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C31" i="5" s="1"/>
  <c r="H31" i="5"/>
  <c r="B32" i="5"/>
  <c r="C32" i="5" s="1"/>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F120" i="5"/>
  <c r="H120" i="5"/>
  <c r="F121" i="5"/>
  <c r="H121" i="5"/>
  <c r="F122"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F119" i="5" l="1"/>
  <c r="F118" i="5"/>
  <c r="F117" i="5"/>
  <c r="F116" i="5"/>
  <c r="F115" i="5"/>
  <c r="F114" i="5"/>
  <c r="F113" i="5"/>
  <c r="F112" i="5"/>
  <c r="F111" i="5"/>
  <c r="F110" i="5"/>
  <c r="F109" i="5"/>
  <c r="F108" i="5"/>
  <c r="F107" i="5"/>
  <c r="F106" i="5"/>
  <c r="F105" i="5"/>
  <c r="F104" i="5"/>
  <c r="F103" i="5"/>
  <c r="F102" i="5"/>
  <c r="O211" i="5"/>
  <c r="F87" i="5"/>
  <c r="F32" i="5"/>
  <c r="Q32" i="5" s="1"/>
  <c r="F195" i="5"/>
  <c r="Q195" i="5" s="1"/>
  <c r="F163" i="5"/>
  <c r="Q163" i="5" s="1"/>
  <c r="O250" i="5"/>
  <c r="O249" i="5"/>
  <c r="O247" i="5"/>
  <c r="O244" i="5"/>
  <c r="O248" i="5"/>
  <c r="O246" i="5"/>
  <c r="O241" i="5"/>
  <c r="O245" i="5"/>
  <c r="O243" i="5"/>
  <c r="O238" i="5"/>
  <c r="O242" i="5"/>
  <c r="O240" i="5"/>
  <c r="O234" i="5"/>
  <c r="O239" i="5"/>
  <c r="O236" i="5"/>
  <c r="O229" i="5"/>
  <c r="O237" i="5"/>
  <c r="O235" i="5"/>
  <c r="O232" i="5"/>
  <c r="O223" i="5"/>
  <c r="O233" i="5"/>
  <c r="O231" i="5"/>
  <c r="O227" i="5"/>
  <c r="O219" i="5"/>
  <c r="O230" i="5"/>
  <c r="O228" i="5"/>
  <c r="O225" i="5"/>
  <c r="O221" i="5"/>
  <c r="O215" i="5"/>
  <c r="O226" i="5"/>
  <c r="O224" i="5"/>
  <c r="O222" i="5"/>
  <c r="O220" i="5"/>
  <c r="O217" i="5"/>
  <c r="O213" i="5"/>
  <c r="O218" i="5"/>
  <c r="O216" i="5"/>
  <c r="O214" i="5"/>
  <c r="O212" i="5"/>
  <c r="F250" i="5"/>
  <c r="Q250" i="5" s="1"/>
  <c r="F249" i="5"/>
  <c r="Q249" i="5" s="1"/>
  <c r="F248" i="5"/>
  <c r="Q248" i="5" s="1"/>
  <c r="F247" i="5"/>
  <c r="Q247" i="5" s="1"/>
  <c r="F246" i="5"/>
  <c r="Q246" i="5" s="1"/>
  <c r="F245" i="5"/>
  <c r="Q245" i="5" s="1"/>
  <c r="F244" i="5"/>
  <c r="Q244" i="5" s="1"/>
  <c r="F243" i="5"/>
  <c r="Q243" i="5" s="1"/>
  <c r="F242" i="5"/>
  <c r="Q242" i="5" s="1"/>
  <c r="F241" i="5"/>
  <c r="Q241" i="5" s="1"/>
  <c r="F240" i="5"/>
  <c r="Q240" i="5" s="1"/>
  <c r="F239" i="5"/>
  <c r="Q239" i="5" s="1"/>
  <c r="F238" i="5"/>
  <c r="Q238" i="5" s="1"/>
  <c r="F237" i="5"/>
  <c r="F236" i="5"/>
  <c r="Q236" i="5" s="1"/>
  <c r="F235" i="5"/>
  <c r="Q235" i="5" s="1"/>
  <c r="F234" i="5"/>
  <c r="F233" i="5"/>
  <c r="Q233" i="5" s="1"/>
  <c r="F232" i="5"/>
  <c r="Q232" i="5" s="1"/>
  <c r="F231" i="5"/>
  <c r="Q231" i="5" s="1"/>
  <c r="F230" i="5"/>
  <c r="Q230" i="5" s="1"/>
  <c r="F229" i="5"/>
  <c r="Q229" i="5" s="1"/>
  <c r="F228" i="5"/>
  <c r="Q228" i="5" s="1"/>
  <c r="F227" i="5"/>
  <c r="Q227" i="5" s="1"/>
  <c r="F226" i="5"/>
  <c r="Q226" i="5" s="1"/>
  <c r="F225" i="5"/>
  <c r="Q225" i="5" s="1"/>
  <c r="F224" i="5"/>
  <c r="Q224" i="5" s="1"/>
  <c r="F223" i="5"/>
  <c r="Q223" i="5" s="1"/>
  <c r="F222" i="5"/>
  <c r="Q222" i="5" s="1"/>
  <c r="F221" i="5"/>
  <c r="Q221" i="5" s="1"/>
  <c r="F220" i="5"/>
  <c r="Q220" i="5" s="1"/>
  <c r="F219" i="5"/>
  <c r="Q219" i="5" s="1"/>
  <c r="F218" i="5"/>
  <c r="Q218" i="5" s="1"/>
  <c r="F217" i="5"/>
  <c r="Q217" i="5" s="1"/>
  <c r="F216" i="5"/>
  <c r="Q216" i="5" s="1"/>
  <c r="F215" i="5"/>
  <c r="Q215" i="5" s="1"/>
  <c r="F214" i="5"/>
  <c r="Q214" i="5" s="1"/>
  <c r="F213" i="5"/>
  <c r="Q213" i="5" s="1"/>
  <c r="F212" i="5"/>
  <c r="Q212" i="5" s="1"/>
  <c r="F211" i="5"/>
  <c r="Q211" i="5" s="1"/>
  <c r="F179" i="5"/>
  <c r="Q179" i="5" s="1"/>
  <c r="F147" i="5"/>
  <c r="Q147" i="5" s="1"/>
  <c r="F203" i="5"/>
  <c r="Q203" i="5" s="1"/>
  <c r="F187" i="5"/>
  <c r="Q187" i="5" s="1"/>
  <c r="F171" i="5"/>
  <c r="Q171" i="5" s="1"/>
  <c r="F155" i="5"/>
  <c r="Q155" i="5" s="1"/>
  <c r="F139" i="5"/>
  <c r="Q139" i="5" s="1"/>
  <c r="F207" i="5"/>
  <c r="Q207" i="5" s="1"/>
  <c r="F199" i="5"/>
  <c r="Q199" i="5" s="1"/>
  <c r="F191" i="5"/>
  <c r="Q191" i="5" s="1"/>
  <c r="F183" i="5"/>
  <c r="Q183" i="5" s="1"/>
  <c r="F175" i="5"/>
  <c r="Q175" i="5" s="1"/>
  <c r="F167" i="5"/>
  <c r="Q167" i="5" s="1"/>
  <c r="F159" i="5"/>
  <c r="Q159" i="5" s="1"/>
  <c r="F151" i="5"/>
  <c r="Q151" i="5" s="1"/>
  <c r="F143" i="5"/>
  <c r="Q143" i="5" s="1"/>
  <c r="F135" i="5"/>
  <c r="Q135" i="5" s="1"/>
  <c r="F209" i="5"/>
  <c r="Q209" i="5" s="1"/>
  <c r="F205" i="5"/>
  <c r="Q205" i="5" s="1"/>
  <c r="F201" i="5"/>
  <c r="Q201" i="5" s="1"/>
  <c r="F197" i="5"/>
  <c r="Q197" i="5" s="1"/>
  <c r="F193" i="5"/>
  <c r="Q193" i="5" s="1"/>
  <c r="F189" i="5"/>
  <c r="Q189" i="5" s="1"/>
  <c r="F185" i="5"/>
  <c r="Q185" i="5" s="1"/>
  <c r="F181" i="5"/>
  <c r="Q181" i="5" s="1"/>
  <c r="F177" i="5"/>
  <c r="Q177" i="5" s="1"/>
  <c r="F173" i="5"/>
  <c r="Q173" i="5" s="1"/>
  <c r="F169" i="5"/>
  <c r="Q169" i="5" s="1"/>
  <c r="F165" i="5"/>
  <c r="Q165" i="5" s="1"/>
  <c r="F161" i="5"/>
  <c r="Q161" i="5" s="1"/>
  <c r="F157" i="5"/>
  <c r="Q157" i="5" s="1"/>
  <c r="F153" i="5"/>
  <c r="Q153" i="5" s="1"/>
  <c r="F149" i="5"/>
  <c r="Q149" i="5" s="1"/>
  <c r="F145" i="5"/>
  <c r="Q145" i="5" s="1"/>
  <c r="F141" i="5"/>
  <c r="Q141" i="5" s="1"/>
  <c r="F137" i="5"/>
  <c r="Q137" i="5" s="1"/>
  <c r="F133" i="5"/>
  <c r="Q133" i="5" s="1"/>
  <c r="F210" i="5"/>
  <c r="Q210" i="5" s="1"/>
  <c r="F208" i="5"/>
  <c r="Q208" i="5" s="1"/>
  <c r="F206" i="5"/>
  <c r="Q206" i="5" s="1"/>
  <c r="F204" i="5"/>
  <c r="Q204" i="5" s="1"/>
  <c r="F202" i="5"/>
  <c r="Q202" i="5" s="1"/>
  <c r="F200" i="5"/>
  <c r="Q200" i="5" s="1"/>
  <c r="F198" i="5"/>
  <c r="Q198" i="5" s="1"/>
  <c r="F196" i="5"/>
  <c r="Q196" i="5" s="1"/>
  <c r="F194" i="5"/>
  <c r="Q194" i="5" s="1"/>
  <c r="F192" i="5"/>
  <c r="Q192" i="5" s="1"/>
  <c r="F190" i="5"/>
  <c r="Q190" i="5" s="1"/>
  <c r="F188" i="5"/>
  <c r="Q188" i="5" s="1"/>
  <c r="F186" i="5"/>
  <c r="Q186" i="5" s="1"/>
  <c r="F184" i="5"/>
  <c r="Q184" i="5" s="1"/>
  <c r="F182" i="5"/>
  <c r="Q182" i="5" s="1"/>
  <c r="F180" i="5"/>
  <c r="Q180" i="5" s="1"/>
  <c r="F178" i="5"/>
  <c r="Q178" i="5" s="1"/>
  <c r="F176" i="5"/>
  <c r="Q176" i="5" s="1"/>
  <c r="F174" i="5"/>
  <c r="Q174" i="5" s="1"/>
  <c r="F172" i="5"/>
  <c r="F170" i="5"/>
  <c r="Q170" i="5" s="1"/>
  <c r="F168" i="5"/>
  <c r="Q168" i="5" s="1"/>
  <c r="F166" i="5"/>
  <c r="Q166" i="5" s="1"/>
  <c r="F164" i="5"/>
  <c r="Q164" i="5" s="1"/>
  <c r="F162" i="5"/>
  <c r="Q162" i="5" s="1"/>
  <c r="F160" i="5"/>
  <c r="Q160" i="5" s="1"/>
  <c r="F158" i="5"/>
  <c r="Q158" i="5" s="1"/>
  <c r="F156" i="5"/>
  <c r="Q156" i="5" s="1"/>
  <c r="F154" i="5"/>
  <c r="Q154" i="5" s="1"/>
  <c r="F152" i="5"/>
  <c r="Q152" i="5" s="1"/>
  <c r="F150" i="5"/>
  <c r="Q150" i="5" s="1"/>
  <c r="F148" i="5"/>
  <c r="Q148" i="5" s="1"/>
  <c r="F146" i="5"/>
  <c r="Q146" i="5" s="1"/>
  <c r="F144" i="5"/>
  <c r="Q144" i="5" s="1"/>
  <c r="F142" i="5"/>
  <c r="Q142" i="5" s="1"/>
  <c r="F140" i="5"/>
  <c r="Q140" i="5" s="1"/>
  <c r="F138" i="5"/>
  <c r="Q138" i="5" s="1"/>
  <c r="F136" i="5"/>
  <c r="Q136" i="5" s="1"/>
  <c r="F134" i="5"/>
  <c r="Q134" i="5" s="1"/>
  <c r="F132" i="5"/>
  <c r="Q132" i="5" s="1"/>
  <c r="O210" i="5"/>
  <c r="O209" i="5"/>
  <c r="O208" i="5"/>
  <c r="O207" i="5"/>
  <c r="O206" i="5"/>
  <c r="O205" i="5"/>
  <c r="O204" i="5"/>
  <c r="O203" i="5"/>
  <c r="O202" i="5"/>
  <c r="O201" i="5"/>
  <c r="O200" i="5"/>
  <c r="O199" i="5"/>
  <c r="O198" i="5"/>
  <c r="O197" i="5"/>
  <c r="O196" i="5"/>
  <c r="O195" i="5"/>
  <c r="O194" i="5"/>
  <c r="O193" i="5"/>
  <c r="O192" i="5"/>
  <c r="O191" i="5"/>
  <c r="O190" i="5"/>
  <c r="O189" i="5"/>
  <c r="O188" i="5"/>
  <c r="F131" i="5"/>
  <c r="Q131" i="5" s="1"/>
  <c r="F130" i="5"/>
  <c r="Q130" i="5" s="1"/>
  <c r="F129" i="5"/>
  <c r="Q129" i="5" s="1"/>
  <c r="F128" i="5"/>
  <c r="Q128" i="5" s="1"/>
  <c r="F127" i="5"/>
  <c r="Q127" i="5" s="1"/>
  <c r="F126" i="5"/>
  <c r="Q126" i="5" s="1"/>
  <c r="F125" i="5"/>
  <c r="Q125" i="5" s="1"/>
  <c r="F124" i="5"/>
  <c r="Q124" i="5" s="1"/>
  <c r="F123" i="5"/>
  <c r="Q123" i="5" s="1"/>
  <c r="O187" i="5"/>
  <c r="O186" i="5"/>
  <c r="O185" i="5"/>
  <c r="O184" i="5"/>
  <c r="O183" i="5"/>
  <c r="O182" i="5"/>
  <c r="O181" i="5"/>
  <c r="O180" i="5"/>
  <c r="O179" i="5"/>
  <c r="O178" i="5"/>
  <c r="O177" i="5"/>
  <c r="O176" i="5"/>
  <c r="O175" i="5"/>
  <c r="O174" i="5"/>
  <c r="O173" i="5"/>
  <c r="O172" i="5"/>
  <c r="O171" i="5"/>
  <c r="O170" i="5"/>
  <c r="O169" i="5"/>
  <c r="O168" i="5"/>
  <c r="O167" i="5"/>
  <c r="O166" i="5"/>
  <c r="O165" i="5"/>
  <c r="O164" i="5"/>
  <c r="O163" i="5"/>
  <c r="O162" i="5"/>
  <c r="O161" i="5"/>
  <c r="O160" i="5"/>
  <c r="O159" i="5"/>
  <c r="O86" i="5"/>
  <c r="O85" i="5"/>
  <c r="O48" i="5"/>
  <c r="O47" i="5"/>
  <c r="O44" i="5"/>
  <c r="O158" i="5"/>
  <c r="O157" i="5"/>
  <c r="O156" i="5"/>
  <c r="O155" i="5"/>
  <c r="O154" i="5"/>
  <c r="O153" i="5"/>
  <c r="O152" i="5"/>
  <c r="O151" i="5"/>
  <c r="O150" i="5"/>
  <c r="O149" i="5"/>
  <c r="O148" i="5"/>
  <c r="O147" i="5"/>
  <c r="O146" i="5"/>
  <c r="O145" i="5"/>
  <c r="O144" i="5"/>
  <c r="O143" i="5"/>
  <c r="O142" i="5"/>
  <c r="O141" i="5"/>
  <c r="O140" i="5"/>
  <c r="O139" i="5"/>
  <c r="O119" i="5"/>
  <c r="O111" i="5"/>
  <c r="O115" i="5"/>
  <c r="O107" i="5"/>
  <c r="O138" i="5"/>
  <c r="O137" i="5"/>
  <c r="O136" i="5"/>
  <c r="O135" i="5"/>
  <c r="O134" i="5"/>
  <c r="O133" i="5"/>
  <c r="O132" i="5"/>
  <c r="O131" i="5"/>
  <c r="O130" i="5"/>
  <c r="O129" i="5"/>
  <c r="O121" i="5"/>
  <c r="O117" i="5"/>
  <c r="O113" i="5"/>
  <c r="O109" i="5"/>
  <c r="O104" i="5"/>
  <c r="O128" i="5"/>
  <c r="O127" i="5"/>
  <c r="O126" i="5"/>
  <c r="O125" i="5"/>
  <c r="O124" i="5"/>
  <c r="O123" i="5"/>
  <c r="O122" i="5"/>
  <c r="O120" i="5"/>
  <c r="O118" i="5"/>
  <c r="O116" i="5"/>
  <c r="O114" i="5"/>
  <c r="O112" i="5"/>
  <c r="O110" i="5"/>
  <c r="O108" i="5"/>
  <c r="O106" i="5"/>
  <c r="O102" i="5"/>
  <c r="O105" i="5"/>
  <c r="O103" i="5"/>
  <c r="O101" i="5"/>
  <c r="O100" i="5"/>
  <c r="O99" i="5"/>
  <c r="O98" i="5"/>
  <c r="O97" i="5"/>
  <c r="O96" i="5"/>
  <c r="O95" i="5"/>
  <c r="O94" i="5"/>
  <c r="O93" i="5"/>
  <c r="O92" i="5"/>
  <c r="O91" i="5"/>
  <c r="O90" i="5"/>
  <c r="O89" i="5"/>
  <c r="O88" i="5"/>
  <c r="O87" i="5"/>
  <c r="O55" i="5"/>
  <c r="O52" i="5"/>
  <c r="O40" i="5"/>
  <c r="O39" i="5"/>
  <c r="O38" i="5"/>
  <c r="O37" i="5"/>
  <c r="O84" i="5"/>
  <c r="O83" i="5"/>
  <c r="O82" i="5"/>
  <c r="O81" i="5"/>
  <c r="O80" i="5"/>
  <c r="O79" i="5"/>
  <c r="O78" i="5"/>
  <c r="O77" i="5"/>
  <c r="O76" i="5"/>
  <c r="O75" i="5"/>
  <c r="O74" i="5"/>
  <c r="O73" i="5"/>
  <c r="O72" i="5"/>
  <c r="O71" i="5"/>
  <c r="O70" i="5"/>
  <c r="O69" i="5"/>
  <c r="O68" i="5"/>
  <c r="O67" i="5"/>
  <c r="O66" i="5"/>
  <c r="O65" i="5"/>
  <c r="O64" i="5"/>
  <c r="O63" i="5"/>
  <c r="O62" i="5"/>
  <c r="O61" i="5"/>
  <c r="O58" i="5"/>
  <c r="O57" i="5"/>
  <c r="O50" i="5"/>
  <c r="O42" i="5"/>
  <c r="O33" i="5"/>
  <c r="F101" i="5"/>
  <c r="F100" i="5"/>
  <c r="D137" i="5"/>
  <c r="M137" i="5" s="1"/>
  <c r="F99" i="5"/>
  <c r="F98" i="5"/>
  <c r="F97" i="5"/>
  <c r="F96" i="5"/>
  <c r="F94" i="5"/>
  <c r="F95" i="5"/>
  <c r="F93" i="5"/>
  <c r="F92" i="5"/>
  <c r="F91" i="5"/>
  <c r="F90" i="5"/>
  <c r="F89" i="5"/>
  <c r="F88" i="5"/>
  <c r="F86" i="5"/>
  <c r="F85" i="5"/>
  <c r="F84" i="5"/>
  <c r="F83" i="5"/>
  <c r="F82" i="5"/>
  <c r="F81" i="5"/>
  <c r="F80" i="5"/>
  <c r="F79" i="5"/>
  <c r="F78" i="5"/>
  <c r="F77" i="5"/>
  <c r="F76" i="5"/>
  <c r="F75" i="5"/>
  <c r="F74" i="5"/>
  <c r="F73" i="5"/>
  <c r="F72" i="5"/>
  <c r="F71" i="5"/>
  <c r="F70" i="5"/>
  <c r="F69" i="5"/>
  <c r="F68" i="5"/>
  <c r="F67" i="5"/>
  <c r="F66" i="5"/>
  <c r="F65" i="5"/>
  <c r="F64" i="5"/>
  <c r="F63" i="5"/>
  <c r="F62" i="5"/>
  <c r="F59" i="5"/>
  <c r="F58" i="5"/>
  <c r="F61" i="5"/>
  <c r="F56" i="5"/>
  <c r="F55" i="5"/>
  <c r="F60" i="5"/>
  <c r="F57" i="5"/>
  <c r="F54" i="5"/>
  <c r="F53" i="5"/>
  <c r="F52" i="5"/>
  <c r="F51" i="5"/>
  <c r="F49" i="5"/>
  <c r="F50" i="5"/>
  <c r="F46" i="5"/>
  <c r="F43" i="5"/>
  <c r="F38" i="5"/>
  <c r="F40" i="5"/>
  <c r="Q237" i="5"/>
  <c r="Q172" i="5"/>
  <c r="B33" i="5"/>
  <c r="D176" i="5"/>
  <c r="M176" i="5" s="1"/>
  <c r="F47" i="5"/>
  <c r="F44" i="5"/>
  <c r="F33" i="5"/>
  <c r="D247" i="5"/>
  <c r="U247" i="5" s="1"/>
  <c r="D140" i="5"/>
  <c r="M140" i="5" s="1"/>
  <c r="D136" i="5"/>
  <c r="M136" i="5" s="1"/>
  <c r="D32" i="5"/>
  <c r="U32" i="5" s="1"/>
  <c r="Q234" i="5"/>
  <c r="D188" i="5"/>
  <c r="U188" i="5" s="1"/>
  <c r="D168" i="5"/>
  <c r="F48" i="5"/>
  <c r="F45" i="5"/>
  <c r="F42" i="5"/>
  <c r="F41" i="5"/>
  <c r="F39" i="5"/>
  <c r="F37" i="5"/>
  <c r="F36" i="5"/>
  <c r="F35" i="5"/>
  <c r="F34" i="5"/>
  <c r="C248" i="5"/>
  <c r="D249" i="5" s="1"/>
  <c r="D192" i="5"/>
  <c r="M192" i="5" s="1"/>
  <c r="D180" i="5"/>
  <c r="M180" i="5" s="1"/>
  <c r="D130" i="5"/>
  <c r="D129" i="5"/>
  <c r="U129" i="5" s="1"/>
  <c r="C126" i="5"/>
  <c r="D126" i="5" s="1"/>
  <c r="D184" i="5"/>
  <c r="M184" i="5" s="1"/>
  <c r="D182" i="5"/>
  <c r="M182" i="5" s="1"/>
  <c r="D178" i="5"/>
  <c r="M178" i="5" s="1"/>
  <c r="D172" i="5"/>
  <c r="C133" i="5"/>
  <c r="D133" i="5" s="1"/>
  <c r="O60" i="5"/>
  <c r="O59" i="5"/>
  <c r="O56" i="5"/>
  <c r="O54" i="5"/>
  <c r="O53" i="5"/>
  <c r="O51" i="5"/>
  <c r="O49" i="5"/>
  <c r="O46" i="5"/>
  <c r="O45" i="5"/>
  <c r="O43" i="5"/>
  <c r="O41" i="5"/>
  <c r="O35" i="5"/>
  <c r="D125" i="5"/>
  <c r="U125" i="5" s="1"/>
  <c r="D170" i="5"/>
  <c r="M170" i="5" s="1"/>
  <c r="D124" i="5"/>
  <c r="C244" i="5"/>
  <c r="D244" i="5" s="1"/>
  <c r="C228" i="5"/>
  <c r="D229"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D31" i="5"/>
  <c r="F30" i="5"/>
  <c r="O31" i="5"/>
  <c r="O36" i="5"/>
  <c r="I130" i="5" l="1"/>
  <c r="M32" i="5"/>
  <c r="I172" i="5"/>
  <c r="U137" i="5"/>
  <c r="V137" i="5" s="1"/>
  <c r="I32" i="5"/>
  <c r="U182" i="5"/>
  <c r="V182" i="5" s="1"/>
  <c r="D173" i="5"/>
  <c r="I173" i="5" s="1"/>
  <c r="M172" i="5"/>
  <c r="V128" i="5"/>
  <c r="I124" i="5"/>
  <c r="I137" i="5"/>
  <c r="M128" i="5"/>
  <c r="M129" i="5"/>
  <c r="U180" i="5"/>
  <c r="V180" i="5" s="1"/>
  <c r="U192" i="5"/>
  <c r="V192" i="5" s="1"/>
  <c r="U176" i="5"/>
  <c r="V176" i="5" s="1"/>
  <c r="U136" i="5"/>
  <c r="V136" i="5" s="1"/>
  <c r="Q33" i="5"/>
  <c r="U178" i="5"/>
  <c r="V178" i="5" s="1"/>
  <c r="M188" i="5"/>
  <c r="U184" i="5"/>
  <c r="V184" i="5" s="1"/>
  <c r="U140" i="5"/>
  <c r="V140" i="5" s="1"/>
  <c r="I140" i="5"/>
  <c r="V188" i="5"/>
  <c r="D127" i="5"/>
  <c r="U127" i="5" s="1"/>
  <c r="V127" i="5" s="1"/>
  <c r="I125" i="5"/>
  <c r="I136" i="5"/>
  <c r="I180" i="5"/>
  <c r="I176" i="5"/>
  <c r="I184" i="5"/>
  <c r="I192" i="5"/>
  <c r="I168" i="5"/>
  <c r="U130" i="5"/>
  <c r="V130" i="5" s="1"/>
  <c r="M130" i="5"/>
  <c r="I247" i="5"/>
  <c r="M168" i="5"/>
  <c r="I178" i="5"/>
  <c r="M247" i="5"/>
  <c r="U168" i="5"/>
  <c r="V168" i="5" s="1"/>
  <c r="D248" i="5"/>
  <c r="M248" i="5" s="1"/>
  <c r="I128" i="5"/>
  <c r="I188" i="5"/>
  <c r="M125" i="5"/>
  <c r="I129" i="5"/>
  <c r="U172" i="5"/>
  <c r="V172" i="5" s="1"/>
  <c r="I182" i="5"/>
  <c r="U174" i="5"/>
  <c r="V174" i="5" s="1"/>
  <c r="D158" i="5"/>
  <c r="M158" i="5" s="1"/>
  <c r="D213" i="5"/>
  <c r="U213" i="5" s="1"/>
  <c r="I174" i="5"/>
  <c r="D228" i="5"/>
  <c r="I228" i="5" s="1"/>
  <c r="D245" i="5"/>
  <c r="U245" i="5" s="1"/>
  <c r="C33" i="5"/>
  <c r="B34" i="5"/>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U186" i="5"/>
  <c r="V186" i="5" s="1"/>
  <c r="M133" i="5"/>
  <c r="I133" i="5"/>
  <c r="U133" i="5"/>
  <c r="V133" i="5" s="1"/>
  <c r="I186" i="5"/>
  <c r="M141" i="5"/>
  <c r="I141" i="5"/>
  <c r="I170" i="5"/>
  <c r="U141" i="5"/>
  <c r="V141" i="5" s="1"/>
  <c r="U124" i="5"/>
  <c r="V124" i="5" s="1"/>
  <c r="M124" i="5"/>
  <c r="U170" i="5"/>
  <c r="V170" i="5" s="1"/>
  <c r="D196" i="5"/>
  <c r="I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V32"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U231" i="5"/>
  <c r="I231" i="5"/>
  <c r="M231" i="5"/>
  <c r="I242" i="5"/>
  <c r="M242" i="5"/>
  <c r="U242" i="5"/>
  <c r="U249" i="5"/>
  <c r="I249" i="5"/>
  <c r="M249"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M173" i="5" l="1"/>
  <c r="U173" i="5"/>
  <c r="V173" i="5" s="1"/>
  <c r="M228" i="5"/>
  <c r="I127" i="5"/>
  <c r="M131" i="5"/>
  <c r="M245" i="5"/>
  <c r="I158" i="5"/>
  <c r="M127" i="5"/>
  <c r="M196" i="5"/>
  <c r="U228" i="5"/>
  <c r="I213" i="5"/>
  <c r="U196" i="5"/>
  <c r="M213" i="5"/>
  <c r="U131" i="5"/>
  <c r="U158" i="5"/>
  <c r="V158" i="5" s="1"/>
  <c r="Q52" i="5"/>
  <c r="C122" i="5"/>
  <c r="D123" i="5" s="1"/>
  <c r="Q122" i="5"/>
  <c r="C121" i="5"/>
  <c r="Q121" i="5"/>
  <c r="C120" i="5"/>
  <c r="D121" i="5" s="1"/>
  <c r="Q120" i="5"/>
  <c r="C119" i="5"/>
  <c r="D120" i="5" s="1"/>
  <c r="Q119" i="5"/>
  <c r="Q118" i="5"/>
  <c r="C118" i="5"/>
  <c r="C117" i="5"/>
  <c r="Q117" i="5"/>
  <c r="C116" i="5"/>
  <c r="D117" i="5" s="1"/>
  <c r="Q116" i="5"/>
  <c r="C115" i="5"/>
  <c r="Q115" i="5"/>
  <c r="C114" i="5"/>
  <c r="D115" i="5" s="1"/>
  <c r="Q114" i="5"/>
  <c r="Q113" i="5"/>
  <c r="C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U248" i="5"/>
  <c r="V248" i="5" s="1"/>
  <c r="I248" i="5"/>
  <c r="Q77" i="5"/>
  <c r="Q76" i="5"/>
  <c r="Q75" i="5"/>
  <c r="Q74" i="5"/>
  <c r="Q73" i="5"/>
  <c r="Q72" i="5"/>
  <c r="Q71" i="5"/>
  <c r="Q70" i="5"/>
  <c r="Q69" i="5"/>
  <c r="Q68" i="5"/>
  <c r="Q67" i="5"/>
  <c r="Q66" i="5"/>
  <c r="Q65" i="5"/>
  <c r="Q64" i="5"/>
  <c r="Q63" i="5"/>
  <c r="Q62" i="5"/>
  <c r="Q61" i="5"/>
  <c r="Q60" i="5"/>
  <c r="Q59" i="5"/>
  <c r="Q58" i="5"/>
  <c r="Q57" i="5"/>
  <c r="Q56" i="5"/>
  <c r="Q55" i="5"/>
  <c r="Q54" i="5"/>
  <c r="Q53" i="5"/>
  <c r="Q51" i="5"/>
  <c r="I245" i="5"/>
  <c r="Q50" i="5"/>
  <c r="Q49" i="5"/>
  <c r="Q48" i="5"/>
  <c r="Q47" i="5"/>
  <c r="Q46" i="5"/>
  <c r="Q45" i="5"/>
  <c r="Q44" i="5"/>
  <c r="Q43" i="5"/>
  <c r="Q42" i="5"/>
  <c r="Q41" i="5"/>
  <c r="Q40" i="5"/>
  <c r="Q39" i="5"/>
  <c r="Q38" i="5"/>
  <c r="Q37" i="5"/>
  <c r="Q36" i="5"/>
  <c r="Q35" i="5"/>
  <c r="D33" i="5"/>
  <c r="C34" i="5"/>
  <c r="C35" i="5" s="1"/>
  <c r="Q34" i="5"/>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131" i="5"/>
  <c r="V211" i="5"/>
  <c r="V195" i="5"/>
  <c r="V241" i="5"/>
  <c r="V232" i="5"/>
  <c r="V154" i="5"/>
  <c r="V145" i="5"/>
  <c r="V169"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239" i="5"/>
  <c r="V213" i="5"/>
  <c r="V197" i="5"/>
  <c r="V149" i="5"/>
  <c r="V167" i="5"/>
  <c r="V31" i="5"/>
  <c r="D122" i="5" l="1"/>
  <c r="M122" i="5" s="1"/>
  <c r="D116" i="5"/>
  <c r="M116" i="5" s="1"/>
  <c r="I123" i="5"/>
  <c r="U123" i="5"/>
  <c r="V123" i="5" s="1"/>
  <c r="M123" i="5"/>
  <c r="D119" i="5"/>
  <c r="M119" i="5" s="1"/>
  <c r="M121" i="5"/>
  <c r="U121" i="5"/>
  <c r="V121" i="5" s="1"/>
  <c r="I121" i="5"/>
  <c r="U120" i="5"/>
  <c r="V120" i="5" s="1"/>
  <c r="M120" i="5"/>
  <c r="I120" i="5"/>
  <c r="D118" i="5"/>
  <c r="U117" i="5"/>
  <c r="V117" i="5" s="1"/>
  <c r="M117" i="5"/>
  <c r="I117" i="5"/>
  <c r="D114" i="5"/>
  <c r="M114" i="5" s="1"/>
  <c r="I115" i="5"/>
  <c r="U115" i="5"/>
  <c r="V115" i="5" s="1"/>
  <c r="M115" i="5"/>
  <c r="U114" i="5"/>
  <c r="V114" i="5" s="1"/>
  <c r="B15" i="5"/>
  <c r="S158" i="5" s="1"/>
  <c r="C36" i="5"/>
  <c r="D35" i="5"/>
  <c r="I35" i="5" s="1"/>
  <c r="D34" i="5"/>
  <c r="I33" i="5"/>
  <c r="U33" i="5"/>
  <c r="V33" i="5" s="1"/>
  <c r="M33" i="5"/>
  <c r="V142" i="5"/>
  <c r="V143" i="5"/>
  <c r="V191" i="5"/>
  <c r="V134" i="5"/>
  <c r="V138" i="5"/>
  <c r="V190" i="5"/>
  <c r="V139" i="5"/>
  <c r="V135" i="5"/>
  <c r="U116" i="5" l="1"/>
  <c r="V116" i="5" s="1"/>
  <c r="I122" i="5"/>
  <c r="U122" i="5"/>
  <c r="V122" i="5" s="1"/>
  <c r="I116" i="5"/>
  <c r="I119" i="5"/>
  <c r="I114" i="5"/>
  <c r="U35" i="5"/>
  <c r="V35" i="5" s="1"/>
  <c r="U119" i="5"/>
  <c r="V119" i="5" s="1"/>
  <c r="M35" i="5"/>
  <c r="U118" i="5"/>
  <c r="V118" i="5" s="1"/>
  <c r="I118" i="5"/>
  <c r="M118" i="5"/>
  <c r="T149" i="5"/>
  <c r="R131" i="5"/>
  <c r="S70" i="5"/>
  <c r="S97" i="5"/>
  <c r="T117" i="5"/>
  <c r="R95" i="5"/>
  <c r="S66" i="5"/>
  <c r="R163" i="5"/>
  <c r="T139" i="5"/>
  <c r="R113" i="5"/>
  <c r="T108" i="5"/>
  <c r="S87" i="5"/>
  <c r="S106" i="5"/>
  <c r="S86" i="5"/>
  <c r="R77" i="5"/>
  <c r="R45" i="5"/>
  <c r="T49" i="5"/>
  <c r="T63" i="5"/>
  <c r="S42" i="5"/>
  <c r="R93" i="5"/>
  <c r="S122" i="5"/>
  <c r="T85" i="5"/>
  <c r="S165" i="5"/>
  <c r="R192" i="5"/>
  <c r="R161" i="5"/>
  <c r="R242" i="5"/>
  <c r="T200" i="5"/>
  <c r="R155" i="5"/>
  <c r="R143" i="5"/>
  <c r="T135" i="5"/>
  <c r="R129" i="5"/>
  <c r="R97" i="5"/>
  <c r="R114" i="5"/>
  <c r="R102" i="5"/>
  <c r="R92" i="5"/>
  <c r="T81" i="5"/>
  <c r="R111" i="5"/>
  <c r="T101" i="5"/>
  <c r="T91" i="5"/>
  <c r="R75" i="5"/>
  <c r="S55" i="5"/>
  <c r="R61" i="5"/>
  <c r="S62" i="5"/>
  <c r="S59" i="5"/>
  <c r="R63" i="5"/>
  <c r="S92" i="5"/>
  <c r="S121" i="5"/>
  <c r="S177" i="5"/>
  <c r="R109" i="5"/>
  <c r="R157" i="5"/>
  <c r="R246" i="5"/>
  <c r="S205" i="5"/>
  <c r="R159" i="5"/>
  <c r="R151" i="5"/>
  <c r="S146" i="5"/>
  <c r="T141" i="5"/>
  <c r="T137" i="5"/>
  <c r="T133" i="5"/>
  <c r="S126" i="5"/>
  <c r="R121" i="5"/>
  <c r="R105" i="5"/>
  <c r="R87" i="5"/>
  <c r="R118" i="5"/>
  <c r="R110" i="5"/>
  <c r="S105" i="5"/>
  <c r="T100" i="5"/>
  <c r="R94" i="5"/>
  <c r="R89" i="5"/>
  <c r="R84" i="5"/>
  <c r="R71" i="5"/>
  <c r="S114" i="5"/>
  <c r="T109" i="5"/>
  <c r="R103" i="5"/>
  <c r="S98" i="5"/>
  <c r="T93" i="5"/>
  <c r="T89" i="5"/>
  <c r="T83" i="5"/>
  <c r="R79" i="5"/>
  <c r="S71" i="5"/>
  <c r="S39" i="5"/>
  <c r="R69" i="5"/>
  <c r="R53" i="5"/>
  <c r="R37" i="5"/>
  <c r="T57" i="5"/>
  <c r="S38" i="5"/>
  <c r="T79" i="5"/>
  <c r="T47" i="5"/>
  <c r="T53" i="5"/>
  <c r="T30" i="5"/>
  <c r="T113" i="5"/>
  <c r="S117" i="5"/>
  <c r="T145" i="5"/>
  <c r="S145" i="5"/>
  <c r="R133" i="5"/>
  <c r="R85" i="5"/>
  <c r="T161" i="5"/>
  <c r="T147" i="5"/>
  <c r="S125" i="5"/>
  <c r="R212" i="5"/>
  <c r="S134" i="5"/>
  <c r="S231" i="5"/>
  <c r="S173" i="5"/>
  <c r="R222" i="5"/>
  <c r="R202" i="5"/>
  <c r="T138" i="5"/>
  <c r="S154" i="5"/>
  <c r="S79" i="5"/>
  <c r="S63" i="5"/>
  <c r="S47" i="5"/>
  <c r="R81" i="5"/>
  <c r="R73" i="5"/>
  <c r="R65" i="5"/>
  <c r="R57" i="5"/>
  <c r="R49" i="5"/>
  <c r="R41" i="5"/>
  <c r="R33" i="5"/>
  <c r="R59" i="5"/>
  <c r="S54" i="5"/>
  <c r="R43" i="5"/>
  <c r="T33" i="5"/>
  <c r="S43" i="5"/>
  <c r="T71" i="5"/>
  <c r="T55" i="5"/>
  <c r="T39" i="5"/>
  <c r="S58" i="5"/>
  <c r="R47" i="5"/>
  <c r="T37" i="5"/>
  <c r="S78" i="5"/>
  <c r="S102" i="5"/>
  <c r="R83" i="5"/>
  <c r="T104" i="5"/>
  <c r="R101" i="5"/>
  <c r="S136" i="5"/>
  <c r="T157" i="5"/>
  <c r="T129" i="5"/>
  <c r="S161" i="5"/>
  <c r="R123" i="5"/>
  <c r="R145" i="5"/>
  <c r="T105" i="5"/>
  <c r="R106" i="5"/>
  <c r="S138" i="5"/>
  <c r="S133" i="5"/>
  <c r="T124" i="5"/>
  <c r="S152" i="5"/>
  <c r="T163" i="5"/>
  <c r="R175" i="5"/>
  <c r="R200" i="5"/>
  <c r="T230" i="5"/>
  <c r="R99" i="5"/>
  <c r="R122" i="5"/>
  <c r="T198" i="5"/>
  <c r="T181" i="5"/>
  <c r="S90" i="5"/>
  <c r="T194" i="5"/>
  <c r="S201" i="5"/>
  <c r="T179" i="5"/>
  <c r="S164" i="5"/>
  <c r="S228" i="5"/>
  <c r="S163" i="5"/>
  <c r="T247" i="5"/>
  <c r="R158" i="5"/>
  <c r="T195" i="5"/>
  <c r="R51" i="5"/>
  <c r="S46" i="5"/>
  <c r="T41" i="5"/>
  <c r="R35" i="5"/>
  <c r="S67" i="5"/>
  <c r="S51" i="5"/>
  <c r="S35" i="5"/>
  <c r="T75" i="5"/>
  <c r="T67" i="5"/>
  <c r="T59" i="5"/>
  <c r="T51" i="5"/>
  <c r="T43" i="5"/>
  <c r="T35" i="5"/>
  <c r="T61" i="5"/>
  <c r="R55" i="5"/>
  <c r="S50" i="5"/>
  <c r="T45" i="5"/>
  <c r="R39" i="5"/>
  <c r="S34" i="5"/>
  <c r="T73" i="5"/>
  <c r="T87" i="5"/>
  <c r="T97" i="5"/>
  <c r="R107" i="5"/>
  <c r="T65" i="5"/>
  <c r="R88" i="5"/>
  <c r="R98" i="5"/>
  <c r="S109" i="5"/>
  <c r="T77" i="5"/>
  <c r="R117" i="5"/>
  <c r="S132" i="5"/>
  <c r="S140" i="5"/>
  <c r="S150" i="5"/>
  <c r="T165" i="5"/>
  <c r="R127" i="5"/>
  <c r="S137" i="5"/>
  <c r="S153" i="5"/>
  <c r="S169" i="5"/>
  <c r="S185" i="5"/>
  <c r="T125" i="5"/>
  <c r="R141" i="5"/>
  <c r="S83" i="5"/>
  <c r="S94" i="5"/>
  <c r="R115" i="5"/>
  <c r="T96" i="5"/>
  <c r="R67" i="5"/>
  <c r="R130" i="5"/>
  <c r="R147" i="5"/>
  <c r="R126" i="5"/>
  <c r="S149" i="5"/>
  <c r="S181" i="5"/>
  <c r="R137" i="5"/>
  <c r="R149" i="5"/>
  <c r="T155" i="5"/>
  <c r="S160" i="5"/>
  <c r="R165" i="5"/>
  <c r="R167" i="5"/>
  <c r="R183" i="5"/>
  <c r="R196" i="5"/>
  <c r="R204" i="5"/>
  <c r="R220" i="5"/>
  <c r="S101" i="5"/>
  <c r="T128" i="5"/>
  <c r="T151" i="5"/>
  <c r="R171" i="5"/>
  <c r="T214" i="5"/>
  <c r="R248" i="5"/>
  <c r="R234" i="5"/>
  <c r="R173" i="5"/>
  <c r="R125" i="5"/>
  <c r="T159" i="5"/>
  <c r="T226" i="5"/>
  <c r="S190" i="5"/>
  <c r="T212" i="5"/>
  <c r="T240" i="5"/>
  <c r="T248" i="5"/>
  <c r="T224" i="5"/>
  <c r="S194" i="5"/>
  <c r="R228" i="5"/>
  <c r="R203" i="5"/>
  <c r="S141" i="5"/>
  <c r="T142" i="5"/>
  <c r="R229" i="5"/>
  <c r="S250" i="5"/>
  <c r="S183" i="5"/>
  <c r="S68" i="5"/>
  <c r="R208" i="5"/>
  <c r="R216" i="5"/>
  <c r="R224" i="5"/>
  <c r="R232" i="5"/>
  <c r="T69" i="5"/>
  <c r="S74" i="5"/>
  <c r="R91" i="5"/>
  <c r="T153" i="5"/>
  <c r="S157" i="5"/>
  <c r="T143" i="5"/>
  <c r="S156" i="5"/>
  <c r="T121" i="5"/>
  <c r="R189" i="5"/>
  <c r="T206" i="5"/>
  <c r="T222" i="5"/>
  <c r="R236" i="5"/>
  <c r="T173" i="5"/>
  <c r="S229" i="5"/>
  <c r="R238" i="5"/>
  <c r="R250" i="5"/>
  <c r="R181" i="5"/>
  <c r="S91" i="5"/>
  <c r="S118" i="5"/>
  <c r="S148" i="5"/>
  <c r="S130" i="5"/>
  <c r="T210" i="5"/>
  <c r="T177" i="5"/>
  <c r="R185" i="5"/>
  <c r="T196" i="5"/>
  <c r="R206" i="5"/>
  <c r="S217" i="5"/>
  <c r="T228" i="5"/>
  <c r="S249" i="5"/>
  <c r="S196" i="5"/>
  <c r="S142" i="5"/>
  <c r="T234" i="5"/>
  <c r="T192" i="5"/>
  <c r="S213" i="5"/>
  <c r="T183" i="5"/>
  <c r="T238" i="5"/>
  <c r="R153" i="5"/>
  <c r="T175" i="5"/>
  <c r="T239" i="5"/>
  <c r="R239" i="5"/>
  <c r="T182" i="5"/>
  <c r="R132" i="5"/>
  <c r="S245" i="5"/>
  <c r="T245" i="5"/>
  <c r="T106" i="5"/>
  <c r="T134" i="5"/>
  <c r="T188" i="5"/>
  <c r="S64" i="5"/>
  <c r="R243" i="5"/>
  <c r="T217" i="5"/>
  <c r="S65" i="5"/>
  <c r="R162" i="5"/>
  <c r="S214" i="5"/>
  <c r="R240" i="5"/>
  <c r="S233" i="5"/>
  <c r="R169" i="5"/>
  <c r="S188" i="5"/>
  <c r="S193" i="5"/>
  <c r="R198" i="5"/>
  <c r="T204" i="5"/>
  <c r="S209" i="5"/>
  <c r="R214" i="5"/>
  <c r="T220" i="5"/>
  <c r="S225" i="5"/>
  <c r="T232" i="5"/>
  <c r="T244" i="5"/>
  <c r="T171" i="5"/>
  <c r="S189" i="5"/>
  <c r="S204" i="5"/>
  <c r="S110" i="5"/>
  <c r="S129" i="5"/>
  <c r="T202" i="5"/>
  <c r="T185" i="5"/>
  <c r="T187" i="5"/>
  <c r="S197" i="5"/>
  <c r="T208" i="5"/>
  <c r="R218" i="5"/>
  <c r="S241" i="5"/>
  <c r="S212" i="5"/>
  <c r="S244" i="5"/>
  <c r="T250" i="5"/>
  <c r="R166" i="5"/>
  <c r="S237" i="5"/>
  <c r="S221" i="5"/>
  <c r="S224" i="5"/>
  <c r="S210" i="5"/>
  <c r="T207" i="5"/>
  <c r="R176" i="5"/>
  <c r="R219" i="5"/>
  <c r="S186" i="5"/>
  <c r="T158" i="5"/>
  <c r="R139" i="5"/>
  <c r="R82" i="5"/>
  <c r="R194" i="5"/>
  <c r="S248" i="5"/>
  <c r="R187" i="5"/>
  <c r="T209" i="5"/>
  <c r="S89" i="5"/>
  <c r="S238" i="5"/>
  <c r="S147" i="5"/>
  <c r="R96" i="5"/>
  <c r="S168" i="5"/>
  <c r="S143" i="5"/>
  <c r="S100" i="5"/>
  <c r="T90" i="5"/>
  <c r="T219" i="5"/>
  <c r="R207" i="5"/>
  <c r="S144" i="5"/>
  <c r="S219" i="5"/>
  <c r="T132" i="5"/>
  <c r="T70" i="5"/>
  <c r="T197" i="5"/>
  <c r="T111" i="5"/>
  <c r="T50" i="5"/>
  <c r="R217" i="5"/>
  <c r="R230" i="5"/>
  <c r="T167" i="5"/>
  <c r="S200" i="5"/>
  <c r="S220" i="5"/>
  <c r="S236" i="5"/>
  <c r="S227" i="5"/>
  <c r="R244" i="5"/>
  <c r="S226" i="5"/>
  <c r="S243" i="5"/>
  <c r="S113" i="5"/>
  <c r="T218" i="5"/>
  <c r="T189" i="5"/>
  <c r="R210" i="5"/>
  <c r="T236" i="5"/>
  <c r="S208" i="5"/>
  <c r="S240" i="5"/>
  <c r="T246" i="5"/>
  <c r="S215" i="5"/>
  <c r="T223" i="5"/>
  <c r="T191" i="5"/>
  <c r="R188" i="5"/>
  <c r="R247" i="5"/>
  <c r="R231" i="5"/>
  <c r="R211" i="5"/>
  <c r="R195" i="5"/>
  <c r="S170" i="5"/>
  <c r="R134" i="5"/>
  <c r="S111" i="5"/>
  <c r="T164" i="5"/>
  <c r="S99" i="5"/>
  <c r="S116" i="5"/>
  <c r="T112" i="5"/>
  <c r="T169" i="5"/>
  <c r="T216" i="5"/>
  <c r="S216" i="5"/>
  <c r="S242" i="5"/>
  <c r="T215" i="5"/>
  <c r="R184" i="5"/>
  <c r="T225" i="5"/>
  <c r="S162" i="5"/>
  <c r="R140" i="5"/>
  <c r="S33" i="5"/>
  <c r="T42" i="5"/>
  <c r="T166" i="5"/>
  <c r="T242" i="5"/>
  <c r="T201" i="5"/>
  <c r="S85" i="5"/>
  <c r="S222" i="5"/>
  <c r="R197" i="5"/>
  <c r="S175" i="5"/>
  <c r="R170" i="5"/>
  <c r="S103" i="5"/>
  <c r="S135" i="5"/>
  <c r="S57" i="5"/>
  <c r="R116" i="5"/>
  <c r="T66" i="5"/>
  <c r="S199" i="5"/>
  <c r="S155" i="5"/>
  <c r="R223" i="5"/>
  <c r="R191" i="5"/>
  <c r="R128" i="5"/>
  <c r="S232" i="5"/>
  <c r="T76" i="5"/>
  <c r="R205" i="5"/>
  <c r="R178" i="5"/>
  <c r="T144" i="5"/>
  <c r="T126" i="5"/>
  <c r="S202" i="5"/>
  <c r="T233" i="5"/>
  <c r="T170" i="5"/>
  <c r="R136" i="5"/>
  <c r="S69" i="5"/>
  <c r="T98" i="5"/>
  <c r="S195" i="5"/>
  <c r="R249" i="5"/>
  <c r="S180" i="5"/>
  <c r="T193" i="5"/>
  <c r="R160" i="5"/>
  <c r="R154" i="5"/>
  <c r="S112" i="5"/>
  <c r="T80" i="5"/>
  <c r="T130" i="5"/>
  <c r="R56" i="5"/>
  <c r="S211" i="5"/>
  <c r="S206" i="5"/>
  <c r="R179" i="5"/>
  <c r="S192" i="5"/>
  <c r="T231" i="5"/>
  <c r="T237" i="5"/>
  <c r="T174" i="5"/>
  <c r="T72" i="5"/>
  <c r="T68" i="5"/>
  <c r="S239" i="5"/>
  <c r="R245" i="5"/>
  <c r="R213" i="5"/>
  <c r="S184" i="5"/>
  <c r="T172" i="5"/>
  <c r="R142" i="5"/>
  <c r="R186" i="5"/>
  <c r="R156" i="5"/>
  <c r="T136" i="5"/>
  <c r="T131" i="5"/>
  <c r="T148" i="5"/>
  <c r="S108" i="5"/>
  <c r="S81" i="5"/>
  <c r="R90" i="5"/>
  <c r="T31" i="5"/>
  <c r="R100" i="5"/>
  <c r="T74" i="5"/>
  <c r="T54" i="5"/>
  <c r="S218" i="5"/>
  <c r="T235" i="5"/>
  <c r="T203" i="5"/>
  <c r="R172" i="5"/>
  <c r="R235" i="5"/>
  <c r="R215" i="5"/>
  <c r="R199" i="5"/>
  <c r="S174" i="5"/>
  <c r="T178" i="5"/>
  <c r="T150" i="5"/>
  <c r="R177" i="5"/>
  <c r="T199" i="5"/>
  <c r="R144" i="5"/>
  <c r="R112" i="5"/>
  <c r="R237" i="5"/>
  <c r="S176" i="5"/>
  <c r="T229" i="5"/>
  <c r="T154" i="5"/>
  <c r="S120" i="5"/>
  <c r="T103" i="5"/>
  <c r="R86" i="5"/>
  <c r="T94" i="5"/>
  <c r="S247" i="5"/>
  <c r="T227" i="5"/>
  <c r="T249" i="5"/>
  <c r="T213" i="5"/>
  <c r="S166" i="5"/>
  <c r="R119" i="5"/>
  <c r="R135" i="5"/>
  <c r="S72" i="5"/>
  <c r="S49" i="5"/>
  <c r="R64" i="5"/>
  <c r="T114" i="5"/>
  <c r="R60" i="5"/>
  <c r="T34" i="5"/>
  <c r="S246" i="5"/>
  <c r="S207" i="5"/>
  <c r="R233" i="5"/>
  <c r="R201" i="5"/>
  <c r="S75" i="5"/>
  <c r="R226" i="5"/>
  <c r="R168" i="5"/>
  <c r="S115" i="5"/>
  <c r="R44" i="5"/>
  <c r="R221" i="5"/>
  <c r="T180" i="5"/>
  <c r="S151" i="5"/>
  <c r="T140" i="5"/>
  <c r="T152" i="5"/>
  <c r="T95" i="5"/>
  <c r="S88" i="5"/>
  <c r="T78" i="5"/>
  <c r="S234" i="5"/>
  <c r="T211" i="5"/>
  <c r="T241" i="5"/>
  <c r="T205" i="5"/>
  <c r="T186" i="5"/>
  <c r="R120" i="5"/>
  <c r="S107" i="5"/>
  <c r="T115" i="5"/>
  <c r="S76" i="5"/>
  <c r="S53" i="5"/>
  <c r="R104" i="5"/>
  <c r="R52" i="5"/>
  <c r="S223" i="5"/>
  <c r="S230" i="5"/>
  <c r="T190" i="5"/>
  <c r="R225" i="5"/>
  <c r="R193" i="5"/>
  <c r="S187" i="5"/>
  <c r="T176" i="5"/>
  <c r="S179" i="5"/>
  <c r="R227" i="5"/>
  <c r="R138" i="5"/>
  <c r="R174" i="5"/>
  <c r="T127" i="5"/>
  <c r="T162" i="5"/>
  <c r="T146" i="5"/>
  <c r="S95" i="5"/>
  <c r="T119" i="5"/>
  <c r="R150" i="5"/>
  <c r="S139" i="5"/>
  <c r="T123" i="5"/>
  <c r="T107" i="5"/>
  <c r="T99" i="5"/>
  <c r="T92" i="5"/>
  <c r="T84" i="5"/>
  <c r="T116" i="5"/>
  <c r="R80" i="5"/>
  <c r="S93" i="5"/>
  <c r="S73" i="5"/>
  <c r="R68" i="5"/>
  <c r="S31" i="5"/>
  <c r="R108" i="5"/>
  <c r="T86" i="5"/>
  <c r="T58" i="5"/>
  <c r="T46" i="5"/>
  <c r="T60" i="5"/>
  <c r="T44" i="5"/>
  <c r="S52" i="5"/>
  <c r="R54" i="5"/>
  <c r="S48" i="5"/>
  <c r="R58" i="5"/>
  <c r="T36" i="5"/>
  <c r="T38" i="5"/>
  <c r="S44" i="5"/>
  <c r="R70" i="5"/>
  <c r="T56" i="5"/>
  <c r="T40" i="5"/>
  <c r="S60" i="5"/>
  <c r="R66" i="5"/>
  <c r="R40" i="5"/>
  <c r="S203" i="5"/>
  <c r="S178" i="5"/>
  <c r="S61" i="5"/>
  <c r="S191" i="5"/>
  <c r="R190" i="5"/>
  <c r="S167" i="5"/>
  <c r="S128" i="5"/>
  <c r="S131" i="5"/>
  <c r="S124" i="5"/>
  <c r="T82" i="5"/>
  <c r="T110" i="5"/>
  <c r="T62" i="5"/>
  <c r="T243" i="5"/>
  <c r="R180" i="5"/>
  <c r="T221" i="5"/>
  <c r="S182" i="5"/>
  <c r="R152" i="5"/>
  <c r="T156" i="5"/>
  <c r="R124" i="5"/>
  <c r="S82" i="5"/>
  <c r="S80" i="5"/>
  <c r="T122" i="5"/>
  <c r="S77" i="5"/>
  <c r="R36" i="5"/>
  <c r="S235" i="5"/>
  <c r="S198" i="5"/>
  <c r="R241" i="5"/>
  <c r="R209" i="5"/>
  <c r="S172" i="5"/>
  <c r="T184" i="5"/>
  <c r="T168" i="5"/>
  <c r="S171" i="5"/>
  <c r="S159" i="5"/>
  <c r="R182" i="5"/>
  <c r="S127" i="5"/>
  <c r="R164" i="5"/>
  <c r="R148" i="5"/>
  <c r="T120" i="5"/>
  <c r="S119" i="5"/>
  <c r="T160" i="5"/>
  <c r="R146" i="5"/>
  <c r="S123" i="5"/>
  <c r="R72" i="5"/>
  <c r="S104" i="5"/>
  <c r="S96" i="5"/>
  <c r="T88" i="5"/>
  <c r="R76" i="5"/>
  <c r="S45" i="5"/>
  <c r="T64" i="5"/>
  <c r="S84" i="5"/>
  <c r="S41" i="5"/>
  <c r="R31" i="5"/>
  <c r="T118" i="5"/>
  <c r="T102" i="5"/>
  <c r="S37" i="5"/>
  <c r="R48" i="5"/>
  <c r="S40" i="5"/>
  <c r="R50" i="5"/>
  <c r="T32" i="5"/>
  <c r="S36" i="5"/>
  <c r="T48" i="5"/>
  <c r="S32" i="5"/>
  <c r="T52" i="5"/>
  <c r="R32" i="5"/>
  <c r="S56" i="5"/>
  <c r="R78" i="5"/>
  <c r="R62" i="5"/>
  <c r="R46" i="5"/>
  <c r="R34" i="5"/>
  <c r="R74" i="5"/>
  <c r="R38" i="5"/>
  <c r="R42" i="5"/>
  <c r="R30" i="5"/>
  <c r="S30" i="5"/>
  <c r="C37" i="5"/>
  <c r="D36" i="5"/>
  <c r="I34" i="5"/>
  <c r="M34" i="5"/>
  <c r="U34" i="5"/>
  <c r="V34" i="5" s="1"/>
  <c r="B16" i="5" l="1"/>
  <c r="B18" i="5" s="1"/>
  <c r="B19" i="5" s="1"/>
  <c r="C38" i="5"/>
  <c r="D37" i="5"/>
  <c r="U36" i="5"/>
  <c r="I36" i="5"/>
  <c r="M36" i="5"/>
  <c r="B17" i="5" l="1"/>
  <c r="C39" i="5"/>
  <c r="D38" i="5"/>
  <c r="I37" i="5"/>
  <c r="M37" i="5"/>
  <c r="U37" i="5"/>
  <c r="V37" i="5" s="1"/>
  <c r="V36" i="5"/>
  <c r="C40" i="5" l="1"/>
  <c r="D39" i="5"/>
  <c r="M38" i="5"/>
  <c r="I38" i="5"/>
  <c r="U38" i="5"/>
  <c r="V38" i="5" s="1"/>
  <c r="C41" i="5" l="1"/>
  <c r="D40" i="5"/>
  <c r="I39" i="5"/>
  <c r="M39" i="5"/>
  <c r="U39" i="5"/>
  <c r="C42" i="5" l="1"/>
  <c r="D41" i="5"/>
  <c r="U40" i="5"/>
  <c r="V40" i="5" s="1"/>
  <c r="I40" i="5"/>
  <c r="M40" i="5"/>
  <c r="V39" i="5"/>
  <c r="C43" i="5" l="1"/>
  <c r="D42" i="5"/>
  <c r="I41" i="5"/>
  <c r="M41" i="5"/>
  <c r="U41" i="5"/>
  <c r="V41" i="5" s="1"/>
  <c r="C44" i="5" l="1"/>
  <c r="D43" i="5"/>
  <c r="M42" i="5"/>
  <c r="U42" i="5"/>
  <c r="V42" i="5" s="1"/>
  <c r="I42" i="5"/>
  <c r="C45" i="5" l="1"/>
  <c r="D45" i="5" s="1"/>
  <c r="U45" i="5" s="1"/>
  <c r="V45" i="5" s="1"/>
  <c r="D44" i="5"/>
  <c r="U43" i="5"/>
  <c r="I43" i="5"/>
  <c r="M43" i="5"/>
  <c r="M45" i="5" l="1"/>
  <c r="I45" i="5"/>
  <c r="C46" i="5"/>
  <c r="U44" i="5"/>
  <c r="V44" i="5" s="1"/>
  <c r="M44" i="5"/>
  <c r="I44" i="5"/>
  <c r="V43" i="5"/>
  <c r="C47" i="5" l="1"/>
  <c r="D46" i="5"/>
  <c r="C48" i="5" l="1"/>
  <c r="D47" i="5"/>
  <c r="M46" i="5"/>
  <c r="I46" i="5"/>
  <c r="U46" i="5"/>
  <c r="C49" i="5" l="1"/>
  <c r="D48" i="5"/>
  <c r="I47" i="5"/>
  <c r="M47" i="5"/>
  <c r="U47" i="5"/>
  <c r="V47" i="5" s="1"/>
  <c r="V46" i="5"/>
  <c r="C50" i="5" l="1"/>
  <c r="D49" i="5"/>
  <c r="U48" i="5"/>
  <c r="V48" i="5" s="1"/>
  <c r="M48" i="5"/>
  <c r="I48" i="5"/>
  <c r="C51" i="5" l="1"/>
  <c r="D50" i="5"/>
  <c r="M49" i="5"/>
  <c r="U49" i="5"/>
  <c r="I49" i="5"/>
  <c r="C52" i="5" l="1"/>
  <c r="D51" i="5"/>
  <c r="M50" i="5"/>
  <c r="U50" i="5"/>
  <c r="V50" i="5" s="1"/>
  <c r="I50" i="5"/>
  <c r="V49" i="5"/>
  <c r="C53" i="5" l="1"/>
  <c r="D52" i="5"/>
  <c r="I51" i="5"/>
  <c r="M51" i="5"/>
  <c r="U51" i="5"/>
  <c r="V51" i="5" s="1"/>
  <c r="C54" i="5" l="1"/>
  <c r="D53" i="5"/>
  <c r="M52" i="5"/>
  <c r="U52" i="5"/>
  <c r="I52" i="5"/>
  <c r="C55" i="5" l="1"/>
  <c r="D54" i="5"/>
  <c r="M53" i="5"/>
  <c r="U53" i="5"/>
  <c r="V53" i="5" s="1"/>
  <c r="I53" i="5"/>
  <c r="V52" i="5"/>
  <c r="C56" i="5" l="1"/>
  <c r="D55" i="5"/>
  <c r="M54" i="5"/>
  <c r="U54" i="5"/>
  <c r="V54" i="5" s="1"/>
  <c r="I54" i="5"/>
  <c r="C57" i="5" l="1"/>
  <c r="D56" i="5"/>
  <c r="I55" i="5"/>
  <c r="M55" i="5"/>
  <c r="U55" i="5"/>
  <c r="C58" i="5" l="1"/>
  <c r="D57" i="5"/>
  <c r="U56" i="5"/>
  <c r="V56" i="5" s="1"/>
  <c r="I56" i="5"/>
  <c r="M56" i="5"/>
  <c r="V55" i="5"/>
  <c r="C59" i="5" l="1"/>
  <c r="D58" i="5"/>
  <c r="M57" i="5"/>
  <c r="I57" i="5"/>
  <c r="U57" i="5"/>
  <c r="V57" i="5" s="1"/>
  <c r="C60" i="5" l="1"/>
  <c r="D59" i="5"/>
  <c r="M58" i="5"/>
  <c r="U58" i="5"/>
  <c r="I58" i="5"/>
  <c r="C61" i="5" l="1"/>
  <c r="D60" i="5"/>
  <c r="I59" i="5"/>
  <c r="M59" i="5"/>
  <c r="U59" i="5"/>
  <c r="V59" i="5" s="1"/>
  <c r="V58" i="5"/>
  <c r="C62" i="5" l="1"/>
  <c r="D61" i="5"/>
  <c r="I60" i="5"/>
  <c r="U60" i="5"/>
  <c r="V60" i="5" s="1"/>
  <c r="M60" i="5"/>
  <c r="C63" i="5" l="1"/>
  <c r="D62" i="5"/>
  <c r="M61" i="5"/>
  <c r="U61" i="5"/>
  <c r="I61" i="5"/>
  <c r="C64" i="5" l="1"/>
  <c r="D63" i="5"/>
  <c r="I62" i="5"/>
  <c r="M62" i="5"/>
  <c r="U62" i="5"/>
  <c r="V62" i="5" s="1"/>
  <c r="V61" i="5"/>
  <c r="C65" i="5" l="1"/>
  <c r="D64" i="5"/>
  <c r="I63" i="5"/>
  <c r="M63" i="5"/>
  <c r="U63" i="5"/>
  <c r="V63" i="5" s="1"/>
  <c r="C66" i="5" l="1"/>
  <c r="D65" i="5"/>
  <c r="M64" i="5"/>
  <c r="U64" i="5"/>
  <c r="I64" i="5"/>
  <c r="C67" i="5" l="1"/>
  <c r="D66" i="5"/>
  <c r="M65" i="5"/>
  <c r="U65" i="5"/>
  <c r="V65" i="5" s="1"/>
  <c r="I65" i="5"/>
  <c r="V64" i="5"/>
  <c r="C68" i="5" l="1"/>
  <c r="D67" i="5"/>
  <c r="M66" i="5"/>
  <c r="U66" i="5"/>
  <c r="V66" i="5" s="1"/>
  <c r="I66" i="5"/>
  <c r="C69" i="5" l="1"/>
  <c r="D68" i="5"/>
  <c r="I67" i="5"/>
  <c r="M67" i="5"/>
  <c r="U67" i="5"/>
  <c r="C70" i="5" l="1"/>
  <c r="D69" i="5"/>
  <c r="I68" i="5"/>
  <c r="M68" i="5"/>
  <c r="U68" i="5"/>
  <c r="V68" i="5" s="1"/>
  <c r="V67" i="5"/>
  <c r="C71" i="5" l="1"/>
  <c r="D70" i="5"/>
  <c r="I69" i="5"/>
  <c r="M69" i="5"/>
  <c r="U69" i="5"/>
  <c r="V69" i="5" s="1"/>
  <c r="C72" i="5" l="1"/>
  <c r="D71" i="5"/>
  <c r="U70" i="5"/>
  <c r="I70" i="5"/>
  <c r="M70" i="5"/>
  <c r="C73" i="5" l="1"/>
  <c r="D72" i="5"/>
  <c r="M71" i="5"/>
  <c r="I71" i="5"/>
  <c r="U71" i="5"/>
  <c r="V71" i="5" s="1"/>
  <c r="V70" i="5"/>
  <c r="C74" i="5" l="1"/>
  <c r="D73" i="5"/>
  <c r="M72" i="5"/>
  <c r="U72" i="5"/>
  <c r="V72" i="5" s="1"/>
  <c r="I72" i="5"/>
  <c r="C75" i="5" l="1"/>
  <c r="D74" i="5"/>
  <c r="I73" i="5"/>
  <c r="U73" i="5"/>
  <c r="M73" i="5"/>
  <c r="C76" i="5" l="1"/>
  <c r="D75" i="5"/>
  <c r="U74" i="5"/>
  <c r="V74" i="5" s="1"/>
  <c r="M74" i="5"/>
  <c r="I74" i="5"/>
  <c r="V73" i="5"/>
  <c r="C77" i="5" l="1"/>
  <c r="D76" i="5"/>
  <c r="U75" i="5"/>
  <c r="V75" i="5" s="1"/>
  <c r="I75" i="5"/>
  <c r="M75" i="5"/>
  <c r="C78" i="5" l="1"/>
  <c r="D77" i="5"/>
  <c r="I76" i="5"/>
  <c r="M76" i="5"/>
  <c r="U76" i="5"/>
  <c r="C79" i="5" l="1"/>
  <c r="D78" i="5"/>
  <c r="I77" i="5"/>
  <c r="M77" i="5"/>
  <c r="U77" i="5"/>
  <c r="V77" i="5" s="1"/>
  <c r="V76" i="5"/>
  <c r="C80" i="5" l="1"/>
  <c r="D79" i="5"/>
  <c r="M78" i="5"/>
  <c r="I78" i="5"/>
  <c r="U78" i="5"/>
  <c r="V78" i="5" s="1"/>
  <c r="C81" i="5" l="1"/>
  <c r="D80" i="5"/>
  <c r="I79" i="5"/>
  <c r="M79" i="5"/>
  <c r="U79" i="5"/>
  <c r="C82" i="5" l="1"/>
  <c r="D81" i="5"/>
  <c r="M80" i="5"/>
  <c r="U80" i="5"/>
  <c r="V80" i="5" s="1"/>
  <c r="I80" i="5"/>
  <c r="V79" i="5"/>
  <c r="C83" i="5" l="1"/>
  <c r="D82" i="5"/>
  <c r="M81" i="5"/>
  <c r="U81" i="5"/>
  <c r="V81" i="5" s="1"/>
  <c r="I81" i="5"/>
  <c r="C84" i="5" l="1"/>
  <c r="D83" i="5"/>
  <c r="I82" i="5"/>
  <c r="U82" i="5"/>
  <c r="M82" i="5"/>
  <c r="C85" i="5" l="1"/>
  <c r="D84" i="5"/>
  <c r="U83" i="5"/>
  <c r="V83" i="5" s="1"/>
  <c r="I83" i="5"/>
  <c r="M83" i="5"/>
  <c r="V82" i="5"/>
  <c r="C86" i="5" l="1"/>
  <c r="D85" i="5"/>
  <c r="I84" i="5"/>
  <c r="U84" i="5"/>
  <c r="V84" i="5" s="1"/>
  <c r="M84" i="5"/>
  <c r="C87" i="5" l="1"/>
  <c r="D86" i="5"/>
  <c r="I85" i="5"/>
  <c r="M85" i="5"/>
  <c r="U85" i="5"/>
  <c r="C88" i="5" l="1"/>
  <c r="D87" i="5"/>
  <c r="U86" i="5"/>
  <c r="V86" i="5" s="1"/>
  <c r="I86" i="5"/>
  <c r="M86" i="5"/>
  <c r="V85" i="5"/>
  <c r="C89" i="5" l="1"/>
  <c r="D88" i="5"/>
  <c r="U87" i="5"/>
  <c r="V87" i="5" s="1"/>
  <c r="I87" i="5"/>
  <c r="M87" i="5"/>
  <c r="C90" i="5" l="1"/>
  <c r="D89" i="5"/>
  <c r="I88" i="5"/>
  <c r="U88" i="5"/>
  <c r="M88" i="5"/>
  <c r="C91" i="5" l="1"/>
  <c r="D90" i="5"/>
  <c r="I89" i="5"/>
  <c r="U89" i="5"/>
  <c r="V89" i="5" s="1"/>
  <c r="M89" i="5"/>
  <c r="V88" i="5"/>
  <c r="C92" i="5" l="1"/>
  <c r="D91" i="5"/>
  <c r="U90" i="5"/>
  <c r="V90" i="5" s="1"/>
  <c r="M90" i="5"/>
  <c r="I90" i="5"/>
  <c r="C93" i="5" l="1"/>
  <c r="D92" i="5"/>
  <c r="U91" i="5"/>
  <c r="I91" i="5"/>
  <c r="M91" i="5"/>
  <c r="C94" i="5" l="1"/>
  <c r="D93" i="5"/>
  <c r="I92" i="5"/>
  <c r="U92" i="5"/>
  <c r="V92" i="5" s="1"/>
  <c r="M92" i="5"/>
  <c r="V91" i="5"/>
  <c r="C95" i="5" l="1"/>
  <c r="D94" i="5"/>
  <c r="I93" i="5"/>
  <c r="M93" i="5"/>
  <c r="U93" i="5"/>
  <c r="V93" i="5" s="1"/>
  <c r="C96" i="5" l="1"/>
  <c r="D95" i="5"/>
  <c r="M94" i="5"/>
  <c r="U94" i="5"/>
  <c r="I94" i="5"/>
  <c r="C97" i="5" l="1"/>
  <c r="D96" i="5"/>
  <c r="M95" i="5"/>
  <c r="U95" i="5"/>
  <c r="V95" i="5" s="1"/>
  <c r="I95" i="5"/>
  <c r="V94" i="5"/>
  <c r="C98" i="5" l="1"/>
  <c r="D97" i="5"/>
  <c r="I96" i="5"/>
  <c r="M96" i="5"/>
  <c r="U96" i="5"/>
  <c r="V96" i="5" s="1"/>
  <c r="C99" i="5" l="1"/>
  <c r="D98" i="5"/>
  <c r="U97" i="5"/>
  <c r="M97" i="5"/>
  <c r="I97" i="5"/>
  <c r="C100" i="5" l="1"/>
  <c r="D99" i="5"/>
  <c r="I98" i="5"/>
  <c r="M98" i="5"/>
  <c r="U98" i="5"/>
  <c r="V98" i="5" s="1"/>
  <c r="V97" i="5"/>
  <c r="C101" i="5" l="1"/>
  <c r="D100" i="5"/>
  <c r="I99" i="5"/>
  <c r="M99" i="5"/>
  <c r="U99" i="5"/>
  <c r="V99" i="5" s="1"/>
  <c r="C102" i="5" l="1"/>
  <c r="D101" i="5"/>
  <c r="I100" i="5"/>
  <c r="U100" i="5"/>
  <c r="M100" i="5"/>
  <c r="C103" i="5" l="1"/>
  <c r="D102" i="5"/>
  <c r="M101" i="5"/>
  <c r="U101" i="5"/>
  <c r="V101" i="5" s="1"/>
  <c r="I101" i="5"/>
  <c r="V100" i="5"/>
  <c r="C104" i="5" l="1"/>
  <c r="D103" i="5"/>
  <c r="I102" i="5"/>
  <c r="M102" i="5"/>
  <c r="U102" i="5"/>
  <c r="V102" i="5" s="1"/>
  <c r="C105" i="5" l="1"/>
  <c r="D104" i="5"/>
  <c r="M103" i="5"/>
  <c r="U103" i="5"/>
  <c r="I103" i="5"/>
  <c r="C106" i="5" l="1"/>
  <c r="D105" i="5"/>
  <c r="U104" i="5"/>
  <c r="V104" i="5" s="1"/>
  <c r="I104" i="5"/>
  <c r="M104" i="5"/>
  <c r="V103" i="5"/>
  <c r="C107" i="5" l="1"/>
  <c r="D106" i="5"/>
  <c r="M105" i="5"/>
  <c r="U105" i="5"/>
  <c r="V105" i="5" s="1"/>
  <c r="I105" i="5"/>
  <c r="C108" i="5" l="1"/>
  <c r="D107" i="5"/>
  <c r="M106" i="5"/>
  <c r="U106" i="5"/>
  <c r="I106" i="5"/>
  <c r="C109" i="5" l="1"/>
  <c r="D108" i="5"/>
  <c r="M107" i="5"/>
  <c r="U107" i="5"/>
  <c r="V107" i="5" s="1"/>
  <c r="I107" i="5"/>
  <c r="V106" i="5"/>
  <c r="C110" i="5" l="1"/>
  <c r="D109" i="5"/>
  <c r="I108" i="5"/>
  <c r="M108" i="5"/>
  <c r="U108" i="5"/>
  <c r="V108" i="5" s="1"/>
  <c r="C111" i="5" l="1"/>
  <c r="D110" i="5"/>
  <c r="U109" i="5"/>
  <c r="I109" i="5"/>
  <c r="M109" i="5"/>
  <c r="C112" i="5" l="1"/>
  <c r="D113" i="5" s="1"/>
  <c r="D111" i="5"/>
  <c r="U110" i="5"/>
  <c r="V110" i="5" s="1"/>
  <c r="I110" i="5"/>
  <c r="M110" i="5"/>
  <c r="V109" i="5"/>
  <c r="U113" i="5" l="1"/>
  <c r="V113" i="5" s="1"/>
  <c r="M113" i="5"/>
  <c r="I113" i="5"/>
  <c r="D112" i="5"/>
  <c r="M111" i="5"/>
  <c r="U111" i="5"/>
  <c r="V111" i="5" s="1"/>
  <c r="I111" i="5"/>
  <c r="U112" i="5" l="1"/>
  <c r="M112" i="5"/>
  <c r="I112" i="5"/>
  <c r="B4" i="5" s="1"/>
  <c r="J77" i="5" s="1"/>
  <c r="J229" i="5" l="1"/>
  <c r="L61" i="5"/>
  <c r="L129" i="5"/>
  <c r="J161" i="5"/>
  <c r="J226" i="5"/>
  <c r="K221" i="5"/>
  <c r="K201" i="5"/>
  <c r="L102" i="5"/>
  <c r="L231" i="5"/>
  <c r="K113" i="5"/>
  <c r="J146" i="5"/>
  <c r="L122" i="5"/>
  <c r="J167" i="5"/>
  <c r="L114" i="5"/>
  <c r="L235" i="5"/>
  <c r="K233" i="5"/>
  <c r="L34" i="5"/>
  <c r="K52" i="5"/>
  <c r="L185" i="5"/>
  <c r="K186" i="5"/>
  <c r="L50" i="5"/>
  <c r="K222" i="5"/>
  <c r="L178" i="5"/>
  <c r="K95" i="5"/>
  <c r="K178" i="5"/>
  <c r="K88" i="5"/>
  <c r="K160" i="5"/>
  <c r="L227" i="5"/>
  <c r="K239" i="5"/>
  <c r="K64" i="5"/>
  <c r="L208" i="5"/>
  <c r="K232" i="5"/>
  <c r="K191" i="5"/>
  <c r="K231" i="5"/>
  <c r="L220" i="5"/>
  <c r="L200" i="5"/>
  <c r="L71" i="5"/>
  <c r="L204" i="5"/>
  <c r="J212" i="5"/>
  <c r="L81" i="5"/>
  <c r="K72" i="5"/>
  <c r="L128" i="5"/>
  <c r="J93" i="5"/>
  <c r="L250" i="5"/>
  <c r="K81" i="5"/>
  <c r="J244" i="5"/>
  <c r="K230" i="5"/>
  <c r="L43" i="5"/>
  <c r="L209" i="5"/>
  <c r="J85" i="5"/>
  <c r="L150" i="5"/>
  <c r="J62" i="5"/>
  <c r="J130" i="5"/>
  <c r="J186" i="5"/>
  <c r="J65" i="5"/>
  <c r="L162" i="5"/>
  <c r="K50" i="5"/>
  <c r="K215" i="5"/>
  <c r="K90" i="5"/>
  <c r="J170" i="5"/>
  <c r="K184" i="5"/>
  <c r="J141" i="5"/>
  <c r="K40" i="5"/>
  <c r="L167" i="5"/>
  <c r="K152" i="5"/>
  <c r="J101" i="5"/>
  <c r="L109" i="5"/>
  <c r="L103" i="5"/>
  <c r="L59" i="5"/>
  <c r="J94" i="5"/>
  <c r="J199" i="5"/>
  <c r="L115" i="5"/>
  <c r="L96" i="5"/>
  <c r="L49" i="5"/>
  <c r="J46" i="5"/>
  <c r="J54" i="5"/>
  <c r="J219" i="5"/>
  <c r="L234" i="5"/>
  <c r="K82" i="5"/>
  <c r="L156" i="5"/>
  <c r="L126" i="5"/>
  <c r="K205" i="5"/>
  <c r="J116" i="5"/>
  <c r="L132" i="5"/>
  <c r="J171" i="5"/>
  <c r="L229" i="5"/>
  <c r="K106" i="5"/>
  <c r="J103" i="5"/>
  <c r="K98" i="5"/>
  <c r="L60" i="5"/>
  <c r="J205" i="5"/>
  <c r="K212" i="5"/>
  <c r="L80" i="5"/>
  <c r="J173" i="5"/>
  <c r="J210" i="5"/>
  <c r="J55" i="5"/>
  <c r="J197" i="5"/>
  <c r="L206" i="5"/>
  <c r="J107" i="5"/>
  <c r="L172" i="5"/>
  <c r="J243" i="5"/>
  <c r="L97" i="5"/>
  <c r="K158" i="5"/>
  <c r="J187" i="5"/>
  <c r="K137" i="5"/>
  <c r="K197" i="5"/>
  <c r="K164" i="5"/>
  <c r="J247" i="5"/>
  <c r="J71" i="5"/>
  <c r="J208" i="5"/>
  <c r="K112" i="5"/>
  <c r="K181" i="5"/>
  <c r="K131" i="5"/>
  <c r="K243" i="5"/>
  <c r="L141" i="5"/>
  <c r="L195" i="5"/>
  <c r="K223" i="5"/>
  <c r="L123" i="5"/>
  <c r="J80" i="5"/>
  <c r="L237" i="5"/>
  <c r="K209" i="5"/>
  <c r="L112" i="5"/>
  <c r="J95" i="5"/>
  <c r="K146" i="5"/>
  <c r="J78" i="5"/>
  <c r="L145" i="5"/>
  <c r="K119" i="5"/>
  <c r="L64" i="5"/>
  <c r="K240" i="5"/>
  <c r="L161" i="5"/>
  <c r="J70" i="5"/>
  <c r="J36" i="5"/>
  <c r="L90" i="5"/>
  <c r="J189" i="5"/>
  <c r="J239" i="5"/>
  <c r="L48" i="5"/>
  <c r="J228" i="5"/>
  <c r="J175" i="5"/>
  <c r="K93" i="5"/>
  <c r="L89" i="5"/>
  <c r="K175" i="5"/>
  <c r="J192" i="5"/>
  <c r="K133" i="5"/>
  <c r="K159" i="5"/>
  <c r="J164" i="5"/>
  <c r="K39" i="5"/>
  <c r="L214" i="5"/>
  <c r="K35" i="5"/>
  <c r="K149" i="5"/>
  <c r="L183" i="5"/>
  <c r="K94" i="5"/>
  <c r="L173" i="5"/>
  <c r="K123" i="5"/>
  <c r="J120" i="5"/>
  <c r="K130" i="5"/>
  <c r="L244" i="5"/>
  <c r="K241" i="5"/>
  <c r="L224" i="5"/>
  <c r="J58" i="5"/>
  <c r="J159" i="5"/>
  <c r="L56" i="5"/>
  <c r="J178" i="5"/>
  <c r="L154" i="5"/>
  <c r="K245" i="5"/>
  <c r="K84" i="5"/>
  <c r="L52" i="5"/>
  <c r="J98" i="5"/>
  <c r="L149" i="5"/>
  <c r="J148" i="5"/>
  <c r="K108" i="5"/>
  <c r="J104" i="5"/>
  <c r="L170" i="5"/>
  <c r="K211" i="5"/>
  <c r="K180" i="5"/>
  <c r="J160" i="5"/>
  <c r="J179" i="5"/>
  <c r="K226" i="5"/>
  <c r="L120" i="5"/>
  <c r="J102" i="5"/>
  <c r="K168" i="5"/>
  <c r="K179" i="5"/>
  <c r="J79" i="5"/>
  <c r="L41" i="5"/>
  <c r="K127" i="5"/>
  <c r="L179" i="5"/>
  <c r="L201" i="5"/>
  <c r="K75" i="5"/>
  <c r="L168" i="5"/>
  <c r="L222" i="5"/>
  <c r="J86" i="5"/>
  <c r="K60" i="5"/>
  <c r="J63" i="5"/>
  <c r="J33" i="5"/>
  <c r="J235" i="5"/>
  <c r="L108" i="5"/>
  <c r="J143" i="5"/>
  <c r="J84" i="5"/>
  <c r="K30" i="5"/>
  <c r="J112" i="5"/>
  <c r="L160" i="5"/>
  <c r="L197" i="5"/>
  <c r="J52" i="5"/>
  <c r="K246" i="5"/>
  <c r="L138" i="5"/>
  <c r="K36" i="5"/>
  <c r="L136" i="5"/>
  <c r="K196" i="5"/>
  <c r="J137" i="5"/>
  <c r="J230" i="5"/>
  <c r="K147" i="5"/>
  <c r="L181" i="5"/>
  <c r="J147" i="5"/>
  <c r="J47" i="5"/>
  <c r="K44" i="5"/>
  <c r="J249" i="5"/>
  <c r="K218" i="5"/>
  <c r="J207" i="5"/>
  <c r="L100" i="5"/>
  <c r="K121" i="5"/>
  <c r="J37" i="5"/>
  <c r="L30" i="5"/>
  <c r="J152" i="5"/>
  <c r="L221" i="5"/>
  <c r="J127" i="5"/>
  <c r="J133" i="5"/>
  <c r="J211" i="5"/>
  <c r="J180" i="5"/>
  <c r="L225" i="5"/>
  <c r="J238" i="5"/>
  <c r="K142" i="5"/>
  <c r="J131" i="5"/>
  <c r="L207" i="5"/>
  <c r="L186" i="5"/>
  <c r="L93" i="5"/>
  <c r="J111" i="5"/>
  <c r="L98" i="5"/>
  <c r="K43" i="5"/>
  <c r="L239" i="5"/>
  <c r="J96" i="5"/>
  <c r="L62" i="5"/>
  <c r="K129" i="5"/>
  <c r="J163" i="5"/>
  <c r="K237" i="5"/>
  <c r="K153" i="5"/>
  <c r="K128" i="5"/>
  <c r="J223" i="5"/>
  <c r="L228" i="5"/>
  <c r="L78" i="5"/>
  <c r="K249" i="5"/>
  <c r="J42" i="5"/>
  <c r="K33" i="5"/>
  <c r="J222" i="5"/>
  <c r="J57" i="5"/>
  <c r="J69" i="5"/>
  <c r="K250" i="5"/>
  <c r="L174" i="5"/>
  <c r="J209" i="5"/>
  <c r="K213" i="5"/>
  <c r="L72" i="5"/>
  <c r="J51" i="5"/>
  <c r="K53" i="5"/>
  <c r="J123" i="5"/>
  <c r="K170" i="5"/>
  <c r="K83" i="5"/>
  <c r="L164" i="5"/>
  <c r="K63" i="5"/>
  <c r="J122" i="5"/>
  <c r="L118" i="5"/>
  <c r="K225" i="5"/>
  <c r="K190" i="5"/>
  <c r="L117" i="5"/>
  <c r="J204" i="5"/>
  <c r="L39" i="5"/>
  <c r="K162" i="5"/>
  <c r="K110" i="5"/>
  <c r="J142" i="5"/>
  <c r="L95" i="5"/>
  <c r="J177" i="5"/>
  <c r="J198" i="5"/>
  <c r="K199" i="5"/>
  <c r="J195" i="5"/>
  <c r="L192" i="5"/>
  <c r="K80" i="5"/>
  <c r="J73" i="5"/>
  <c r="L82" i="5"/>
  <c r="L212" i="5"/>
  <c r="J217" i="5"/>
  <c r="J87" i="5"/>
  <c r="L54" i="5"/>
  <c r="J81" i="5"/>
  <c r="L87" i="5"/>
  <c r="L94" i="5"/>
  <c r="L74" i="5"/>
  <c r="J188" i="5"/>
  <c r="J182" i="5"/>
  <c r="J242" i="5"/>
  <c r="J183" i="5"/>
  <c r="L202" i="5"/>
  <c r="J115" i="5"/>
  <c r="J113" i="5"/>
  <c r="L148" i="5"/>
  <c r="J213" i="5"/>
  <c r="L111" i="5"/>
  <c r="J61" i="5"/>
  <c r="J129" i="5"/>
  <c r="J221" i="5"/>
  <c r="L125" i="5"/>
  <c r="L79" i="5"/>
  <c r="J92" i="5"/>
  <c r="K207" i="5"/>
  <c r="L73" i="5"/>
  <c r="L86" i="5"/>
  <c r="K220" i="5"/>
  <c r="L124" i="5"/>
  <c r="J119" i="5"/>
  <c r="L143" i="5"/>
  <c r="L158" i="5"/>
  <c r="K163" i="5"/>
  <c r="K86" i="5"/>
  <c r="K156" i="5"/>
  <c r="L226" i="5"/>
  <c r="J200" i="5"/>
  <c r="J110" i="5"/>
  <c r="J75" i="5"/>
  <c r="K151" i="5"/>
  <c r="L191" i="5"/>
  <c r="J218" i="5"/>
  <c r="L58" i="5"/>
  <c r="J241" i="5"/>
  <c r="K176" i="5"/>
  <c r="L45" i="5"/>
  <c r="K204" i="5"/>
  <c r="J196" i="5"/>
  <c r="K192" i="5"/>
  <c r="K37" i="5"/>
  <c r="K214" i="5"/>
  <c r="J109" i="5"/>
  <c r="L75" i="5"/>
  <c r="J134" i="5"/>
  <c r="J232" i="5"/>
  <c r="J154" i="5"/>
  <c r="K109" i="5"/>
  <c r="J162" i="5"/>
  <c r="J216" i="5"/>
  <c r="J72" i="5"/>
  <c r="J153" i="5"/>
  <c r="L40" i="5"/>
  <c r="J88" i="5"/>
  <c r="J233" i="5"/>
  <c r="J250" i="5"/>
  <c r="K104" i="5"/>
  <c r="J128" i="5"/>
  <c r="K174" i="5"/>
  <c r="J105" i="5"/>
  <c r="L165" i="5"/>
  <c r="K244" i="5"/>
  <c r="K116" i="5"/>
  <c r="J225" i="5"/>
  <c r="L240" i="5"/>
  <c r="K188" i="5"/>
  <c r="L196" i="5"/>
  <c r="J31" i="5"/>
  <c r="J234" i="5"/>
  <c r="K154" i="5"/>
  <c r="K206" i="5"/>
  <c r="K51" i="5"/>
  <c r="L151" i="5"/>
  <c r="K99" i="5"/>
  <c r="K242" i="5"/>
  <c r="K139" i="5"/>
  <c r="J118" i="5"/>
  <c r="L152" i="5"/>
  <c r="K66" i="5"/>
  <c r="J151" i="5"/>
  <c r="K132" i="5"/>
  <c r="K172" i="5"/>
  <c r="J156" i="5"/>
  <c r="K47" i="5"/>
  <c r="J76" i="5"/>
  <c r="J191" i="5"/>
  <c r="L217" i="5"/>
  <c r="K235" i="5"/>
  <c r="J157" i="5"/>
  <c r="K103" i="5"/>
  <c r="L211" i="5"/>
  <c r="J136" i="5"/>
  <c r="J155" i="5"/>
  <c r="K114" i="5"/>
  <c r="K248" i="5"/>
  <c r="L91" i="5"/>
  <c r="J214" i="5"/>
  <c r="L63" i="5"/>
  <c r="L144" i="5"/>
  <c r="L76" i="5"/>
  <c r="K227" i="5"/>
  <c r="K194" i="5"/>
  <c r="K57" i="5"/>
  <c r="L38" i="5"/>
  <c r="K157" i="5"/>
  <c r="J240" i="5"/>
  <c r="L233" i="5"/>
  <c r="L187" i="5"/>
  <c r="K49" i="5"/>
  <c r="L101" i="5"/>
  <c r="L180" i="5"/>
  <c r="J140" i="5"/>
  <c r="L69" i="5"/>
  <c r="J246" i="5"/>
  <c r="K77" i="5"/>
  <c r="J172" i="5"/>
  <c r="J89" i="5"/>
  <c r="K111" i="5"/>
  <c r="K203" i="5"/>
  <c r="L243" i="5"/>
  <c r="K155" i="5"/>
  <c r="J121" i="5"/>
  <c r="K34" i="5"/>
  <c r="K143" i="5"/>
  <c r="J206" i="5"/>
  <c r="L131" i="5"/>
  <c r="J193" i="5"/>
  <c r="L147" i="5"/>
  <c r="J185" i="5"/>
  <c r="K118" i="5"/>
  <c r="K210" i="5"/>
  <c r="J135" i="5"/>
  <c r="L247" i="5"/>
  <c r="K217" i="5"/>
  <c r="K120" i="5"/>
  <c r="L218" i="5"/>
  <c r="K76" i="5"/>
  <c r="J150" i="5"/>
  <c r="K135" i="5"/>
  <c r="L51" i="5"/>
  <c r="L175" i="5"/>
  <c r="K92" i="5"/>
  <c r="K74" i="5"/>
  <c r="J190" i="5"/>
  <c r="J68" i="5"/>
  <c r="J82" i="5"/>
  <c r="K42" i="5"/>
  <c r="K219" i="5"/>
  <c r="K165" i="5"/>
  <c r="J50" i="5"/>
  <c r="L169" i="5"/>
  <c r="K97" i="5"/>
  <c r="L159" i="5"/>
  <c r="K177" i="5"/>
  <c r="J34" i="5"/>
  <c r="K56" i="5"/>
  <c r="J44" i="5"/>
  <c r="L55" i="5"/>
  <c r="L213" i="5"/>
  <c r="K73" i="5"/>
  <c r="J74" i="5"/>
  <c r="K107" i="5"/>
  <c r="J114" i="5"/>
  <c r="K122" i="5"/>
  <c r="J166" i="5"/>
  <c r="J237" i="5"/>
  <c r="J227" i="5"/>
  <c r="J35" i="5"/>
  <c r="L232" i="5"/>
  <c r="J144" i="5"/>
  <c r="K61" i="5"/>
  <c r="L66" i="5"/>
  <c r="K117" i="5"/>
  <c r="J126" i="5"/>
  <c r="J106" i="5"/>
  <c r="K45" i="5"/>
  <c r="J138" i="5"/>
  <c r="L189" i="5"/>
  <c r="L53" i="5"/>
  <c r="J181" i="5"/>
  <c r="L153" i="5"/>
  <c r="K161" i="5"/>
  <c r="K185" i="5"/>
  <c r="L241" i="5"/>
  <c r="L210" i="5"/>
  <c r="K173" i="5"/>
  <c r="L242" i="5"/>
  <c r="J48" i="5"/>
  <c r="L67" i="5"/>
  <c r="K68" i="5"/>
  <c r="L83" i="5"/>
  <c r="J215" i="5"/>
  <c r="L37" i="5"/>
  <c r="J45" i="5"/>
  <c r="J108" i="5"/>
  <c r="K58" i="5"/>
  <c r="L127" i="5"/>
  <c r="L107" i="5"/>
  <c r="J149" i="5"/>
  <c r="K183" i="5"/>
  <c r="L236" i="5"/>
  <c r="L190" i="5"/>
  <c r="K166" i="5"/>
  <c r="K125" i="5"/>
  <c r="J168" i="5"/>
  <c r="K229" i="5"/>
  <c r="L68" i="5"/>
  <c r="J56" i="5"/>
  <c r="L135" i="5"/>
  <c r="K59" i="5"/>
  <c r="L77" i="5"/>
  <c r="K105" i="5"/>
  <c r="L146" i="5"/>
  <c r="J59" i="5"/>
  <c r="K140" i="5"/>
  <c r="J30" i="5"/>
  <c r="L245" i="5"/>
  <c r="J97" i="5"/>
  <c r="L246" i="5"/>
  <c r="K202" i="5"/>
  <c r="K100" i="5"/>
  <c r="K89" i="5"/>
  <c r="K171" i="5"/>
  <c r="J40" i="5"/>
  <c r="J145" i="5"/>
  <c r="L42" i="5"/>
  <c r="J67" i="5"/>
  <c r="L155" i="5"/>
  <c r="L106" i="5"/>
  <c r="L104" i="5"/>
  <c r="L57" i="5"/>
  <c r="L47" i="5"/>
  <c r="K32" i="5"/>
  <c r="L33" i="5"/>
  <c r="K145" i="5"/>
  <c r="K70" i="5"/>
  <c r="L121" i="5"/>
  <c r="J158" i="5"/>
  <c r="J139" i="5"/>
  <c r="J165" i="5"/>
  <c r="K193" i="5"/>
  <c r="L70" i="5"/>
  <c r="J194" i="5"/>
  <c r="K247" i="5"/>
  <c r="K67" i="5"/>
  <c r="J91" i="5"/>
  <c r="L32" i="5"/>
  <c r="L171" i="5"/>
  <c r="K124" i="5"/>
  <c r="K189" i="5"/>
  <c r="K69" i="5"/>
  <c r="K46" i="5"/>
  <c r="L216" i="5"/>
  <c r="L223" i="5"/>
  <c r="K78" i="5"/>
  <c r="L31" i="5"/>
  <c r="J202" i="5"/>
  <c r="L176" i="5"/>
  <c r="K234" i="5"/>
  <c r="K138" i="5"/>
  <c r="J174" i="5"/>
  <c r="L188" i="5"/>
  <c r="J64" i="5"/>
  <c r="K169" i="5"/>
  <c r="L184" i="5"/>
  <c r="L36" i="5"/>
  <c r="J176" i="5"/>
  <c r="J184" i="5"/>
  <c r="J99" i="5"/>
  <c r="K87" i="5"/>
  <c r="K150" i="5"/>
  <c r="J83" i="5"/>
  <c r="L134" i="5"/>
  <c r="L46" i="5"/>
  <c r="L99" i="5"/>
  <c r="K228" i="5"/>
  <c r="K102" i="5"/>
  <c r="L157" i="5"/>
  <c r="K79" i="5"/>
  <c r="J203" i="5"/>
  <c r="K148" i="5"/>
  <c r="K136" i="5"/>
  <c r="J117" i="5"/>
  <c r="L105" i="5"/>
  <c r="L230" i="5"/>
  <c r="J236" i="5"/>
  <c r="K38" i="5"/>
  <c r="K236" i="5"/>
  <c r="J231" i="5"/>
  <c r="K134" i="5"/>
  <c r="K62" i="5"/>
  <c r="K238" i="5"/>
  <c r="L203" i="5"/>
  <c r="J201" i="5"/>
  <c r="K224" i="5"/>
  <c r="K48" i="5"/>
  <c r="L238" i="5"/>
  <c r="L205" i="5"/>
  <c r="K85" i="5"/>
  <c r="K71" i="5"/>
  <c r="L130" i="5"/>
  <c r="L133" i="5"/>
  <c r="K101" i="5"/>
  <c r="L193" i="5"/>
  <c r="J49" i="5"/>
  <c r="K91" i="5"/>
  <c r="L198" i="5"/>
  <c r="L113" i="5"/>
  <c r="L163" i="5"/>
  <c r="J43" i="5"/>
  <c r="L85" i="5"/>
  <c r="K96" i="5"/>
  <c r="J41" i="5"/>
  <c r="L88" i="5"/>
  <c r="L182" i="5"/>
  <c r="K31" i="5"/>
  <c r="K200" i="5"/>
  <c r="J100" i="5"/>
  <c r="L166" i="5"/>
  <c r="K41" i="5"/>
  <c r="K141" i="5"/>
  <c r="L137" i="5"/>
  <c r="L110" i="5"/>
  <c r="K55" i="5"/>
  <c r="K208" i="5"/>
  <c r="J32" i="5"/>
  <c r="L116" i="5"/>
  <c r="J125" i="5"/>
  <c r="K187" i="5"/>
  <c r="K54" i="5"/>
  <c r="L44" i="5"/>
  <c r="K216" i="5"/>
  <c r="L248" i="5"/>
  <c r="J124" i="5"/>
  <c r="J248" i="5"/>
  <c r="J132" i="5"/>
  <c r="J245" i="5"/>
  <c r="L177" i="5"/>
  <c r="K198" i="5"/>
  <c r="J169" i="5"/>
  <c r="K182" i="5"/>
  <c r="J39" i="5"/>
  <c r="L249" i="5"/>
  <c r="L65" i="5"/>
  <c r="L199" i="5"/>
  <c r="L194" i="5"/>
  <c r="K126" i="5"/>
  <c r="L92" i="5"/>
  <c r="L140" i="5"/>
  <c r="J224" i="5"/>
  <c r="K144" i="5"/>
  <c r="J66" i="5"/>
  <c r="K195" i="5"/>
  <c r="J220" i="5"/>
  <c r="L84" i="5"/>
  <c r="K167" i="5"/>
  <c r="L119" i="5"/>
  <c r="K65" i="5"/>
  <c r="K115" i="5"/>
  <c r="J38" i="5"/>
  <c r="J90" i="5"/>
  <c r="L219" i="5"/>
  <c r="L142" i="5"/>
  <c r="J60" i="5"/>
  <c r="J53" i="5"/>
  <c r="L139" i="5"/>
  <c r="L215" i="5"/>
  <c r="L35" i="5"/>
  <c r="V112" i="5"/>
  <c r="E15" i="5" s="1"/>
  <c r="Y112" i="5" s="1"/>
  <c r="X112" i="5" l="1"/>
  <c r="W112" i="5"/>
  <c r="B5" i="5"/>
  <c r="Y109" i="5"/>
  <c r="X106" i="5"/>
  <c r="X167" i="5"/>
  <c r="W47" i="5"/>
  <c r="Y196" i="5"/>
  <c r="Y194" i="5"/>
  <c r="Y84" i="5"/>
  <c r="X105" i="5"/>
  <c r="Y118" i="5"/>
  <c r="Y130" i="5"/>
  <c r="W111" i="5"/>
  <c r="X216" i="5"/>
  <c r="Y212" i="5"/>
  <c r="X117" i="5"/>
  <c r="X164" i="5"/>
  <c r="X107" i="5"/>
  <c r="W129" i="5"/>
  <c r="W169" i="5"/>
  <c r="X65" i="5"/>
  <c r="Y147" i="5"/>
  <c r="W107" i="5"/>
  <c r="X35" i="5"/>
  <c r="Y132" i="5"/>
  <c r="Y152" i="5"/>
  <c r="W73" i="5"/>
  <c r="X212" i="5"/>
  <c r="Y189" i="5"/>
  <c r="X157" i="5"/>
  <c r="W30" i="5"/>
  <c r="Y218" i="5"/>
  <c r="Y92" i="5"/>
  <c r="X55" i="5"/>
  <c r="X205" i="5"/>
  <c r="X158" i="5"/>
  <c r="Y160" i="5"/>
  <c r="Y181" i="5"/>
  <c r="X230" i="5"/>
  <c r="W115" i="5"/>
  <c r="X81" i="5"/>
  <c r="X132" i="5"/>
  <c r="W49" i="5"/>
  <c r="Y65" i="5"/>
  <c r="W98" i="5"/>
  <c r="X162" i="5"/>
  <c r="X193" i="5"/>
  <c r="Y38" i="5"/>
  <c r="Y104" i="5"/>
  <c r="X52" i="5"/>
  <c r="X110" i="5"/>
  <c r="W100" i="5"/>
  <c r="W221" i="5"/>
  <c r="X38" i="5"/>
  <c r="W105" i="5"/>
  <c r="X62" i="5"/>
  <c r="X156" i="5"/>
  <c r="W121" i="5"/>
  <c r="W242" i="5"/>
  <c r="Y175" i="5"/>
  <c r="X217" i="5"/>
  <c r="W239" i="5"/>
  <c r="Y105" i="5"/>
  <c r="X102" i="5"/>
  <c r="W173" i="5"/>
  <c r="X172" i="5"/>
  <c r="W149" i="5"/>
  <c r="X199" i="5"/>
  <c r="W91" i="5"/>
  <c r="Y77" i="5"/>
  <c r="W138" i="5"/>
  <c r="Y183" i="5"/>
  <c r="X63" i="5"/>
  <c r="Y41" i="5"/>
  <c r="X123" i="5"/>
  <c r="X151" i="5"/>
  <c r="X32" i="5"/>
  <c r="X176" i="5"/>
  <c r="X115" i="5"/>
  <c r="X175" i="5"/>
  <c r="X239" i="5"/>
  <c r="W180" i="5"/>
  <c r="W85" i="5"/>
  <c r="W131" i="5"/>
  <c r="X166" i="5"/>
  <c r="X184" i="5"/>
  <c r="W158" i="5"/>
  <c r="W231" i="5"/>
  <c r="X235" i="5"/>
  <c r="X201" i="5"/>
  <c r="W247" i="5"/>
  <c r="W40" i="5"/>
  <c r="X242" i="5"/>
  <c r="X121" i="5"/>
  <c r="W170" i="5"/>
  <c r="W116" i="5"/>
  <c r="Y58" i="5"/>
  <c r="W83" i="5"/>
  <c r="W76" i="5"/>
  <c r="X59" i="5"/>
  <c r="X93" i="5"/>
  <c r="W122" i="5"/>
  <c r="W96" i="5"/>
  <c r="Y206" i="5"/>
  <c r="Y67" i="5"/>
  <c r="Y207" i="5"/>
  <c r="Y115" i="5"/>
  <c r="W186" i="5"/>
  <c r="X222" i="5"/>
  <c r="Y210" i="5"/>
  <c r="W43" i="5"/>
  <c r="W197" i="5"/>
  <c r="Y176" i="5"/>
  <c r="X150" i="5"/>
  <c r="X88" i="5"/>
  <c r="Y127" i="5"/>
  <c r="X78" i="5"/>
  <c r="W70" i="5"/>
  <c r="Y213" i="5"/>
  <c r="Y70" i="5"/>
  <c r="W71" i="5"/>
  <c r="Y148" i="5"/>
  <c r="Y45" i="5"/>
  <c r="W246" i="5"/>
  <c r="Y150" i="5"/>
  <c r="W214" i="5"/>
  <c r="X192" i="5"/>
  <c r="Y46" i="5"/>
  <c r="W59" i="5"/>
  <c r="W205" i="5"/>
  <c r="W113" i="5"/>
  <c r="Y244" i="5"/>
  <c r="Y37" i="5"/>
  <c r="W54" i="5"/>
  <c r="W33" i="5"/>
  <c r="X180" i="5"/>
  <c r="X124" i="5"/>
  <c r="W232" i="5"/>
  <c r="Y44" i="5"/>
  <c r="W206" i="5"/>
  <c r="W79" i="5"/>
  <c r="W234" i="5"/>
  <c r="W92" i="5"/>
  <c r="X84" i="5"/>
  <c r="X149" i="5"/>
  <c r="Y221" i="5"/>
  <c r="Y73" i="5"/>
  <c r="Y110" i="5"/>
  <c r="Y40" i="5"/>
  <c r="Y125" i="5"/>
  <c r="W84" i="5"/>
  <c r="X128" i="5"/>
  <c r="X250" i="5"/>
  <c r="X51" i="5"/>
  <c r="X67" i="5"/>
  <c r="W238" i="5"/>
  <c r="W190" i="5"/>
  <c r="Y216" i="5"/>
  <c r="W210" i="5"/>
  <c r="W46" i="5"/>
  <c r="Y78" i="5"/>
  <c r="Y179" i="5"/>
  <c r="Y87" i="5"/>
  <c r="Y136" i="5"/>
  <c r="X204" i="5"/>
  <c r="W237" i="5"/>
  <c r="Y145" i="5"/>
  <c r="Y233" i="5"/>
  <c r="Y89" i="5"/>
  <c r="W48" i="5"/>
  <c r="W228" i="5"/>
  <c r="W87" i="5"/>
  <c r="X54" i="5"/>
  <c r="X75" i="5"/>
  <c r="Y91" i="5"/>
  <c r="Y231" i="5"/>
  <c r="Y116" i="5"/>
  <c r="Y76" i="5"/>
  <c r="X225" i="5"/>
  <c r="W212" i="5"/>
  <c r="X139" i="5"/>
  <c r="X194" i="5"/>
  <c r="X219" i="5"/>
  <c r="X64" i="5"/>
  <c r="W94" i="5"/>
  <c r="W36" i="5"/>
  <c r="Y249" i="5"/>
  <c r="Y54" i="5"/>
  <c r="W159" i="5"/>
  <c r="X244" i="5"/>
  <c r="W229" i="5"/>
  <c r="X94" i="5"/>
  <c r="Y159" i="5"/>
  <c r="X95" i="5"/>
  <c r="X34" i="5"/>
  <c r="W42" i="5"/>
  <c r="W204" i="5"/>
  <c r="Y242" i="5"/>
  <c r="W209" i="5"/>
  <c r="Y186" i="5"/>
  <c r="Y62" i="5"/>
  <c r="Y223" i="5"/>
  <c r="Y173" i="5"/>
  <c r="Y239" i="5"/>
  <c r="X36" i="5"/>
  <c r="X58" i="5"/>
  <c r="W97" i="5"/>
  <c r="Y95" i="5"/>
  <c r="X137" i="5"/>
  <c r="Y114" i="5"/>
  <c r="W127" i="5"/>
  <c r="W74" i="5"/>
  <c r="W163" i="5"/>
  <c r="W67" i="5"/>
  <c r="W82" i="5"/>
  <c r="Y155" i="5"/>
  <c r="Y174" i="5"/>
  <c r="W223" i="5"/>
  <c r="X208" i="5"/>
  <c r="X161" i="5"/>
  <c r="X215" i="5"/>
  <c r="Y161" i="5"/>
  <c r="Y169" i="5"/>
  <c r="X188" i="5"/>
  <c r="W235" i="5"/>
  <c r="X213" i="5"/>
  <c r="X249" i="5"/>
  <c r="W139" i="5"/>
  <c r="Y134" i="5"/>
  <c r="X45" i="5"/>
  <c r="Y185" i="5"/>
  <c r="W144" i="5"/>
  <c r="Y49" i="5"/>
  <c r="W118" i="5"/>
  <c r="X207" i="5"/>
  <c r="Y64" i="5"/>
  <c r="Y56" i="5"/>
  <c r="X136" i="5"/>
  <c r="Y90" i="5"/>
  <c r="X86" i="5"/>
  <c r="Y237" i="5"/>
  <c r="W230" i="5"/>
  <c r="W187" i="5"/>
  <c r="Y202" i="5"/>
  <c r="W224" i="5"/>
  <c r="X232" i="5"/>
  <c r="W196" i="5"/>
  <c r="W35" i="5"/>
  <c r="Y236" i="5"/>
  <c r="Y208" i="5"/>
  <c r="X61" i="5"/>
  <c r="W110" i="5"/>
  <c r="Y60" i="5"/>
  <c r="W135" i="5"/>
  <c r="W95" i="5"/>
  <c r="X30" i="5"/>
  <c r="X43" i="5"/>
  <c r="Y240" i="5"/>
  <c r="Y222" i="5"/>
  <c r="X169" i="5"/>
  <c r="X70" i="5"/>
  <c r="X91" i="5"/>
  <c r="X227" i="5"/>
  <c r="W167" i="5"/>
  <c r="Y195" i="5"/>
  <c r="Y88" i="5"/>
  <c r="Y83" i="5"/>
  <c r="Y72" i="5"/>
  <c r="Y203" i="5"/>
  <c r="W177" i="5"/>
  <c r="W101" i="5"/>
  <c r="Y55" i="5"/>
  <c r="W243" i="5"/>
  <c r="Y234" i="5"/>
  <c r="W193" i="5"/>
  <c r="W128" i="5"/>
  <c r="X119" i="5"/>
  <c r="Y214" i="5"/>
  <c r="W203" i="5"/>
  <c r="Y30" i="5"/>
  <c r="Y111" i="5"/>
  <c r="X210" i="5"/>
  <c r="X246" i="5"/>
  <c r="W188" i="5"/>
  <c r="W39" i="5"/>
  <c r="X203" i="5"/>
  <c r="Y162" i="5"/>
  <c r="Y250" i="5"/>
  <c r="Y178" i="5"/>
  <c r="W52" i="5"/>
  <c r="W119" i="5"/>
  <c r="Y131" i="5"/>
  <c r="X238" i="5"/>
  <c r="W88" i="5"/>
  <c r="W141" i="5"/>
  <c r="W162" i="5"/>
  <c r="X71" i="5"/>
  <c r="Y193" i="5"/>
  <c r="Y122" i="5"/>
  <c r="W125" i="5"/>
  <c r="X146" i="5"/>
  <c r="Y245" i="5"/>
  <c r="W172" i="5"/>
  <c r="W66" i="5"/>
  <c r="Y71" i="5"/>
  <c r="W155" i="5"/>
  <c r="X90" i="5"/>
  <c r="X92" i="5"/>
  <c r="Y168" i="5"/>
  <c r="W55" i="5"/>
  <c r="W174" i="5"/>
  <c r="Y31" i="5"/>
  <c r="X89" i="5"/>
  <c r="X83" i="5"/>
  <c r="Y139" i="5"/>
  <c r="W53" i="5"/>
  <c r="W132" i="5"/>
  <c r="X85" i="5"/>
  <c r="X223" i="5"/>
  <c r="Y129" i="5"/>
  <c r="X108" i="5"/>
  <c r="Y217" i="5"/>
  <c r="W63" i="5"/>
  <c r="Y141" i="5"/>
  <c r="W142" i="5"/>
  <c r="Y74" i="5"/>
  <c r="W154" i="5"/>
  <c r="X165" i="5"/>
  <c r="W156" i="5"/>
  <c r="W151" i="5"/>
  <c r="X57" i="5"/>
  <c r="W65" i="5"/>
  <c r="X152" i="5"/>
  <c r="X49" i="5"/>
  <c r="W81" i="5"/>
  <c r="X179" i="5"/>
  <c r="W69" i="5"/>
  <c r="X73" i="5"/>
  <c r="Y113" i="5"/>
  <c r="Y167" i="5"/>
  <c r="W153" i="5"/>
  <c r="Y219" i="5"/>
  <c r="W220" i="5"/>
  <c r="X114" i="5"/>
  <c r="X76" i="5"/>
  <c r="Y201" i="5"/>
  <c r="X155" i="5"/>
  <c r="Y39" i="5"/>
  <c r="X111" i="5"/>
  <c r="Y204" i="5"/>
  <c r="X181" i="5"/>
  <c r="Y101" i="5"/>
  <c r="X206" i="5"/>
  <c r="W215" i="5"/>
  <c r="W181" i="5"/>
  <c r="W208" i="5"/>
  <c r="X60" i="5"/>
  <c r="X247" i="5"/>
  <c r="Y228" i="5"/>
  <c r="X96" i="5"/>
  <c r="W249" i="5"/>
  <c r="W58" i="5"/>
  <c r="X118" i="5"/>
  <c r="W68" i="5"/>
  <c r="X186" i="5"/>
  <c r="Y177" i="5"/>
  <c r="W117" i="5"/>
  <c r="Y238" i="5"/>
  <c r="W202" i="5"/>
  <c r="Y164" i="5"/>
  <c r="Y80" i="5"/>
  <c r="W134" i="5"/>
  <c r="W217" i="5"/>
  <c r="X218" i="5"/>
  <c r="Y205" i="5"/>
  <c r="X140" i="5"/>
  <c r="W32" i="5"/>
  <c r="W41" i="5"/>
  <c r="X202" i="5"/>
  <c r="Y51" i="5"/>
  <c r="X48" i="5"/>
  <c r="X40" i="5"/>
  <c r="W57" i="5"/>
  <c r="W194" i="5"/>
  <c r="Y153" i="5"/>
  <c r="Y229" i="5"/>
  <c r="W199" i="5"/>
  <c r="Y241" i="5"/>
  <c r="Y235" i="5"/>
  <c r="Y36" i="5"/>
  <c r="W225" i="5"/>
  <c r="W99" i="5"/>
  <c r="X142" i="5"/>
  <c r="Y133" i="5"/>
  <c r="W222" i="5"/>
  <c r="W143" i="5"/>
  <c r="W147" i="5"/>
  <c r="Y190" i="5"/>
  <c r="Y61" i="5"/>
  <c r="Y121" i="5"/>
  <c r="Y226" i="5"/>
  <c r="Y172" i="5"/>
  <c r="Y225" i="5"/>
  <c r="Y97" i="5"/>
  <c r="Y138" i="5"/>
  <c r="X245" i="5"/>
  <c r="X33" i="5"/>
  <c r="W38" i="5"/>
  <c r="X189" i="5"/>
  <c r="Y102" i="5"/>
  <c r="X224" i="5"/>
  <c r="W226" i="5"/>
  <c r="Y165" i="5"/>
  <c r="Y107" i="5"/>
  <c r="W64" i="5"/>
  <c r="Y52" i="5"/>
  <c r="W189" i="5"/>
  <c r="X100" i="5"/>
  <c r="X50" i="5"/>
  <c r="W213" i="5"/>
  <c r="Y144" i="5"/>
  <c r="X183" i="5"/>
  <c r="W227" i="5"/>
  <c r="Y79" i="5"/>
  <c r="Y227" i="5"/>
  <c r="Y157" i="5"/>
  <c r="W51" i="5"/>
  <c r="Y93" i="5"/>
  <c r="W86" i="5"/>
  <c r="W166" i="5"/>
  <c r="Y232" i="5"/>
  <c r="W241" i="5"/>
  <c r="X185" i="5"/>
  <c r="Y119" i="5"/>
  <c r="W126" i="5"/>
  <c r="X41" i="5"/>
  <c r="X145" i="5"/>
  <c r="W136" i="5"/>
  <c r="W140" i="5"/>
  <c r="Y220" i="5"/>
  <c r="Y140" i="5"/>
  <c r="Y209" i="5"/>
  <c r="Y184" i="5"/>
  <c r="W165" i="5"/>
  <c r="Y191" i="5"/>
  <c r="X138" i="5"/>
  <c r="X116" i="5"/>
  <c r="X243" i="5"/>
  <c r="W61" i="5"/>
  <c r="Y117" i="5"/>
  <c r="W218" i="5"/>
  <c r="Y34" i="5"/>
  <c r="W90" i="5"/>
  <c r="X226" i="5"/>
  <c r="X160" i="5"/>
  <c r="X120" i="5"/>
  <c r="X80" i="5"/>
  <c r="Y47" i="5"/>
  <c r="X47" i="5"/>
  <c r="Y96" i="5"/>
  <c r="Y120" i="5"/>
  <c r="W245" i="5"/>
  <c r="X144" i="5"/>
  <c r="X209" i="5"/>
  <c r="X101" i="5"/>
  <c r="X37" i="5"/>
  <c r="Y156" i="5"/>
  <c r="Y146" i="5"/>
  <c r="X42" i="5"/>
  <c r="W182" i="5"/>
  <c r="W157" i="5"/>
  <c r="Y163" i="5"/>
  <c r="Y48" i="5"/>
  <c r="Y85" i="5"/>
  <c r="W185" i="5"/>
  <c r="Y166" i="5"/>
  <c r="Y215" i="5"/>
  <c r="X74" i="5"/>
  <c r="W161" i="5"/>
  <c r="W89" i="5"/>
  <c r="X46" i="5"/>
  <c r="X168" i="5"/>
  <c r="W201" i="5"/>
  <c r="Y171" i="5"/>
  <c r="X237" i="5"/>
  <c r="X231" i="5"/>
  <c r="X97" i="5"/>
  <c r="Y246" i="5"/>
  <c r="Y151" i="5"/>
  <c r="W240" i="5"/>
  <c r="W62" i="5"/>
  <c r="W108" i="5"/>
  <c r="W191" i="5"/>
  <c r="W168" i="5"/>
  <c r="W72" i="5"/>
  <c r="X56" i="5"/>
  <c r="Y66" i="5"/>
  <c r="Y53" i="5"/>
  <c r="X236" i="5"/>
  <c r="W146" i="5"/>
  <c r="X170" i="5"/>
  <c r="Y69" i="5"/>
  <c r="X66" i="5"/>
  <c r="X221" i="5"/>
  <c r="W150" i="5"/>
  <c r="X69" i="5"/>
  <c r="Y86" i="5"/>
  <c r="Y123" i="5"/>
  <c r="Y170" i="5"/>
  <c r="X153" i="5"/>
  <c r="X197" i="5"/>
  <c r="W179" i="5"/>
  <c r="W171" i="5"/>
  <c r="W93" i="5"/>
  <c r="Y182" i="5"/>
  <c r="Y103" i="5"/>
  <c r="W123" i="5"/>
  <c r="X104" i="5"/>
  <c r="W133" i="5"/>
  <c r="W198" i="5"/>
  <c r="W137" i="5"/>
  <c r="X99" i="5"/>
  <c r="X134" i="5"/>
  <c r="W106" i="5"/>
  <c r="W207" i="5"/>
  <c r="W200" i="5"/>
  <c r="W80" i="5"/>
  <c r="X233" i="5"/>
  <c r="X125" i="5"/>
  <c r="Y143" i="5"/>
  <c r="Y248" i="5"/>
  <c r="W178" i="5"/>
  <c r="X31" i="5"/>
  <c r="X53" i="5"/>
  <c r="Y43" i="5"/>
  <c r="Y199" i="5"/>
  <c r="X122" i="5"/>
  <c r="W77" i="5"/>
  <c r="Y33" i="5"/>
  <c r="Y180" i="5"/>
  <c r="X196" i="5"/>
  <c r="W104" i="5"/>
  <c r="W50" i="5"/>
  <c r="W37" i="5"/>
  <c r="W248" i="5"/>
  <c r="X173" i="5"/>
  <c r="Y126" i="5"/>
  <c r="W120" i="5"/>
  <c r="Y108" i="5"/>
  <c r="W78" i="5"/>
  <c r="X127" i="5"/>
  <c r="Y32" i="5"/>
  <c r="X133" i="5"/>
  <c r="Y211" i="5"/>
  <c r="W244" i="5"/>
  <c r="W56" i="5"/>
  <c r="X72" i="5"/>
  <c r="W176" i="5"/>
  <c r="X228" i="5"/>
  <c r="X44" i="5"/>
  <c r="X220" i="5"/>
  <c r="Y68" i="5"/>
  <c r="Y187" i="5"/>
  <c r="X143" i="5"/>
  <c r="W250" i="5"/>
  <c r="Y142" i="5"/>
  <c r="Y63" i="5"/>
  <c r="X191" i="5"/>
  <c r="W195" i="5"/>
  <c r="W211" i="5"/>
  <c r="W31" i="5"/>
  <c r="X198" i="5"/>
  <c r="Y124" i="5"/>
  <c r="Y224" i="5"/>
  <c r="X187" i="5"/>
  <c r="X229" i="5"/>
  <c r="X240" i="5"/>
  <c r="Y230" i="5"/>
  <c r="Y99" i="5"/>
  <c r="Y35" i="5"/>
  <c r="W75" i="5"/>
  <c r="X147" i="5"/>
  <c r="Y247" i="5"/>
  <c r="X98" i="5"/>
  <c r="X214" i="5"/>
  <c r="W233" i="5"/>
  <c r="Y42" i="5"/>
  <c r="Y135" i="5"/>
  <c r="W152" i="5"/>
  <c r="X178" i="5"/>
  <c r="X82" i="5"/>
  <c r="W124" i="5"/>
  <c r="Y192" i="5"/>
  <c r="X174" i="5"/>
  <c r="W184" i="5"/>
  <c r="X39" i="5"/>
  <c r="W130" i="5"/>
  <c r="W45" i="5"/>
  <c r="Y158" i="5"/>
  <c r="X182" i="5"/>
  <c r="Y81" i="5"/>
  <c r="Y57" i="5"/>
  <c r="Y75" i="5"/>
  <c r="W114" i="5"/>
  <c r="Y188" i="5"/>
  <c r="X159" i="5"/>
  <c r="X87" i="5"/>
  <c r="X195" i="5"/>
  <c r="W148" i="5"/>
  <c r="X200" i="5"/>
  <c r="X113" i="5"/>
  <c r="Y100" i="5"/>
  <c r="W175" i="5"/>
  <c r="W34" i="5"/>
  <c r="X77" i="5"/>
  <c r="Y200" i="5"/>
  <c r="Y128" i="5"/>
  <c r="W145" i="5"/>
  <c r="X148" i="5"/>
  <c r="Y197" i="5"/>
  <c r="Y154" i="5"/>
  <c r="X129" i="5"/>
  <c r="W192" i="5"/>
  <c r="X171" i="5"/>
  <c r="W216" i="5"/>
  <c r="X79" i="5"/>
  <c r="Y149" i="5"/>
  <c r="Y82" i="5"/>
  <c r="Y59" i="5"/>
  <c r="Y198" i="5"/>
  <c r="X135" i="5"/>
  <c r="X211" i="5"/>
  <c r="X177" i="5"/>
  <c r="Y94" i="5"/>
  <c r="W236" i="5"/>
  <c r="W219" i="5"/>
  <c r="X130" i="5"/>
  <c r="Y137" i="5"/>
  <c r="X163" i="5"/>
  <c r="W164" i="5"/>
  <c r="W60" i="5"/>
  <c r="X248" i="5"/>
  <c r="X234" i="5"/>
  <c r="X190" i="5"/>
  <c r="X126" i="5"/>
  <c r="X103" i="5"/>
  <c r="X68" i="5"/>
  <c r="W160" i="5"/>
  <c r="Y243" i="5"/>
  <c r="W183" i="5"/>
  <c r="Y98" i="5"/>
  <c r="W44" i="5"/>
  <c r="X241" i="5"/>
  <c r="X154" i="5"/>
  <c r="X141" i="5"/>
  <c r="X131" i="5"/>
  <c r="W103" i="5"/>
  <c r="X109" i="5"/>
  <c r="Y50" i="5"/>
  <c r="Y106" i="5"/>
  <c r="W102" i="5"/>
  <c r="W109" i="5"/>
  <c r="E16" i="5" l="1"/>
  <c r="E17" i="5" s="1"/>
  <c r="B7" i="5"/>
  <c r="B6" i="5"/>
  <c r="E18" i="5" l="1"/>
  <c r="E19" i="5" s="1"/>
</calcChain>
</file>

<file path=xl/sharedStrings.xml><?xml version="1.0" encoding="utf-8"?>
<sst xmlns="http://schemas.openxmlformats.org/spreadsheetml/2006/main" count="651" uniqueCount="261">
  <si>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</si>
  <si>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</si>
  <si>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</si>
  <si>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</si>
  <si>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</si>
  <si>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</si>
  <si>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</si>
  <si>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</si>
  <si>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</si>
  <si>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</si>
  <si>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</si>
  <si>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</si>
  <si>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</si>
  <si>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</si>
  <si>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</si>
  <si>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</si>
  <si>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</si>
  <si>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</si>
  <si>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</si>
  <si>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</si>
  <si>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</si>
  <si>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</si>
  <si>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</si>
  <si>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</si>
  <si>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</si>
  <si>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</si>
  <si>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</si>
  <si>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</si>
  <si>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</si>
  <si>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</si>
  <si>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</si>
  <si>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</si>
  <si>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</si>
  <si>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</si>
  <si>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</si>
  <si>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</si>
  <si>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</si>
  <si>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</si>
  <si>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</si>
  <si>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</si>
  <si>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</si>
  <si>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</si>
  <si>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</si>
  <si>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</si>
  <si>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</si>
  <si>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</si>
  <si>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</si>
  <si>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</si>
  <si>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</si>
  <si>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</si>
  <si>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</si>
  <si>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</si>
  <si>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</si>
  <si>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</si>
  <si>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</si>
  <si>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</si>
  <si>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</si>
  <si>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</si>
  <si>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</si>
  <si>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</si>
  <si>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</si>
  <si>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</si>
  <si>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</si>
  <si>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</si>
  <si>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</si>
  <si>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</si>
  <si>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</si>
  <si>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</si>
  <si>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</si>
  <si>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</si>
  <si>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</si>
  <si>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</si>
  <si>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</si>
  <si>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</si>
  <si>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</si>
  <si>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</si>
  <si>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</si>
  <si>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</si>
  <si>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</si>
  <si>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</si>
  <si>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</si>
  <si>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</si>
  <si>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</si>
  <si>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</si>
  <si>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</si>
  <si>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</si>
  <si>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</si>
  <si>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</si>
  <si>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</si>
  <si>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</si>
  <si>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</si>
  <si>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</si>
  <si>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</si>
  <si>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</si>
  <si>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</si>
  <si>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</si>
  <si>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</si>
  <si>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</si>
  <si>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</si>
  <si>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</si>
  <si>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</si>
  <si>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</si>
  <si>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</si>
  <si>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</si>
  <si>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</si>
  <si>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</si>
  <si>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</si>
  <si>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</si>
  <si>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</si>
  <si>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</si>
  <si>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</si>
  <si>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</si>
  <si>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</si>
  <si>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</si>
  <si>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</si>
  <si>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</si>
  <si>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</si>
  <si>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</si>
  <si>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</si>
  <si>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</si>
  <si>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</si>
  <si>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</si>
  <si>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</si>
  <si>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</si>
  <si>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</si>
  <si>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</si>
  <si>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</si>
  <si>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</si>
  <si>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</si>
  <si>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</si>
  <si>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</si>
  <si>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</si>
  <si>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</si>
  <si>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</si>
  <si>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</si>
  <si>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</si>
  <si>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</si>
  <si>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</si>
  <si>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</si>
  <si>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</si>
  <si>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</si>
  <si>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</si>
  <si>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</si>
  <si>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</si>
  <si>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</si>
  <si>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13BIM05-04_00.0-02.0cm_Set1_Run1</t>
  </si>
  <si>
    <t>13BIM05-04_00.0-02.0cm_Set1_Run2</t>
  </si>
  <si>
    <t>13BIM05-04_00.0-02.0cm_Set1_Run3</t>
  </si>
  <si>
    <t>13BIM05-04_00.0-02.0cm_Set2_Run1</t>
  </si>
  <si>
    <t>13BIM05-04_00.0-02.0cm_Set2_Run2</t>
  </si>
  <si>
    <t>13BIM05-04_00.0-02.0cm_Set2_Run3</t>
  </si>
  <si>
    <t>13BIM05-04_03.0-05.5cm_Set1_Run3</t>
  </si>
  <si>
    <t>13BIM05-04_03.0-05.5cm_Set1_Run4</t>
  </si>
  <si>
    <t>13BIM05-04_03.0-05.5cm_Set2_Run1</t>
  </si>
  <si>
    <t>13BIM05-04_03.0-05.5cm_Set2_Run2</t>
  </si>
  <si>
    <t>13BIM05-04_03.0-05.5cm_Set2_Run3</t>
  </si>
  <si>
    <t>13BIM05-04_05.5-08.0cm_Set1_Run1</t>
  </si>
  <si>
    <t>13BIM05-04_05.5-08.0cm_Set1_Run2</t>
  </si>
  <si>
    <t>13BIM05-04_05.5-08.0cm_Set1_Run3</t>
  </si>
  <si>
    <t>13BIM05-04_05.5-08.0cm_Set2_Run1</t>
  </si>
  <si>
    <t>13BIM05-04_05.5-08.0cm_Set2_Run2</t>
  </si>
  <si>
    <t>13BIM05-04_05.5-08.0cm_Set2_Run3</t>
  </si>
  <si>
    <t>13BIM05-04_08.0-10.0cm_Set1_Run1</t>
  </si>
  <si>
    <t>13BIM05-04_08.0-10.0cm_Set1_Run2</t>
  </si>
  <si>
    <t>13BIM05-04_08.0-10.0cm_Set1_Run3</t>
  </si>
  <si>
    <t>13BIM05-04_08.0-10.0cm_Set2_Run1</t>
  </si>
  <si>
    <t>13BIM05-04_08.0-10.0cm_Set2_Run2</t>
  </si>
  <si>
    <t>13BIM05-04_08.0-10.0cm_Set2_Run3</t>
  </si>
  <si>
    <t>13BIM05-04_10.0-12.0cm_Set1_Run1</t>
  </si>
  <si>
    <t>13BIM05-04_10.0-12.0cm_Set1_Run2</t>
  </si>
  <si>
    <t>13BIM05-04_10.0-12.0cm_Set1_Run3</t>
  </si>
  <si>
    <t>13BIM05-04_10.0-12.0cm_Set2_Run1</t>
  </si>
  <si>
    <t>13BIM05-04_10.0-12.0cm_Set2_Run2</t>
  </si>
  <si>
    <t>13BIM05-04_10.0-12.0cm_Set2_Run3</t>
  </si>
  <si>
    <t>13BIM05-04_12.0-14.5cm_Set1_Run1</t>
  </si>
  <si>
    <t>13BIM05-04_12.0-14.5cm_Set1_Run2</t>
  </si>
  <si>
    <t>13BIM05-04_12.0-14.5cm_Set1_Run3</t>
  </si>
  <si>
    <t>13BIM05-04_12.0-14.5cm_Set2_Run1</t>
  </si>
  <si>
    <t>13BIM05-04_12.0-14.5cm_Set2_Run2</t>
  </si>
  <si>
    <t>13BIM05-04_12.0-14.5cm_Set2_Run3</t>
  </si>
  <si>
    <t>13BIM05-04_14.5-17.0cm_Set1_Run1</t>
  </si>
  <si>
    <t>13BIM05-04_14.5-17.0cm_Set1_Run2</t>
  </si>
  <si>
    <t>13BIM05-04_14.5-17.0cm_Set1_Run3</t>
  </si>
  <si>
    <t>13BIM05-04_14.5-17.0cm_Set2_Run2</t>
  </si>
  <si>
    <t>13BIM05-04_14.5-17.0cm_Set2_Run3</t>
  </si>
  <si>
    <t>13BIM05-04_18.0-20.0cm_Set1_Run2</t>
  </si>
  <si>
    <t>13BIM05-04_18.0-20.0cm_Set2_Run2</t>
  </si>
  <si>
    <t>13BIM05-04_18.0-20.0cm_Set2_Run3</t>
  </si>
  <si>
    <t>13BIM05-04_20.0-22.5cm_Set1_Run1</t>
  </si>
  <si>
    <t>13BIM05-04_20.0-22.5cm_Set1_Run2</t>
  </si>
  <si>
    <t>13BIM05-04_20.0-22.5cm_Set1_Run3</t>
  </si>
  <si>
    <t>13BIM05-04_20.0-22.5cm_Set2_Run1</t>
  </si>
  <si>
    <t>13BIM05-04_20.0-22.5cm_Set2_Run2</t>
  </si>
  <si>
    <t>13BIM05-04_20.0-22.5cm_Set2_Run3</t>
  </si>
  <si>
    <t>Wheaton , 4/2/2014  11:07:00 AM</t>
  </si>
  <si>
    <t>Fine Sand</t>
  </si>
  <si>
    <t>Well Sorted</t>
  </si>
  <si>
    <t>Symmetrical</t>
  </si>
  <si>
    <t>Mesokurtic</t>
  </si>
  <si>
    <t>Unimodal, Well Sorted</t>
  </si>
  <si>
    <t>Sand</t>
  </si>
  <si>
    <t>Well Sorted Fine Sand</t>
  </si>
  <si>
    <t>Wheaton , 4/2/2014  11:09:00 AM</t>
  </si>
  <si>
    <t>Wheaton , 4/2/2014  11:11:00 AM</t>
  </si>
  <si>
    <t>Wheaton , 4/2/2014  11:18:00 AM</t>
  </si>
  <si>
    <t>Wheaton , 4/2/2014  11:20:00 AM</t>
  </si>
  <si>
    <t>Wheaton , 4/2/2014  11:23:00 AM</t>
  </si>
  <si>
    <t>Wheaton , 4/2/2014  11:34:00 AM</t>
  </si>
  <si>
    <t>Wheaton , 4/2/2014  11:36:00 AM</t>
  </si>
  <si>
    <t>Wheaton , 4/2/2014  11:47:00 AM</t>
  </si>
  <si>
    <t>Wheaton , 4/2/2014  11:50:00 AM</t>
  </si>
  <si>
    <t>Wheaton , 4/2/2014  11:52:00 AM</t>
  </si>
  <si>
    <t>Wheaton , 4/2/2014  12:01:00 PM</t>
  </si>
  <si>
    <t>Wheaton , 4/2/2014  12:04:00 PM</t>
  </si>
  <si>
    <t>Wheaton , 4/2/2014  12:06:00 PM</t>
  </si>
  <si>
    <t>Wheaton , 4/2/2014  12:13:00 PM</t>
  </si>
  <si>
    <t>Wheaton , 4/2/2014  12:15:00 PM</t>
  </si>
  <si>
    <t>Wheaton , 4/2/2014  12:18:00 PM</t>
  </si>
  <si>
    <t>Wheaton , 4/2/2014  12:25:00 PM</t>
  </si>
  <si>
    <t>Wheaton , 4/2/2014  12:27:00 PM</t>
  </si>
  <si>
    <t>Wheaton , 4/2/2014  12:29:00 PM</t>
  </si>
  <si>
    <t>Wheaton , 4/2/2014  12:36:00 PM</t>
  </si>
  <si>
    <t>Wheaton , 4/2/2014  12:38:00 PM</t>
  </si>
  <si>
    <t>Wheaton , 4/2/2014  12:40:00 PM</t>
  </si>
  <si>
    <t>Wheaton , 4/2/2014  12:47:00 PM</t>
  </si>
  <si>
    <t>Wheaton , 4/2/2014  12:50:00 PM</t>
  </si>
  <si>
    <t>Wheaton , 4/2/2014  12:52:00 PM</t>
  </si>
  <si>
    <t>Wheaton , 4/2/2014  12:59:00 PM</t>
  </si>
  <si>
    <t>Wheaton , 4/2/2014  1:01:00 PM</t>
  </si>
  <si>
    <t>Wheaton , 4/2/2014  1:04:00 PM</t>
  </si>
  <si>
    <t>Wheaton , 4/2/2014  1:13:00 PM</t>
  </si>
  <si>
    <t>Wheaton , 4/2/2014  1:16:00 PM</t>
  </si>
  <si>
    <t>Wheaton , 4/2/2014  1:18:00 PM</t>
  </si>
  <si>
    <t>Wheaton , 4/2/2014  1:24:00 PM</t>
  </si>
  <si>
    <t>Wheaton , 4/2/2014  1:26:00 PM</t>
  </si>
  <si>
    <t>Wheaton , 4/2/2014  1:29:00 PM</t>
  </si>
  <si>
    <t>Wheaton , 4/2/2014  1:36:00 PM</t>
  </si>
  <si>
    <t>Wheaton , 4/2/2014  1:38:00 PM</t>
  </si>
  <si>
    <t>Wheaton , 4/2/2014  1:40:00 PM</t>
  </si>
  <si>
    <t>Wheaton , 4/2/2014  1:50:00 PM</t>
  </si>
  <si>
    <t>Wheaton , 4/2/2014  1:52:00 PM</t>
  </si>
  <si>
    <t>Wheaton , 4/2/2014  2:04:00 PM</t>
  </si>
  <si>
    <t>Wheaton , 4/2/2014  2:15:00 PM</t>
  </si>
  <si>
    <t>Wheaton , 4/2/2014  2:17:00 PM</t>
  </si>
  <si>
    <t>Wheaton , 4/2/2014  2:24:00 PM</t>
  </si>
  <si>
    <t>Moderately Well Sorted</t>
  </si>
  <si>
    <t>Coarse Skewed</t>
  </si>
  <si>
    <t>Leptokurtic</t>
  </si>
  <si>
    <t>Unimodal, Moderately Well Sorted</t>
  </si>
  <si>
    <t>Moderately Well Sorted Fine Sand</t>
  </si>
  <si>
    <t>Wheaton , 4/2/2014  2:26:00 PM</t>
  </si>
  <si>
    <t>Wheaton , 4/2/2014  2:29:00 PM</t>
  </si>
  <si>
    <t>Wheaton , 4/2/2014  2:35:00 PM</t>
  </si>
  <si>
    <t>Very Leptokurtic</t>
  </si>
  <si>
    <t>Wheaton , 4/2/2014  2:37:00 PM</t>
  </si>
  <si>
    <t>4/2/2014  2:40:00 PM</t>
  </si>
  <si>
    <t>Wheaton , 4/2/2014  2:40:00 PM</t>
  </si>
  <si>
    <t>Standard Deviation</t>
  </si>
  <si>
    <t>Averaged Data (N=6)</t>
  </si>
  <si>
    <t>Averaged Data (N=5)</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</si>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</sst>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sz val="10"/>
      <name val="Arial"/>
      <family val="2"/>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3" fillId="0" borderId="0" xfId="0" applyFont="1" applyAlignment="1">
      <alignment horizontal="center"/>
    </xf>
    <xf numFmtId="0" fontId="14" fillId="0" borderId="0" xfId="0" applyFont="1" applyAlignment="1">
      <alignment horizontal="center"/>
    </xf>
    <xf numFmtId="0" fontId="15" fillId="0" borderId="0" xfId="0" applyFont="1" applyAlignment="1">
      <alignment horizontal="center"/>
    </xf>
    <xf numFmtId="0" fontId="9" fillId="0" borderId="0" xfId="0" applyFont="1" applyBorder="1"/>
    <xf numFmtId="0" fontId="9" fillId="0" borderId="0" xfId="0" applyFont="1"/>
    <xf numFmtId="0" fontId="6" fillId="0" borderId="0" xfId="0" applyFont="1"/>
    <xf numFmtId="0" fontId="12" fillId="0" borderId="11" xfId="0" applyFont="1" applyBorder="1" applyAlignment="1">
      <alignment horizontal="center"/>
    </xf>
    <xf numFmtId="0" fontId="12"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0" fontId="9" fillId="0" borderId="8" xfId="0" applyFont="1" applyBorder="1" applyAlignment="1">
      <alignment horizontal="center"/>
    </xf>
    <xf numFmtId="0" fontId="9" fillId="0" borderId="3" xfId="0" applyFont="1" applyBorder="1" applyAlignment="1">
      <alignment horizontal="center"/>
    </xf>
    <xf numFmtId="165" fontId="9" fillId="0" borderId="8" xfId="0" applyNumberFormat="1" applyFont="1" applyBorder="1" applyAlignment="1">
      <alignment horizontal="center"/>
    </xf>
    <xf numFmtId="165" fontId="9" fillId="0" borderId="3" xfId="0" applyNumberFormat="1" applyFont="1" applyBorder="1" applyAlignment="1">
      <alignment horizontal="center"/>
    </xf>
    <xf numFmtId="168" fontId="9" fillId="0" borderId="8" xfId="1" applyNumberFormat="1" applyFont="1" applyBorder="1" applyAlignment="1">
      <alignment horizontal="center"/>
    </xf>
    <xf numFmtId="168" fontId="9" fillId="0" borderId="3" xfId="1" applyNumberFormat="1" applyFont="1" applyBorder="1" applyAlignment="1">
      <alignment horizontal="center"/>
    </xf>
    <xf numFmtId="168" fontId="9" fillId="0" borderId="3" xfId="1" applyNumberFormat="1" applyFont="1" applyBorder="1" applyAlignment="1" applyProtection="1">
      <alignment horizontal="center" vertical="center"/>
    </xf>
    <xf numFmtId="168" fontId="9" fillId="0" borderId="8" xfId="1" applyNumberFormat="1" applyFont="1" applyFill="1" applyBorder="1" applyAlignment="1">
      <alignment horizontal="center"/>
    </xf>
    <xf numFmtId="168" fontId="9" fillId="0" borderId="3" xfId="0" applyNumberFormat="1" applyFont="1" applyBorder="1" applyAlignment="1">
      <alignment horizontal="center"/>
    </xf>
    <xf numFmtId="168" fontId="9" fillId="0" borderId="5" xfId="1" applyNumberFormat="1" applyFont="1" applyFill="1" applyBorder="1" applyAlignment="1">
      <alignment horizontal="center"/>
    </xf>
    <xf numFmtId="168" fontId="9" fillId="0" borderId="16" xfId="0" applyNumberFormat="1" applyFont="1" applyBorder="1" applyAlignment="1">
      <alignment horizontal="center"/>
    </xf>
    <xf numFmtId="0" fontId="9" fillId="0" borderId="17"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pplyProtection="1">
      <alignment horizontal="left" vertical="center"/>
    </xf>
    <xf numFmtId="165" fontId="9" fillId="0" borderId="15" xfId="0" applyNumberFormat="1" applyFont="1" applyBorder="1" applyAlignment="1">
      <alignment horizontal="center"/>
    </xf>
    <xf numFmtId="0" fontId="9" fillId="0" borderId="22" xfId="0" applyFont="1" applyBorder="1" applyAlignment="1" applyProtection="1">
      <alignment horizontal="left" vertical="center"/>
    </xf>
    <xf numFmtId="165" fontId="9" fillId="0" borderId="16" xfId="0" applyNumberFormat="1" applyFont="1" applyBorder="1" applyAlignment="1">
      <alignment horizontal="center"/>
    </xf>
    <xf numFmtId="0" fontId="9" fillId="0" borderId="2" xfId="0" applyFont="1" applyBorder="1" applyAlignment="1" applyProtection="1">
      <alignment horizontal="left" vertical="center"/>
    </xf>
    <xf numFmtId="165" fontId="9" fillId="0" borderId="19" xfId="0" applyNumberFormat="1" applyFont="1" applyBorder="1" applyAlignment="1">
      <alignment horizontal="center"/>
    </xf>
    <xf numFmtId="165" fontId="9" fillId="0" borderId="20" xfId="0" applyNumberFormat="1" applyFont="1" applyBorder="1" applyAlignment="1">
      <alignment horizontal="center"/>
    </xf>
    <xf numFmtId="165" fontId="9" fillId="0" borderId="23" xfId="0" applyNumberFormat="1" applyFont="1" applyBorder="1" applyAlignment="1">
      <alignment horizontal="center"/>
    </xf>
    <xf numFmtId="165" fontId="9" fillId="0" borderId="24" xfId="0" applyNumberFormat="1" applyFont="1" applyBorder="1" applyAlignment="1">
      <alignment horizontal="center"/>
    </xf>
    <xf numFmtId="165" fontId="9" fillId="0" borderId="25" xfId="0" applyNumberFormat="1" applyFont="1" applyBorder="1" applyAlignment="1">
      <alignment horizontal="center"/>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0" fontId="9" fillId="0" borderId="28" xfId="0" applyFont="1" applyBorder="1" applyAlignment="1" applyProtection="1">
      <alignment horizontal="left" vertical="center"/>
    </xf>
    <xf numFmtId="168" fontId="9" fillId="0" borderId="13" xfId="1" applyNumberFormat="1" applyFont="1" applyBorder="1" applyAlignment="1">
      <alignment horizontal="center"/>
    </xf>
    <xf numFmtId="168" fontId="9" fillId="0" borderId="14" xfId="1" applyNumberFormat="1" applyFont="1" applyBorder="1" applyAlignment="1">
      <alignment horizontal="center"/>
    </xf>
    <xf numFmtId="164" fontId="9" fillId="0" borderId="14" xfId="0" applyNumberFormat="1" applyFont="1" applyBorder="1" applyAlignment="1">
      <alignment horizontal="center"/>
    </xf>
    <xf numFmtId="164" fontId="9" fillId="0" borderId="3" xfId="0" applyNumberFormat="1" applyFont="1" applyBorder="1" applyAlignment="1">
      <alignment horizontal="center"/>
    </xf>
    <xf numFmtId="164" fontId="9"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9" fillId="0" borderId="0" xfId="0" applyNumberFormat="1" applyFont="1" applyBorder="1" applyAlignment="1">
      <alignment horizontal="center"/>
    </xf>
    <xf numFmtId="0" fontId="9" fillId="0" borderId="29" xfId="0" applyFont="1" applyBorder="1" applyAlignment="1" applyProtection="1">
      <alignment horizontal="left" vertical="center"/>
    </xf>
    <xf numFmtId="164" fontId="9" fillId="0" borderId="9" xfId="0" applyNumberFormat="1" applyFont="1" applyBorder="1" applyAlignment="1">
      <alignment horizontal="center"/>
    </xf>
    <xf numFmtId="164" fontId="9" fillId="0" borderId="15" xfId="0" applyNumberFormat="1" applyFont="1" applyBorder="1" applyAlignment="1">
      <alignment horizontal="center"/>
    </xf>
    <xf numFmtId="2" fontId="9" fillId="0" borderId="3" xfId="0" applyNumberFormat="1" applyFont="1" applyBorder="1" applyAlignment="1">
      <alignment horizontal="center"/>
    </xf>
    <xf numFmtId="2" fontId="9" fillId="0" borderId="20" xfId="0" applyNumberFormat="1" applyFont="1" applyBorder="1" applyAlignment="1">
      <alignment horizontal="center"/>
    </xf>
    <xf numFmtId="2" fontId="9" fillId="0" borderId="16" xfId="0" applyNumberFormat="1" applyFont="1" applyBorder="1" applyAlignment="1">
      <alignment horizontal="center"/>
    </xf>
    <xf numFmtId="165" fontId="9" fillId="0" borderId="14" xfId="0" applyNumberFormat="1" applyFont="1" applyBorder="1" applyAlignment="1">
      <alignment horizontal="center"/>
    </xf>
    <xf numFmtId="165" fontId="0" fillId="0" borderId="14" xfId="0" applyNumberFormat="1" applyBorder="1" applyAlignment="1" applyProtection="1">
      <alignment horizontal="center"/>
    </xf>
    <xf numFmtId="0" fontId="6" fillId="0" borderId="0" xfId="0" applyFont="1" applyBorder="1" applyAlignment="1" applyProtection="1">
      <alignment horizontal="center" vertical="center"/>
    </xf>
    <xf numFmtId="164" fontId="9" fillId="0" borderId="13" xfId="0" applyNumberFormat="1" applyFont="1" applyBorder="1" applyAlignment="1">
      <alignment horizontal="center"/>
    </xf>
    <xf numFmtId="164" fontId="9" fillId="0" borderId="23" xfId="0" applyNumberFormat="1" applyFont="1" applyBorder="1" applyAlignment="1">
      <alignment horizontal="center"/>
    </xf>
    <xf numFmtId="164" fontId="9" fillId="0" borderId="24" xfId="0" applyNumberFormat="1" applyFont="1" applyBorder="1" applyAlignment="1">
      <alignment horizontal="center"/>
    </xf>
    <xf numFmtId="0" fontId="0" fillId="0" borderId="0" xfId="0" applyProtection="1"/>
    <xf numFmtId="0" fontId="5" fillId="0" borderId="0" xfId="0" applyFont="1" applyProtection="1"/>
    <xf numFmtId="0" fontId="9" fillId="0" borderId="0" xfId="0" applyFont="1" applyBorder="1" applyProtection="1"/>
    <xf numFmtId="0" fontId="0" fillId="0" borderId="0" xfId="0" applyAlignment="1" applyProtection="1">
      <alignment horizontal="center"/>
    </xf>
    <xf numFmtId="0" fontId="9" fillId="0" borderId="0" xfId="0" applyFont="1" applyBorder="1" applyAlignment="1" applyProtection="1">
      <alignment horizontal="center"/>
    </xf>
    <xf numFmtId="0" fontId="5" fillId="0" borderId="0" xfId="0" applyFont="1" applyBorder="1" applyAlignment="1" applyProtection="1">
      <alignment horizontal="centerContinuous"/>
    </xf>
    <xf numFmtId="0" fontId="6" fillId="0" borderId="0" xfId="0" applyFont="1" applyBorder="1" applyAlignment="1" applyProtection="1">
      <alignment horizontal="centerContinuous" vertical="center"/>
    </xf>
    <xf numFmtId="49" fontId="9"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4"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6" fillId="0" borderId="0" xfId="0" applyFont="1" applyBorder="1" applyProtection="1"/>
    <xf numFmtId="0" fontId="9"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6" fillId="0" borderId="0" xfId="0" applyNumberFormat="1" applyFont="1" applyBorder="1" applyProtection="1"/>
    <xf numFmtId="166" fontId="6" fillId="0" borderId="0" xfId="0" applyNumberFormat="1" applyFont="1" applyBorder="1" applyProtection="1"/>
    <xf numFmtId="2" fontId="0" fillId="0" borderId="0" xfId="0" applyNumberFormat="1" applyProtection="1"/>
    <xf numFmtId="164" fontId="9" fillId="0" borderId="0" xfId="0" applyNumberFormat="1" applyFont="1" applyBorder="1" applyProtection="1"/>
    <xf numFmtId="0" fontId="21" fillId="0" borderId="0" xfId="0" applyFont="1" applyBorder="1" applyProtection="1"/>
    <xf numFmtId="0" fontId="6"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7" fillId="0" borderId="0" xfId="0" applyFont="1" applyBorder="1" applyAlignment="1" applyProtection="1">
      <alignment horizontal="left"/>
    </xf>
    <xf numFmtId="0" fontId="22" fillId="0" borderId="0" xfId="0" applyFont="1" applyBorder="1" applyProtection="1"/>
    <xf numFmtId="0" fontId="19" fillId="0" borderId="0" xfId="0" applyFont="1" applyProtection="1"/>
    <xf numFmtId="0" fontId="17" fillId="0" borderId="0" xfId="0" applyFont="1" applyProtection="1"/>
    <xf numFmtId="0" fontId="18" fillId="0" borderId="0" xfId="0" applyFont="1" applyProtection="1"/>
    <xf numFmtId="165" fontId="9" fillId="0" borderId="32" xfId="0" applyNumberFormat="1" applyFont="1" applyFill="1" applyBorder="1" applyAlignment="1" applyProtection="1">
      <alignment horizontal="center"/>
    </xf>
    <xf numFmtId="0" fontId="4"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8" fillId="0" borderId="0" xfId="0" applyFont="1" applyBorder="1" applyAlignment="1" applyProtection="1">
      <alignment horizontal="left" vertical="top"/>
    </xf>
    <xf numFmtId="0" fontId="3"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8" fillId="0" borderId="0" xfId="0" applyFont="1" applyBorder="1" applyAlignment="1" applyProtection="1">
      <alignment horizontal="left" vertical="center"/>
    </xf>
    <xf numFmtId="168" fontId="8"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2" fillId="0" borderId="0" xfId="0" applyFont="1" applyBorder="1" applyAlignment="1" applyProtection="1">
      <alignment horizontal="left" vertical="center"/>
    </xf>
    <xf numFmtId="14" fontId="9"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5" fillId="0" borderId="34" xfId="0" applyFont="1" applyBorder="1" applyAlignment="1" applyProtection="1">
      <alignment horizontal="centerContinuous"/>
    </xf>
    <xf numFmtId="0" fontId="5" fillId="0" borderId="2" xfId="0" applyFont="1" applyBorder="1" applyAlignment="1" applyProtection="1">
      <alignment horizontal="centerContinuous"/>
    </xf>
    <xf numFmtId="0" fontId="5"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2" fillId="2" borderId="0" xfId="0" applyFont="1" applyFill="1" applyBorder="1" applyAlignment="1" applyProtection="1">
      <alignment horizontal="left"/>
    </xf>
    <xf numFmtId="0" fontId="2"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8"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8"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9" fillId="0" borderId="15" xfId="0" applyNumberFormat="1" applyFont="1" applyBorder="1" applyAlignment="1">
      <alignment horizontal="center"/>
    </xf>
    <xf numFmtId="2" fontId="9" fillId="0" borderId="14" xfId="0" applyNumberFormat="1" applyFont="1" applyBorder="1" applyAlignment="1">
      <alignment horizontal="center"/>
    </xf>
    <xf numFmtId="2" fontId="9" fillId="0" borderId="8" xfId="0" applyNumberFormat="1" applyFont="1" applyBorder="1" applyAlignment="1">
      <alignment horizontal="center"/>
    </xf>
    <xf numFmtId="165" fontId="9" fillId="0" borderId="5" xfId="0" applyNumberFormat="1" applyFont="1" applyBorder="1" applyAlignment="1">
      <alignment horizontal="center"/>
    </xf>
    <xf numFmtId="2" fontId="9" fillId="0" borderId="19" xfId="0" applyNumberFormat="1" applyFont="1" applyBorder="1" applyAlignment="1">
      <alignment horizontal="center"/>
    </xf>
    <xf numFmtId="2" fontId="9" fillId="0" borderId="25" xfId="0" applyNumberFormat="1" applyFont="1" applyBorder="1" applyAlignment="1">
      <alignment horizontal="center"/>
    </xf>
    <xf numFmtId="169" fontId="0" fillId="0" borderId="0" xfId="0" applyNumberFormat="1" applyBorder="1" applyProtection="1"/>
    <xf numFmtId="165" fontId="9" fillId="0" borderId="0" xfId="0" applyNumberFormat="1" applyFont="1" applyFill="1" applyBorder="1" applyAlignment="1" applyProtection="1">
      <alignment horizontal="center"/>
    </xf>
    <xf numFmtId="0" fontId="9" fillId="0" borderId="0" xfId="0" applyFont="1" applyFill="1" applyBorder="1" applyAlignment="1" applyProtection="1">
      <alignment horizontal="left" vertical="center"/>
    </xf>
    <xf numFmtId="0" fontId="9" fillId="0" borderId="28" xfId="0" applyFont="1" applyFill="1" applyBorder="1" applyAlignment="1" applyProtection="1">
      <alignment horizontal="left" vertical="center"/>
    </xf>
    <xf numFmtId="165" fontId="9" fillId="0" borderId="13" xfId="0" applyNumberFormat="1" applyFont="1" applyBorder="1" applyAlignment="1">
      <alignment horizontal="center"/>
    </xf>
    <xf numFmtId="164" fontId="9" fillId="0" borderId="8" xfId="0" applyNumberFormat="1" applyFont="1" applyBorder="1" applyAlignment="1">
      <alignment horizontal="center"/>
    </xf>
    <xf numFmtId="164" fontId="9" fillId="0" borderId="5" xfId="0" applyNumberFormat="1" applyFont="1" applyBorder="1" applyAlignment="1">
      <alignment horizontal="center"/>
    </xf>
    <xf numFmtId="0" fontId="9" fillId="0" borderId="0" xfId="0" applyFont="1" applyBorder="1" applyAlignment="1" applyProtection="1">
      <alignment horizontal="left"/>
    </xf>
    <xf numFmtId="0" fontId="0" fillId="0" borderId="0" xfId="0" applyBorder="1" applyAlignment="1" applyProtection="1">
      <alignment horizontal="left"/>
    </xf>
    <xf numFmtId="165" fontId="9" fillId="0" borderId="1" xfId="0" applyNumberFormat="1" applyFont="1" applyBorder="1" applyAlignment="1">
      <alignment horizontal="center"/>
    </xf>
    <xf numFmtId="164" fontId="9" fillId="0" borderId="20" xfId="0" applyNumberFormat="1" applyFont="1" applyBorder="1" applyAlignment="1">
      <alignment horizontal="center"/>
    </xf>
    <xf numFmtId="164" fontId="0" fillId="0" borderId="3" xfId="0" applyNumberFormat="1" applyBorder="1" applyAlignment="1" applyProtection="1">
      <alignment horizontal="center"/>
    </xf>
    <xf numFmtId="0" fontId="9"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4" fillId="0" borderId="0" xfId="0" applyFont="1" applyAlignment="1">
      <alignment horizontal="center"/>
    </xf>
    <xf numFmtId="2" fontId="9" fillId="0" borderId="24" xfId="0" applyNumberFormat="1" applyFont="1" applyBorder="1" applyAlignment="1">
      <alignment horizontal="center"/>
    </xf>
    <xf numFmtId="0" fontId="2" fillId="0" borderId="12" xfId="0" applyFont="1" applyBorder="1" applyAlignment="1">
      <alignment horizontal="center"/>
    </xf>
    <xf numFmtId="9" fontId="20" fillId="0" borderId="0" xfId="0" applyNumberFormat="1" applyFont="1" applyAlignment="1" applyProtection="1">
      <alignment horizontal="left"/>
    </xf>
    <xf numFmtId="0" fontId="22" fillId="0" borderId="0" xfId="0" applyFont="1" applyAlignment="1" applyProtection="1">
      <alignment horizontal="center"/>
    </xf>
    <xf numFmtId="9" fontId="20" fillId="0" borderId="0" xfId="0" applyNumberFormat="1" applyFont="1" applyBorder="1" applyAlignment="1" applyProtection="1">
      <alignment horizontal="left"/>
    </xf>
    <xf numFmtId="0" fontId="5" fillId="0" borderId="10" xfId="0" applyFont="1" applyBorder="1" applyAlignment="1" applyProtection="1">
      <alignment horizontal="center"/>
    </xf>
    <xf numFmtId="0" fontId="5" fillId="0" borderId="0" xfId="0" applyFont="1" applyBorder="1" applyAlignment="1" applyProtection="1">
      <alignment horizontal="center"/>
    </xf>
    <xf numFmtId="0" fontId="5" fillId="0" borderId="36" xfId="0" applyFont="1" applyBorder="1" applyAlignment="1" applyProtection="1">
      <alignment horizontal="center"/>
    </xf>
    <xf numFmtId="0" fontId="5" fillId="0" borderId="34" xfId="0" applyFont="1" applyBorder="1" applyAlignment="1" applyProtection="1">
      <alignment horizontal="center"/>
    </xf>
    <xf numFmtId="0" fontId="5" fillId="0" borderId="2" xfId="0" applyFont="1" applyBorder="1" applyAlignment="1" applyProtection="1">
      <alignment horizontal="center"/>
    </xf>
    <xf numFmtId="0" fontId="5"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79915904"/>
        <c:axId val="296539264"/>
      </c:barChart>
      <c:catAx>
        <c:axId val="27991590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96539264"/>
        <c:crosses val="autoZero"/>
        <c:auto val="0"/>
        <c:lblAlgn val="ctr"/>
        <c:lblOffset val="100"/>
        <c:tickMarkSkip val="1"/>
        <c:noMultiLvlLbl val="0"/>
      </c:catAx>
      <c:valAx>
        <c:axId val="2965392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991590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0.45187</cdr:x>
      <cdr:y>0.06764</cdr:y>
    </cdr:from>
    <cdr:to>
      <cdr:x>0.45808</cdr:x>
      <cdr:y>0.07782</cdr:y>
    </cdr:to>
    <cdr:sp macro="" textlink="">
      <cdr:nvSpPr>
        <cdr:cNvPr id="2" name="Oval 1"/>
        <cdr:cNvSpPr/>
      </cdr:nvSpPr>
      <cdr:spPr bwMode="auto">
        <a:xfrm xmlns:a="http://schemas.openxmlformats.org/drawingml/2006/main">
          <a:off x="4160636" y="3796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0.45202</cdr:x>
      <cdr:y>0.06824</cdr:y>
    </cdr:from>
    <cdr:to>
      <cdr:x>0.45822</cdr:x>
      <cdr:y>0.07842</cdr:y>
    </cdr:to>
    <cdr:sp macro="" textlink="">
      <cdr:nvSpPr>
        <cdr:cNvPr id="3" name="Oval 2"/>
        <cdr:cNvSpPr/>
      </cdr:nvSpPr>
      <cdr:spPr bwMode="auto">
        <a:xfrm xmlns:a="http://schemas.openxmlformats.org/drawingml/2006/main">
          <a:off x="4161942" y="3830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0.06863</cdr:y>
    </cdr:from>
    <cdr:to>
      <cdr:x>0.45832</cdr:x>
      <cdr:y>0.07881</cdr:y>
    </cdr:to>
    <cdr:sp macro="" textlink="">
      <cdr:nvSpPr>
        <cdr:cNvPr id="4" name="Oval 3"/>
        <cdr:cNvSpPr/>
      </cdr:nvSpPr>
      <cdr:spPr bwMode="auto">
        <a:xfrm xmlns:a="http://schemas.openxmlformats.org/drawingml/2006/main">
          <a:off x="4162805" y="38524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0.45186</cdr:x>
      <cdr:y>0.06774</cdr:y>
    </cdr:from>
    <cdr:to>
      <cdr:x>0.45806</cdr:x>
      <cdr:y>0.07792</cdr:y>
    </cdr:to>
    <cdr:sp macro="" textlink="">
      <cdr:nvSpPr>
        <cdr:cNvPr id="5" name="Oval 4"/>
        <cdr:cNvSpPr/>
      </cdr:nvSpPr>
      <cdr:spPr bwMode="auto">
        <a:xfrm xmlns:a="http://schemas.openxmlformats.org/drawingml/2006/main">
          <a:off x="4160476" y="3802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0.45201</cdr:x>
      <cdr:y>0.06829</cdr:y>
    </cdr:from>
    <cdr:to>
      <cdr:x>0.45822</cdr:x>
      <cdr:y>0.07847</cdr:y>
    </cdr:to>
    <cdr:sp macro="" textlink="">
      <cdr:nvSpPr>
        <cdr:cNvPr id="6" name="Oval 5"/>
        <cdr:cNvSpPr/>
      </cdr:nvSpPr>
      <cdr:spPr bwMode="auto">
        <a:xfrm xmlns:a="http://schemas.openxmlformats.org/drawingml/2006/main">
          <a:off x="4161902" y="38335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0.06862</cdr:y>
    </cdr:from>
    <cdr:to>
      <cdr:x>0.45832</cdr:x>
      <cdr:y>0.0788</cdr:y>
    </cdr:to>
    <cdr:sp macro="" textlink="">
      <cdr:nvSpPr>
        <cdr:cNvPr id="7" name="Oval 6"/>
        <cdr:cNvSpPr/>
      </cdr:nvSpPr>
      <cdr:spPr bwMode="auto">
        <a:xfrm xmlns:a="http://schemas.openxmlformats.org/drawingml/2006/main">
          <a:off x="4162797" y="3851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8" name="Oval 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9" name="Oval 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0" name="Oval 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1" name="Oval 1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 name="Oval 1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3" name="Oval 1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0.45191</cdr:x>
      <cdr:y>0.06806</cdr:y>
    </cdr:from>
    <cdr:to>
      <cdr:x>0.45811</cdr:x>
      <cdr:y>0.07824</cdr:y>
    </cdr:to>
    <cdr:sp macro="" textlink="">
      <cdr:nvSpPr>
        <cdr:cNvPr id="20" name="Oval 19"/>
        <cdr:cNvSpPr/>
      </cdr:nvSpPr>
      <cdr:spPr bwMode="auto">
        <a:xfrm xmlns:a="http://schemas.openxmlformats.org/drawingml/2006/main">
          <a:off x="4160934" y="3820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0.0683</cdr:y>
    </cdr:from>
    <cdr:to>
      <cdr:x>0.45817</cdr:x>
      <cdr:y>0.07848</cdr:y>
    </cdr:to>
    <cdr:sp macro="" textlink="">
      <cdr:nvSpPr>
        <cdr:cNvPr id="21" name="Oval 20"/>
        <cdr:cNvSpPr/>
      </cdr:nvSpPr>
      <cdr:spPr bwMode="auto">
        <a:xfrm xmlns:a="http://schemas.openxmlformats.org/drawingml/2006/main">
          <a:off x="4161482" y="38340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0.45203</cdr:x>
      <cdr:y>0.06859</cdr:y>
    </cdr:from>
    <cdr:to>
      <cdr:x>0.45823</cdr:x>
      <cdr:y>0.07877</cdr:y>
    </cdr:to>
    <cdr:sp macro="" textlink="">
      <cdr:nvSpPr>
        <cdr:cNvPr id="22" name="Oval 21"/>
        <cdr:cNvSpPr/>
      </cdr:nvSpPr>
      <cdr:spPr bwMode="auto">
        <a:xfrm xmlns:a="http://schemas.openxmlformats.org/drawingml/2006/main">
          <a:off x="4162045" y="3850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0.45192</cdr:x>
      <cdr:y>0.06818</cdr:y>
    </cdr:from>
    <cdr:to>
      <cdr:x>0.45813</cdr:x>
      <cdr:y>0.07836</cdr:y>
    </cdr:to>
    <cdr:sp macro="" textlink="">
      <cdr:nvSpPr>
        <cdr:cNvPr id="23" name="Oval 22"/>
        <cdr:cNvSpPr/>
      </cdr:nvSpPr>
      <cdr:spPr bwMode="auto">
        <a:xfrm xmlns:a="http://schemas.openxmlformats.org/drawingml/2006/main">
          <a:off x="4161051" y="3827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0.45201</cdr:x>
      <cdr:y>0.06853</cdr:y>
    </cdr:from>
    <cdr:to>
      <cdr:x>0.45821</cdr:x>
      <cdr:y>0.07871</cdr:y>
    </cdr:to>
    <cdr:sp macro="" textlink="">
      <cdr:nvSpPr>
        <cdr:cNvPr id="24" name="Oval 23"/>
        <cdr:cNvSpPr/>
      </cdr:nvSpPr>
      <cdr:spPr bwMode="auto">
        <a:xfrm xmlns:a="http://schemas.openxmlformats.org/drawingml/2006/main">
          <a:off x="4161853" y="3846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0.45206</cdr:x>
      <cdr:y>0.06873</cdr:y>
    </cdr:from>
    <cdr:to>
      <cdr:x>0.45827</cdr:x>
      <cdr:y>0.07891</cdr:y>
    </cdr:to>
    <cdr:sp macro="" textlink="">
      <cdr:nvSpPr>
        <cdr:cNvPr id="25" name="Oval 24"/>
        <cdr:cNvSpPr/>
      </cdr:nvSpPr>
      <cdr:spPr bwMode="auto">
        <a:xfrm xmlns:a="http://schemas.openxmlformats.org/drawingml/2006/main">
          <a:off x="4162377" y="3858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5" name="Oval 1233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7" name="Oval 1233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9" name="Oval 1233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0" name="Oval 1233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8" name="Oval 1234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3" name="Oval 1238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4" name="Oval 1238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5" name="Oval 1238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6" name="Oval 1238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7" name="Oval 1238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8" name="Oval 1238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9" name="Oval 1238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0" name="Oval 1238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1" name="Oval 1239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2" name="Oval 1239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13BIM05-04_20.0-22.5cm_Set2_Run3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100.0%</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0.0%</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3.6%</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63.9%</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2.1%</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0.0%</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27.9%</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2.5%</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0.0%</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0.0%</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0.0%</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0.0%</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0.0%</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0"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I76"/>
  <sheetViews>
    <sheetView showGridLines="0" tabSelected="1" zoomScale="66" zoomScaleNormal="66" workbookViewId="0">
      <pane xSplit="2" topLeftCell="C1" activePane="topRight" state="frozen"/>
      <selection pane="topRight" activeCell="A42" sqref="A42"/>
    </sheetView>
  </sheetViews>
  <sheetFormatPr defaultColWidth="28.7109375" defaultRowHeight="12.75" x14ac:dyDescent="0.2"/>
  <cols>
    <col min="1" max="1" width="16" style="14" customWidth="1"/>
    <col min="2" max="2" width="24.28515625" style="14" customWidth="1"/>
    <col min="3" max="69" width="42.42578125" style="14" customWidth="1"/>
    <col min="70" max="16384" width="28.7109375" style="14"/>
  </cols>
  <sheetData>
    <row r="2" spans="1:269" ht="15.75" x14ac:dyDescent="0.25">
      <c r="B2" s="15" t="s">
        <v>41</v>
      </c>
    </row>
    <row r="3" spans="1:269" ht="13.5" thickBot="1" x14ac:dyDescent="0.25">
      <c r="B3" s="14" t="s">
        <v>144</v>
      </c>
    </row>
    <row r="4" spans="1:269" s="17" customFormat="1" ht="14.25" customHeight="1" thickBot="1" x14ac:dyDescent="0.25">
      <c r="A4" s="14"/>
      <c r="B4" s="14"/>
      <c r="C4" s="16" t="s">
        <v>145</v>
      </c>
      <c r="D4" s="17" t="s">
        <v>146</v>
      </c>
      <c r="E4" s="17" t="s">
        <v>147</v>
      </c>
      <c r="F4" s="17" t="s">
        <v>148</v>
      </c>
      <c r="G4" s="17" t="s">
        <v>149</v>
      </c>
      <c r="H4" s="17" t="s">
        <v>150</v>
      </c>
      <c r="I4" s="192" t="s">
        <v>258</v>
      </c>
      <c r="J4" s="17" t="s">
        <v>257</v>
      </c>
      <c r="K4" s="17" t="s">
        <v>151</v>
      </c>
      <c r="L4" s="17" t="s">
        <v>152</v>
      </c>
      <c r="M4" s="17" t="s">
        <v>153</v>
      </c>
      <c r="N4" s="17" t="s">
        <v>154</v>
      </c>
      <c r="O4" s="17" t="s">
        <v>155</v>
      </c>
      <c r="P4" s="192" t="s">
        <v>259</v>
      </c>
      <c r="Q4" s="17" t="s">
        <v>257</v>
      </c>
      <c r="R4" s="17" t="s">
        <v>156</v>
      </c>
      <c r="S4" s="17" t="s">
        <v>157</v>
      </c>
      <c r="T4" s="17" t="s">
        <v>158</v>
      </c>
      <c r="U4" s="17" t="s">
        <v>159</v>
      </c>
      <c r="V4" s="17" t="s">
        <v>160</v>
      </c>
      <c r="W4" s="17" t="s">
        <v>161</v>
      </c>
      <c r="X4" s="192" t="s">
        <v>258</v>
      </c>
      <c r="Y4" s="17" t="s">
        <v>257</v>
      </c>
      <c r="Z4" s="17" t="s">
        <v>162</v>
      </c>
      <c r="AA4" s="17" t="s">
        <v>163</v>
      </c>
      <c r="AB4" s="17" t="s">
        <v>164</v>
      </c>
      <c r="AC4" s="17" t="s">
        <v>165</v>
      </c>
      <c r="AD4" s="17" t="s">
        <v>166</v>
      </c>
      <c r="AE4" s="17" t="s">
        <v>167</v>
      </c>
      <c r="AF4" s="192" t="s">
        <v>258</v>
      </c>
      <c r="AG4" s="17" t="s">
        <v>257</v>
      </c>
      <c r="AH4" s="17" t="s">
        <v>168</v>
      </c>
      <c r="AI4" s="17" t="s">
        <v>169</v>
      </c>
      <c r="AJ4" s="17" t="s">
        <v>170</v>
      </c>
      <c r="AK4" s="17" t="s">
        <v>171</v>
      </c>
      <c r="AL4" s="17" t="s">
        <v>172</v>
      </c>
      <c r="AM4" s="17" t="s">
        <v>173</v>
      </c>
      <c r="AN4" s="192" t="s">
        <v>258</v>
      </c>
      <c r="AO4" s="17" t="s">
        <v>257</v>
      </c>
      <c r="AP4" s="17" t="s">
        <v>174</v>
      </c>
      <c r="AQ4" s="17" t="s">
        <v>175</v>
      </c>
      <c r="AR4" s="17" t="s">
        <v>176</v>
      </c>
      <c r="AS4" s="17" t="s">
        <v>177</v>
      </c>
      <c r="AT4" s="17" t="s">
        <v>178</v>
      </c>
      <c r="AU4" s="17" t="s">
        <v>179</v>
      </c>
      <c r="AV4" s="192" t="s">
        <v>258</v>
      </c>
      <c r="AW4" s="17" t="s">
        <v>257</v>
      </c>
      <c r="AX4" s="17" t="s">
        <v>180</v>
      </c>
      <c r="AY4" s="17" t="s">
        <v>181</v>
      </c>
      <c r="AZ4" s="17" t="s">
        <v>182</v>
      </c>
      <c r="BA4" s="17" t="s">
        <v>183</v>
      </c>
      <c r="BB4" s="17" t="s">
        <v>184</v>
      </c>
      <c r="BC4" s="192" t="s">
        <v>259</v>
      </c>
      <c r="BD4" s="17" t="s">
        <v>257</v>
      </c>
      <c r="BE4" s="17" t="s">
        <v>185</v>
      </c>
      <c r="BF4" s="17" t="s">
        <v>186</v>
      </c>
      <c r="BG4" s="17" t="s">
        <v>187</v>
      </c>
      <c r="BH4" s="192" t="s">
        <v>260</v>
      </c>
      <c r="BI4" s="17" t="s">
        <v>257</v>
      </c>
      <c r="BJ4" s="17" t="s">
        <v>188</v>
      </c>
      <c r="BK4" s="17" t="s">
        <v>189</v>
      </c>
      <c r="BL4" s="17" t="s">
        <v>190</v>
      </c>
      <c r="BM4" s="17" t="s">
        <v>191</v>
      </c>
      <c r="BN4" s="17" t="s">
        <v>192</v>
      </c>
      <c r="BO4" s="17" t="s">
        <v>193</v>
      </c>
      <c r="BP4" s="192" t="s">
        <v>258</v>
      </c>
      <c r="BQ4" s="17" t="s">
        <v>257</v>
      </c>
    </row>
    <row r="5" spans="1:269" s="20" customFormat="1" ht="13.5" customHeight="1" x14ac:dyDescent="0.2">
      <c r="A5" s="34"/>
      <c r="B5" s="50" t="s">
        <v>45</v>
      </c>
      <c r="C5" s="18" t="s">
        <v>194</v>
      </c>
      <c r="D5" s="19" t="s">
        <v>202</v>
      </c>
      <c r="E5" s="19" t="s">
        <v>203</v>
      </c>
      <c r="F5" s="19" t="s">
        <v>204</v>
      </c>
      <c r="G5" s="19" t="s">
        <v>205</v>
      </c>
      <c r="H5" s="19" t="s">
        <v>206</v>
      </c>
      <c r="I5" s="19"/>
      <c r="J5" s="19"/>
      <c r="K5" s="19" t="s">
        <v>207</v>
      </c>
      <c r="L5" s="19" t="s">
        <v>208</v>
      </c>
      <c r="M5" s="19" t="s">
        <v>209</v>
      </c>
      <c r="N5" s="19" t="s">
        <v>210</v>
      </c>
      <c r="O5" s="19" t="s">
        <v>211</v>
      </c>
      <c r="P5" s="19"/>
      <c r="Q5" s="19"/>
      <c r="R5" s="19" t="s">
        <v>212</v>
      </c>
      <c r="S5" s="19" t="s">
        <v>213</v>
      </c>
      <c r="T5" s="19" t="s">
        <v>214</v>
      </c>
      <c r="U5" s="19" t="s">
        <v>215</v>
      </c>
      <c r="V5" s="19" t="s">
        <v>216</v>
      </c>
      <c r="W5" s="19" t="s">
        <v>217</v>
      </c>
      <c r="X5" s="19"/>
      <c r="Y5" s="19"/>
      <c r="Z5" s="19" t="s">
        <v>218</v>
      </c>
      <c r="AA5" s="19" t="s">
        <v>219</v>
      </c>
      <c r="AB5" s="19" t="s">
        <v>220</v>
      </c>
      <c r="AC5" s="19" t="s">
        <v>221</v>
      </c>
      <c r="AD5" s="19" t="s">
        <v>222</v>
      </c>
      <c r="AE5" s="19" t="s">
        <v>223</v>
      </c>
      <c r="AF5" s="19"/>
      <c r="AG5" s="19"/>
      <c r="AH5" s="19" t="s">
        <v>224</v>
      </c>
      <c r="AI5" s="19" t="s">
        <v>225</v>
      </c>
      <c r="AJ5" s="19" t="s">
        <v>226</v>
      </c>
      <c r="AK5" s="19" t="s">
        <v>227</v>
      </c>
      <c r="AL5" s="19" t="s">
        <v>228</v>
      </c>
      <c r="AM5" s="19" t="s">
        <v>229</v>
      </c>
      <c r="AN5" s="19"/>
      <c r="AO5" s="19"/>
      <c r="AP5" s="19" t="s">
        <v>230</v>
      </c>
      <c r="AQ5" s="19" t="s">
        <v>231</v>
      </c>
      <c r="AR5" s="19" t="s">
        <v>232</v>
      </c>
      <c r="AS5" s="19" t="s">
        <v>233</v>
      </c>
      <c r="AT5" s="19" t="s">
        <v>234</v>
      </c>
      <c r="AU5" s="19" t="s">
        <v>235</v>
      </c>
      <c r="AV5" s="19"/>
      <c r="AW5" s="19"/>
      <c r="AX5" s="19" t="s">
        <v>236</v>
      </c>
      <c r="AY5" s="19" t="s">
        <v>237</v>
      </c>
      <c r="AZ5" s="19" t="s">
        <v>238</v>
      </c>
      <c r="BA5" s="19" t="s">
        <v>239</v>
      </c>
      <c r="BB5" s="19" t="s">
        <v>240</v>
      </c>
      <c r="BC5" s="19"/>
      <c r="BD5" s="19"/>
      <c r="BE5" s="19" t="s">
        <v>241</v>
      </c>
      <c r="BF5" s="19" t="s">
        <v>242</v>
      </c>
      <c r="BG5" s="19" t="s">
        <v>243</v>
      </c>
      <c r="BH5" s="19"/>
      <c r="BI5" s="19"/>
      <c r="BJ5" s="19" t="s">
        <v>244</v>
      </c>
      <c r="BK5" s="19" t="s">
        <v>250</v>
      </c>
      <c r="BL5" s="19" t="s">
        <v>251</v>
      </c>
      <c r="BM5" s="19" t="s">
        <v>252</v>
      </c>
      <c r="BN5" s="19" t="s">
        <v>254</v>
      </c>
      <c r="BO5" s="19" t="s">
        <v>256</v>
      </c>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row>
    <row r="6" spans="1:269" s="26" customFormat="1" ht="13.5" customHeight="1" x14ac:dyDescent="0.2">
      <c r="A6" s="34"/>
      <c r="B6" s="187" t="s">
        <v>133</v>
      </c>
      <c r="C6" s="25"/>
    </row>
    <row r="7" spans="1:269" s="22" customFormat="1" ht="13.5" customHeight="1" x14ac:dyDescent="0.2">
      <c r="A7" s="34"/>
      <c r="B7" s="51" t="s">
        <v>1</v>
      </c>
      <c r="C7" s="21" t="s">
        <v>199</v>
      </c>
      <c r="D7" s="22" t="s">
        <v>199</v>
      </c>
      <c r="E7" s="22" t="s">
        <v>199</v>
      </c>
      <c r="F7" s="22" t="s">
        <v>199</v>
      </c>
      <c r="G7" s="22" t="s">
        <v>199</v>
      </c>
      <c r="H7" s="22" t="s">
        <v>199</v>
      </c>
      <c r="K7" s="22" t="s">
        <v>199</v>
      </c>
      <c r="L7" s="22" t="s">
        <v>199</v>
      </c>
      <c r="M7" s="22" t="s">
        <v>199</v>
      </c>
      <c r="N7" s="22" t="s">
        <v>199</v>
      </c>
      <c r="O7" s="22" t="s">
        <v>199</v>
      </c>
      <c r="R7" s="22" t="s">
        <v>199</v>
      </c>
      <c r="S7" s="22" t="s">
        <v>199</v>
      </c>
      <c r="T7" s="22" t="s">
        <v>199</v>
      </c>
      <c r="U7" s="22" t="s">
        <v>199</v>
      </c>
      <c r="V7" s="22" t="s">
        <v>199</v>
      </c>
      <c r="W7" s="22" t="s">
        <v>199</v>
      </c>
      <c r="Z7" s="22" t="s">
        <v>199</v>
      </c>
      <c r="AA7" s="22" t="s">
        <v>199</v>
      </c>
      <c r="AB7" s="22" t="s">
        <v>199</v>
      </c>
      <c r="AC7" s="22" t="s">
        <v>199</v>
      </c>
      <c r="AD7" s="22" t="s">
        <v>199</v>
      </c>
      <c r="AE7" s="22" t="s">
        <v>199</v>
      </c>
      <c r="AH7" s="22" t="s">
        <v>199</v>
      </c>
      <c r="AI7" s="22" t="s">
        <v>199</v>
      </c>
      <c r="AJ7" s="22" t="s">
        <v>199</v>
      </c>
      <c r="AK7" s="22" t="s">
        <v>199</v>
      </c>
      <c r="AL7" s="22" t="s">
        <v>199</v>
      </c>
      <c r="AM7" s="22" t="s">
        <v>199</v>
      </c>
      <c r="AP7" s="22" t="s">
        <v>199</v>
      </c>
      <c r="AQ7" s="22" t="s">
        <v>199</v>
      </c>
      <c r="AR7" s="22" t="s">
        <v>199</v>
      </c>
      <c r="AS7" s="22" t="s">
        <v>199</v>
      </c>
      <c r="AT7" s="22" t="s">
        <v>199</v>
      </c>
      <c r="AU7" s="22" t="s">
        <v>199</v>
      </c>
      <c r="AX7" s="22" t="s">
        <v>199</v>
      </c>
      <c r="AY7" s="22" t="s">
        <v>199</v>
      </c>
      <c r="AZ7" s="22" t="s">
        <v>199</v>
      </c>
      <c r="BA7" s="22" t="s">
        <v>199</v>
      </c>
      <c r="BB7" s="22" t="s">
        <v>199</v>
      </c>
      <c r="BE7" s="22" t="s">
        <v>199</v>
      </c>
      <c r="BF7" s="22" t="s">
        <v>199</v>
      </c>
      <c r="BG7" s="22" t="s">
        <v>199</v>
      </c>
      <c r="BJ7" s="22" t="s">
        <v>248</v>
      </c>
      <c r="BK7" s="22" t="s">
        <v>248</v>
      </c>
      <c r="BL7" s="22" t="s">
        <v>248</v>
      </c>
      <c r="BM7" s="22" t="s">
        <v>248</v>
      </c>
      <c r="BN7" s="22" t="s">
        <v>248</v>
      </c>
      <c r="BO7" s="22" t="s">
        <v>248</v>
      </c>
    </row>
    <row r="8" spans="1:269" s="39" customFormat="1" ht="13.5" customHeight="1" x14ac:dyDescent="0.2">
      <c r="A8" s="34"/>
      <c r="B8" s="51" t="s">
        <v>46</v>
      </c>
      <c r="C8" s="38" t="s">
        <v>200</v>
      </c>
      <c r="D8" s="39" t="s">
        <v>200</v>
      </c>
      <c r="E8" s="39" t="s">
        <v>200</v>
      </c>
      <c r="F8" s="39" t="s">
        <v>200</v>
      </c>
      <c r="G8" s="39" t="s">
        <v>200</v>
      </c>
      <c r="H8" s="39" t="s">
        <v>200</v>
      </c>
      <c r="K8" s="39" t="s">
        <v>200</v>
      </c>
      <c r="L8" s="39" t="s">
        <v>200</v>
      </c>
      <c r="M8" s="39" t="s">
        <v>200</v>
      </c>
      <c r="N8" s="39" t="s">
        <v>200</v>
      </c>
      <c r="O8" s="39" t="s">
        <v>200</v>
      </c>
      <c r="R8" s="39" t="s">
        <v>200</v>
      </c>
      <c r="S8" s="39" t="s">
        <v>200</v>
      </c>
      <c r="T8" s="39" t="s">
        <v>200</v>
      </c>
      <c r="U8" s="39" t="s">
        <v>200</v>
      </c>
      <c r="V8" s="39" t="s">
        <v>200</v>
      </c>
      <c r="W8" s="39" t="s">
        <v>200</v>
      </c>
      <c r="Z8" s="39" t="s">
        <v>200</v>
      </c>
      <c r="AA8" s="39" t="s">
        <v>200</v>
      </c>
      <c r="AB8" s="39" t="s">
        <v>200</v>
      </c>
      <c r="AC8" s="39" t="s">
        <v>200</v>
      </c>
      <c r="AD8" s="39" t="s">
        <v>200</v>
      </c>
      <c r="AE8" s="39" t="s">
        <v>200</v>
      </c>
      <c r="AH8" s="39" t="s">
        <v>200</v>
      </c>
      <c r="AI8" s="39" t="s">
        <v>200</v>
      </c>
      <c r="AJ8" s="39" t="s">
        <v>200</v>
      </c>
      <c r="AK8" s="39" t="s">
        <v>200</v>
      </c>
      <c r="AL8" s="39" t="s">
        <v>200</v>
      </c>
      <c r="AM8" s="39" t="s">
        <v>200</v>
      </c>
      <c r="AP8" s="39" t="s">
        <v>200</v>
      </c>
      <c r="AQ8" s="39" t="s">
        <v>200</v>
      </c>
      <c r="AR8" s="39" t="s">
        <v>200</v>
      </c>
      <c r="AS8" s="39" t="s">
        <v>200</v>
      </c>
      <c r="AT8" s="39" t="s">
        <v>200</v>
      </c>
      <c r="AU8" s="39" t="s">
        <v>200</v>
      </c>
      <c r="AX8" s="39" t="s">
        <v>200</v>
      </c>
      <c r="AY8" s="39" t="s">
        <v>200</v>
      </c>
      <c r="AZ8" s="39" t="s">
        <v>200</v>
      </c>
      <c r="BA8" s="39" t="s">
        <v>200</v>
      </c>
      <c r="BB8" s="39" t="s">
        <v>200</v>
      </c>
      <c r="BE8" s="39" t="s">
        <v>200</v>
      </c>
      <c r="BF8" s="39" t="s">
        <v>200</v>
      </c>
      <c r="BG8" s="39" t="s">
        <v>200</v>
      </c>
      <c r="BJ8" s="39" t="s">
        <v>200</v>
      </c>
      <c r="BK8" s="39" t="s">
        <v>200</v>
      </c>
      <c r="BL8" s="39" t="s">
        <v>200</v>
      </c>
      <c r="BM8" s="39" t="s">
        <v>200</v>
      </c>
      <c r="BN8" s="39" t="s">
        <v>200</v>
      </c>
      <c r="BO8" s="39" t="s">
        <v>200</v>
      </c>
    </row>
    <row r="9" spans="1:269" s="39" customFormat="1" ht="13.5" customHeight="1" thickBot="1" x14ac:dyDescent="0.25">
      <c r="A9" s="34"/>
      <c r="B9" s="52" t="s">
        <v>47</v>
      </c>
      <c r="C9" s="38" t="s">
        <v>201</v>
      </c>
      <c r="D9" s="39" t="s">
        <v>201</v>
      </c>
      <c r="E9" s="39" t="s">
        <v>201</v>
      </c>
      <c r="F9" s="39" t="s">
        <v>201</v>
      </c>
      <c r="G9" s="39" t="s">
        <v>201</v>
      </c>
      <c r="H9" s="39" t="s">
        <v>201</v>
      </c>
      <c r="K9" s="39" t="s">
        <v>201</v>
      </c>
      <c r="L9" s="39" t="s">
        <v>201</v>
      </c>
      <c r="M9" s="39" t="s">
        <v>201</v>
      </c>
      <c r="N9" s="39" t="s">
        <v>201</v>
      </c>
      <c r="O9" s="39" t="s">
        <v>201</v>
      </c>
      <c r="R9" s="39" t="s">
        <v>201</v>
      </c>
      <c r="S9" s="39" t="s">
        <v>201</v>
      </c>
      <c r="T9" s="39" t="s">
        <v>201</v>
      </c>
      <c r="U9" s="39" t="s">
        <v>201</v>
      </c>
      <c r="V9" s="39" t="s">
        <v>201</v>
      </c>
      <c r="W9" s="39" t="s">
        <v>201</v>
      </c>
      <c r="Z9" s="39" t="s">
        <v>201</v>
      </c>
      <c r="AA9" s="39" t="s">
        <v>201</v>
      </c>
      <c r="AB9" s="39" t="s">
        <v>201</v>
      </c>
      <c r="AC9" s="39" t="s">
        <v>201</v>
      </c>
      <c r="AD9" s="39" t="s">
        <v>201</v>
      </c>
      <c r="AE9" s="39" t="s">
        <v>201</v>
      </c>
      <c r="AH9" s="39" t="s">
        <v>201</v>
      </c>
      <c r="AI9" s="39" t="s">
        <v>201</v>
      </c>
      <c r="AJ9" s="39" t="s">
        <v>201</v>
      </c>
      <c r="AK9" s="39" t="s">
        <v>201</v>
      </c>
      <c r="AL9" s="39" t="s">
        <v>201</v>
      </c>
      <c r="AM9" s="39" t="s">
        <v>201</v>
      </c>
      <c r="AP9" s="39" t="s">
        <v>201</v>
      </c>
      <c r="AQ9" s="39" t="s">
        <v>201</v>
      </c>
      <c r="AR9" s="39" t="s">
        <v>201</v>
      </c>
      <c r="AS9" s="39" t="s">
        <v>201</v>
      </c>
      <c r="AT9" s="39" t="s">
        <v>201</v>
      </c>
      <c r="AU9" s="39" t="s">
        <v>201</v>
      </c>
      <c r="AX9" s="39" t="s">
        <v>201</v>
      </c>
      <c r="AY9" s="39" t="s">
        <v>201</v>
      </c>
      <c r="AZ9" s="39" t="s">
        <v>201</v>
      </c>
      <c r="BA9" s="39" t="s">
        <v>201</v>
      </c>
      <c r="BB9" s="39" t="s">
        <v>201</v>
      </c>
      <c r="BE9" s="39" t="s">
        <v>201</v>
      </c>
      <c r="BF9" s="39" t="s">
        <v>201</v>
      </c>
      <c r="BG9" s="39" t="s">
        <v>201</v>
      </c>
      <c r="BJ9" s="39" t="s">
        <v>249</v>
      </c>
      <c r="BK9" s="39" t="s">
        <v>249</v>
      </c>
      <c r="BL9" s="39" t="s">
        <v>249</v>
      </c>
      <c r="BM9" s="39" t="s">
        <v>249</v>
      </c>
      <c r="BN9" s="39" t="s">
        <v>249</v>
      </c>
      <c r="BO9" s="39" t="s">
        <v>249</v>
      </c>
    </row>
    <row r="10" spans="1:269" s="41" customFormat="1" ht="13.5" customHeight="1" x14ac:dyDescent="0.2">
      <c r="A10" s="35" t="s">
        <v>2</v>
      </c>
      <c r="B10" s="40" t="s">
        <v>122</v>
      </c>
      <c r="C10" s="62">
        <v>205.60301224435099</v>
      </c>
      <c r="D10" s="63">
        <v>205.12740150056101</v>
      </c>
      <c r="E10" s="63">
        <v>205.24505140961401</v>
      </c>
      <c r="F10" s="63">
        <v>204.58387213665901</v>
      </c>
      <c r="G10" s="63">
        <v>204.39651071515999</v>
      </c>
      <c r="H10" s="63">
        <v>204.288453939574</v>
      </c>
      <c r="I10" s="63">
        <v>204.87405032431982</v>
      </c>
      <c r="J10" s="63">
        <v>0.48103788648189344</v>
      </c>
      <c r="K10" s="63">
        <v>230.12753353524499</v>
      </c>
      <c r="L10" s="63">
        <v>230.49004992104599</v>
      </c>
      <c r="M10" s="63">
        <v>229.854501841694</v>
      </c>
      <c r="N10" s="63">
        <v>229.73546025648699</v>
      </c>
      <c r="O10" s="63">
        <v>230.16124428847101</v>
      </c>
      <c r="P10" s="63">
        <v>230.07375796858855</v>
      </c>
      <c r="Q10" s="63">
        <v>0.26319697893804861</v>
      </c>
      <c r="R10" s="63">
        <v>214.77082322555401</v>
      </c>
      <c r="S10" s="63">
        <v>214.72482651176199</v>
      </c>
      <c r="T10" s="63">
        <v>214.67932879693501</v>
      </c>
      <c r="U10" s="63">
        <v>224.489572740184</v>
      </c>
      <c r="V10" s="63">
        <v>224.35503136380001</v>
      </c>
      <c r="W10" s="63">
        <v>224.20821868403399</v>
      </c>
      <c r="X10" s="63">
        <v>219.53796688704483</v>
      </c>
      <c r="Y10" s="63">
        <v>4.8137321902635177</v>
      </c>
      <c r="Z10" s="63">
        <v>200.01704006395599</v>
      </c>
      <c r="AA10" s="63">
        <v>200.10129280926901</v>
      </c>
      <c r="AB10" s="63">
        <v>200.06386266394199</v>
      </c>
      <c r="AC10" s="63">
        <v>199.58932696238199</v>
      </c>
      <c r="AD10" s="63">
        <v>199.32465797389401</v>
      </c>
      <c r="AE10" s="63">
        <v>199.555215567804</v>
      </c>
      <c r="AF10" s="63">
        <v>199.77523267354115</v>
      </c>
      <c r="AG10" s="63">
        <v>0.29835083312256044</v>
      </c>
      <c r="AH10" s="63">
        <v>205.307957790248</v>
      </c>
      <c r="AI10" s="63">
        <v>204.92023941506301</v>
      </c>
      <c r="AJ10" s="63">
        <v>205.184575303098</v>
      </c>
      <c r="AK10" s="63">
        <v>205.212183054082</v>
      </c>
      <c r="AL10" s="63">
        <v>204.800332022833</v>
      </c>
      <c r="AM10" s="63">
        <v>205.01014343288199</v>
      </c>
      <c r="AN10" s="63">
        <v>205.07257183636764</v>
      </c>
      <c r="AO10" s="63">
        <v>0.17732249536327141</v>
      </c>
      <c r="AP10" s="63">
        <v>209.68885309858399</v>
      </c>
      <c r="AQ10" s="63">
        <v>209.42040159055699</v>
      </c>
      <c r="AR10" s="63">
        <v>209.68033741258699</v>
      </c>
      <c r="AS10" s="63">
        <v>210.59934038232601</v>
      </c>
      <c r="AT10" s="63">
        <v>210.53881162799999</v>
      </c>
      <c r="AU10" s="63">
        <v>210.624877475495</v>
      </c>
      <c r="AV10" s="63">
        <v>210.09210359792482</v>
      </c>
      <c r="AW10" s="63">
        <v>0.50398928022871015</v>
      </c>
      <c r="AX10" s="63">
        <v>212.96239641544199</v>
      </c>
      <c r="AY10" s="63">
        <v>212.909185840372</v>
      </c>
      <c r="AZ10" s="63">
        <v>212.841661703836</v>
      </c>
      <c r="BA10" s="63">
        <v>213.19052987822101</v>
      </c>
      <c r="BB10" s="63">
        <v>213.33347863598399</v>
      </c>
      <c r="BC10" s="63">
        <v>213.047450494771</v>
      </c>
      <c r="BD10" s="63">
        <v>0.1849238465289251</v>
      </c>
      <c r="BE10" s="63">
        <v>219.71882528389099</v>
      </c>
      <c r="BF10" s="63">
        <v>219.86307302064901</v>
      </c>
      <c r="BG10" s="63">
        <v>219.87044920354299</v>
      </c>
      <c r="BH10" s="63">
        <v>219.817449169361</v>
      </c>
      <c r="BI10" s="63">
        <v>6.9802603138764671E-2</v>
      </c>
      <c r="BJ10" s="63">
        <v>260.74697040147998</v>
      </c>
      <c r="BK10" s="63">
        <v>253.34548360667199</v>
      </c>
      <c r="BL10" s="63">
        <v>261.55162509002201</v>
      </c>
      <c r="BM10" s="63">
        <v>270.05768751436699</v>
      </c>
      <c r="BN10" s="63">
        <v>268.41063596732403</v>
      </c>
      <c r="BO10" s="63">
        <v>267.30358216422798</v>
      </c>
      <c r="BP10" s="63">
        <v>263.56933079068216</v>
      </c>
      <c r="BQ10" s="63">
        <v>5.7161401284870665</v>
      </c>
      <c r="BS10" s="63"/>
      <c r="BT10" s="63"/>
      <c r="BU10" s="63"/>
      <c r="BV10" s="63"/>
      <c r="BW10" s="63"/>
      <c r="BX10" s="63"/>
      <c r="BY10" s="63"/>
      <c r="BZ10" s="63"/>
      <c r="CA10" s="63"/>
      <c r="CB10" s="169"/>
      <c r="CC10" s="169"/>
      <c r="CD10" s="169"/>
      <c r="CE10" s="169"/>
      <c r="CF10" s="63"/>
      <c r="CG10" s="63"/>
      <c r="CH10" s="63"/>
      <c r="CI10" s="63"/>
      <c r="CJ10" s="169"/>
      <c r="CK10" s="169"/>
      <c r="CL10" s="169"/>
      <c r="CM10" s="169"/>
      <c r="CN10" s="63"/>
      <c r="CO10" s="63"/>
      <c r="CP10" s="169"/>
      <c r="CQ10" s="169"/>
      <c r="CR10" s="169"/>
      <c r="CS10" s="169"/>
      <c r="CT10" s="169"/>
      <c r="CU10" s="169"/>
      <c r="CV10" s="169"/>
      <c r="CW10" s="169"/>
      <c r="CX10" s="63"/>
      <c r="CY10" s="63"/>
      <c r="CZ10" s="63"/>
      <c r="DA10" s="63"/>
      <c r="DC10" s="63"/>
      <c r="DD10" s="63"/>
      <c r="DE10" s="63"/>
      <c r="DF10" s="63"/>
      <c r="DG10" s="63"/>
      <c r="DH10" s="63"/>
      <c r="DI10" s="63"/>
      <c r="DJ10" s="63"/>
      <c r="DK10" s="63"/>
      <c r="DL10" s="63"/>
      <c r="DM10" s="63"/>
      <c r="DO10" s="63"/>
      <c r="DP10" s="63"/>
      <c r="DQ10" s="63"/>
      <c r="DR10" s="63"/>
      <c r="DS10" s="63"/>
      <c r="DT10" s="63"/>
      <c r="DU10" s="63"/>
      <c r="DV10" s="63"/>
      <c r="DW10" s="63"/>
      <c r="DX10" s="63"/>
      <c r="DY10" s="63"/>
      <c r="DZ10" s="63"/>
      <c r="EA10" s="63"/>
      <c r="EB10" s="63"/>
      <c r="EC10" s="63"/>
      <c r="ED10" s="63"/>
      <c r="EE10" s="63"/>
      <c r="EF10" s="63"/>
      <c r="EG10" s="63"/>
      <c r="EH10" s="63"/>
      <c r="EI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row>
    <row r="11" spans="1:269" s="24" customFormat="1" ht="13.5" customHeight="1" x14ac:dyDescent="0.2">
      <c r="A11" s="36" t="s">
        <v>100</v>
      </c>
      <c r="B11" s="33" t="s">
        <v>121</v>
      </c>
      <c r="C11" s="171">
        <v>58.398765359725701</v>
      </c>
      <c r="D11" s="64">
        <v>58.409326111171303</v>
      </c>
      <c r="E11" s="64">
        <v>58.6102913003186</v>
      </c>
      <c r="F11" s="64">
        <v>58.085323528433499</v>
      </c>
      <c r="G11" s="64">
        <v>58.1658246517229</v>
      </c>
      <c r="H11" s="64">
        <v>58.204904308009603</v>
      </c>
      <c r="I11" s="64">
        <v>58.312405876563595</v>
      </c>
      <c r="J11" s="64">
        <v>0.17804318457600096</v>
      </c>
      <c r="K11" s="64">
        <v>81.644577164584305</v>
      </c>
      <c r="L11" s="64">
        <v>82.625519501973102</v>
      </c>
      <c r="M11" s="64">
        <v>79.708354078676706</v>
      </c>
      <c r="N11" s="64">
        <v>78.9445804935025</v>
      </c>
      <c r="O11" s="64">
        <v>80.192839765405793</v>
      </c>
      <c r="P11" s="64">
        <v>80.623174200828473</v>
      </c>
      <c r="Q11" s="64">
        <v>1.3335974756922613</v>
      </c>
      <c r="R11" s="64">
        <v>56.565070380060099</v>
      </c>
      <c r="S11" s="64">
        <v>56.586598020129898</v>
      </c>
      <c r="T11" s="64">
        <v>56.508157663674901</v>
      </c>
      <c r="U11" s="64">
        <v>80.311772241701703</v>
      </c>
      <c r="V11" s="64">
        <v>79.973594683343805</v>
      </c>
      <c r="W11" s="64">
        <v>80.303298898653907</v>
      </c>
      <c r="X11" s="64">
        <v>68.37474864792739</v>
      </c>
      <c r="Y11" s="64">
        <v>11.822020768587254</v>
      </c>
      <c r="Z11" s="64">
        <v>55.755287864447702</v>
      </c>
      <c r="AA11" s="64">
        <v>56.005244872879601</v>
      </c>
      <c r="AB11" s="64">
        <v>56.075398039333301</v>
      </c>
      <c r="AC11" s="64">
        <v>55.879832059762997</v>
      </c>
      <c r="AD11" s="64">
        <v>55.804750521363999</v>
      </c>
      <c r="AE11" s="64">
        <v>56.153919690407498</v>
      </c>
      <c r="AF11" s="64">
        <v>55.945738841365852</v>
      </c>
      <c r="AG11" s="64">
        <v>0.14386609871627573</v>
      </c>
      <c r="AH11" s="64">
        <v>51.205003220422498</v>
      </c>
      <c r="AI11" s="64">
        <v>50.8134681309296</v>
      </c>
      <c r="AJ11" s="64">
        <v>51.098654203253702</v>
      </c>
      <c r="AK11" s="64">
        <v>50.867065184742998</v>
      </c>
      <c r="AL11" s="64">
        <v>50.309411062213101</v>
      </c>
      <c r="AM11" s="64">
        <v>50.7382009316213</v>
      </c>
      <c r="AN11" s="64">
        <v>50.838633788863866</v>
      </c>
      <c r="AO11" s="64">
        <v>0.28677583699599846</v>
      </c>
      <c r="AP11" s="64">
        <v>52.536706483656999</v>
      </c>
      <c r="AQ11" s="64">
        <v>52.409724972695898</v>
      </c>
      <c r="AR11" s="64">
        <v>52.2509577298216</v>
      </c>
      <c r="AS11" s="64">
        <v>52.6921380406297</v>
      </c>
      <c r="AT11" s="64">
        <v>52.712848051138799</v>
      </c>
      <c r="AU11" s="64">
        <v>52.807530517752497</v>
      </c>
      <c r="AV11" s="64">
        <v>52.568317632615923</v>
      </c>
      <c r="AW11" s="64">
        <v>0.19162095577602056</v>
      </c>
      <c r="AX11" s="64">
        <v>51.952064660129601</v>
      </c>
      <c r="AY11" s="64">
        <v>51.893828990049499</v>
      </c>
      <c r="AZ11" s="64">
        <v>51.818054812648498</v>
      </c>
      <c r="BA11" s="64">
        <v>52.043762224306597</v>
      </c>
      <c r="BB11" s="64">
        <v>52.2603818049352</v>
      </c>
      <c r="BC11" s="64">
        <v>51.993618498413881</v>
      </c>
      <c r="BD11" s="64">
        <v>0.15243643276321994</v>
      </c>
      <c r="BE11" s="64">
        <v>55.3586753810132</v>
      </c>
      <c r="BF11" s="64">
        <v>55.609692853081299</v>
      </c>
      <c r="BG11" s="64">
        <v>55.689705696611398</v>
      </c>
      <c r="BH11" s="64">
        <v>55.552691310235296</v>
      </c>
      <c r="BI11" s="64">
        <v>0.1410251735834871</v>
      </c>
      <c r="BJ11" s="56">
        <v>190.50845260871401</v>
      </c>
      <c r="BK11" s="56">
        <v>162.307345616775</v>
      </c>
      <c r="BL11" s="56">
        <v>196.332026768578</v>
      </c>
      <c r="BM11" s="56">
        <v>208.83862070223401</v>
      </c>
      <c r="BN11" s="56">
        <v>204.08750860961001</v>
      </c>
      <c r="BO11" s="56">
        <v>205.60128996242699</v>
      </c>
      <c r="BP11" s="56">
        <v>194.61254071138967</v>
      </c>
      <c r="BQ11" s="56">
        <v>15.686165774533549</v>
      </c>
      <c r="BS11" s="64"/>
      <c r="BT11" s="64"/>
      <c r="BU11" s="64"/>
      <c r="BV11" s="64"/>
      <c r="BW11" s="64"/>
      <c r="BX11" s="64"/>
      <c r="BY11" s="64"/>
      <c r="BZ11" s="64"/>
      <c r="CA11" s="56"/>
      <c r="CB11" s="64"/>
      <c r="CC11" s="64"/>
      <c r="CD11" s="64"/>
      <c r="CE11" s="64"/>
      <c r="CF11" s="64"/>
      <c r="CG11" s="64"/>
      <c r="CH11" s="64"/>
      <c r="CI11" s="64"/>
      <c r="CJ11" s="64"/>
      <c r="CK11" s="64"/>
      <c r="CL11" s="64"/>
      <c r="CM11" s="64"/>
      <c r="CN11" s="64"/>
      <c r="CO11" s="64"/>
      <c r="CP11" s="64"/>
      <c r="CQ11" s="64"/>
      <c r="CR11" s="64"/>
      <c r="CS11" s="64"/>
      <c r="CT11" s="64"/>
      <c r="CU11" s="64"/>
      <c r="CV11" s="64"/>
      <c r="CW11" s="64"/>
      <c r="CX11" s="64"/>
      <c r="CY11" s="64"/>
      <c r="CZ11" s="64"/>
      <c r="DA11" s="64"/>
      <c r="DC11" s="56"/>
      <c r="DD11" s="56"/>
      <c r="DE11" s="56"/>
      <c r="DF11" s="56"/>
      <c r="DG11" s="56"/>
      <c r="DH11" s="56"/>
      <c r="DI11" s="56"/>
      <c r="DJ11" s="56"/>
      <c r="DK11" s="56"/>
      <c r="DL11" s="56"/>
      <c r="DM11" s="56"/>
      <c r="DO11" s="64"/>
      <c r="DP11" s="64"/>
      <c r="DQ11" s="64"/>
      <c r="DR11" s="64"/>
      <c r="DS11" s="64"/>
      <c r="DT11" s="64"/>
      <c r="DU11" s="64"/>
      <c r="DV11" s="64"/>
      <c r="DW11" s="64"/>
      <c r="DX11" s="64"/>
      <c r="DY11" s="64"/>
      <c r="DZ11" s="64"/>
      <c r="EA11" s="64"/>
      <c r="EB11" s="56"/>
      <c r="EC11" s="56"/>
      <c r="ED11" s="56"/>
      <c r="EE11" s="64"/>
      <c r="EF11" s="56"/>
      <c r="EG11" s="56"/>
      <c r="EH11" s="56"/>
      <c r="EI11" s="64"/>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row>
    <row r="12" spans="1:269" s="24" customFormat="1" ht="13.5" customHeight="1" x14ac:dyDescent="0.2">
      <c r="A12" s="36" t="s">
        <v>108</v>
      </c>
      <c r="B12" s="33" t="s">
        <v>123</v>
      </c>
      <c r="C12" s="23">
        <v>3.5781915743413599E-2</v>
      </c>
      <c r="D12" s="24">
        <v>1.10987398952275E-2</v>
      </c>
      <c r="E12" s="24">
        <v>-1.3619671984565599E-3</v>
      </c>
      <c r="F12" s="24">
        <v>2.49166637812934E-2</v>
      </c>
      <c r="G12" s="24">
        <v>5.4479664230602399E-3</v>
      </c>
      <c r="H12" s="24">
        <v>-9.7366387028403507E-3</v>
      </c>
      <c r="I12" s="24">
        <v>1.1024446656949639E-2</v>
      </c>
      <c r="J12" s="24">
        <v>1.5391959681357596E-2</v>
      </c>
      <c r="K12" s="24">
        <v>2.2653772170017201</v>
      </c>
      <c r="L12" s="24">
        <v>2.2887263588540399</v>
      </c>
      <c r="M12" s="24">
        <v>2.23103863091817</v>
      </c>
      <c r="N12" s="24">
        <v>2.1962694320143199</v>
      </c>
      <c r="O12" s="24">
        <v>2.2075839182264398</v>
      </c>
      <c r="P12" s="24">
        <v>2.2377991114029383</v>
      </c>
      <c r="Q12" s="24">
        <v>3.4749137274363462E-2</v>
      </c>
      <c r="R12" s="24">
        <v>0.48753974513904702</v>
      </c>
      <c r="S12" s="24">
        <v>0.482614674801147</v>
      </c>
      <c r="T12" s="24">
        <v>0.48244895311698599</v>
      </c>
      <c r="U12" s="24">
        <v>2.3366243795625401</v>
      </c>
      <c r="V12" s="24">
        <v>2.32711875308458</v>
      </c>
      <c r="W12" s="24">
        <v>2.35795287826787</v>
      </c>
      <c r="X12" s="24">
        <v>1.4123832306620283</v>
      </c>
      <c r="Y12" s="24">
        <v>0.92822837855339435</v>
      </c>
      <c r="Z12" s="24">
        <v>-2.3179018814541701E-2</v>
      </c>
      <c r="AA12" s="24">
        <v>-2.2852198415463799E-2</v>
      </c>
      <c r="AB12" s="24">
        <v>-3.2342417246700401E-2</v>
      </c>
      <c r="AC12" s="24">
        <v>-2.2232504936050199E-2</v>
      </c>
      <c r="AD12" s="24">
        <v>-3.99634689395005E-2</v>
      </c>
      <c r="AE12" s="24">
        <v>-3.2110906906794197E-2</v>
      </c>
      <c r="AF12" s="24">
        <v>-2.8780085876508463E-2</v>
      </c>
      <c r="AG12" s="24">
        <v>6.5604274303810491E-3</v>
      </c>
      <c r="AH12" s="24">
        <v>0.41504621769928401</v>
      </c>
      <c r="AI12" s="24">
        <v>0.40192972581296899</v>
      </c>
      <c r="AJ12" s="24">
        <v>0.41716536800349202</v>
      </c>
      <c r="AK12" s="24">
        <v>0.41256997721550298</v>
      </c>
      <c r="AL12" s="24">
        <v>0.38155842510598798</v>
      </c>
      <c r="AM12" s="24">
        <v>0.40204198124837598</v>
      </c>
      <c r="AN12" s="24">
        <v>0.40505194918093529</v>
      </c>
      <c r="AO12" s="24">
        <v>1.2068519126848946E-2</v>
      </c>
      <c r="AP12" s="24">
        <v>0.44213588126616798</v>
      </c>
      <c r="AQ12" s="24">
        <v>0.43583693847120603</v>
      </c>
      <c r="AR12" s="24">
        <v>0.45088399275534702</v>
      </c>
      <c r="AS12" s="24">
        <v>0.44225851355454598</v>
      </c>
      <c r="AT12" s="24">
        <v>0.44394057273626197</v>
      </c>
      <c r="AU12" s="24">
        <v>0.44372411288791802</v>
      </c>
      <c r="AV12" s="24">
        <v>0.44313000194524116</v>
      </c>
      <c r="AW12" s="24">
        <v>4.3983123482887049E-3</v>
      </c>
      <c r="AX12" s="24">
        <v>0.50875274709103502</v>
      </c>
      <c r="AY12" s="24">
        <v>0.50663378643534296</v>
      </c>
      <c r="AZ12" s="24">
        <v>0.50543754464787105</v>
      </c>
      <c r="BA12" s="24">
        <v>0.51138480943073905</v>
      </c>
      <c r="BB12" s="24">
        <v>0.51501254503293603</v>
      </c>
      <c r="BC12" s="24">
        <v>0.50944428652758478</v>
      </c>
      <c r="BD12" s="24">
        <v>3.4409954946651579E-3</v>
      </c>
      <c r="BE12" s="24">
        <v>0.547937826708769</v>
      </c>
      <c r="BF12" s="24">
        <v>0.56941190504005001</v>
      </c>
      <c r="BG12" s="24">
        <v>0.57116549625619795</v>
      </c>
      <c r="BH12" s="24">
        <v>0.56283840933500562</v>
      </c>
      <c r="BI12" s="24">
        <v>1.0560596336991484E-2</v>
      </c>
      <c r="BJ12" s="24">
        <v>4.4931156742299398</v>
      </c>
      <c r="BK12" s="24">
        <v>4.1882697318191902</v>
      </c>
      <c r="BL12" s="24">
        <v>4.5288139001944101</v>
      </c>
      <c r="BM12" s="24">
        <v>4.2129603925655896</v>
      </c>
      <c r="BN12" s="24">
        <v>4.2305071164861801</v>
      </c>
      <c r="BO12" s="24">
        <v>4.3871766903645701</v>
      </c>
      <c r="BP12" s="24">
        <v>4.3401405842766465</v>
      </c>
      <c r="BQ12" s="24">
        <v>0.13691265330562385</v>
      </c>
      <c r="DK12" s="64"/>
      <c r="DL12" s="64"/>
      <c r="EB12" s="64"/>
      <c r="ED12" s="64"/>
      <c r="EF12" s="64"/>
      <c r="EL12" s="64"/>
    </row>
    <row r="13" spans="1:269" s="43" customFormat="1" ht="13.5" customHeight="1" thickBot="1" x14ac:dyDescent="0.25">
      <c r="A13" s="37"/>
      <c r="B13" s="42" t="s">
        <v>124</v>
      </c>
      <c r="C13" s="172">
        <v>3.6487222456691502</v>
      </c>
      <c r="D13" s="43">
        <v>3.6863481600561201</v>
      </c>
      <c r="E13" s="43">
        <v>3.7044964209678501</v>
      </c>
      <c r="F13" s="43">
        <v>3.65879644215704</v>
      </c>
      <c r="G13" s="43">
        <v>3.6908567802549999</v>
      </c>
      <c r="H13" s="43">
        <v>3.7100371015278402</v>
      </c>
      <c r="I13" s="43">
        <v>3.6832095251055001</v>
      </c>
      <c r="J13" s="43">
        <v>2.2459420424382853E-2</v>
      </c>
      <c r="K13" s="66">
        <v>11.3284661023552</v>
      </c>
      <c r="L13" s="66">
        <v>11.316555912524599</v>
      </c>
      <c r="M13" s="66">
        <v>11.427457803998299</v>
      </c>
      <c r="N13" s="66">
        <v>11.3297768897708</v>
      </c>
      <c r="O13" s="66">
        <v>11.163210214821101</v>
      </c>
      <c r="P13" s="66">
        <v>11.313093384694</v>
      </c>
      <c r="Q13" s="66">
        <v>8.4936251274557992E-2</v>
      </c>
      <c r="R13" s="43">
        <v>3.04400282078235</v>
      </c>
      <c r="S13" s="43">
        <v>3.02473510777113</v>
      </c>
      <c r="T13" s="43">
        <v>3.01579286755848</v>
      </c>
      <c r="U13" s="66">
        <v>11.8857306363294</v>
      </c>
      <c r="V13" s="66">
        <v>11.879931811995201</v>
      </c>
      <c r="W13" s="66">
        <v>12.0215128837454</v>
      </c>
      <c r="X13" s="66">
        <v>7.4786176880303268</v>
      </c>
      <c r="Y13" s="66">
        <v>4.4506889308267352</v>
      </c>
      <c r="Z13" s="43">
        <v>3.7237322637322601</v>
      </c>
      <c r="AA13" s="43">
        <v>3.73908697549391</v>
      </c>
      <c r="AB13" s="43">
        <v>3.7589072186657901</v>
      </c>
      <c r="AC13" s="43">
        <v>3.7160068400136899</v>
      </c>
      <c r="AD13" s="43">
        <v>3.73922643021201</v>
      </c>
      <c r="AE13" s="43">
        <v>3.7568937760121499</v>
      </c>
      <c r="AF13" s="43">
        <v>3.738975584021635</v>
      </c>
      <c r="AG13" s="43">
        <v>1.5696756620479195E-2</v>
      </c>
      <c r="AH13" s="43">
        <v>2.8902315186082301</v>
      </c>
      <c r="AI13" s="43">
        <v>2.8610190522049601</v>
      </c>
      <c r="AJ13" s="43">
        <v>2.8883443995865101</v>
      </c>
      <c r="AK13" s="43">
        <v>2.8752792300461301</v>
      </c>
      <c r="AL13" s="43">
        <v>2.8164329068212899</v>
      </c>
      <c r="AM13" s="43">
        <v>2.8616076794796999</v>
      </c>
      <c r="AN13" s="43">
        <v>2.8654857977911372</v>
      </c>
      <c r="AO13" s="43">
        <v>2.4738483584619511E-2</v>
      </c>
      <c r="AP13" s="43">
        <v>2.9259089019798901</v>
      </c>
      <c r="AQ13" s="43">
        <v>2.9318259961414399</v>
      </c>
      <c r="AR13" s="43">
        <v>2.9265606665148698</v>
      </c>
      <c r="AS13" s="43">
        <v>2.93497112558526</v>
      </c>
      <c r="AT13" s="43">
        <v>2.9317892096086</v>
      </c>
      <c r="AU13" s="43">
        <v>2.9330448574808701</v>
      </c>
      <c r="AV13" s="43">
        <v>2.9306834595518212</v>
      </c>
      <c r="AW13" s="43">
        <v>3.3237071590199968E-3</v>
      </c>
      <c r="AX13" s="43">
        <v>2.8854771938125801</v>
      </c>
      <c r="AY13" s="43">
        <v>2.8819903869150298</v>
      </c>
      <c r="AZ13" s="43">
        <v>2.8811368452822501</v>
      </c>
      <c r="BA13" s="43">
        <v>2.8890056557320198</v>
      </c>
      <c r="BB13" s="43">
        <v>2.8930010850781702</v>
      </c>
      <c r="BC13" s="43">
        <v>2.8861222333640102</v>
      </c>
      <c r="BD13" s="43">
        <v>4.426625145285217E-3</v>
      </c>
      <c r="BE13" s="43">
        <v>2.9653519548853899</v>
      </c>
      <c r="BF13" s="43">
        <v>3.0096806667222098</v>
      </c>
      <c r="BG13" s="43">
        <v>3.0152605609330698</v>
      </c>
      <c r="BH13" s="43">
        <v>2.9967643941802233</v>
      </c>
      <c r="BI13" s="43">
        <v>2.2328454367910394E-2</v>
      </c>
      <c r="BJ13" s="66">
        <v>27.433467404306299</v>
      </c>
      <c r="BK13" s="66">
        <v>24.8915513888489</v>
      </c>
      <c r="BL13" s="66">
        <v>27.397211953248</v>
      </c>
      <c r="BM13" s="66">
        <v>23.609463698458899</v>
      </c>
      <c r="BN13" s="66">
        <v>23.838707752465599</v>
      </c>
      <c r="BO13" s="66">
        <v>25.432213213160299</v>
      </c>
      <c r="BP13" s="66">
        <v>25.433769235081332</v>
      </c>
      <c r="BQ13" s="66">
        <v>1.5286276259974783</v>
      </c>
      <c r="CA13" s="66"/>
      <c r="CJ13" s="57"/>
      <c r="CK13" s="66"/>
      <c r="CL13" s="66"/>
      <c r="CM13" s="66"/>
      <c r="CP13" s="66"/>
      <c r="CQ13" s="66"/>
      <c r="CR13" s="66"/>
      <c r="CS13" s="66"/>
      <c r="DC13" s="66"/>
      <c r="DD13" s="66"/>
      <c r="DE13" s="66"/>
      <c r="DH13" s="66"/>
      <c r="DI13" s="66"/>
      <c r="DJ13" s="66"/>
      <c r="DK13" s="57"/>
      <c r="DL13" s="57"/>
      <c r="DM13" s="66"/>
      <c r="DO13" s="66"/>
      <c r="DP13" s="66"/>
      <c r="DQ13" s="66"/>
      <c r="DR13" s="66"/>
      <c r="DS13" s="66"/>
      <c r="DT13" s="66"/>
      <c r="DU13" s="66"/>
      <c r="DV13" s="66"/>
      <c r="DW13" s="66"/>
      <c r="DX13" s="66"/>
      <c r="DY13" s="66"/>
      <c r="DZ13" s="66"/>
      <c r="EA13" s="66"/>
      <c r="EB13" s="57"/>
      <c r="EC13" s="66"/>
      <c r="ED13" s="57"/>
      <c r="EE13" s="66"/>
      <c r="EF13" s="57"/>
      <c r="EG13" s="57"/>
      <c r="EH13" s="66"/>
      <c r="EI13" s="66"/>
      <c r="EK13" s="66"/>
      <c r="EL13" s="57"/>
      <c r="EM13" s="66"/>
      <c r="EO13" s="66"/>
      <c r="EP13" s="66"/>
      <c r="EQ13" s="66"/>
      <c r="ER13" s="66"/>
      <c r="ES13" s="57"/>
      <c r="EV13" s="66"/>
      <c r="EW13" s="66"/>
      <c r="EX13" s="66"/>
      <c r="EY13" s="66"/>
      <c r="EZ13" s="66"/>
      <c r="FB13" s="66"/>
      <c r="FC13" s="66"/>
      <c r="FD13" s="66"/>
      <c r="FE13" s="66"/>
      <c r="FG13" s="66"/>
      <c r="FI13" s="66"/>
      <c r="FJ13" s="66"/>
      <c r="FK13" s="66"/>
      <c r="FL13" s="66"/>
      <c r="FN13" s="66"/>
      <c r="FO13" s="66"/>
      <c r="FP13" s="66"/>
      <c r="FQ13" s="66"/>
      <c r="FR13" s="66"/>
      <c r="FS13" s="66"/>
      <c r="FT13" s="66"/>
      <c r="FU13" s="66"/>
      <c r="FW13" s="66"/>
      <c r="FX13" s="66"/>
      <c r="FY13" s="66"/>
      <c r="FZ13" s="66"/>
      <c r="GA13" s="66"/>
      <c r="GB13" s="66"/>
    </row>
    <row r="14" spans="1:269" s="55" customFormat="1" ht="13.5" customHeight="1" x14ac:dyDescent="0.2">
      <c r="A14" s="35" t="s">
        <v>2</v>
      </c>
      <c r="B14" s="32" t="s">
        <v>122</v>
      </c>
      <c r="C14" s="70">
        <v>192.43200946126299</v>
      </c>
      <c r="D14" s="55">
        <v>191.68928257824601</v>
      </c>
      <c r="E14" s="55">
        <v>191.591988072053</v>
      </c>
      <c r="F14" s="55">
        <v>191.41832584098299</v>
      </c>
      <c r="G14" s="55">
        <v>190.99420620129101</v>
      </c>
      <c r="H14" s="55">
        <v>190.74324814085799</v>
      </c>
      <c r="I14" s="55">
        <v>191.47817671578233</v>
      </c>
      <c r="J14" s="55">
        <v>0.53932754622236923</v>
      </c>
      <c r="K14" s="55">
        <v>218.54477548791999</v>
      </c>
      <c r="L14" s="55">
        <v>218.72991906902999</v>
      </c>
      <c r="M14" s="55">
        <v>218.66573183729801</v>
      </c>
      <c r="N14" s="55">
        <v>218.677615891253</v>
      </c>
      <c r="O14" s="55">
        <v>218.85702149483299</v>
      </c>
      <c r="P14" s="55">
        <v>218.6950127560668</v>
      </c>
      <c r="Q14" s="55">
        <v>0.10118946780253996</v>
      </c>
      <c r="R14" s="55">
        <v>207.14104237846001</v>
      </c>
      <c r="S14" s="55">
        <v>207.084600767929</v>
      </c>
      <c r="T14" s="55">
        <v>207.06095454506101</v>
      </c>
      <c r="U14" s="55">
        <v>213.104859229499</v>
      </c>
      <c r="V14" s="55">
        <v>213.03026747382799</v>
      </c>
      <c r="W14" s="55">
        <v>212.84013314938801</v>
      </c>
      <c r="X14" s="55">
        <v>210.04364292402749</v>
      </c>
      <c r="Y14" s="55">
        <v>2.9492592127970849</v>
      </c>
      <c r="Z14" s="55">
        <v>187.38847868291401</v>
      </c>
      <c r="AA14" s="55">
        <v>187.29821053198901</v>
      </c>
      <c r="AB14" s="55">
        <v>187.125228101548</v>
      </c>
      <c r="AC14" s="55">
        <v>186.87438732653499</v>
      </c>
      <c r="AD14" s="55">
        <v>186.48648311824101</v>
      </c>
      <c r="AE14" s="55">
        <v>186.546973931971</v>
      </c>
      <c r="AF14" s="55">
        <v>186.953293615533</v>
      </c>
      <c r="AG14" s="55">
        <v>0.3481257238617354</v>
      </c>
      <c r="AH14" s="55">
        <v>198.702244652286</v>
      </c>
      <c r="AI14" s="55">
        <v>198.39120127846499</v>
      </c>
      <c r="AJ14" s="55">
        <v>198.60558074169899</v>
      </c>
      <c r="AK14" s="55">
        <v>198.69035358518801</v>
      </c>
      <c r="AL14" s="55">
        <v>198.378488989007</v>
      </c>
      <c r="AM14" s="55">
        <v>198.50326758399501</v>
      </c>
      <c r="AN14" s="55">
        <v>198.54518947177334</v>
      </c>
      <c r="AO14" s="55">
        <v>0.13079558755322657</v>
      </c>
      <c r="AP14" s="55">
        <v>202.90760151589299</v>
      </c>
      <c r="AQ14" s="55">
        <v>202.65238113874301</v>
      </c>
      <c r="AR14" s="55">
        <v>202.986806434643</v>
      </c>
      <c r="AS14" s="55">
        <v>203.804403909021</v>
      </c>
      <c r="AT14" s="55">
        <v>203.73998284985899</v>
      </c>
      <c r="AU14" s="55">
        <v>203.803502934584</v>
      </c>
      <c r="AV14" s="55">
        <v>203.31577979712381</v>
      </c>
      <c r="AW14" s="55">
        <v>0.47810500484083041</v>
      </c>
      <c r="AX14" s="55">
        <v>206.538910748223</v>
      </c>
      <c r="AY14" s="55">
        <v>206.49632815690299</v>
      </c>
      <c r="AZ14" s="55">
        <v>206.44390963932699</v>
      </c>
      <c r="BA14" s="55">
        <v>206.75413710836301</v>
      </c>
      <c r="BB14" s="55">
        <v>206.852241102178</v>
      </c>
      <c r="BC14" s="55">
        <v>206.61710535099877</v>
      </c>
      <c r="BD14" s="55">
        <v>0.15796506263560728</v>
      </c>
      <c r="BE14" s="55">
        <v>212.697023805594</v>
      </c>
      <c r="BF14" s="55">
        <v>212.805571630157</v>
      </c>
      <c r="BG14" s="55">
        <v>212.79458052507999</v>
      </c>
      <c r="BH14" s="55">
        <v>212.76572532027703</v>
      </c>
      <c r="BI14" s="55">
        <v>4.8786095611401702E-2</v>
      </c>
      <c r="BJ14" s="55">
        <v>228.907721556289</v>
      </c>
      <c r="BK14" s="55">
        <v>227.70217829011699</v>
      </c>
      <c r="BL14" s="55">
        <v>228.374501340926</v>
      </c>
      <c r="BM14" s="55">
        <v>233.550461945682</v>
      </c>
      <c r="BN14" s="55">
        <v>233.367225686517</v>
      </c>
      <c r="BO14" s="55">
        <v>231.980222345106</v>
      </c>
      <c r="BP14" s="55">
        <v>230.64705186077285</v>
      </c>
      <c r="BQ14" s="55">
        <v>2.39682134726434</v>
      </c>
      <c r="BR14" s="67"/>
      <c r="CB14" s="170"/>
      <c r="CC14" s="170"/>
      <c r="CD14" s="170"/>
      <c r="CE14" s="170"/>
      <c r="CJ14" s="170"/>
      <c r="CK14" s="170"/>
      <c r="CL14" s="67"/>
      <c r="CM14" s="67"/>
      <c r="CP14" s="170"/>
      <c r="CQ14" s="67"/>
      <c r="CR14" s="67"/>
      <c r="CS14" s="67"/>
      <c r="CT14" s="170"/>
      <c r="CU14" s="170"/>
      <c r="CV14" s="170"/>
      <c r="CW14" s="170"/>
      <c r="DB14" s="67"/>
      <c r="DN14" s="67"/>
      <c r="EJ14" s="67"/>
      <c r="GC14" s="67"/>
    </row>
    <row r="15" spans="1:269" s="56" customFormat="1" ht="13.5" customHeight="1" x14ac:dyDescent="0.2">
      <c r="A15" s="36" t="s">
        <v>100</v>
      </c>
      <c r="B15" s="33" t="s">
        <v>121</v>
      </c>
      <c r="C15" s="23">
        <v>1.6279812305766199</v>
      </c>
      <c r="D15" s="24">
        <v>1.64165042412902</v>
      </c>
      <c r="E15" s="24">
        <v>1.6505209236042899</v>
      </c>
      <c r="F15" s="24">
        <v>1.6313178480867001</v>
      </c>
      <c r="G15" s="24">
        <v>1.6425035505415</v>
      </c>
      <c r="H15" s="24">
        <v>1.6490471835220299</v>
      </c>
      <c r="I15" s="24">
        <v>1.6405035267433601</v>
      </c>
      <c r="J15" s="24">
        <v>8.3650301204718919E-3</v>
      </c>
      <c r="K15" s="24">
        <v>1.36109690388593</v>
      </c>
      <c r="L15" s="24">
        <v>1.36351721103525</v>
      </c>
      <c r="M15" s="24">
        <v>1.35468344502085</v>
      </c>
      <c r="N15" s="24">
        <v>1.35274813363561</v>
      </c>
      <c r="O15" s="24">
        <v>1.3564341290700499</v>
      </c>
      <c r="P15" s="24">
        <v>1.3576959645295381</v>
      </c>
      <c r="Q15" s="24">
        <v>4.0150176203368306E-3</v>
      </c>
      <c r="R15" s="24">
        <v>1.30711799574093</v>
      </c>
      <c r="S15" s="24">
        <v>1.30742337510555</v>
      </c>
      <c r="T15" s="24">
        <v>1.3068686137355501</v>
      </c>
      <c r="U15" s="24">
        <v>1.3620556292638999</v>
      </c>
      <c r="V15" s="24">
        <v>1.3612279286283</v>
      </c>
      <c r="W15" s="24">
        <v>1.36185813035211</v>
      </c>
      <c r="X15" s="24">
        <v>1.33442527880439</v>
      </c>
      <c r="Y15" s="24">
        <v>2.7290230087961602E-2</v>
      </c>
      <c r="Z15" s="24">
        <v>1.6276276247802299</v>
      </c>
      <c r="AA15" s="24">
        <v>1.6345491125979901</v>
      </c>
      <c r="AB15" s="24">
        <v>1.6409945003689099</v>
      </c>
      <c r="AC15" s="24">
        <v>1.6313021580043201</v>
      </c>
      <c r="AD15" s="24">
        <v>1.6384166430437499</v>
      </c>
      <c r="AE15" s="24">
        <v>1.6441000541314399</v>
      </c>
      <c r="AF15" s="24">
        <v>1.6361650154877732</v>
      </c>
      <c r="AG15" s="24">
        <v>5.6347752734141479E-3</v>
      </c>
      <c r="AH15" s="24">
        <v>1.2895310902202699</v>
      </c>
      <c r="AI15" s="24">
        <v>1.28791567473867</v>
      </c>
      <c r="AJ15" s="24">
        <v>1.28886292120811</v>
      </c>
      <c r="AK15" s="24">
        <v>1.2873094193452099</v>
      </c>
      <c r="AL15" s="24">
        <v>1.2852965855052501</v>
      </c>
      <c r="AM15" s="24">
        <v>1.28723636236981</v>
      </c>
      <c r="AN15" s="24">
        <v>1.2876920088978865</v>
      </c>
      <c r="AO15" s="24">
        <v>1.3475486330902908E-3</v>
      </c>
      <c r="AP15" s="24">
        <v>1.2901626205155201</v>
      </c>
      <c r="AQ15" s="24">
        <v>1.2902188609968199</v>
      </c>
      <c r="AR15" s="24">
        <v>1.2875959454380701</v>
      </c>
      <c r="AS15" s="24">
        <v>1.28982238051166</v>
      </c>
      <c r="AT15" s="24">
        <v>1.2899183566566499</v>
      </c>
      <c r="AU15" s="24">
        <v>1.29045828943923</v>
      </c>
      <c r="AV15" s="24">
        <v>1.2896960755929918</v>
      </c>
      <c r="AW15" s="24">
        <v>9.6158265045549957E-4</v>
      </c>
      <c r="AX15" s="24">
        <v>1.27615939842432</v>
      </c>
      <c r="AY15" s="24">
        <v>1.2759463931203201</v>
      </c>
      <c r="AZ15" s="24">
        <v>1.2756214778658701</v>
      </c>
      <c r="BA15" s="24">
        <v>1.27628094762594</v>
      </c>
      <c r="BB15" s="24">
        <v>1.27729310832204</v>
      </c>
      <c r="BC15" s="24">
        <v>1.2762602650716981</v>
      </c>
      <c r="BD15" s="24">
        <v>5.6283776073953902E-4</v>
      </c>
      <c r="BE15" s="24">
        <v>1.2856280075570301</v>
      </c>
      <c r="BF15" s="24">
        <v>1.2861387878736099</v>
      </c>
      <c r="BG15" s="24">
        <v>1.2865760882881401</v>
      </c>
      <c r="BH15" s="24">
        <v>1.2861142945729267</v>
      </c>
      <c r="BI15" s="24">
        <v>3.8743963788722129E-4</v>
      </c>
      <c r="BJ15" s="24">
        <v>1.60312272197519</v>
      </c>
      <c r="BK15" s="24">
        <v>1.5024305349909</v>
      </c>
      <c r="BL15" s="24">
        <v>1.62845111760622</v>
      </c>
      <c r="BM15" s="24">
        <v>1.6475679833496399</v>
      </c>
      <c r="BN15" s="24">
        <v>1.62060731259446</v>
      </c>
      <c r="BO15" s="24">
        <v>1.6416570230762899</v>
      </c>
      <c r="BP15" s="24">
        <v>1.6073061155987833</v>
      </c>
      <c r="BQ15" s="24">
        <v>4.906020787559328E-2</v>
      </c>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row>
    <row r="16" spans="1:269" s="24" customFormat="1" ht="13.5" customHeight="1" x14ac:dyDescent="0.2">
      <c r="A16" s="36" t="s">
        <v>109</v>
      </c>
      <c r="B16" s="33" t="s">
        <v>123</v>
      </c>
      <c r="C16" s="23">
        <v>-6.4222119709688998</v>
      </c>
      <c r="D16" s="24">
        <v>-6.3689029059556104</v>
      </c>
      <c r="E16" s="24">
        <v>-6.3257961642333598</v>
      </c>
      <c r="F16" s="24">
        <v>-6.42134069700717</v>
      </c>
      <c r="G16" s="24">
        <v>-6.3688532465968297</v>
      </c>
      <c r="H16" s="24">
        <v>-6.3319882657498203</v>
      </c>
      <c r="I16" s="24">
        <v>-6.3731822084186156</v>
      </c>
      <c r="J16" s="24">
        <v>3.8084528956481692E-2</v>
      </c>
      <c r="K16" s="24">
        <v>0.49200480387360701</v>
      </c>
      <c r="L16" s="24">
        <v>0.51369159256633101</v>
      </c>
      <c r="M16" s="24">
        <v>0.46388750139433799</v>
      </c>
      <c r="N16" s="24">
        <v>0.44700282256239499</v>
      </c>
      <c r="O16" s="24">
        <v>0.47464366989850199</v>
      </c>
      <c r="P16" s="24">
        <v>0.47824607805903463</v>
      </c>
      <c r="Q16" s="24">
        <v>2.2982489495904857E-2</v>
      </c>
      <c r="R16" s="24">
        <v>-0.247783612324881</v>
      </c>
      <c r="S16" s="24">
        <v>-0.24731725764328999</v>
      </c>
      <c r="T16" s="24">
        <v>-0.24259013217907399</v>
      </c>
      <c r="U16" s="24">
        <v>0.52145675260334001</v>
      </c>
      <c r="V16" s="24">
        <v>0.51406440357892702</v>
      </c>
      <c r="W16" s="24">
        <v>0.52578450541950394</v>
      </c>
      <c r="X16" s="24">
        <v>0.13726910990908767</v>
      </c>
      <c r="Y16" s="24">
        <v>0.38318497871698931</v>
      </c>
      <c r="Z16" s="24">
        <v>-6.5340641124346002</v>
      </c>
      <c r="AA16" s="24">
        <v>-6.4910538999655696</v>
      </c>
      <c r="AB16" s="24">
        <v>-6.4629764041400701</v>
      </c>
      <c r="AC16" s="24">
        <v>-6.4975028027416899</v>
      </c>
      <c r="AD16" s="24">
        <v>-6.4696478214564301</v>
      </c>
      <c r="AE16" s="24">
        <v>-6.4261918014277599</v>
      </c>
      <c r="AF16" s="24">
        <v>-6.480239473694354</v>
      </c>
      <c r="AG16" s="24">
        <v>3.3275149951809586E-2</v>
      </c>
      <c r="AH16" s="24">
        <v>-0.26042770802859599</v>
      </c>
      <c r="AI16" s="24">
        <v>-0.26612363541675199</v>
      </c>
      <c r="AJ16" s="24">
        <v>-0.255152114242719</v>
      </c>
      <c r="AK16" s="24">
        <v>-0.25323762892999802</v>
      </c>
      <c r="AL16" s="24">
        <v>-0.27553667581315699</v>
      </c>
      <c r="AM16" s="24">
        <v>-0.26520180959450801</v>
      </c>
      <c r="AN16" s="24">
        <v>-0.26261326200428831</v>
      </c>
      <c r="AO16" s="24">
        <v>7.4653174998498134E-3</v>
      </c>
      <c r="AP16" s="24">
        <v>-0.24426001144448101</v>
      </c>
      <c r="AQ16" s="24">
        <v>-0.25868041115842</v>
      </c>
      <c r="AR16" s="24">
        <v>-0.21809380282382601</v>
      </c>
      <c r="AS16" s="24">
        <v>-0.25072690988430002</v>
      </c>
      <c r="AT16" s="24">
        <v>-0.24609637634620299</v>
      </c>
      <c r="AU16" s="24">
        <v>-0.24884810402659199</v>
      </c>
      <c r="AV16" s="24">
        <v>-0.24445093594730369</v>
      </c>
      <c r="AW16" s="24">
        <v>1.2640169391797294E-2</v>
      </c>
      <c r="AX16" s="24">
        <v>-5.2408474843020303E-2</v>
      </c>
      <c r="AY16" s="24">
        <v>-5.3819424154377599E-2</v>
      </c>
      <c r="AZ16" s="24">
        <v>-5.4722220614876298E-2</v>
      </c>
      <c r="BA16" s="24">
        <v>-4.9697243942615099E-2</v>
      </c>
      <c r="BB16" s="24">
        <v>-4.7954178070546701E-2</v>
      </c>
      <c r="BC16" s="24">
        <v>-5.1720308325087207E-2</v>
      </c>
      <c r="BD16" s="24">
        <v>2.5364488722054313E-3</v>
      </c>
      <c r="BE16" s="24">
        <v>-3.6308879374002803E-2</v>
      </c>
      <c r="BF16" s="24">
        <v>-1.8274790969820501E-2</v>
      </c>
      <c r="BG16" s="24">
        <v>-1.8373903844637801E-2</v>
      </c>
      <c r="BH16" s="24">
        <v>-2.4319191396153701E-2</v>
      </c>
      <c r="BI16" s="24">
        <v>8.4780862303990585E-3</v>
      </c>
      <c r="BJ16" s="24">
        <v>-0.63042629931670602</v>
      </c>
      <c r="BK16" s="24">
        <v>1.49969301464399</v>
      </c>
      <c r="BL16" s="24">
        <v>-1.0461349361815699</v>
      </c>
      <c r="BM16" s="24">
        <v>-0.73287564537083005</v>
      </c>
      <c r="BN16" s="24">
        <v>-0.30367548853920001</v>
      </c>
      <c r="BO16" s="24">
        <v>-0.92171975762934399</v>
      </c>
      <c r="BP16" s="24">
        <v>-0.35585651873227669</v>
      </c>
      <c r="BQ16" s="24">
        <v>0.86216823722884384</v>
      </c>
    </row>
    <row r="17" spans="1:185" s="46" customFormat="1" ht="13.5" customHeight="1" thickBot="1" x14ac:dyDescent="0.25">
      <c r="A17" s="37"/>
      <c r="B17" s="44" t="s">
        <v>124</v>
      </c>
      <c r="C17" s="173">
        <v>63.917431805050597</v>
      </c>
      <c r="D17" s="65">
        <v>61.998586064641898</v>
      </c>
      <c r="E17" s="65">
        <v>60.717035347010203</v>
      </c>
      <c r="F17" s="65">
        <v>63.612112260065999</v>
      </c>
      <c r="G17" s="65">
        <v>61.899787401161603</v>
      </c>
      <c r="H17" s="65">
        <v>60.8280170449042</v>
      </c>
      <c r="I17" s="65">
        <v>62.162161653805754</v>
      </c>
      <c r="J17" s="65">
        <v>1.2347239344836058</v>
      </c>
      <c r="K17" s="46">
        <v>4.5813668673817496</v>
      </c>
      <c r="L17" s="46">
        <v>4.6198513283321798</v>
      </c>
      <c r="M17" s="46">
        <v>4.5214746631741098</v>
      </c>
      <c r="N17" s="46">
        <v>4.4639988399994603</v>
      </c>
      <c r="O17" s="46">
        <v>4.47068041636894</v>
      </c>
      <c r="P17" s="46">
        <v>4.5314744230512876</v>
      </c>
      <c r="Q17" s="46">
        <v>6.1071423992853847E-2</v>
      </c>
      <c r="R17" s="46">
        <v>3.0925963973299999</v>
      </c>
      <c r="S17" s="46">
        <v>3.07294960647961</v>
      </c>
      <c r="T17" s="46">
        <v>3.0593014986904099</v>
      </c>
      <c r="U17" s="46">
        <v>4.6029359304451098</v>
      </c>
      <c r="V17" s="46">
        <v>4.5887059749247197</v>
      </c>
      <c r="W17" s="46">
        <v>4.6439275378057303</v>
      </c>
      <c r="X17" s="46">
        <v>3.8434028242792628</v>
      </c>
      <c r="Y17" s="46">
        <v>0.76869266540091541</v>
      </c>
      <c r="Z17" s="65">
        <v>64.915082046714403</v>
      </c>
      <c r="AA17" s="65">
        <v>63.772412096991097</v>
      </c>
      <c r="AB17" s="65">
        <v>62.8351036397248</v>
      </c>
      <c r="AC17" s="65">
        <v>64.212785459288895</v>
      </c>
      <c r="AD17" s="65">
        <v>63.135779631910502</v>
      </c>
      <c r="AE17" s="65">
        <v>62.1760913722526</v>
      </c>
      <c r="AF17" s="65">
        <v>63.507875707813717</v>
      </c>
      <c r="AG17" s="65">
        <v>0.90478673370351503</v>
      </c>
      <c r="AH17" s="46">
        <v>3.0350864017142798</v>
      </c>
      <c r="AI17" s="46">
        <v>3.02986194835138</v>
      </c>
      <c r="AJ17" s="46">
        <v>3.0257900619491802</v>
      </c>
      <c r="AK17" s="46">
        <v>3.0139655780857399</v>
      </c>
      <c r="AL17" s="46">
        <v>3.0260258255084098</v>
      </c>
      <c r="AM17" s="46">
        <v>3.03267480829631</v>
      </c>
      <c r="AN17" s="46">
        <v>3.0272341039842168</v>
      </c>
      <c r="AO17" s="46">
        <v>6.8039741188981491E-3</v>
      </c>
      <c r="AP17" s="46">
        <v>3.0791456838493598</v>
      </c>
      <c r="AQ17" s="46">
        <v>3.1191927737232601</v>
      </c>
      <c r="AR17" s="46">
        <v>3.00486978414785</v>
      </c>
      <c r="AS17" s="46">
        <v>3.1157079770535199</v>
      </c>
      <c r="AT17" s="46">
        <v>3.10096970729056</v>
      </c>
      <c r="AU17" s="46">
        <v>3.1084710123842498</v>
      </c>
      <c r="AV17" s="46">
        <v>3.0880594897414664</v>
      </c>
      <c r="AW17" s="46">
        <v>3.9406021638264684E-2</v>
      </c>
      <c r="AX17" s="46">
        <v>2.5452233164989</v>
      </c>
      <c r="AY17" s="46">
        <v>2.5447138400987299</v>
      </c>
      <c r="AZ17" s="46">
        <v>2.5460646527656001</v>
      </c>
      <c r="BA17" s="46">
        <v>2.5426303481922599</v>
      </c>
      <c r="BB17" s="46">
        <v>2.54302439739774</v>
      </c>
      <c r="BC17" s="46">
        <v>2.5443313109906462</v>
      </c>
      <c r="BD17" s="46">
        <v>1.3074994175833598E-3</v>
      </c>
      <c r="BE17" s="46">
        <v>2.5517151261059299</v>
      </c>
      <c r="BF17" s="46">
        <v>2.5485221569931098</v>
      </c>
      <c r="BG17" s="46">
        <v>2.5512901025912198</v>
      </c>
      <c r="BH17" s="46">
        <v>2.5505091285634198</v>
      </c>
      <c r="BI17" s="46">
        <v>1.4156749304199614E-3</v>
      </c>
      <c r="BJ17" s="65">
        <v>28.360434039978198</v>
      </c>
      <c r="BK17" s="46">
        <v>8.0193595664248996</v>
      </c>
      <c r="BL17" s="65">
        <v>31.359028175594901</v>
      </c>
      <c r="BM17" s="65">
        <v>27.9186703376038</v>
      </c>
      <c r="BN17" s="65">
        <v>25.166199198066501</v>
      </c>
      <c r="BO17" s="65">
        <v>29.990621738730798</v>
      </c>
      <c r="BP17" s="65">
        <v>25.135718842733183</v>
      </c>
      <c r="BQ17" s="65">
        <v>7.888958024098419</v>
      </c>
      <c r="BS17" s="65"/>
      <c r="BT17" s="65"/>
      <c r="BU17" s="65"/>
      <c r="BV17" s="65"/>
      <c r="BW17" s="65"/>
      <c r="BX17" s="65"/>
      <c r="BY17" s="65"/>
      <c r="BZ17" s="65"/>
      <c r="CA17" s="65"/>
      <c r="CF17" s="65"/>
      <c r="CG17" s="65"/>
      <c r="CH17" s="65"/>
      <c r="CI17" s="65"/>
      <c r="CN17" s="65"/>
      <c r="CO17" s="65"/>
      <c r="CT17" s="65"/>
      <c r="CU17" s="65"/>
      <c r="CV17" s="65"/>
      <c r="CW17" s="65"/>
      <c r="CX17" s="65"/>
      <c r="CY17" s="65"/>
      <c r="CZ17" s="65"/>
      <c r="DA17" s="65"/>
      <c r="DK17" s="65"/>
      <c r="DL17" s="65"/>
      <c r="DQ17" s="65"/>
      <c r="DS17" s="65"/>
      <c r="DT17" s="65"/>
      <c r="DU17" s="65"/>
      <c r="DV17" s="65"/>
      <c r="DY17" s="65"/>
      <c r="EB17" s="65"/>
      <c r="EC17" s="65"/>
      <c r="ED17" s="65"/>
      <c r="EF17" s="65"/>
      <c r="EG17" s="65"/>
      <c r="EH17" s="65"/>
      <c r="EL17" s="65"/>
      <c r="EM17" s="65"/>
      <c r="EP17" s="65"/>
      <c r="ER17" s="65"/>
      <c r="ES17" s="65"/>
    </row>
    <row r="18" spans="1:185" s="41" customFormat="1" ht="13.5" customHeight="1" x14ac:dyDescent="0.2">
      <c r="A18" s="36" t="s">
        <v>2</v>
      </c>
      <c r="B18" s="50" t="s">
        <v>122</v>
      </c>
      <c r="C18" s="47">
        <v>2.3775792955195598</v>
      </c>
      <c r="D18" s="41">
        <v>2.3831584172628899</v>
      </c>
      <c r="E18" s="41">
        <v>2.3838908626775299</v>
      </c>
      <c r="F18" s="41">
        <v>2.3851991389699601</v>
      </c>
      <c r="G18" s="41">
        <v>2.3883992200370399</v>
      </c>
      <c r="H18" s="41">
        <v>2.3902961049106599</v>
      </c>
      <c r="I18" s="41">
        <v>2.3847538398962733</v>
      </c>
      <c r="J18" s="41">
        <v>4.0613622344813577E-3</v>
      </c>
      <c r="K18" s="41">
        <v>2.1939992052916302</v>
      </c>
      <c r="L18" s="41">
        <v>2.1927775213222298</v>
      </c>
      <c r="M18" s="41">
        <v>2.1932009484934101</v>
      </c>
      <c r="N18" s="41">
        <v>2.1931225429760901</v>
      </c>
      <c r="O18" s="41">
        <v>2.1919394248090698</v>
      </c>
      <c r="P18" s="41">
        <v>2.1930079285784858</v>
      </c>
      <c r="Q18" s="41">
        <v>6.6750437881852719E-4</v>
      </c>
      <c r="R18" s="41">
        <v>2.2713146612253001</v>
      </c>
      <c r="S18" s="41">
        <v>2.2717078190776099</v>
      </c>
      <c r="T18" s="41">
        <v>2.2718725644820501</v>
      </c>
      <c r="U18" s="41">
        <v>2.2303646049747501</v>
      </c>
      <c r="V18" s="41">
        <v>2.2308696708581</v>
      </c>
      <c r="W18" s="41">
        <v>2.2321578837265901</v>
      </c>
      <c r="X18" s="41">
        <v>2.2513812007240666</v>
      </c>
      <c r="Y18" s="41">
        <v>2.0258193077637092E-2</v>
      </c>
      <c r="Z18" s="41">
        <v>2.4158958412392302</v>
      </c>
      <c r="AA18" s="41">
        <v>2.4165909789100302</v>
      </c>
      <c r="AB18" s="41">
        <v>2.4179240199889902</v>
      </c>
      <c r="AC18" s="41">
        <v>2.41985924548923</v>
      </c>
      <c r="AD18" s="41">
        <v>2.4228570297955301</v>
      </c>
      <c r="AE18" s="41">
        <v>2.4223891371917801</v>
      </c>
      <c r="AF18" s="41">
        <v>2.419252708769132</v>
      </c>
      <c r="AG18" s="41">
        <v>2.6868500589344187E-3</v>
      </c>
      <c r="AH18" s="41">
        <v>2.3313199247133198</v>
      </c>
      <c r="AI18" s="41">
        <v>2.3335800517906402</v>
      </c>
      <c r="AJ18" s="41">
        <v>2.3320219322665201</v>
      </c>
      <c r="AK18" s="41">
        <v>2.3314062634303099</v>
      </c>
      <c r="AL18" s="41">
        <v>2.3336724981514201</v>
      </c>
      <c r="AM18" s="41">
        <v>2.33276533896283</v>
      </c>
      <c r="AN18" s="41">
        <v>2.3324610015525069</v>
      </c>
      <c r="AO18" s="41">
        <v>9.504323052527549E-4</v>
      </c>
      <c r="AP18" s="41">
        <v>2.3011051811784098</v>
      </c>
      <c r="AQ18" s="41">
        <v>2.30292096792662</v>
      </c>
      <c r="AR18" s="41">
        <v>2.3005421355058999</v>
      </c>
      <c r="AS18" s="41">
        <v>2.2947428685599802</v>
      </c>
      <c r="AT18" s="41">
        <v>2.2951989658410401</v>
      </c>
      <c r="AU18" s="41">
        <v>2.2947492464115</v>
      </c>
      <c r="AV18" s="41">
        <v>2.298209894237242</v>
      </c>
      <c r="AW18" s="41">
        <v>3.3930883508817835E-3</v>
      </c>
      <c r="AX18" s="41">
        <v>2.2755144921516801</v>
      </c>
      <c r="AY18" s="41">
        <v>2.27581196649651</v>
      </c>
      <c r="AZ18" s="41">
        <v>2.27617823710345</v>
      </c>
      <c r="BA18" s="41">
        <v>2.27401189716673</v>
      </c>
      <c r="BB18" s="41">
        <v>2.2733275066182399</v>
      </c>
      <c r="BC18" s="41">
        <v>2.2749688199073219</v>
      </c>
      <c r="BD18" s="41">
        <v>1.1028104794380432E-3</v>
      </c>
      <c r="BE18" s="41">
        <v>2.23312824857021</v>
      </c>
      <c r="BF18" s="41">
        <v>2.2323921712194599</v>
      </c>
      <c r="BG18" s="41">
        <v>2.23246668629052</v>
      </c>
      <c r="BH18" s="41">
        <v>2.2326623686933966</v>
      </c>
      <c r="BI18" s="41">
        <v>3.3082842347505876E-4</v>
      </c>
      <c r="BJ18" s="41">
        <v>2.1142070940987998</v>
      </c>
      <c r="BK18" s="41">
        <v>2.1345407307674802</v>
      </c>
      <c r="BL18" s="41">
        <v>2.1135806158769501</v>
      </c>
      <c r="BM18" s="41">
        <v>2.0822579434991102</v>
      </c>
      <c r="BN18" s="41">
        <v>2.087368746388</v>
      </c>
      <c r="BO18" s="41">
        <v>2.0909732601046298</v>
      </c>
      <c r="BP18" s="41">
        <v>2.1038213984558283</v>
      </c>
      <c r="BQ18" s="41">
        <v>1.8473085760829767E-2</v>
      </c>
    </row>
    <row r="19" spans="1:185" s="24" customFormat="1" ht="13.5" customHeight="1" x14ac:dyDescent="0.2">
      <c r="A19" s="36" t="s">
        <v>100</v>
      </c>
      <c r="B19" s="51" t="s">
        <v>121</v>
      </c>
      <c r="C19" s="48">
        <v>0.70308406648983302</v>
      </c>
      <c r="D19" s="24">
        <v>0.71514694985124805</v>
      </c>
      <c r="E19" s="24">
        <v>0.72292142767818102</v>
      </c>
      <c r="F19" s="24">
        <v>0.70603790601211203</v>
      </c>
      <c r="G19" s="24">
        <v>0.715896489173525</v>
      </c>
      <c r="H19" s="24">
        <v>0.72163267861733205</v>
      </c>
      <c r="I19" s="24">
        <v>0.71411991963703858</v>
      </c>
      <c r="J19" s="24">
        <v>7.3623827731848154E-3</v>
      </c>
      <c r="K19" s="24">
        <v>0.444769783799218</v>
      </c>
      <c r="L19" s="24">
        <v>0.44733291082779703</v>
      </c>
      <c r="M19" s="24">
        <v>0.437955769916341</v>
      </c>
      <c r="N19" s="24">
        <v>0.43589325085907499</v>
      </c>
      <c r="O19" s="24">
        <v>0.43981898940275199</v>
      </c>
      <c r="P19" s="24">
        <v>0.44115414096103656</v>
      </c>
      <c r="Q19" s="24">
        <v>4.264721371619342E-3</v>
      </c>
      <c r="R19" s="24">
        <v>0.38638938152087399</v>
      </c>
      <c r="S19" s="24">
        <v>0.38672639611306397</v>
      </c>
      <c r="T19" s="24">
        <v>0.38611410682571201</v>
      </c>
      <c r="U19" s="24">
        <v>0.44578562730315402</v>
      </c>
      <c r="V19" s="24">
        <v>0.44490865682710301</v>
      </c>
      <c r="W19" s="24">
        <v>0.445576420458692</v>
      </c>
      <c r="X19" s="24">
        <v>0.41591676484143308</v>
      </c>
      <c r="Y19" s="24">
        <v>2.9508519487485181E-2</v>
      </c>
      <c r="Z19" s="24">
        <v>0.70277067175873498</v>
      </c>
      <c r="AA19" s="24">
        <v>0.70889272579718998</v>
      </c>
      <c r="AB19" s="24">
        <v>0.71457040380970005</v>
      </c>
      <c r="AC19" s="24">
        <v>0.70602403004494496</v>
      </c>
      <c r="AD19" s="24">
        <v>0.712302275427803</v>
      </c>
      <c r="AE19" s="24">
        <v>0.71729809902379904</v>
      </c>
      <c r="AF19" s="24">
        <v>0.71030970097702861</v>
      </c>
      <c r="AG19" s="24">
        <v>4.9694634918836826E-3</v>
      </c>
      <c r="AH19" s="24">
        <v>0.366846556505104</v>
      </c>
      <c r="AI19" s="24">
        <v>0.365038137226673</v>
      </c>
      <c r="AJ19" s="24">
        <v>0.36609883203969001</v>
      </c>
      <c r="AK19" s="24">
        <v>0.364358863272852</v>
      </c>
      <c r="AL19" s="24">
        <v>0.36210130343965302</v>
      </c>
      <c r="AM19" s="24">
        <v>0.36427698557862997</v>
      </c>
      <c r="AN19" s="24">
        <v>0.36478677967710033</v>
      </c>
      <c r="AO19" s="24">
        <v>1.5100843075161624E-3</v>
      </c>
      <c r="AP19" s="24">
        <v>0.36755292380718002</v>
      </c>
      <c r="AQ19" s="24">
        <v>0.36761581207705102</v>
      </c>
      <c r="AR19" s="24">
        <v>0.36467993897576101</v>
      </c>
      <c r="AS19" s="24">
        <v>0.36717240797555301</v>
      </c>
      <c r="AT19" s="24">
        <v>0.36727975543608898</v>
      </c>
      <c r="AU19" s="24">
        <v>0.36788351098502697</v>
      </c>
      <c r="AV19" s="24">
        <v>0.36703072487611016</v>
      </c>
      <c r="AW19" s="24">
        <v>1.0763013498108743E-3</v>
      </c>
      <c r="AX19" s="24">
        <v>0.351808539881727</v>
      </c>
      <c r="AY19" s="24">
        <v>0.351567717814319</v>
      </c>
      <c r="AZ19" s="24">
        <v>0.351200293820497</v>
      </c>
      <c r="BA19" s="24">
        <v>0.35194594440975702</v>
      </c>
      <c r="BB19" s="24">
        <v>0.35308962715505798</v>
      </c>
      <c r="BC19" s="24">
        <v>0.35192242461627166</v>
      </c>
      <c r="BD19" s="24">
        <v>6.361091858407274E-4</v>
      </c>
      <c r="BE19" s="24">
        <v>0.36247326374877697</v>
      </c>
      <c r="BF19" s="24">
        <v>0.36304633300273598</v>
      </c>
      <c r="BG19" s="24">
        <v>0.36353678077940099</v>
      </c>
      <c r="BH19" s="24">
        <v>0.36301879251030461</v>
      </c>
      <c r="BI19" s="24">
        <v>4.3461552177325016E-4</v>
      </c>
      <c r="BJ19" s="24">
        <v>0.62405539944851396</v>
      </c>
      <c r="BK19" s="24">
        <v>0.586136742666166</v>
      </c>
      <c r="BL19" s="24">
        <v>0.63083584383828795</v>
      </c>
      <c r="BM19" s="24">
        <v>0.65321713193640796</v>
      </c>
      <c r="BN19" s="24">
        <v>0.64502525557330603</v>
      </c>
      <c r="BO19" s="24">
        <v>0.64317752522508598</v>
      </c>
      <c r="BP19" s="24">
        <v>0.63040798311462798</v>
      </c>
      <c r="BQ19" s="24">
        <v>2.1975229406066353E-2</v>
      </c>
    </row>
    <row r="20" spans="1:185" s="24" customFormat="1" ht="13.5" customHeight="1" x14ac:dyDescent="0.2">
      <c r="A20" s="36" t="s">
        <v>101</v>
      </c>
      <c r="B20" s="51" t="s">
        <v>123</v>
      </c>
      <c r="C20" s="48">
        <v>6.4222119709689496</v>
      </c>
      <c r="D20" s="24">
        <v>6.3689029059556104</v>
      </c>
      <c r="E20" s="24">
        <v>6.3257961642333704</v>
      </c>
      <c r="F20" s="24">
        <v>6.4213406970072002</v>
      </c>
      <c r="G20" s="24">
        <v>6.3688532465968297</v>
      </c>
      <c r="H20" s="24">
        <v>6.3319882657498097</v>
      </c>
      <c r="I20" s="24">
        <v>6.3731822084186271</v>
      </c>
      <c r="J20" s="24">
        <v>3.8084528956498435E-2</v>
      </c>
      <c r="K20" s="24">
        <v>-0.49200480387360501</v>
      </c>
      <c r="L20" s="24">
        <v>-0.51369159256633201</v>
      </c>
      <c r="M20" s="24">
        <v>-0.46388750139434198</v>
      </c>
      <c r="N20" s="24">
        <v>-0.447002822562379</v>
      </c>
      <c r="O20" s="24">
        <v>-0.474643669898483</v>
      </c>
      <c r="P20" s="24">
        <v>-0.47824607805902819</v>
      </c>
      <c r="Q20" s="24">
        <v>2.2982489495909367E-2</v>
      </c>
      <c r="R20" s="24">
        <v>0.247783612324844</v>
      </c>
      <c r="S20" s="24">
        <v>0.24731725764328699</v>
      </c>
      <c r="T20" s="24">
        <v>0.24259013217907799</v>
      </c>
      <c r="U20" s="24">
        <v>-0.52145675260333801</v>
      </c>
      <c r="V20" s="24">
        <v>-0.51406440357892702</v>
      </c>
      <c r="W20" s="24">
        <v>-0.52578450541949695</v>
      </c>
      <c r="X20" s="24">
        <v>-0.13726910990909216</v>
      </c>
      <c r="Y20" s="24">
        <v>0.38318497871698171</v>
      </c>
      <c r="Z20" s="24">
        <v>6.5340641124346002</v>
      </c>
      <c r="AA20" s="24">
        <v>6.4910538999655598</v>
      </c>
      <c r="AB20" s="24">
        <v>6.4629764041401003</v>
      </c>
      <c r="AC20" s="24">
        <v>6.4975028027416997</v>
      </c>
      <c r="AD20" s="24">
        <v>6.4696478214564497</v>
      </c>
      <c r="AE20" s="24">
        <v>6.4261918014277803</v>
      </c>
      <c r="AF20" s="24">
        <v>6.4802394736943656</v>
      </c>
      <c r="AG20" s="24">
        <v>3.3275149951800725E-2</v>
      </c>
      <c r="AH20" s="24">
        <v>0.260427708028584</v>
      </c>
      <c r="AI20" s="24">
        <v>0.26612363541679102</v>
      </c>
      <c r="AJ20" s="24">
        <v>0.25515211424273398</v>
      </c>
      <c r="AK20" s="24">
        <v>0.25323762892998197</v>
      </c>
      <c r="AL20" s="24">
        <v>0.27553667581314001</v>
      </c>
      <c r="AM20" s="24">
        <v>0.265201809594518</v>
      </c>
      <c r="AN20" s="24">
        <v>0.26261326200429153</v>
      </c>
      <c r="AO20" s="24">
        <v>7.4653174998499947E-3</v>
      </c>
      <c r="AP20" s="24">
        <v>0.24426001144447701</v>
      </c>
      <c r="AQ20" s="24">
        <v>0.258680411158415</v>
      </c>
      <c r="AR20" s="24">
        <v>0.218093802823834</v>
      </c>
      <c r="AS20" s="24">
        <v>0.25072690988430701</v>
      </c>
      <c r="AT20" s="24">
        <v>0.246096376346186</v>
      </c>
      <c r="AU20" s="24">
        <v>0.24884810402658999</v>
      </c>
      <c r="AV20" s="24">
        <v>0.2444509359473015</v>
      </c>
      <c r="AW20" s="24">
        <v>1.2640169391793682E-2</v>
      </c>
      <c r="AX20" s="24">
        <v>5.2408474842996003E-2</v>
      </c>
      <c r="AY20" s="24">
        <v>5.3819424154371902E-2</v>
      </c>
      <c r="AZ20" s="24">
        <v>5.4722220614855897E-2</v>
      </c>
      <c r="BA20" s="24">
        <v>4.9697243942617E-2</v>
      </c>
      <c r="BB20" s="24">
        <v>4.7954178070575497E-2</v>
      </c>
      <c r="BC20" s="24">
        <v>5.1720308325083265E-2</v>
      </c>
      <c r="BD20" s="24">
        <v>2.5364488721894866E-3</v>
      </c>
      <c r="BE20" s="24">
        <v>3.6308879373993602E-2</v>
      </c>
      <c r="BF20" s="24">
        <v>1.82747909697831E-2</v>
      </c>
      <c r="BG20" s="24">
        <v>1.8373903844629998E-2</v>
      </c>
      <c r="BH20" s="24">
        <v>2.4319191396135569E-2</v>
      </c>
      <c r="BI20" s="24">
        <v>8.478086230405418E-3</v>
      </c>
      <c r="BJ20" s="24">
        <v>-1.7465317138554499</v>
      </c>
      <c r="BK20" s="24">
        <v>-1.56581959316404</v>
      </c>
      <c r="BL20" s="24">
        <v>-1.79211218442676</v>
      </c>
      <c r="BM20" s="24">
        <v>-1.7909240108931599</v>
      </c>
      <c r="BN20" s="24">
        <v>-1.7797223097239501</v>
      </c>
      <c r="BO20" s="24">
        <v>-1.81581313976208</v>
      </c>
      <c r="BP20" s="24">
        <v>-1.7484871586375732</v>
      </c>
      <c r="BQ20" s="24">
        <v>8.424539051936257E-2</v>
      </c>
    </row>
    <row r="21" spans="1:185" s="43" customFormat="1" ht="13.5" customHeight="1" thickBot="1" x14ac:dyDescent="0.25">
      <c r="A21" s="37"/>
      <c r="B21" s="52" t="s">
        <v>124</v>
      </c>
      <c r="C21" s="174">
        <v>63.917431805051002</v>
      </c>
      <c r="D21" s="66">
        <v>61.998586064641799</v>
      </c>
      <c r="E21" s="66">
        <v>60.717035347010302</v>
      </c>
      <c r="F21" s="66">
        <v>63.612112260066198</v>
      </c>
      <c r="G21" s="66">
        <v>61.899787401161603</v>
      </c>
      <c r="H21" s="66">
        <v>60.8280170449042</v>
      </c>
      <c r="I21" s="66">
        <v>62.162161653805846</v>
      </c>
      <c r="J21" s="66">
        <v>1.2347239344837235</v>
      </c>
      <c r="K21" s="43">
        <v>4.5813668673817496</v>
      </c>
      <c r="L21" s="43">
        <v>4.6198513283321798</v>
      </c>
      <c r="M21" s="43">
        <v>4.5214746631741098</v>
      </c>
      <c r="N21" s="43">
        <v>4.4639988399994399</v>
      </c>
      <c r="O21" s="43">
        <v>4.47068041636894</v>
      </c>
      <c r="P21" s="43">
        <v>4.531474423051284</v>
      </c>
      <c r="Q21" s="43">
        <v>6.1071423992858358E-2</v>
      </c>
      <c r="R21" s="43">
        <v>3.0925963973299901</v>
      </c>
      <c r="S21" s="43">
        <v>3.0729496064795998</v>
      </c>
      <c r="T21" s="43">
        <v>3.0593014986904099</v>
      </c>
      <c r="U21" s="43">
        <v>4.6029359304451098</v>
      </c>
      <c r="V21" s="43">
        <v>4.5887059749247197</v>
      </c>
      <c r="W21" s="43">
        <v>4.6439275378057197</v>
      </c>
      <c r="X21" s="43">
        <v>3.8434028242792579</v>
      </c>
      <c r="Y21" s="43">
        <v>0.76869266540091685</v>
      </c>
      <c r="Z21" s="66">
        <v>64.915082046714502</v>
      </c>
      <c r="AA21" s="66">
        <v>63.772412096990998</v>
      </c>
      <c r="AB21" s="66">
        <v>62.835103639724998</v>
      </c>
      <c r="AC21" s="66">
        <v>64.212785459288995</v>
      </c>
      <c r="AD21" s="66">
        <v>63.135779631910701</v>
      </c>
      <c r="AE21" s="66">
        <v>62.176091372252799</v>
      </c>
      <c r="AF21" s="66">
        <v>63.507875707813831</v>
      </c>
      <c r="AG21" s="66">
        <v>0.90478673370346174</v>
      </c>
      <c r="AH21" s="43">
        <v>3.0350864017142798</v>
      </c>
      <c r="AI21" s="43">
        <v>3.0298619483514</v>
      </c>
      <c r="AJ21" s="43">
        <v>3.0257900619491802</v>
      </c>
      <c r="AK21" s="43">
        <v>3.0139655780857399</v>
      </c>
      <c r="AL21" s="43">
        <v>3.0260258255084</v>
      </c>
      <c r="AM21" s="43">
        <v>3.03267480829631</v>
      </c>
      <c r="AN21" s="43">
        <v>3.0272341039842181</v>
      </c>
      <c r="AO21" s="43">
        <v>6.8039741188997251E-3</v>
      </c>
      <c r="AP21" s="43">
        <v>3.0791456838493598</v>
      </c>
      <c r="AQ21" s="43">
        <v>3.1191927737232499</v>
      </c>
      <c r="AR21" s="43">
        <v>3.00486978414785</v>
      </c>
      <c r="AS21" s="43">
        <v>3.1157079770535199</v>
      </c>
      <c r="AT21" s="43">
        <v>3.1009697072905502</v>
      </c>
      <c r="AU21" s="43">
        <v>3.1084710123842498</v>
      </c>
      <c r="AV21" s="43">
        <v>3.0880594897414633</v>
      </c>
      <c r="AW21" s="43">
        <v>3.9406021638262803E-2</v>
      </c>
      <c r="AX21" s="43">
        <v>2.5452233164989</v>
      </c>
      <c r="AY21" s="43">
        <v>2.5447138400987299</v>
      </c>
      <c r="AZ21" s="43">
        <v>2.5460646527656001</v>
      </c>
      <c r="BA21" s="43">
        <v>2.5426303481922599</v>
      </c>
      <c r="BB21" s="43">
        <v>2.54302439739774</v>
      </c>
      <c r="BC21" s="43">
        <v>2.5443313109906462</v>
      </c>
      <c r="BD21" s="43">
        <v>1.3074994175833598E-3</v>
      </c>
      <c r="BE21" s="43">
        <v>2.5517151261059299</v>
      </c>
      <c r="BF21" s="43">
        <v>2.5485221569931098</v>
      </c>
      <c r="BG21" s="43">
        <v>2.5512901025912198</v>
      </c>
      <c r="BH21" s="43">
        <v>2.5505091285634198</v>
      </c>
      <c r="BI21" s="43">
        <v>1.4156749304199614E-3</v>
      </c>
      <c r="BJ21" s="43">
        <v>7.8591211676740498</v>
      </c>
      <c r="BK21" s="43">
        <v>7.3197984334726804</v>
      </c>
      <c r="BL21" s="43">
        <v>8.0587788492757397</v>
      </c>
      <c r="BM21" s="43">
        <v>7.6273471503618504</v>
      </c>
      <c r="BN21" s="43">
        <v>7.67863485911281</v>
      </c>
      <c r="BO21" s="43">
        <v>7.9428810336354703</v>
      </c>
      <c r="BP21" s="43">
        <v>7.7477602489221011</v>
      </c>
      <c r="BQ21" s="43">
        <v>0.24139693933516312</v>
      </c>
      <c r="BS21" s="66"/>
      <c r="BT21" s="66"/>
      <c r="BU21" s="66"/>
      <c r="BV21" s="66"/>
      <c r="BW21" s="66"/>
      <c r="BX21" s="66"/>
      <c r="BY21" s="66"/>
      <c r="BZ21" s="66"/>
      <c r="CA21" s="66"/>
      <c r="CF21" s="66"/>
      <c r="CG21" s="66"/>
      <c r="CH21" s="66"/>
      <c r="CI21" s="66"/>
      <c r="CN21" s="66"/>
      <c r="CO21" s="66"/>
      <c r="CT21" s="66"/>
      <c r="CU21" s="66"/>
      <c r="CV21" s="66"/>
      <c r="CW21" s="66"/>
      <c r="CX21" s="66"/>
      <c r="CY21" s="66"/>
      <c r="CZ21" s="66"/>
      <c r="DA21" s="66"/>
      <c r="DK21" s="66"/>
      <c r="DL21" s="66"/>
      <c r="EB21" s="66"/>
      <c r="EC21" s="66"/>
      <c r="ED21" s="66"/>
      <c r="EF21" s="66"/>
      <c r="EG21" s="66"/>
      <c r="EH21" s="66"/>
      <c r="EL21" s="66"/>
      <c r="EM21" s="66"/>
      <c r="EP21" s="66"/>
      <c r="ER21" s="66"/>
      <c r="ES21" s="66"/>
    </row>
    <row r="22" spans="1:185" s="63" customFormat="1" ht="13.5" customHeight="1" x14ac:dyDescent="0.2">
      <c r="A22" s="35" t="s">
        <v>42</v>
      </c>
      <c r="B22" s="40" t="s">
        <v>122</v>
      </c>
      <c r="C22" s="62">
        <v>200.23890892720999</v>
      </c>
      <c r="D22" s="63">
        <v>199.87941880066401</v>
      </c>
      <c r="E22" s="63">
        <v>200.026904192719</v>
      </c>
      <c r="F22" s="63">
        <v>199.29760391716499</v>
      </c>
      <c r="G22" s="63">
        <v>199.186361792105</v>
      </c>
      <c r="H22" s="63">
        <v>199.12809170286999</v>
      </c>
      <c r="I22" s="63">
        <v>199.62621488878884</v>
      </c>
      <c r="J22" s="63">
        <v>0.43772913041316946</v>
      </c>
      <c r="K22" s="63">
        <v>216.55085412741701</v>
      </c>
      <c r="L22" s="63">
        <v>216.60619852779001</v>
      </c>
      <c r="M22" s="63">
        <v>216.90420209219499</v>
      </c>
      <c r="N22" s="63">
        <v>216.98975920301999</v>
      </c>
      <c r="O22" s="63">
        <v>216.96025451436</v>
      </c>
      <c r="P22" s="63">
        <v>216.80225369295641</v>
      </c>
      <c r="Q22" s="63">
        <v>0.18555614854676339</v>
      </c>
      <c r="R22" s="63">
        <v>207.84470590650599</v>
      </c>
      <c r="S22" s="63">
        <v>207.79860174624</v>
      </c>
      <c r="T22" s="63">
        <v>207.74851515923601</v>
      </c>
      <c r="U22" s="63">
        <v>211.182000513449</v>
      </c>
      <c r="V22" s="63">
        <v>211.138172924222</v>
      </c>
      <c r="W22" s="63">
        <v>210.90645495472299</v>
      </c>
      <c r="X22" s="63">
        <v>209.43640853406268</v>
      </c>
      <c r="Y22" s="63">
        <v>1.6415968978711479</v>
      </c>
      <c r="Z22" s="63">
        <v>195.16925496702899</v>
      </c>
      <c r="AA22" s="63">
        <v>195.23019415922801</v>
      </c>
      <c r="AB22" s="63">
        <v>195.22960033623599</v>
      </c>
      <c r="AC22" s="63">
        <v>194.72220347161601</v>
      </c>
      <c r="AD22" s="63">
        <v>194.558642240284</v>
      </c>
      <c r="AE22" s="63">
        <v>194.71202817820401</v>
      </c>
      <c r="AF22" s="63">
        <v>194.93698722543283</v>
      </c>
      <c r="AG22" s="63">
        <v>0.27851529103643535</v>
      </c>
      <c r="AH22" s="63">
        <v>199.696314915024</v>
      </c>
      <c r="AI22" s="63">
        <v>199.422839537111</v>
      </c>
      <c r="AJ22" s="63">
        <v>199.59276732049199</v>
      </c>
      <c r="AK22" s="63">
        <v>199.66837168975101</v>
      </c>
      <c r="AL22" s="63">
        <v>199.420084206837</v>
      </c>
      <c r="AM22" s="63">
        <v>199.52158027061699</v>
      </c>
      <c r="AN22" s="63">
        <v>199.55365965663864</v>
      </c>
      <c r="AO22" s="63">
        <v>0.10879964317366121</v>
      </c>
      <c r="AP22" s="63">
        <v>203.632928960253</v>
      </c>
      <c r="AQ22" s="63">
        <v>203.41249924914499</v>
      </c>
      <c r="AR22" s="63">
        <v>203.62074500899701</v>
      </c>
      <c r="AS22" s="63">
        <v>204.49554666872001</v>
      </c>
      <c r="AT22" s="63">
        <v>204.40870604026799</v>
      </c>
      <c r="AU22" s="63">
        <v>204.481303864724</v>
      </c>
      <c r="AV22" s="63">
        <v>204.00862163201782</v>
      </c>
      <c r="AW22" s="63">
        <v>0.45962796039735959</v>
      </c>
      <c r="AX22" s="63">
        <v>206.59190684641399</v>
      </c>
      <c r="AY22" s="63">
        <v>206.557216320934</v>
      </c>
      <c r="AZ22" s="63">
        <v>206.50824176292801</v>
      </c>
      <c r="BA22" s="63">
        <v>206.77772271345401</v>
      </c>
      <c r="BB22" s="63">
        <v>206.857787652729</v>
      </c>
      <c r="BC22" s="63">
        <v>206.65857505929179</v>
      </c>
      <c r="BD22" s="63">
        <v>0.13505566653920323</v>
      </c>
      <c r="BE22" s="63">
        <v>212.83919981439001</v>
      </c>
      <c r="BF22" s="63">
        <v>212.862714354269</v>
      </c>
      <c r="BG22" s="63">
        <v>212.850290978988</v>
      </c>
      <c r="BH22" s="63">
        <v>212.85073504921567</v>
      </c>
      <c r="BI22" s="63">
        <v>9.6049048305353029E-3</v>
      </c>
      <c r="BJ22" s="63">
        <v>220.05674064703101</v>
      </c>
      <c r="BK22" s="63">
        <v>218.68079943418499</v>
      </c>
      <c r="BL22" s="63">
        <v>219.92122660419599</v>
      </c>
      <c r="BM22" s="63">
        <v>223.54189378663199</v>
      </c>
      <c r="BN22" s="63">
        <v>223.259942074332</v>
      </c>
      <c r="BO22" s="63">
        <v>222.825593777574</v>
      </c>
      <c r="BP22" s="63">
        <v>221.38103272065837</v>
      </c>
      <c r="BQ22" s="63">
        <v>1.891314390762509</v>
      </c>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row>
    <row r="23" spans="1:185" s="56" customFormat="1" ht="13.5" customHeight="1" x14ac:dyDescent="0.2">
      <c r="A23" s="36" t="s">
        <v>43</v>
      </c>
      <c r="B23" s="33" t="s">
        <v>121</v>
      </c>
      <c r="C23" s="23">
        <v>1.3228184546589301</v>
      </c>
      <c r="D23" s="24">
        <v>1.32298120108126</v>
      </c>
      <c r="E23" s="24">
        <v>1.3234846275762799</v>
      </c>
      <c r="F23" s="24">
        <v>1.32288741222428</v>
      </c>
      <c r="G23" s="24">
        <v>1.3230119182309701</v>
      </c>
      <c r="H23" s="24">
        <v>1.3230327859306299</v>
      </c>
      <c r="I23" s="24">
        <v>1.3230360666170584</v>
      </c>
      <c r="J23" s="24">
        <v>2.138005930078505E-4</v>
      </c>
      <c r="K23" s="24">
        <v>1.3258474898357699</v>
      </c>
      <c r="L23" s="24">
        <v>1.3263036993456501</v>
      </c>
      <c r="M23" s="24">
        <v>1.32312475454644</v>
      </c>
      <c r="N23" s="24">
        <v>1.32311057601163</v>
      </c>
      <c r="O23" s="24">
        <v>1.32508160400771</v>
      </c>
      <c r="P23" s="24">
        <v>1.3246936247494401</v>
      </c>
      <c r="Q23" s="24">
        <v>1.3447430808748058E-3</v>
      </c>
      <c r="R23" s="24">
        <v>1.30754560348857</v>
      </c>
      <c r="S23" s="24">
        <v>1.3081121330718199</v>
      </c>
      <c r="T23" s="24">
        <v>1.3078709813439899</v>
      </c>
      <c r="U23" s="24">
        <v>1.3285917185131499</v>
      </c>
      <c r="V23" s="24">
        <v>1.32841092568037</v>
      </c>
      <c r="W23" s="24">
        <v>1.3275824552797699</v>
      </c>
      <c r="X23" s="24">
        <v>1.3180189695629452</v>
      </c>
      <c r="Y23" s="24">
        <v>1.0182128972275139E-2</v>
      </c>
      <c r="Z23" s="24">
        <v>1.3143785017930201</v>
      </c>
      <c r="AA23" s="24">
        <v>1.31524178681596</v>
      </c>
      <c r="AB23" s="24">
        <v>1.31523403617576</v>
      </c>
      <c r="AC23" s="24">
        <v>1.31605660005259</v>
      </c>
      <c r="AD23" s="24">
        <v>1.31547752724655</v>
      </c>
      <c r="AE23" s="24">
        <v>1.3167195802340601</v>
      </c>
      <c r="AF23" s="24">
        <v>1.3155180053863234</v>
      </c>
      <c r="AG23" s="24">
        <v>7.2925858003826752E-4</v>
      </c>
      <c r="AH23" s="24">
        <v>1.29002760848721</v>
      </c>
      <c r="AI23" s="24">
        <v>1.2883284861596001</v>
      </c>
      <c r="AJ23" s="24">
        <v>1.2894603580605299</v>
      </c>
      <c r="AK23" s="24">
        <v>1.2881889067483401</v>
      </c>
      <c r="AL23" s="24">
        <v>1.2862946258933401</v>
      </c>
      <c r="AM23" s="24">
        <v>1.2877069690909899</v>
      </c>
      <c r="AN23" s="24">
        <v>1.2883344924066684</v>
      </c>
      <c r="AO23" s="24">
        <v>1.2048712030452758E-3</v>
      </c>
      <c r="AP23" s="24">
        <v>1.2923179650290999</v>
      </c>
      <c r="AQ23" s="24">
        <v>1.29174104775111</v>
      </c>
      <c r="AR23" s="24">
        <v>1.29090839319703</v>
      </c>
      <c r="AS23" s="24">
        <v>1.29176490142992</v>
      </c>
      <c r="AT23" s="24">
        <v>1.29200075569515</v>
      </c>
      <c r="AU23" s="24">
        <v>1.2924169727128501</v>
      </c>
      <c r="AV23" s="24">
        <v>1.2918583393025267</v>
      </c>
      <c r="AW23" s="24">
        <v>4.9472131413633147E-4</v>
      </c>
      <c r="AX23" s="24">
        <v>1.28497530360362</v>
      </c>
      <c r="AY23" s="24">
        <v>1.2847731331262799</v>
      </c>
      <c r="AZ23" s="24">
        <v>1.28439620101198</v>
      </c>
      <c r="BA23" s="24">
        <v>1.2851377608219401</v>
      </c>
      <c r="BB23" s="24">
        <v>1.2861094371177</v>
      </c>
      <c r="BC23" s="24">
        <v>1.285078367136304</v>
      </c>
      <c r="BD23" s="24">
        <v>5.7197437534371959E-4</v>
      </c>
      <c r="BE23" s="24">
        <v>1.29335845365531</v>
      </c>
      <c r="BF23" s="24">
        <v>1.2938652731195901</v>
      </c>
      <c r="BG23" s="24">
        <v>1.2942199701453201</v>
      </c>
      <c r="BH23" s="24">
        <v>1.2938145656400735</v>
      </c>
      <c r="BI23" s="24">
        <v>3.5353557293812385E-4</v>
      </c>
      <c r="BJ23" s="24">
        <v>1.4512472826151801</v>
      </c>
      <c r="BK23" s="24">
        <v>1.4232929299650701</v>
      </c>
      <c r="BL23" s="24">
        <v>1.45190971260004</v>
      </c>
      <c r="BM23" s="24">
        <v>1.4814696832038701</v>
      </c>
      <c r="BN23" s="24">
        <v>1.47244367404554</v>
      </c>
      <c r="BO23" s="24">
        <v>1.4659289613300399</v>
      </c>
      <c r="BP23" s="24">
        <v>1.4577153739599567</v>
      </c>
      <c r="BQ23" s="24">
        <v>1.874877599828836E-2</v>
      </c>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row>
    <row r="24" spans="1:185" s="24" customFormat="1" ht="13.5" customHeight="1" x14ac:dyDescent="0.2">
      <c r="A24" s="36" t="s">
        <v>126</v>
      </c>
      <c r="B24" s="33" t="s">
        <v>123</v>
      </c>
      <c r="C24" s="23">
        <v>-6.35578353267406E-2</v>
      </c>
      <c r="D24" s="24">
        <v>-6.5831884342964803E-2</v>
      </c>
      <c r="E24" s="24">
        <v>-6.7172486426703995E-2</v>
      </c>
      <c r="F24" s="24">
        <v>-6.5958055780784203E-2</v>
      </c>
      <c r="G24" s="24">
        <v>-6.7643565577231099E-2</v>
      </c>
      <c r="H24" s="24">
        <v>-7.0022392759588201E-2</v>
      </c>
      <c r="I24" s="24">
        <v>-6.6697703369002145E-2</v>
      </c>
      <c r="J24" s="24">
        <v>1.9718488057375735E-3</v>
      </c>
      <c r="K24" s="24">
        <v>1.69961876162865E-2</v>
      </c>
      <c r="L24" s="24">
        <v>1.7987405120841599E-2</v>
      </c>
      <c r="M24" s="24">
        <v>1.6854783140545601E-2</v>
      </c>
      <c r="N24" s="24">
        <v>1.7690195693726801E-2</v>
      </c>
      <c r="O24" s="24">
        <v>1.9789021529413999E-2</v>
      </c>
      <c r="P24" s="24">
        <v>1.7863518620162902E-2</v>
      </c>
      <c r="Q24" s="24">
        <v>1.0509767355690819E-3</v>
      </c>
      <c r="R24" s="24">
        <v>-2.7638222769310002E-2</v>
      </c>
      <c r="S24" s="24">
        <v>-2.7907894973455801E-2</v>
      </c>
      <c r="T24" s="24">
        <v>-2.7671718608577599E-2</v>
      </c>
      <c r="U24" s="24">
        <v>1.6575635778262598E-2</v>
      </c>
      <c r="V24" s="24">
        <v>1.66534172041863E-2</v>
      </c>
      <c r="W24" s="24">
        <v>1.5831207606372199E-2</v>
      </c>
      <c r="X24" s="24">
        <v>-5.6929292937537177E-3</v>
      </c>
      <c r="Y24" s="24">
        <v>2.2048070388328147E-2</v>
      </c>
      <c r="Z24" s="24">
        <v>-7.1382731288716E-2</v>
      </c>
      <c r="AA24" s="24">
        <v>-7.0168857139273497E-2</v>
      </c>
      <c r="AB24" s="24">
        <v>-7.0410492090812002E-2</v>
      </c>
      <c r="AC24" s="24">
        <v>-7.2137055124501206E-2</v>
      </c>
      <c r="AD24" s="24">
        <v>-7.1382353930874096E-2</v>
      </c>
      <c r="AE24" s="24">
        <v>-7.2455092255028497E-2</v>
      </c>
      <c r="AF24" s="24">
        <v>-7.1322763638200878E-2</v>
      </c>
      <c r="AG24" s="24">
        <v>8.2826378926837796E-4</v>
      </c>
      <c r="AH24" s="24">
        <v>-2.8644181591998101E-2</v>
      </c>
      <c r="AI24" s="24">
        <v>-3.1129384117996501E-2</v>
      </c>
      <c r="AJ24" s="24">
        <v>-2.7389846168707901E-2</v>
      </c>
      <c r="AK24" s="24">
        <v>-2.89339816767443E-2</v>
      </c>
      <c r="AL24" s="24">
        <v>-3.2663359927810699E-2</v>
      </c>
      <c r="AM24" s="24">
        <v>-3.0868252586045499E-2</v>
      </c>
      <c r="AN24" s="24">
        <v>-2.9938167678217168E-2</v>
      </c>
      <c r="AO24" s="24">
        <v>1.7742350169451166E-3</v>
      </c>
      <c r="AP24" s="24">
        <v>-2.2707077023572501E-2</v>
      </c>
      <c r="AQ24" s="24">
        <v>-2.3074658032181901E-2</v>
      </c>
      <c r="AR24" s="24">
        <v>-2.31766963121143E-2</v>
      </c>
      <c r="AS24" s="24">
        <v>-2.2891898609393301E-2</v>
      </c>
      <c r="AT24" s="24">
        <v>-2.20800233850077E-2</v>
      </c>
      <c r="AU24" s="24">
        <v>-2.1931761399096299E-2</v>
      </c>
      <c r="AV24" s="24">
        <v>-2.2643685793561002E-2</v>
      </c>
      <c r="AW24" s="24">
        <v>4.7609820198256326E-4</v>
      </c>
      <c r="AX24" s="24">
        <v>-1.21682442043333E-2</v>
      </c>
      <c r="AY24" s="24">
        <v>-1.2570415288352999E-2</v>
      </c>
      <c r="AZ24" s="24">
        <v>-1.2707528500219801E-2</v>
      </c>
      <c r="BA24" s="24">
        <v>-1.1958904766336299E-2</v>
      </c>
      <c r="BB24" s="24">
        <v>-1.0806196522678399E-2</v>
      </c>
      <c r="BC24" s="24">
        <v>-1.2042257856384159E-2</v>
      </c>
      <c r="BD24" s="24">
        <v>6.7412212849986741E-4</v>
      </c>
      <c r="BE24" s="24">
        <v>-6.2521218276141103E-3</v>
      </c>
      <c r="BF24" s="24">
        <v>-3.1660334591576398E-3</v>
      </c>
      <c r="BG24" s="24">
        <v>-3.18414066668875E-3</v>
      </c>
      <c r="BH24" s="24">
        <v>-4.2007653178201664E-3</v>
      </c>
      <c r="BI24" s="24">
        <v>1.4505469348827557E-3</v>
      </c>
      <c r="BJ24" s="24">
        <v>0.20413455735493699</v>
      </c>
      <c r="BK24" s="24">
        <v>0.17281046709234199</v>
      </c>
      <c r="BL24" s="24">
        <v>0.20356414598001801</v>
      </c>
      <c r="BM24" s="24">
        <v>0.23659616450372001</v>
      </c>
      <c r="BN24" s="24">
        <v>0.227977687689745</v>
      </c>
      <c r="BO24" s="24">
        <v>0.22353615230794399</v>
      </c>
      <c r="BP24" s="24">
        <v>0.21143652915478431</v>
      </c>
      <c r="BQ24" s="24">
        <v>2.1056605996243989E-2</v>
      </c>
    </row>
    <row r="25" spans="1:185" s="43" customFormat="1" ht="13.5" customHeight="1" thickBot="1" x14ac:dyDescent="0.25">
      <c r="A25" s="37"/>
      <c r="B25" s="42" t="s">
        <v>124</v>
      </c>
      <c r="C25" s="172">
        <v>1.00528334457504</v>
      </c>
      <c r="D25" s="43">
        <v>1.0078742277197601</v>
      </c>
      <c r="E25" s="43">
        <v>1.00876387794175</v>
      </c>
      <c r="F25" s="43">
        <v>1.0061116753611199</v>
      </c>
      <c r="G25" s="43">
        <v>1.00730734173471</v>
      </c>
      <c r="H25" s="43">
        <v>1.00870975058333</v>
      </c>
      <c r="I25" s="43">
        <v>1.0073417029859517</v>
      </c>
      <c r="J25" s="43">
        <v>1.2863842367217737E-3</v>
      </c>
      <c r="K25" s="43">
        <v>1.00350575216294</v>
      </c>
      <c r="L25" s="43">
        <v>1.0055944014641101</v>
      </c>
      <c r="M25" s="43">
        <v>0.99420886225039296</v>
      </c>
      <c r="N25" s="43">
        <v>0.99286278328682198</v>
      </c>
      <c r="O25" s="43">
        <v>0.99710226837927296</v>
      </c>
      <c r="P25" s="43">
        <v>0.99865481350870766</v>
      </c>
      <c r="Q25" s="43">
        <v>5.0480487295463039E-3</v>
      </c>
      <c r="R25" s="43">
        <v>0.96747808391269396</v>
      </c>
      <c r="S25" s="43">
        <v>0.96661929914380595</v>
      </c>
      <c r="T25" s="43">
        <v>0.96564377486555497</v>
      </c>
      <c r="U25" s="43">
        <v>1.00661768296056</v>
      </c>
      <c r="V25" s="43">
        <v>1.0064469885095599</v>
      </c>
      <c r="W25" s="43">
        <v>1.00674572149911</v>
      </c>
      <c r="X25" s="43">
        <v>0.98659192514854743</v>
      </c>
      <c r="Y25" s="43">
        <v>2.0018740140797561E-2</v>
      </c>
      <c r="Z25" s="43">
        <v>0.99327419835363595</v>
      </c>
      <c r="AA25" s="43">
        <v>0.99381834456650298</v>
      </c>
      <c r="AB25" s="43">
        <v>0.99424046759610396</v>
      </c>
      <c r="AC25" s="43">
        <v>0.995378947352761</v>
      </c>
      <c r="AD25" s="43">
        <v>0.99633402755182099</v>
      </c>
      <c r="AE25" s="43">
        <v>0.99732520327695695</v>
      </c>
      <c r="AF25" s="43">
        <v>0.99506186478296366</v>
      </c>
      <c r="AG25" s="43">
        <v>1.4293604475895613E-3</v>
      </c>
      <c r="AH25" s="43">
        <v>0.95670938769782998</v>
      </c>
      <c r="AI25" s="43">
        <v>0.95321009685877001</v>
      </c>
      <c r="AJ25" s="43">
        <v>0.95520907483402095</v>
      </c>
      <c r="AK25" s="43">
        <v>0.95408663565080198</v>
      </c>
      <c r="AL25" s="43">
        <v>0.954103135155704</v>
      </c>
      <c r="AM25" s="43">
        <v>0.95262516656636098</v>
      </c>
      <c r="AN25" s="43">
        <v>0.95432391612724798</v>
      </c>
      <c r="AO25" s="43">
        <v>1.3357501166994705E-3</v>
      </c>
      <c r="AP25" s="43">
        <v>0.96499981709665705</v>
      </c>
      <c r="AQ25" s="43">
        <v>0.96552084273919503</v>
      </c>
      <c r="AR25" s="43">
        <v>0.96523551570249899</v>
      </c>
      <c r="AS25" s="43">
        <v>0.96635995239055095</v>
      </c>
      <c r="AT25" s="43">
        <v>0.96526181480989004</v>
      </c>
      <c r="AU25" s="43">
        <v>0.96607399431641705</v>
      </c>
      <c r="AV25" s="43">
        <v>0.96557532284253489</v>
      </c>
      <c r="AW25" s="43">
        <v>4.8515425221164389E-4</v>
      </c>
      <c r="AX25" s="43">
        <v>0.95306612684466396</v>
      </c>
      <c r="AY25" s="43">
        <v>0.952831401975061</v>
      </c>
      <c r="AZ25" s="43">
        <v>0.95255792701715003</v>
      </c>
      <c r="BA25" s="43">
        <v>0.95251664242280898</v>
      </c>
      <c r="BB25" s="43">
        <v>0.95254880377325202</v>
      </c>
      <c r="BC25" s="43">
        <v>0.95270418040658722</v>
      </c>
      <c r="BD25" s="43">
        <v>2.1349145134614932E-4</v>
      </c>
      <c r="BE25" s="43">
        <v>0.937514491992256</v>
      </c>
      <c r="BF25" s="43">
        <v>0.93744476265613597</v>
      </c>
      <c r="BG25" s="43">
        <v>0.93770575631926201</v>
      </c>
      <c r="BH25" s="43">
        <v>0.93755500365588462</v>
      </c>
      <c r="BI25" s="43">
        <v>1.1033379420485306E-4</v>
      </c>
      <c r="BJ25" s="43">
        <v>1.45204505487789</v>
      </c>
      <c r="BK25" s="43">
        <v>1.35118251629108</v>
      </c>
      <c r="BL25" s="43">
        <v>1.45700345124344</v>
      </c>
      <c r="BM25" s="43">
        <v>1.54640721131192</v>
      </c>
      <c r="BN25" s="43">
        <v>1.5107307757989199</v>
      </c>
      <c r="BO25" s="43">
        <v>1.4947472174244301</v>
      </c>
      <c r="BP25" s="43">
        <v>1.4686860378246134</v>
      </c>
      <c r="BQ25" s="43">
        <v>6.1519656204538004E-2</v>
      </c>
    </row>
    <row r="26" spans="1:185" s="55" customFormat="1" ht="13.5" customHeight="1" x14ac:dyDescent="0.2">
      <c r="A26" s="36" t="s">
        <v>42</v>
      </c>
      <c r="B26" s="32" t="s">
        <v>122</v>
      </c>
      <c r="C26" s="179">
        <v>2.32020575976322</v>
      </c>
      <c r="D26" s="67">
        <v>2.32279816669101</v>
      </c>
      <c r="E26" s="67">
        <v>2.3217340352125402</v>
      </c>
      <c r="F26" s="67">
        <v>2.3270037296055399</v>
      </c>
      <c r="G26" s="67">
        <v>2.3278092248331599</v>
      </c>
      <c r="H26" s="67">
        <v>2.3282313333890201</v>
      </c>
      <c r="I26" s="67">
        <v>2.3246303749157486</v>
      </c>
      <c r="J26" s="67">
        <v>3.163009935445802E-3</v>
      </c>
      <c r="K26" s="67">
        <v>2.20722223214266</v>
      </c>
      <c r="L26" s="67">
        <v>2.2068535663577902</v>
      </c>
      <c r="M26" s="67">
        <v>2.20487009222827</v>
      </c>
      <c r="N26" s="67">
        <v>2.2043011383726698</v>
      </c>
      <c r="O26" s="67">
        <v>2.2044973188853301</v>
      </c>
      <c r="P26" s="67">
        <v>2.2055488695973442</v>
      </c>
      <c r="Q26" s="67">
        <v>1.2349661267027599E-3</v>
      </c>
      <c r="R26" s="67">
        <v>2.2664220939046298</v>
      </c>
      <c r="S26" s="67">
        <v>2.26674214834761</v>
      </c>
      <c r="T26" s="67">
        <v>2.26708992922778</v>
      </c>
      <c r="U26" s="67">
        <v>2.2434412188870101</v>
      </c>
      <c r="V26" s="67">
        <v>2.24374065921611</v>
      </c>
      <c r="W26" s="67">
        <v>2.24532484428559</v>
      </c>
      <c r="X26" s="67">
        <v>2.2554601489781216</v>
      </c>
      <c r="Y26" s="67">
        <v>1.1307999064288175E-2</v>
      </c>
      <c r="Z26" s="67">
        <v>2.3572022919870501</v>
      </c>
      <c r="AA26" s="67">
        <v>2.3567518985692701</v>
      </c>
      <c r="AB26" s="67">
        <v>2.35675628675724</v>
      </c>
      <c r="AC26" s="67">
        <v>2.3605106961294799</v>
      </c>
      <c r="AD26" s="67">
        <v>2.3617230290444402</v>
      </c>
      <c r="AE26" s="67">
        <v>2.3605860867559598</v>
      </c>
      <c r="AF26" s="67">
        <v>2.3589217148739068</v>
      </c>
      <c r="AG26" s="67">
        <v>2.0613892185662661E-3</v>
      </c>
      <c r="AH26" s="67">
        <v>2.3241203845535199</v>
      </c>
      <c r="AI26" s="67">
        <v>2.32609744643523</v>
      </c>
      <c r="AJ26" s="67">
        <v>2.3248686524682798</v>
      </c>
      <c r="AK26" s="67">
        <v>2.3243222729725299</v>
      </c>
      <c r="AL26" s="67">
        <v>2.32611737960233</v>
      </c>
      <c r="AM26" s="67">
        <v>2.3253832979854798</v>
      </c>
      <c r="AN26" s="67">
        <v>2.3251515723362282</v>
      </c>
      <c r="AO26" s="67">
        <v>7.8658413328939634E-4</v>
      </c>
      <c r="AP26" s="67">
        <v>2.2959572200828999</v>
      </c>
      <c r="AQ26" s="67">
        <v>2.2975197625419401</v>
      </c>
      <c r="AR26" s="67">
        <v>2.2960435433118098</v>
      </c>
      <c r="AS26" s="67">
        <v>2.28985866917222</v>
      </c>
      <c r="AT26" s="67">
        <v>2.29047145099128</v>
      </c>
      <c r="AU26" s="67">
        <v>2.2899591541883</v>
      </c>
      <c r="AV26" s="67">
        <v>2.2933016333814087</v>
      </c>
      <c r="AW26" s="67">
        <v>3.2506134414396369E-3</v>
      </c>
      <c r="AX26" s="67">
        <v>2.2751443565664902</v>
      </c>
      <c r="AY26" s="67">
        <v>2.2753866315533502</v>
      </c>
      <c r="AZ26" s="67">
        <v>2.2757287340018202</v>
      </c>
      <c r="BA26" s="67">
        <v>2.2738473302308102</v>
      </c>
      <c r="BB26" s="67">
        <v>2.2732888226105099</v>
      </c>
      <c r="BC26" s="67">
        <v>2.2746791749925963</v>
      </c>
      <c r="BD26" s="67">
        <v>9.4270973793330454E-4</v>
      </c>
      <c r="BE26" s="67">
        <v>2.23216421016844</v>
      </c>
      <c r="BF26" s="67">
        <v>2.2320048295832202</v>
      </c>
      <c r="BG26" s="67">
        <v>2.2320890325165901</v>
      </c>
      <c r="BH26" s="67">
        <v>2.2320860240894169</v>
      </c>
      <c r="BI26" s="67">
        <v>6.5101616527777018E-5</v>
      </c>
      <c r="BJ26" s="67">
        <v>2.1840525307027199</v>
      </c>
      <c r="BK26" s="67">
        <v>2.19310154014895</v>
      </c>
      <c r="BL26" s="67">
        <v>2.1849412363121101</v>
      </c>
      <c r="BM26" s="67">
        <v>2.1613828639514101</v>
      </c>
      <c r="BN26" s="67">
        <v>2.16320367290272</v>
      </c>
      <c r="BO26" s="67">
        <v>2.16601314454625</v>
      </c>
      <c r="BP26" s="67">
        <v>2.1754491647606931</v>
      </c>
      <c r="BQ26" s="67">
        <v>1.2332714296441283E-2</v>
      </c>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row>
    <row r="27" spans="1:185" s="56" customFormat="1" ht="13.5" customHeight="1" x14ac:dyDescent="0.2">
      <c r="A27" s="36" t="s">
        <v>43</v>
      </c>
      <c r="B27" s="33" t="s">
        <v>121</v>
      </c>
      <c r="C27" s="23">
        <v>0.40361507784094303</v>
      </c>
      <c r="D27" s="24">
        <v>0.403792561768123</v>
      </c>
      <c r="E27" s="24">
        <v>0.40434143786446503</v>
      </c>
      <c r="F27" s="24">
        <v>0.40369028252549999</v>
      </c>
      <c r="G27" s="24">
        <v>0.403826058060483</v>
      </c>
      <c r="H27" s="24">
        <v>0.403848813327436</v>
      </c>
      <c r="I27" s="24">
        <v>0.40385237189782502</v>
      </c>
      <c r="J27" s="24">
        <v>2.3311273626424071E-4</v>
      </c>
      <c r="K27" s="24">
        <v>0.40691483403893502</v>
      </c>
      <c r="L27" s="24">
        <v>0.40741116411746803</v>
      </c>
      <c r="M27" s="24">
        <v>0.403949096597781</v>
      </c>
      <c r="N27" s="24">
        <v>0.40393363667128601</v>
      </c>
      <c r="O27" s="24">
        <v>0.406081209541512</v>
      </c>
      <c r="P27" s="24">
        <v>0.40565798819339643</v>
      </c>
      <c r="Q27" s="24">
        <v>1.4646571112080984E-3</v>
      </c>
      <c r="R27" s="24">
        <v>0.38686126446799102</v>
      </c>
      <c r="S27" s="24">
        <v>0.38748621583041598</v>
      </c>
      <c r="T27" s="24">
        <v>0.38722022909609599</v>
      </c>
      <c r="U27" s="24">
        <v>0.40989782683225801</v>
      </c>
      <c r="V27" s="24">
        <v>0.40970149362630398</v>
      </c>
      <c r="W27" s="24">
        <v>0.40880146865952</v>
      </c>
      <c r="X27" s="24">
        <v>0.39832808308543077</v>
      </c>
      <c r="Y27" s="24">
        <v>1.114543014057809E-2</v>
      </c>
      <c r="Z27" s="24">
        <v>0.39438078861863701</v>
      </c>
      <c r="AA27" s="24">
        <v>0.39532804101976399</v>
      </c>
      <c r="AB27" s="24">
        <v>0.39531953928019797</v>
      </c>
      <c r="AC27" s="24">
        <v>0.396221536838537</v>
      </c>
      <c r="AD27" s="24">
        <v>0.39558660266047901</v>
      </c>
      <c r="AE27" s="24">
        <v>0.39694812973876198</v>
      </c>
      <c r="AF27" s="24">
        <v>0.39563077302606287</v>
      </c>
      <c r="AG27" s="24">
        <v>7.9972450911014762E-4</v>
      </c>
      <c r="AH27" s="24">
        <v>0.36740194177362201</v>
      </c>
      <c r="AI27" s="24">
        <v>0.365500485480721</v>
      </c>
      <c r="AJ27" s="24">
        <v>0.36676742096846598</v>
      </c>
      <c r="AK27" s="24">
        <v>0.36534417330119501</v>
      </c>
      <c r="AL27" s="24">
        <v>0.363221129938055</v>
      </c>
      <c r="AM27" s="24">
        <v>0.36480433076881003</v>
      </c>
      <c r="AN27" s="24">
        <v>0.36550658037181155</v>
      </c>
      <c r="AO27" s="24">
        <v>1.3493804286907802E-3</v>
      </c>
      <c r="AP27" s="24">
        <v>0.36996107787465998</v>
      </c>
      <c r="AQ27" s="24">
        <v>0.36931688538086199</v>
      </c>
      <c r="AR27" s="24">
        <v>0.368386626230297</v>
      </c>
      <c r="AS27" s="24">
        <v>0.36934352637554202</v>
      </c>
      <c r="AT27" s="24">
        <v>0.36960691386877598</v>
      </c>
      <c r="AU27" s="24">
        <v>0.370071602085356</v>
      </c>
      <c r="AV27" s="24">
        <v>0.36944777196924883</v>
      </c>
      <c r="AW27" s="24">
        <v>5.5257003064465592E-4</v>
      </c>
      <c r="AX27" s="24">
        <v>0.36174063201761703</v>
      </c>
      <c r="AY27" s="24">
        <v>0.36151362898377598</v>
      </c>
      <c r="AZ27" s="24">
        <v>0.36109030297818601</v>
      </c>
      <c r="BA27" s="24">
        <v>0.36192301794202397</v>
      </c>
      <c r="BB27" s="24">
        <v>0.36301340912736202</v>
      </c>
      <c r="BC27" s="24">
        <v>0.36185619820979303</v>
      </c>
      <c r="BD27" s="24">
        <v>6.42013506017223E-4</v>
      </c>
      <c r="BE27" s="24">
        <v>0.37112217278299803</v>
      </c>
      <c r="BF27" s="24">
        <v>0.37168740100777697</v>
      </c>
      <c r="BG27" s="24">
        <v>0.37208284365756999</v>
      </c>
      <c r="BH27" s="24">
        <v>0.37163080581611502</v>
      </c>
      <c r="BI27" s="24">
        <v>3.9422869344426538E-4</v>
      </c>
      <c r="BJ27" s="24">
        <v>0.53729336572217601</v>
      </c>
      <c r="BK27" s="24">
        <v>0.50923261556510802</v>
      </c>
      <c r="BL27" s="24">
        <v>0.53795174173990401</v>
      </c>
      <c r="BM27" s="24">
        <v>0.56702910328943701</v>
      </c>
      <c r="BN27" s="24">
        <v>0.558212447142726</v>
      </c>
      <c r="BO27" s="24">
        <v>0.55181519240754695</v>
      </c>
      <c r="BP27" s="24">
        <v>0.54358907764448305</v>
      </c>
      <c r="BQ27" s="24">
        <v>1.8631195762012564E-2</v>
      </c>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row>
    <row r="28" spans="1:185" s="24" customFormat="1" ht="13.5" customHeight="1" x14ac:dyDescent="0.2">
      <c r="A28" s="36" t="s">
        <v>74</v>
      </c>
      <c r="B28" s="33" t="s">
        <v>123</v>
      </c>
      <c r="C28" s="23">
        <v>6.35578353267406E-2</v>
      </c>
      <c r="D28" s="24">
        <v>6.5831884342964803E-2</v>
      </c>
      <c r="E28" s="24">
        <v>6.7172486426704994E-2</v>
      </c>
      <c r="F28" s="24">
        <v>6.5958055780785105E-2</v>
      </c>
      <c r="G28" s="24">
        <v>6.7643565577232501E-2</v>
      </c>
      <c r="H28" s="24">
        <v>7.0022392759588506E-2</v>
      </c>
      <c r="I28" s="24">
        <v>6.6697703369002756E-2</v>
      </c>
      <c r="J28" s="24">
        <v>1.9718488057377552E-3</v>
      </c>
      <c r="K28" s="24">
        <v>-1.69961876162865E-2</v>
      </c>
      <c r="L28" s="24">
        <v>-1.79874051208407E-2</v>
      </c>
      <c r="M28" s="24">
        <v>-1.6854783140547901E-2</v>
      </c>
      <c r="N28" s="24">
        <v>-1.7690195693725801E-2</v>
      </c>
      <c r="O28" s="24">
        <v>-1.97890215294147E-2</v>
      </c>
      <c r="P28" s="24">
        <v>-1.7863518620163121E-2</v>
      </c>
      <c r="Q28" s="24">
        <v>1.0509767355689086E-3</v>
      </c>
      <c r="R28" s="24">
        <v>2.7638222769309301E-2</v>
      </c>
      <c r="S28" s="24">
        <v>2.79078949734551E-2</v>
      </c>
      <c r="T28" s="24">
        <v>2.7671718608577998E-2</v>
      </c>
      <c r="U28" s="24">
        <v>-1.6575635778261599E-2</v>
      </c>
      <c r="V28" s="24">
        <v>-1.6653417204186699E-2</v>
      </c>
      <c r="W28" s="24">
        <v>-1.5831207606371599E-2</v>
      </c>
      <c r="X28" s="24">
        <v>5.692929293753749E-3</v>
      </c>
      <c r="Y28" s="24">
        <v>2.2048070388327779E-2</v>
      </c>
      <c r="Z28" s="24">
        <v>7.1382731288715404E-2</v>
      </c>
      <c r="AA28" s="24">
        <v>7.0168857139272997E-2</v>
      </c>
      <c r="AB28" s="24">
        <v>7.0410492090811599E-2</v>
      </c>
      <c r="AC28" s="24">
        <v>7.2137055124502095E-2</v>
      </c>
      <c r="AD28" s="24">
        <v>7.1382353930873194E-2</v>
      </c>
      <c r="AE28" s="24">
        <v>7.2455092255028303E-2</v>
      </c>
      <c r="AF28" s="24">
        <v>7.1322763638200601E-2</v>
      </c>
      <c r="AG28" s="24">
        <v>8.2826378926865107E-4</v>
      </c>
      <c r="AH28" s="24">
        <v>2.8644181591997501E-2</v>
      </c>
      <c r="AI28" s="24">
        <v>3.1129384117997299E-2</v>
      </c>
      <c r="AJ28" s="24">
        <v>2.7389846168706398E-2</v>
      </c>
      <c r="AK28" s="24">
        <v>2.8933981676744699E-2</v>
      </c>
      <c r="AL28" s="24">
        <v>3.26633599278109E-2</v>
      </c>
      <c r="AM28" s="24">
        <v>3.08682525860468E-2</v>
      </c>
      <c r="AN28" s="24">
        <v>2.9938167678217265E-2</v>
      </c>
      <c r="AO28" s="24">
        <v>1.7742350169457661E-3</v>
      </c>
      <c r="AP28" s="24">
        <v>2.27070770235741E-2</v>
      </c>
      <c r="AQ28" s="24">
        <v>2.3074658032182602E-2</v>
      </c>
      <c r="AR28" s="24">
        <v>2.3176696312114501E-2</v>
      </c>
      <c r="AS28" s="24">
        <v>2.2891898609393599E-2</v>
      </c>
      <c r="AT28" s="24">
        <v>2.2080023385008699E-2</v>
      </c>
      <c r="AU28" s="24">
        <v>2.1931761399095299E-2</v>
      </c>
      <c r="AV28" s="24">
        <v>2.2643685793561467E-2</v>
      </c>
      <c r="AW28" s="24">
        <v>4.7609820198281984E-4</v>
      </c>
      <c r="AX28" s="24">
        <v>1.2168244204334299E-2</v>
      </c>
      <c r="AY28" s="24">
        <v>1.25704152883546E-2</v>
      </c>
      <c r="AZ28" s="24">
        <v>1.2707528500220401E-2</v>
      </c>
      <c r="BA28" s="24">
        <v>1.19589047663379E-2</v>
      </c>
      <c r="BB28" s="24">
        <v>1.08061965226793E-2</v>
      </c>
      <c r="BC28" s="24">
        <v>1.20422578563853E-2</v>
      </c>
      <c r="BD28" s="24">
        <v>6.7412212849990438E-4</v>
      </c>
      <c r="BE28" s="24">
        <v>6.2521218276124302E-3</v>
      </c>
      <c r="BF28" s="24">
        <v>3.16603345915724E-3</v>
      </c>
      <c r="BG28" s="24">
        <v>3.1841406666898199E-3</v>
      </c>
      <c r="BH28" s="24">
        <v>4.2007653178198299E-3</v>
      </c>
      <c r="BI28" s="24">
        <v>1.4505469348818087E-3</v>
      </c>
      <c r="BJ28" s="24">
        <v>-0.20413455735493899</v>
      </c>
      <c r="BK28" s="24">
        <v>-0.17281046709234299</v>
      </c>
      <c r="BL28" s="24">
        <v>-0.20356414598001699</v>
      </c>
      <c r="BM28" s="24">
        <v>-0.23659616450372001</v>
      </c>
      <c r="BN28" s="24">
        <v>-0.227977687689745</v>
      </c>
      <c r="BO28" s="24">
        <v>-0.22353615230794299</v>
      </c>
      <c r="BP28" s="24">
        <v>-0.21143652915478447</v>
      </c>
      <c r="BQ28" s="24">
        <v>2.1056605996243538E-2</v>
      </c>
    </row>
    <row r="29" spans="1:185" s="46" customFormat="1" ht="13.5" customHeight="1" thickBot="1" x14ac:dyDescent="0.25">
      <c r="A29" s="36"/>
      <c r="B29" s="44" t="s">
        <v>124</v>
      </c>
      <c r="C29" s="45">
        <v>1.00528334457504</v>
      </c>
      <c r="D29" s="46">
        <v>1.0078742277197601</v>
      </c>
      <c r="E29" s="46">
        <v>1.00876387794175</v>
      </c>
      <c r="F29" s="46">
        <v>1.0061116753611199</v>
      </c>
      <c r="G29" s="46">
        <v>1.00730734173471</v>
      </c>
      <c r="H29" s="46">
        <v>1.00870975058333</v>
      </c>
      <c r="I29" s="46">
        <v>1.0073417029859517</v>
      </c>
      <c r="J29" s="46">
        <v>1.2863842367217737E-3</v>
      </c>
      <c r="K29" s="46">
        <v>1.00350575216294</v>
      </c>
      <c r="L29" s="46">
        <v>1.0055944014641001</v>
      </c>
      <c r="M29" s="46">
        <v>0.99420886225039495</v>
      </c>
      <c r="N29" s="46">
        <v>0.99286278328682298</v>
      </c>
      <c r="O29" s="46">
        <v>0.99710226837927396</v>
      </c>
      <c r="P29" s="46">
        <v>0.99865481350870644</v>
      </c>
      <c r="Q29" s="46">
        <v>5.0480487295429142E-3</v>
      </c>
      <c r="R29" s="46">
        <v>0.96747808391269396</v>
      </c>
      <c r="S29" s="46">
        <v>0.96661929914380595</v>
      </c>
      <c r="T29" s="46">
        <v>0.96564377486555397</v>
      </c>
      <c r="U29" s="46">
        <v>1.00661768296056</v>
      </c>
      <c r="V29" s="46">
        <v>1.0064469885095599</v>
      </c>
      <c r="W29" s="46">
        <v>1.00674572149911</v>
      </c>
      <c r="X29" s="46">
        <v>0.98659192514854721</v>
      </c>
      <c r="Y29" s="46">
        <v>2.0018740140797735E-2</v>
      </c>
      <c r="Z29" s="46">
        <v>0.99327419835363495</v>
      </c>
      <c r="AA29" s="46">
        <v>0.99381834456650298</v>
      </c>
      <c r="AB29" s="46">
        <v>0.99424046759610396</v>
      </c>
      <c r="AC29" s="46">
        <v>0.995378947352762</v>
      </c>
      <c r="AD29" s="46">
        <v>0.99633402755182199</v>
      </c>
      <c r="AE29" s="46">
        <v>0.99732520327695595</v>
      </c>
      <c r="AF29" s="46">
        <v>0.99506186478296366</v>
      </c>
      <c r="AG29" s="46">
        <v>1.429360447589691E-3</v>
      </c>
      <c r="AH29" s="46">
        <v>0.95670938769782898</v>
      </c>
      <c r="AI29" s="46">
        <v>0.95321009685877001</v>
      </c>
      <c r="AJ29" s="46">
        <v>0.95520907483401996</v>
      </c>
      <c r="AK29" s="46">
        <v>0.95408663565080098</v>
      </c>
      <c r="AL29" s="46">
        <v>0.954103135155705</v>
      </c>
      <c r="AM29" s="46">
        <v>0.95262516656636098</v>
      </c>
      <c r="AN29" s="46">
        <v>0.95432391612724776</v>
      </c>
      <c r="AO29" s="46">
        <v>1.3357501166990648E-3</v>
      </c>
      <c r="AP29" s="46">
        <v>0.96499981709665705</v>
      </c>
      <c r="AQ29" s="46">
        <v>0.96552084273919603</v>
      </c>
      <c r="AR29" s="46">
        <v>0.96523551570249799</v>
      </c>
      <c r="AS29" s="46">
        <v>0.96635995239055195</v>
      </c>
      <c r="AT29" s="46">
        <v>0.96526181480989004</v>
      </c>
      <c r="AU29" s="46">
        <v>0.96607399431641805</v>
      </c>
      <c r="AV29" s="46">
        <v>0.96557532284253522</v>
      </c>
      <c r="AW29" s="46">
        <v>4.8515425221218241E-4</v>
      </c>
      <c r="AX29" s="46">
        <v>0.95306612684466396</v>
      </c>
      <c r="AY29" s="46">
        <v>0.952831401975061</v>
      </c>
      <c r="AZ29" s="46">
        <v>0.95255792701715003</v>
      </c>
      <c r="BA29" s="46">
        <v>0.95251664242280898</v>
      </c>
      <c r="BB29" s="46">
        <v>0.95254880377325302</v>
      </c>
      <c r="BC29" s="46">
        <v>0.95270418040658744</v>
      </c>
      <c r="BD29" s="46">
        <v>2.134914513460039E-4</v>
      </c>
      <c r="BE29" s="46">
        <v>0.937514491992257</v>
      </c>
      <c r="BF29" s="46">
        <v>0.93744476265613796</v>
      </c>
      <c r="BG29" s="46">
        <v>0.93770575631926401</v>
      </c>
      <c r="BH29" s="46">
        <v>0.93755500365588629</v>
      </c>
      <c r="BI29" s="46">
        <v>1.1033379420497536E-4</v>
      </c>
      <c r="BJ29" s="46">
        <v>1.45204505487789</v>
      </c>
      <c r="BK29" s="46">
        <v>1.35118251629108</v>
      </c>
      <c r="BL29" s="46">
        <v>1.45700345124344</v>
      </c>
      <c r="BM29" s="46">
        <v>1.54640721131192</v>
      </c>
      <c r="BN29" s="46">
        <v>1.5107307757989199</v>
      </c>
      <c r="BO29" s="46">
        <v>1.4947472174244301</v>
      </c>
      <c r="BP29" s="46">
        <v>1.4686860378246134</v>
      </c>
      <c r="BQ29" s="46">
        <v>6.1519656204538004E-2</v>
      </c>
    </row>
    <row r="30" spans="1:185" s="41" customFormat="1" ht="13.5" customHeight="1" x14ac:dyDescent="0.2">
      <c r="A30" s="35" t="s">
        <v>42</v>
      </c>
      <c r="B30" s="40" t="s">
        <v>73</v>
      </c>
      <c r="C30" s="62" t="s">
        <v>195</v>
      </c>
      <c r="D30" s="63" t="s">
        <v>195</v>
      </c>
      <c r="E30" s="63" t="s">
        <v>195</v>
      </c>
      <c r="F30" s="41" t="s">
        <v>195</v>
      </c>
      <c r="G30" s="63" t="s">
        <v>195</v>
      </c>
      <c r="H30" s="63" t="s">
        <v>195</v>
      </c>
      <c r="I30" s="63"/>
      <c r="J30" s="63"/>
      <c r="K30" s="41" t="s">
        <v>195</v>
      </c>
      <c r="L30" s="63" t="s">
        <v>195</v>
      </c>
      <c r="M30" s="63" t="s">
        <v>195</v>
      </c>
      <c r="N30" s="63" t="s">
        <v>195</v>
      </c>
      <c r="O30" s="63" t="s">
        <v>195</v>
      </c>
      <c r="P30" s="63"/>
      <c r="Q30" s="63"/>
      <c r="R30" s="63" t="s">
        <v>195</v>
      </c>
      <c r="S30" s="63" t="s">
        <v>195</v>
      </c>
      <c r="T30" s="63" t="s">
        <v>195</v>
      </c>
      <c r="U30" s="63" t="s">
        <v>195</v>
      </c>
      <c r="V30" s="63" t="s">
        <v>195</v>
      </c>
      <c r="W30" s="63" t="s">
        <v>195</v>
      </c>
      <c r="X30" s="63"/>
      <c r="Y30" s="63"/>
      <c r="Z30" s="63" t="s">
        <v>195</v>
      </c>
      <c r="AA30" s="63" t="s">
        <v>195</v>
      </c>
      <c r="AB30" s="63" t="s">
        <v>195</v>
      </c>
      <c r="AC30" s="63" t="s">
        <v>195</v>
      </c>
      <c r="AD30" s="63" t="s">
        <v>195</v>
      </c>
      <c r="AE30" s="63" t="s">
        <v>195</v>
      </c>
      <c r="AF30" s="63"/>
      <c r="AG30" s="63"/>
      <c r="AH30" s="63" t="s">
        <v>195</v>
      </c>
      <c r="AI30" s="63" t="s">
        <v>195</v>
      </c>
      <c r="AJ30" s="63" t="s">
        <v>195</v>
      </c>
      <c r="AK30" s="63" t="s">
        <v>195</v>
      </c>
      <c r="AL30" s="63" t="s">
        <v>195</v>
      </c>
      <c r="AM30" s="63" t="s">
        <v>195</v>
      </c>
      <c r="AN30" s="63"/>
      <c r="AO30" s="63"/>
      <c r="AP30" s="63" t="s">
        <v>195</v>
      </c>
      <c r="AQ30" s="63" t="s">
        <v>195</v>
      </c>
      <c r="AR30" s="63" t="s">
        <v>195</v>
      </c>
      <c r="AS30" s="63" t="s">
        <v>195</v>
      </c>
      <c r="AT30" s="63" t="s">
        <v>195</v>
      </c>
      <c r="AU30" s="63" t="s">
        <v>195</v>
      </c>
      <c r="AV30" s="63"/>
      <c r="AW30" s="63"/>
      <c r="AX30" s="63" t="s">
        <v>195</v>
      </c>
      <c r="AY30" s="63" t="s">
        <v>195</v>
      </c>
      <c r="AZ30" s="63" t="s">
        <v>195</v>
      </c>
      <c r="BA30" s="63" t="s">
        <v>195</v>
      </c>
      <c r="BB30" s="63" t="s">
        <v>195</v>
      </c>
      <c r="BC30" s="63"/>
      <c r="BD30" s="63"/>
      <c r="BE30" s="63" t="s">
        <v>195</v>
      </c>
      <c r="BF30" s="63" t="s">
        <v>195</v>
      </c>
      <c r="BG30" s="63" t="s">
        <v>195</v>
      </c>
      <c r="BH30" s="63"/>
      <c r="BI30" s="63"/>
      <c r="BJ30" s="63" t="s">
        <v>195</v>
      </c>
      <c r="BK30" s="63" t="s">
        <v>195</v>
      </c>
      <c r="BL30" s="63" t="s">
        <v>195</v>
      </c>
      <c r="BM30" s="63" t="s">
        <v>195</v>
      </c>
      <c r="BN30" s="63" t="s">
        <v>195</v>
      </c>
      <c r="BO30" s="63" t="s">
        <v>195</v>
      </c>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C30" s="63"/>
      <c r="DD30" s="63"/>
      <c r="DE30" s="63"/>
      <c r="DF30" s="63"/>
      <c r="DG30" s="63"/>
      <c r="DH30" s="63"/>
      <c r="DI30" s="63"/>
      <c r="DJ30" s="63"/>
      <c r="DK30" s="63"/>
      <c r="DL30" s="63"/>
      <c r="DM30" s="63"/>
      <c r="DO30" s="63"/>
      <c r="DP30" s="63"/>
      <c r="DQ30" s="63"/>
      <c r="DR30" s="63"/>
      <c r="DS30" s="63"/>
      <c r="DT30" s="63"/>
      <c r="DU30" s="63"/>
      <c r="DV30" s="63"/>
      <c r="DW30" s="63"/>
      <c r="DX30" s="63"/>
      <c r="DY30" s="63"/>
      <c r="DZ30" s="63"/>
      <c r="EA30" s="63"/>
      <c r="EB30" s="63"/>
      <c r="EC30" s="63"/>
      <c r="ED30" s="63"/>
      <c r="EE30" s="63"/>
      <c r="EF30" s="63"/>
      <c r="EG30" s="63"/>
      <c r="EH30" s="63"/>
      <c r="EI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row>
    <row r="31" spans="1:185" s="24" customFormat="1" ht="13.5" customHeight="1" x14ac:dyDescent="0.2">
      <c r="A31" s="36" t="s">
        <v>43</v>
      </c>
      <c r="B31" s="33" t="s">
        <v>110</v>
      </c>
      <c r="C31" s="180" t="s">
        <v>196</v>
      </c>
      <c r="D31" s="56" t="s">
        <v>196</v>
      </c>
      <c r="E31" s="56" t="s">
        <v>196</v>
      </c>
      <c r="F31" s="24" t="s">
        <v>196</v>
      </c>
      <c r="G31" s="56" t="s">
        <v>196</v>
      </c>
      <c r="H31" s="56" t="s">
        <v>196</v>
      </c>
      <c r="I31" s="56"/>
      <c r="J31" s="56"/>
      <c r="K31" s="24" t="s">
        <v>196</v>
      </c>
      <c r="L31" s="56" t="s">
        <v>196</v>
      </c>
      <c r="M31" s="56" t="s">
        <v>196</v>
      </c>
      <c r="N31" s="56" t="s">
        <v>196</v>
      </c>
      <c r="O31" s="56" t="s">
        <v>196</v>
      </c>
      <c r="P31" s="56"/>
      <c r="Q31" s="56"/>
      <c r="R31" s="56" t="s">
        <v>196</v>
      </c>
      <c r="S31" s="56" t="s">
        <v>196</v>
      </c>
      <c r="T31" s="56" t="s">
        <v>196</v>
      </c>
      <c r="U31" s="56" t="s">
        <v>196</v>
      </c>
      <c r="V31" s="56" t="s">
        <v>196</v>
      </c>
      <c r="W31" s="56" t="s">
        <v>196</v>
      </c>
      <c r="X31" s="56"/>
      <c r="Y31" s="56"/>
      <c r="Z31" s="56" t="s">
        <v>196</v>
      </c>
      <c r="AA31" s="56" t="s">
        <v>196</v>
      </c>
      <c r="AB31" s="56" t="s">
        <v>196</v>
      </c>
      <c r="AC31" s="56" t="s">
        <v>196</v>
      </c>
      <c r="AD31" s="56" t="s">
        <v>196</v>
      </c>
      <c r="AE31" s="56" t="s">
        <v>196</v>
      </c>
      <c r="AF31" s="56"/>
      <c r="AG31" s="56"/>
      <c r="AH31" s="56" t="s">
        <v>196</v>
      </c>
      <c r="AI31" s="56" t="s">
        <v>196</v>
      </c>
      <c r="AJ31" s="56" t="s">
        <v>196</v>
      </c>
      <c r="AK31" s="56" t="s">
        <v>196</v>
      </c>
      <c r="AL31" s="56" t="s">
        <v>196</v>
      </c>
      <c r="AM31" s="56" t="s">
        <v>196</v>
      </c>
      <c r="AN31" s="56"/>
      <c r="AO31" s="56"/>
      <c r="AP31" s="56" t="s">
        <v>196</v>
      </c>
      <c r="AQ31" s="56" t="s">
        <v>196</v>
      </c>
      <c r="AR31" s="56" t="s">
        <v>196</v>
      </c>
      <c r="AS31" s="56" t="s">
        <v>196</v>
      </c>
      <c r="AT31" s="56" t="s">
        <v>196</v>
      </c>
      <c r="AU31" s="56" t="s">
        <v>196</v>
      </c>
      <c r="AV31" s="56"/>
      <c r="AW31" s="56"/>
      <c r="AX31" s="56" t="s">
        <v>196</v>
      </c>
      <c r="AY31" s="56" t="s">
        <v>196</v>
      </c>
      <c r="AZ31" s="56" t="s">
        <v>196</v>
      </c>
      <c r="BA31" s="56" t="s">
        <v>196</v>
      </c>
      <c r="BB31" s="56" t="s">
        <v>196</v>
      </c>
      <c r="BC31" s="56"/>
      <c r="BD31" s="56"/>
      <c r="BE31" s="56" t="s">
        <v>196</v>
      </c>
      <c r="BF31" s="56" t="s">
        <v>196</v>
      </c>
      <c r="BG31" s="56" t="s">
        <v>196</v>
      </c>
      <c r="BH31" s="56"/>
      <c r="BI31" s="56"/>
      <c r="BJ31" s="56" t="s">
        <v>245</v>
      </c>
      <c r="BK31" s="56" t="s">
        <v>245</v>
      </c>
      <c r="BL31" s="56" t="s">
        <v>245</v>
      </c>
      <c r="BM31" s="56" t="s">
        <v>245</v>
      </c>
      <c r="BN31" s="56" t="s">
        <v>245</v>
      </c>
      <c r="BO31" s="56" t="s">
        <v>245</v>
      </c>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C31" s="56"/>
      <c r="DD31" s="56"/>
      <c r="DE31" s="56"/>
      <c r="DF31" s="56"/>
      <c r="DG31" s="56"/>
      <c r="DH31" s="56"/>
      <c r="DI31" s="56"/>
      <c r="DJ31" s="56"/>
      <c r="DK31" s="56"/>
      <c r="DL31" s="56"/>
      <c r="DM31" s="56"/>
      <c r="DO31" s="56"/>
      <c r="DP31" s="56"/>
      <c r="DQ31" s="56"/>
      <c r="DR31" s="56"/>
      <c r="DS31" s="56"/>
      <c r="DT31" s="56"/>
      <c r="DU31" s="56"/>
      <c r="DV31" s="56"/>
      <c r="DW31" s="56"/>
      <c r="DX31" s="56"/>
      <c r="DY31" s="56"/>
      <c r="DZ31" s="56"/>
      <c r="EA31" s="56"/>
      <c r="EB31" s="56"/>
      <c r="EC31" s="56"/>
      <c r="ED31" s="56"/>
      <c r="EE31" s="56"/>
      <c r="EF31" s="56"/>
      <c r="EG31" s="56"/>
      <c r="EH31" s="56"/>
      <c r="EI31" s="56"/>
      <c r="EK31" s="56"/>
      <c r="EL31" s="56"/>
      <c r="EM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row>
    <row r="32" spans="1:185" s="24" customFormat="1" ht="13.5" customHeight="1" x14ac:dyDescent="0.2">
      <c r="A32" s="36" t="s">
        <v>77</v>
      </c>
      <c r="B32" s="33" t="s">
        <v>111</v>
      </c>
      <c r="C32" s="180" t="s">
        <v>197</v>
      </c>
      <c r="D32" s="56" t="s">
        <v>197</v>
      </c>
      <c r="E32" s="56" t="s">
        <v>197</v>
      </c>
      <c r="F32" s="24" t="s">
        <v>197</v>
      </c>
      <c r="G32" s="56" t="s">
        <v>197</v>
      </c>
      <c r="H32" s="56" t="s">
        <v>197</v>
      </c>
      <c r="I32" s="56"/>
      <c r="J32" s="56"/>
      <c r="K32" s="24" t="s">
        <v>197</v>
      </c>
      <c r="L32" s="56" t="s">
        <v>197</v>
      </c>
      <c r="M32" s="56" t="s">
        <v>197</v>
      </c>
      <c r="N32" s="56" t="s">
        <v>197</v>
      </c>
      <c r="O32" s="56" t="s">
        <v>197</v>
      </c>
      <c r="P32" s="56"/>
      <c r="Q32" s="56"/>
      <c r="R32" s="56" t="s">
        <v>197</v>
      </c>
      <c r="S32" s="56" t="s">
        <v>197</v>
      </c>
      <c r="T32" s="56" t="s">
        <v>197</v>
      </c>
      <c r="U32" s="56" t="s">
        <v>197</v>
      </c>
      <c r="V32" s="56" t="s">
        <v>197</v>
      </c>
      <c r="W32" s="56" t="s">
        <v>197</v>
      </c>
      <c r="X32" s="56"/>
      <c r="Y32" s="56"/>
      <c r="Z32" s="56" t="s">
        <v>197</v>
      </c>
      <c r="AA32" s="56" t="s">
        <v>197</v>
      </c>
      <c r="AB32" s="56" t="s">
        <v>197</v>
      </c>
      <c r="AC32" s="56" t="s">
        <v>197</v>
      </c>
      <c r="AD32" s="56" t="s">
        <v>197</v>
      </c>
      <c r="AE32" s="56" t="s">
        <v>197</v>
      </c>
      <c r="AF32" s="56"/>
      <c r="AG32" s="56"/>
      <c r="AH32" s="56" t="s">
        <v>197</v>
      </c>
      <c r="AI32" s="56" t="s">
        <v>197</v>
      </c>
      <c r="AJ32" s="56" t="s">
        <v>197</v>
      </c>
      <c r="AK32" s="56" t="s">
        <v>197</v>
      </c>
      <c r="AL32" s="56" t="s">
        <v>197</v>
      </c>
      <c r="AM32" s="56" t="s">
        <v>197</v>
      </c>
      <c r="AN32" s="56"/>
      <c r="AO32" s="56"/>
      <c r="AP32" s="56" t="s">
        <v>197</v>
      </c>
      <c r="AQ32" s="56" t="s">
        <v>197</v>
      </c>
      <c r="AR32" s="56" t="s">
        <v>197</v>
      </c>
      <c r="AS32" s="56" t="s">
        <v>197</v>
      </c>
      <c r="AT32" s="56" t="s">
        <v>197</v>
      </c>
      <c r="AU32" s="56" t="s">
        <v>197</v>
      </c>
      <c r="AV32" s="56"/>
      <c r="AW32" s="56"/>
      <c r="AX32" s="56" t="s">
        <v>197</v>
      </c>
      <c r="AY32" s="56" t="s">
        <v>197</v>
      </c>
      <c r="AZ32" s="56" t="s">
        <v>197</v>
      </c>
      <c r="BA32" s="56" t="s">
        <v>197</v>
      </c>
      <c r="BB32" s="56" t="s">
        <v>197</v>
      </c>
      <c r="BC32" s="56"/>
      <c r="BD32" s="56"/>
      <c r="BE32" s="56" t="s">
        <v>197</v>
      </c>
      <c r="BF32" s="56" t="s">
        <v>197</v>
      </c>
      <c r="BG32" s="56" t="s">
        <v>197</v>
      </c>
      <c r="BH32" s="56"/>
      <c r="BI32" s="56"/>
      <c r="BJ32" s="56" t="s">
        <v>246</v>
      </c>
      <c r="BK32" s="56" t="s">
        <v>246</v>
      </c>
      <c r="BL32" s="56" t="s">
        <v>246</v>
      </c>
      <c r="BM32" s="56" t="s">
        <v>246</v>
      </c>
      <c r="BN32" s="56" t="s">
        <v>246</v>
      </c>
      <c r="BO32" s="56" t="s">
        <v>246</v>
      </c>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C32" s="56"/>
      <c r="DD32" s="56"/>
      <c r="DE32" s="56"/>
      <c r="DF32" s="56"/>
      <c r="DG32" s="56"/>
      <c r="DH32" s="56"/>
      <c r="DI32" s="56"/>
      <c r="DJ32" s="56"/>
      <c r="DK32" s="56"/>
      <c r="DL32" s="56"/>
      <c r="DM32" s="56"/>
      <c r="DO32" s="56"/>
      <c r="DP32" s="56"/>
      <c r="DQ32" s="56"/>
      <c r="DR32" s="56"/>
      <c r="DS32" s="56"/>
      <c r="DT32" s="56"/>
      <c r="DU32" s="56"/>
      <c r="DV32" s="56"/>
      <c r="DW32" s="56"/>
      <c r="DX32" s="56"/>
      <c r="DY32" s="56"/>
      <c r="DZ32" s="56"/>
      <c r="EA32" s="56"/>
      <c r="EB32" s="56"/>
      <c r="EC32" s="56"/>
      <c r="ED32" s="56"/>
      <c r="EE32" s="56"/>
      <c r="EF32" s="56"/>
      <c r="EG32" s="56"/>
      <c r="EH32" s="56"/>
      <c r="EI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row>
    <row r="33" spans="1:185" s="43" customFormat="1" ht="13.5" customHeight="1" thickBot="1" x14ac:dyDescent="0.25">
      <c r="A33" s="37"/>
      <c r="B33" s="44" t="s">
        <v>112</v>
      </c>
      <c r="C33" s="181" t="s">
        <v>198</v>
      </c>
      <c r="D33" s="57" t="s">
        <v>198</v>
      </c>
      <c r="E33" s="57" t="s">
        <v>198</v>
      </c>
      <c r="F33" s="43" t="s">
        <v>198</v>
      </c>
      <c r="G33" s="57" t="s">
        <v>198</v>
      </c>
      <c r="H33" s="57" t="s">
        <v>198</v>
      </c>
      <c r="I33" s="57"/>
      <c r="J33" s="57"/>
      <c r="K33" s="43" t="s">
        <v>198</v>
      </c>
      <c r="L33" s="57" t="s">
        <v>198</v>
      </c>
      <c r="M33" s="57" t="s">
        <v>198</v>
      </c>
      <c r="N33" s="57" t="s">
        <v>198</v>
      </c>
      <c r="O33" s="57" t="s">
        <v>198</v>
      </c>
      <c r="P33" s="57"/>
      <c r="Q33" s="57"/>
      <c r="R33" s="57" t="s">
        <v>198</v>
      </c>
      <c r="S33" s="57" t="s">
        <v>198</v>
      </c>
      <c r="T33" s="57" t="s">
        <v>198</v>
      </c>
      <c r="U33" s="57" t="s">
        <v>198</v>
      </c>
      <c r="V33" s="57" t="s">
        <v>198</v>
      </c>
      <c r="W33" s="57" t="s">
        <v>198</v>
      </c>
      <c r="X33" s="57"/>
      <c r="Y33" s="57"/>
      <c r="Z33" s="57" t="s">
        <v>198</v>
      </c>
      <c r="AA33" s="57" t="s">
        <v>198</v>
      </c>
      <c r="AB33" s="57" t="s">
        <v>198</v>
      </c>
      <c r="AC33" s="57" t="s">
        <v>198</v>
      </c>
      <c r="AD33" s="57" t="s">
        <v>198</v>
      </c>
      <c r="AE33" s="57" t="s">
        <v>198</v>
      </c>
      <c r="AF33" s="57"/>
      <c r="AG33" s="57"/>
      <c r="AH33" s="57" t="s">
        <v>198</v>
      </c>
      <c r="AI33" s="57" t="s">
        <v>198</v>
      </c>
      <c r="AJ33" s="57" t="s">
        <v>198</v>
      </c>
      <c r="AK33" s="57" t="s">
        <v>198</v>
      </c>
      <c r="AL33" s="57" t="s">
        <v>198</v>
      </c>
      <c r="AM33" s="57" t="s">
        <v>198</v>
      </c>
      <c r="AN33" s="57"/>
      <c r="AO33" s="57"/>
      <c r="AP33" s="57" t="s">
        <v>198</v>
      </c>
      <c r="AQ33" s="57" t="s">
        <v>198</v>
      </c>
      <c r="AR33" s="57" t="s">
        <v>198</v>
      </c>
      <c r="AS33" s="57" t="s">
        <v>198</v>
      </c>
      <c r="AT33" s="57" t="s">
        <v>198</v>
      </c>
      <c r="AU33" s="57" t="s">
        <v>198</v>
      </c>
      <c r="AV33" s="57"/>
      <c r="AW33" s="57"/>
      <c r="AX33" s="57" t="s">
        <v>198</v>
      </c>
      <c r="AY33" s="57" t="s">
        <v>198</v>
      </c>
      <c r="AZ33" s="57" t="s">
        <v>198</v>
      </c>
      <c r="BA33" s="57" t="s">
        <v>198</v>
      </c>
      <c r="BB33" s="57" t="s">
        <v>198</v>
      </c>
      <c r="BC33" s="57"/>
      <c r="BD33" s="57"/>
      <c r="BE33" s="57" t="s">
        <v>198</v>
      </c>
      <c r="BF33" s="57" t="s">
        <v>198</v>
      </c>
      <c r="BG33" s="57" t="s">
        <v>198</v>
      </c>
      <c r="BH33" s="57"/>
      <c r="BI33" s="57"/>
      <c r="BJ33" s="57" t="s">
        <v>247</v>
      </c>
      <c r="BK33" s="57" t="s">
        <v>247</v>
      </c>
      <c r="BL33" s="57" t="s">
        <v>247</v>
      </c>
      <c r="BM33" s="57" t="s">
        <v>253</v>
      </c>
      <c r="BN33" s="57" t="s">
        <v>253</v>
      </c>
      <c r="BO33" s="57" t="s">
        <v>247</v>
      </c>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C33" s="57"/>
      <c r="DD33" s="57"/>
      <c r="DE33" s="57"/>
      <c r="DF33" s="57"/>
      <c r="DG33" s="57"/>
      <c r="DH33" s="57"/>
      <c r="DI33" s="57"/>
      <c r="DJ33" s="57"/>
      <c r="DK33" s="57"/>
      <c r="DL33" s="57"/>
      <c r="DM33" s="57"/>
      <c r="DO33" s="57"/>
      <c r="DP33" s="57"/>
      <c r="DQ33" s="57"/>
      <c r="DR33" s="57"/>
      <c r="DS33" s="57"/>
      <c r="DT33" s="57"/>
      <c r="DU33" s="57"/>
      <c r="DV33" s="57"/>
      <c r="DW33" s="57"/>
      <c r="DX33" s="57"/>
      <c r="DY33" s="57"/>
      <c r="DZ33" s="57"/>
      <c r="EA33" s="57"/>
      <c r="EB33" s="57"/>
      <c r="EC33" s="57"/>
      <c r="ED33" s="57"/>
      <c r="EE33" s="57"/>
      <c r="EF33" s="57"/>
      <c r="EG33" s="57"/>
      <c r="EH33" s="57"/>
      <c r="EI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row>
    <row r="34" spans="1:185" s="41" customFormat="1" ht="13.5" customHeight="1" x14ac:dyDescent="0.2">
      <c r="A34" s="34"/>
      <c r="B34" s="50" t="s">
        <v>113</v>
      </c>
      <c r="C34" s="71">
        <v>213.45</v>
      </c>
      <c r="D34" s="63">
        <v>213.45</v>
      </c>
      <c r="E34" s="63">
        <v>213.45</v>
      </c>
      <c r="F34" s="63">
        <v>213.45</v>
      </c>
      <c r="G34" s="63">
        <v>213.45</v>
      </c>
      <c r="H34" s="63">
        <v>213.45</v>
      </c>
      <c r="I34" s="63">
        <v>213.45000000000002</v>
      </c>
      <c r="J34" s="63">
        <v>2.8421709430404007E-14</v>
      </c>
      <c r="K34" s="63">
        <v>213.45</v>
      </c>
      <c r="L34" s="63">
        <v>213.45</v>
      </c>
      <c r="M34" s="63">
        <v>213.45</v>
      </c>
      <c r="N34" s="63">
        <v>213.45</v>
      </c>
      <c r="O34" s="63">
        <v>213.45</v>
      </c>
      <c r="P34" s="63">
        <v>213.45</v>
      </c>
      <c r="Q34" s="63">
        <v>3.113442275577916E-14</v>
      </c>
      <c r="R34" s="63">
        <v>213.45</v>
      </c>
      <c r="S34" s="63">
        <v>213.45</v>
      </c>
      <c r="T34" s="63">
        <v>213.45</v>
      </c>
      <c r="U34" s="63">
        <v>213.45</v>
      </c>
      <c r="V34" s="63">
        <v>213.45</v>
      </c>
      <c r="W34" s="63">
        <v>213.45</v>
      </c>
      <c r="X34" s="63">
        <v>213.45000000000002</v>
      </c>
      <c r="Y34" s="63">
        <v>2.8421709430404007E-14</v>
      </c>
      <c r="Z34" s="63">
        <v>194.45</v>
      </c>
      <c r="AA34" s="63">
        <v>194.45</v>
      </c>
      <c r="AB34" s="63">
        <v>194.45</v>
      </c>
      <c r="AC34" s="63">
        <v>194.45</v>
      </c>
      <c r="AD34" s="63">
        <v>194.45</v>
      </c>
      <c r="AE34" s="63">
        <v>194.45</v>
      </c>
      <c r="AF34" s="63">
        <v>194.45000000000002</v>
      </c>
      <c r="AG34" s="63">
        <v>2.8421709430404007E-14</v>
      </c>
      <c r="AH34" s="63">
        <v>194.45</v>
      </c>
      <c r="AI34" s="63">
        <v>194.45</v>
      </c>
      <c r="AJ34" s="63">
        <v>194.45</v>
      </c>
      <c r="AK34" s="63">
        <v>194.45</v>
      </c>
      <c r="AL34" s="63">
        <v>194.45</v>
      </c>
      <c r="AM34" s="63">
        <v>194.45</v>
      </c>
      <c r="AN34" s="63">
        <v>194.45000000000002</v>
      </c>
      <c r="AO34" s="63">
        <v>2.8421709430404007E-14</v>
      </c>
      <c r="AP34" s="63">
        <v>213.45</v>
      </c>
      <c r="AQ34" s="63">
        <v>213.45</v>
      </c>
      <c r="AR34" s="63">
        <v>213.45</v>
      </c>
      <c r="AS34" s="63">
        <v>213.45</v>
      </c>
      <c r="AT34" s="63">
        <v>213.45</v>
      </c>
      <c r="AU34" s="63">
        <v>213.45</v>
      </c>
      <c r="AV34" s="63">
        <v>213.45000000000002</v>
      </c>
      <c r="AW34" s="63">
        <v>2.8421709430404007E-14</v>
      </c>
      <c r="AX34" s="63">
        <v>213.45</v>
      </c>
      <c r="AY34" s="63">
        <v>213.45</v>
      </c>
      <c r="AZ34" s="63">
        <v>213.45</v>
      </c>
      <c r="BA34" s="63">
        <v>213.45</v>
      </c>
      <c r="BB34" s="63">
        <v>213.45</v>
      </c>
      <c r="BC34" s="63">
        <v>213.45</v>
      </c>
      <c r="BD34" s="63">
        <v>3.113442275577916E-14</v>
      </c>
      <c r="BE34" s="63">
        <v>213.45</v>
      </c>
      <c r="BF34" s="63">
        <v>213.45</v>
      </c>
      <c r="BG34" s="63">
        <v>213.45</v>
      </c>
      <c r="BH34" s="63">
        <v>213.44999999999996</v>
      </c>
      <c r="BI34" s="63">
        <v>2.8421709430404007E-14</v>
      </c>
      <c r="BJ34" s="63">
        <v>213.45</v>
      </c>
      <c r="BK34" s="63">
        <v>213.45</v>
      </c>
      <c r="BL34" s="63">
        <v>213.45</v>
      </c>
      <c r="BM34" s="63">
        <v>213.45</v>
      </c>
      <c r="BN34" s="63">
        <v>213.45</v>
      </c>
      <c r="BO34" s="63">
        <v>213.45</v>
      </c>
      <c r="BP34" s="63">
        <v>213.45000000000002</v>
      </c>
      <c r="BQ34" s="63">
        <v>2.8421709430404007E-14</v>
      </c>
      <c r="BS34" s="63"/>
      <c r="BT34" s="63"/>
      <c r="BU34" s="63"/>
      <c r="BV34" s="63"/>
      <c r="BW34" s="63"/>
      <c r="BX34" s="63"/>
      <c r="BY34" s="63"/>
      <c r="BZ34" s="63"/>
      <c r="CA34" s="63"/>
      <c r="CB34" s="169"/>
      <c r="CC34" s="169"/>
      <c r="CD34" s="169"/>
      <c r="CE34" s="169"/>
      <c r="CF34" s="63"/>
      <c r="CG34" s="63"/>
      <c r="CH34" s="63"/>
      <c r="CI34" s="63"/>
      <c r="CJ34" s="169"/>
      <c r="CK34" s="169"/>
      <c r="CL34" s="169"/>
      <c r="CM34" s="169"/>
      <c r="CN34" s="63"/>
      <c r="CO34" s="63"/>
      <c r="CP34" s="169"/>
      <c r="CQ34" s="169"/>
      <c r="CT34" s="169"/>
      <c r="CU34" s="169"/>
      <c r="CV34" s="169"/>
      <c r="CW34" s="169"/>
      <c r="CX34" s="63"/>
      <c r="CY34" s="63"/>
      <c r="CZ34" s="63"/>
      <c r="DA34" s="63"/>
      <c r="DC34" s="63"/>
      <c r="DD34" s="63"/>
      <c r="DE34" s="63"/>
      <c r="DF34" s="63"/>
      <c r="DG34" s="63"/>
      <c r="DH34" s="63"/>
      <c r="DI34" s="63"/>
      <c r="DJ34" s="63"/>
      <c r="DK34" s="63"/>
      <c r="DL34" s="63"/>
      <c r="DM34" s="63"/>
      <c r="DO34" s="63"/>
      <c r="DP34" s="63"/>
      <c r="DQ34" s="63"/>
      <c r="DR34" s="63"/>
      <c r="DS34" s="63"/>
      <c r="DT34" s="63"/>
      <c r="DU34" s="63"/>
      <c r="DV34" s="63"/>
      <c r="DW34" s="63"/>
      <c r="DX34" s="63"/>
      <c r="DY34" s="63"/>
      <c r="DZ34" s="63"/>
      <c r="EA34" s="63"/>
      <c r="EB34" s="63"/>
      <c r="EC34" s="63"/>
      <c r="ED34" s="63"/>
      <c r="EE34" s="63"/>
      <c r="EF34" s="63"/>
      <c r="EG34" s="63"/>
      <c r="EH34" s="63"/>
      <c r="EI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row>
    <row r="35" spans="1:185" s="24" customFormat="1" ht="13.5" customHeight="1" x14ac:dyDescent="0.2">
      <c r="A35" s="34"/>
      <c r="B35" s="51" t="s">
        <v>114</v>
      </c>
      <c r="C35" s="48"/>
      <c r="CQ35" s="64"/>
      <c r="CR35" s="64"/>
      <c r="CS35" s="64"/>
      <c r="DG35" s="56"/>
      <c r="DI35" s="56"/>
      <c r="DJ35" s="56"/>
      <c r="EO35" s="56"/>
      <c r="ET35" s="56"/>
      <c r="EU35" s="56"/>
      <c r="FA35" s="56"/>
      <c r="FF35" s="56"/>
      <c r="FG35" s="56"/>
      <c r="FH35" s="56"/>
      <c r="FV35" s="56"/>
    </row>
    <row r="36" spans="1:185" s="24" customFormat="1" ht="13.5" customHeight="1" x14ac:dyDescent="0.2">
      <c r="A36" s="34"/>
      <c r="B36" s="51" t="s">
        <v>115</v>
      </c>
      <c r="C36" s="48"/>
      <c r="CR36" s="56"/>
      <c r="CS36" s="56"/>
      <c r="DG36" s="56"/>
      <c r="EO36" s="56"/>
    </row>
    <row r="37" spans="1:185" s="56" customFormat="1" ht="13.5" customHeight="1" x14ac:dyDescent="0.2">
      <c r="A37" s="34"/>
      <c r="B37" s="51" t="s">
        <v>48</v>
      </c>
      <c r="C37" s="48">
        <v>2.22959910473099</v>
      </c>
      <c r="D37" s="24">
        <v>2.22959910473099</v>
      </c>
      <c r="E37" s="24">
        <v>2.22959910473099</v>
      </c>
      <c r="F37" s="24">
        <v>2.22959910473099</v>
      </c>
      <c r="G37" s="24">
        <v>2.22959910473099</v>
      </c>
      <c r="H37" s="24">
        <v>2.22959910473099</v>
      </c>
      <c r="I37" s="24">
        <v>2.22959910473099</v>
      </c>
      <c r="J37" s="24">
        <v>0</v>
      </c>
      <c r="K37" s="24">
        <v>2.22959910473099</v>
      </c>
      <c r="L37" s="24">
        <v>2.22959910473099</v>
      </c>
      <c r="M37" s="24">
        <v>2.22959910473099</v>
      </c>
      <c r="N37" s="24">
        <v>2.22959910473099</v>
      </c>
      <c r="O37" s="24">
        <v>2.22959910473099</v>
      </c>
      <c r="P37" s="24">
        <v>2.22959910473099</v>
      </c>
      <c r="Q37" s="24">
        <v>0</v>
      </c>
      <c r="R37" s="24">
        <v>2.22959910473099</v>
      </c>
      <c r="S37" s="24">
        <v>2.22959910473099</v>
      </c>
      <c r="T37" s="24">
        <v>2.22959910473099</v>
      </c>
      <c r="U37" s="24">
        <v>2.22959910473099</v>
      </c>
      <c r="V37" s="24">
        <v>2.22959910473099</v>
      </c>
      <c r="W37" s="24">
        <v>2.22959910473099</v>
      </c>
      <c r="X37" s="24">
        <v>2.22959910473099</v>
      </c>
      <c r="Y37" s="24">
        <v>0</v>
      </c>
      <c r="Z37" s="24">
        <v>2.3640930756598801</v>
      </c>
      <c r="AA37" s="24">
        <v>2.3640930756598801</v>
      </c>
      <c r="AB37" s="24">
        <v>2.3640930756598801</v>
      </c>
      <c r="AC37" s="24">
        <v>2.3640930756598801</v>
      </c>
      <c r="AD37" s="24">
        <v>2.3640930756598801</v>
      </c>
      <c r="AE37" s="24">
        <v>2.3640930756598801</v>
      </c>
      <c r="AF37" s="24">
        <v>2.3640930756598801</v>
      </c>
      <c r="AG37" s="24">
        <v>0</v>
      </c>
      <c r="AH37" s="24">
        <v>2.3640930756598801</v>
      </c>
      <c r="AI37" s="24">
        <v>2.3640930756598801</v>
      </c>
      <c r="AJ37" s="24">
        <v>2.3640930756598801</v>
      </c>
      <c r="AK37" s="24">
        <v>2.3640930756598801</v>
      </c>
      <c r="AL37" s="24">
        <v>2.3640930756598801</v>
      </c>
      <c r="AM37" s="24">
        <v>2.3640930756598801</v>
      </c>
      <c r="AN37" s="24">
        <v>2.3640930756598801</v>
      </c>
      <c r="AO37" s="24">
        <v>0</v>
      </c>
      <c r="AP37" s="24">
        <v>2.22959910473099</v>
      </c>
      <c r="AQ37" s="24">
        <v>2.22959910473099</v>
      </c>
      <c r="AR37" s="24">
        <v>2.22959910473099</v>
      </c>
      <c r="AS37" s="24">
        <v>2.22959910473099</v>
      </c>
      <c r="AT37" s="24">
        <v>2.22959910473099</v>
      </c>
      <c r="AU37" s="24">
        <v>2.22959910473099</v>
      </c>
      <c r="AV37" s="24">
        <v>2.22959910473099</v>
      </c>
      <c r="AW37" s="24">
        <v>0</v>
      </c>
      <c r="AX37" s="24">
        <v>2.22959910473099</v>
      </c>
      <c r="AY37" s="24">
        <v>2.22959910473099</v>
      </c>
      <c r="AZ37" s="24">
        <v>2.22959910473099</v>
      </c>
      <c r="BA37" s="24">
        <v>2.22959910473099</v>
      </c>
      <c r="BB37" s="24">
        <v>2.22959910473099</v>
      </c>
      <c r="BC37" s="24">
        <v>2.22959910473099</v>
      </c>
      <c r="BD37" s="24">
        <v>0</v>
      </c>
      <c r="BE37" s="24">
        <v>2.22959910473099</v>
      </c>
      <c r="BF37" s="24">
        <v>2.22959910473099</v>
      </c>
      <c r="BG37" s="24">
        <v>2.22959910473099</v>
      </c>
      <c r="BH37" s="24">
        <v>2.22959910473099</v>
      </c>
      <c r="BI37" s="24">
        <v>0</v>
      </c>
      <c r="BJ37" s="24">
        <v>2.22959910473099</v>
      </c>
      <c r="BK37" s="24">
        <v>2.22959910473099</v>
      </c>
      <c r="BL37" s="24">
        <v>2.22959910473099</v>
      </c>
      <c r="BM37" s="24">
        <v>2.22959910473099</v>
      </c>
      <c r="BN37" s="24">
        <v>2.22959910473099</v>
      </c>
      <c r="BO37" s="24">
        <v>2.22959910473099</v>
      </c>
      <c r="BP37" s="24">
        <v>2.22959910473099</v>
      </c>
      <c r="BQ37" s="24">
        <v>0</v>
      </c>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row>
    <row r="38" spans="1:185"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row>
    <row r="39" spans="1:185"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row>
    <row r="40" spans="1:185" s="41" customFormat="1" ht="13.5" customHeight="1" x14ac:dyDescent="0.2">
      <c r="A40" s="60"/>
      <c r="B40" s="50" t="s">
        <v>116</v>
      </c>
      <c r="C40" s="71">
        <v>138.41722185734201</v>
      </c>
      <c r="D40" s="63">
        <v>138.07679499711</v>
      </c>
      <c r="E40" s="63">
        <v>138.09566490925801</v>
      </c>
      <c r="F40" s="63">
        <v>137.62201451401901</v>
      </c>
      <c r="G40" s="63">
        <v>137.48201043380499</v>
      </c>
      <c r="H40" s="63">
        <v>137.395731499682</v>
      </c>
      <c r="I40" s="63">
        <v>137.84823970186935</v>
      </c>
      <c r="J40" s="63">
        <v>0.37131811045963542</v>
      </c>
      <c r="K40" s="63">
        <v>151.54676421836501</v>
      </c>
      <c r="L40" s="63">
        <v>151.57351336306999</v>
      </c>
      <c r="M40" s="63">
        <v>152.126223643141</v>
      </c>
      <c r="N40" s="63">
        <v>152.20028850314301</v>
      </c>
      <c r="O40" s="63">
        <v>152.005063454311</v>
      </c>
      <c r="P40" s="63">
        <v>151.890370636406</v>
      </c>
      <c r="Q40" s="63">
        <v>0.27687328133015637</v>
      </c>
      <c r="R40" s="63">
        <v>146.214607453973</v>
      </c>
      <c r="S40" s="63">
        <v>146.06826197111101</v>
      </c>
      <c r="T40" s="63">
        <v>146.070541391315</v>
      </c>
      <c r="U40" s="63">
        <v>147.16816997863299</v>
      </c>
      <c r="V40" s="63">
        <v>147.16985295195701</v>
      </c>
      <c r="W40" s="63">
        <v>147.08828882864401</v>
      </c>
      <c r="X40" s="63">
        <v>146.62995376260548</v>
      </c>
      <c r="Y40" s="63">
        <v>0.51513611283777505</v>
      </c>
      <c r="Z40" s="63">
        <v>135.60984336884101</v>
      </c>
      <c r="AA40" s="63">
        <v>135.54758771778799</v>
      </c>
      <c r="AB40" s="63">
        <v>135.555459804761</v>
      </c>
      <c r="AC40" s="63">
        <v>135.02005237908099</v>
      </c>
      <c r="AD40" s="63">
        <v>134.99580479240799</v>
      </c>
      <c r="AE40" s="63">
        <v>134.92484488387899</v>
      </c>
      <c r="AF40" s="63">
        <v>135.27559882445965</v>
      </c>
      <c r="AG40" s="63">
        <v>0.29738766920978282</v>
      </c>
      <c r="AH40" s="63">
        <v>142.61063508273099</v>
      </c>
      <c r="AI40" s="63">
        <v>142.566393181911</v>
      </c>
      <c r="AJ40" s="63">
        <v>142.632969601024</v>
      </c>
      <c r="AK40" s="63">
        <v>142.827901858741</v>
      </c>
      <c r="AL40" s="63">
        <v>142.81937618245601</v>
      </c>
      <c r="AM40" s="63">
        <v>142.73711011285701</v>
      </c>
      <c r="AN40" s="63">
        <v>142.69906433662001</v>
      </c>
      <c r="AO40" s="63">
        <v>0.10190797380718536</v>
      </c>
      <c r="AP40" s="63">
        <v>145.45657812152399</v>
      </c>
      <c r="AQ40" s="63">
        <v>145.365280659257</v>
      </c>
      <c r="AR40" s="63">
        <v>145.64835279851599</v>
      </c>
      <c r="AS40" s="63">
        <v>146.20238493449401</v>
      </c>
      <c r="AT40" s="63">
        <v>146.11624477653601</v>
      </c>
      <c r="AU40" s="63">
        <v>146.108142108463</v>
      </c>
      <c r="AV40" s="63">
        <v>145.81616389979831</v>
      </c>
      <c r="AW40" s="63">
        <v>0.33794099307716707</v>
      </c>
      <c r="AX40" s="63">
        <v>149.039982251971</v>
      </c>
      <c r="AY40" s="63">
        <v>149.03097617510301</v>
      </c>
      <c r="AZ40" s="63">
        <v>149.052767422535</v>
      </c>
      <c r="BA40" s="63">
        <v>149.17076028786099</v>
      </c>
      <c r="BB40" s="63">
        <v>149.10996520840999</v>
      </c>
      <c r="BC40" s="63">
        <v>149.080890269176</v>
      </c>
      <c r="BD40" s="63">
        <v>5.2683487948057571E-2</v>
      </c>
      <c r="BE40" s="63">
        <v>152.530435568592</v>
      </c>
      <c r="BF40" s="63">
        <v>152.590780296828</v>
      </c>
      <c r="BG40" s="63">
        <v>152.50471993234601</v>
      </c>
      <c r="BH40" s="63">
        <v>152.54197859925534</v>
      </c>
      <c r="BI40" s="63">
        <v>3.6069634055666121E-2</v>
      </c>
      <c r="BJ40" s="63">
        <v>150.617643841492</v>
      </c>
      <c r="BK40" s="63">
        <v>150.25072003099399</v>
      </c>
      <c r="BL40" s="63">
        <v>150.522211922992</v>
      </c>
      <c r="BM40" s="63">
        <v>152.58151390282299</v>
      </c>
      <c r="BN40" s="63">
        <v>152.44803579467001</v>
      </c>
      <c r="BO40" s="63">
        <v>152.425856305937</v>
      </c>
      <c r="BP40" s="63">
        <v>151.47433029981798</v>
      </c>
      <c r="BQ40" s="63">
        <v>1.0179245914383326</v>
      </c>
      <c r="BS40" s="63"/>
      <c r="BT40" s="63"/>
      <c r="BU40" s="63"/>
      <c r="BV40" s="63"/>
      <c r="BW40" s="63"/>
      <c r="BX40" s="63"/>
      <c r="BY40" s="63"/>
      <c r="BZ40" s="63"/>
      <c r="CA40" s="63"/>
      <c r="CF40" s="63"/>
      <c r="CG40" s="63"/>
      <c r="CH40" s="169"/>
      <c r="CI40" s="63"/>
      <c r="CN40" s="63"/>
      <c r="CO40" s="63"/>
      <c r="CT40" s="169"/>
      <c r="CU40" s="169"/>
      <c r="CV40" s="169"/>
      <c r="CW40" s="169"/>
      <c r="CX40" s="63"/>
      <c r="CY40" s="63"/>
      <c r="CZ40" s="169"/>
      <c r="DA40" s="63"/>
      <c r="DC40" s="63"/>
      <c r="DD40" s="63"/>
      <c r="DE40" s="63"/>
      <c r="DF40" s="63"/>
      <c r="DG40" s="63"/>
      <c r="DH40" s="63"/>
      <c r="DI40" s="63"/>
      <c r="DJ40" s="63"/>
      <c r="DK40" s="63"/>
      <c r="DL40" s="63"/>
      <c r="DM40" s="63"/>
      <c r="DO40" s="63"/>
      <c r="DP40" s="63"/>
      <c r="DQ40" s="63"/>
      <c r="DR40" s="63"/>
      <c r="DS40" s="63"/>
      <c r="DT40" s="63"/>
      <c r="DU40" s="63"/>
      <c r="DV40" s="63"/>
      <c r="DW40" s="63"/>
      <c r="DX40" s="63"/>
      <c r="DY40" s="63"/>
      <c r="DZ40" s="63"/>
      <c r="EA40" s="63"/>
      <c r="EB40" s="63"/>
      <c r="EC40" s="63"/>
      <c r="ED40" s="63"/>
      <c r="EE40" s="63"/>
      <c r="EF40" s="63"/>
      <c r="EG40" s="63"/>
      <c r="EH40" s="63"/>
      <c r="EI40" s="63"/>
      <c r="EK40" s="63"/>
      <c r="EL40" s="63"/>
      <c r="EM40" s="63"/>
      <c r="EN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row>
    <row r="41" spans="1:185" s="24" customFormat="1" ht="13.5" customHeight="1" x14ac:dyDescent="0.2">
      <c r="A41" s="60"/>
      <c r="B41" s="51" t="s">
        <v>117</v>
      </c>
      <c r="C41" s="72">
        <v>201.66544405773399</v>
      </c>
      <c r="D41" s="56">
        <v>201.325999586682</v>
      </c>
      <c r="E41" s="56">
        <v>201.52026501432101</v>
      </c>
      <c r="F41" s="56">
        <v>200.737598053216</v>
      </c>
      <c r="G41" s="56">
        <v>200.65753757710101</v>
      </c>
      <c r="H41" s="56">
        <v>200.67301915325501</v>
      </c>
      <c r="I41" s="56">
        <v>201.09664390705152</v>
      </c>
      <c r="J41" s="56">
        <v>0.41967819177468718</v>
      </c>
      <c r="K41" s="56">
        <v>216.33750895020501</v>
      </c>
      <c r="L41" s="56">
        <v>216.37879799934601</v>
      </c>
      <c r="M41" s="56">
        <v>216.632822406381</v>
      </c>
      <c r="N41" s="56">
        <v>216.692546088602</v>
      </c>
      <c r="O41" s="56">
        <v>216.66604306097199</v>
      </c>
      <c r="P41" s="56">
        <v>216.54154370110123</v>
      </c>
      <c r="Q41" s="56">
        <v>0.15149254548643376</v>
      </c>
      <c r="R41" s="56">
        <v>208.57796128951699</v>
      </c>
      <c r="S41" s="56">
        <v>208.521139505902</v>
      </c>
      <c r="T41" s="56">
        <v>208.477371293592</v>
      </c>
      <c r="U41" s="56">
        <v>210.947780332908</v>
      </c>
      <c r="V41" s="56">
        <v>210.908722460082</v>
      </c>
      <c r="W41" s="56">
        <v>210.68427999096099</v>
      </c>
      <c r="X41" s="56">
        <v>209.68620914549365</v>
      </c>
      <c r="Y41" s="56">
        <v>1.1639827894916808</v>
      </c>
      <c r="Z41" s="56">
        <v>196.63030360388001</v>
      </c>
      <c r="AA41" s="56">
        <v>196.631043036319</v>
      </c>
      <c r="AB41" s="56">
        <v>196.62995763185799</v>
      </c>
      <c r="AC41" s="56">
        <v>196.19546375449201</v>
      </c>
      <c r="AD41" s="56">
        <v>195.97073405165301</v>
      </c>
      <c r="AE41" s="56">
        <v>196.18869510219301</v>
      </c>
      <c r="AF41" s="56">
        <v>196.3743661967325</v>
      </c>
      <c r="AG41" s="56">
        <v>0.26649349141382589</v>
      </c>
      <c r="AH41" s="56">
        <v>200.146726431817</v>
      </c>
      <c r="AI41" s="56">
        <v>199.901627643842</v>
      </c>
      <c r="AJ41" s="56">
        <v>199.983842549201</v>
      </c>
      <c r="AK41" s="56">
        <v>200.10263492080099</v>
      </c>
      <c r="AL41" s="56">
        <v>199.937826134126</v>
      </c>
      <c r="AM41" s="56">
        <v>199.988100552308</v>
      </c>
      <c r="AN41" s="56">
        <v>200.01012637201583</v>
      </c>
      <c r="AO41" s="56">
        <v>8.6979578470895255E-2</v>
      </c>
      <c r="AP41" s="56">
        <v>204.146415951373</v>
      </c>
      <c r="AQ41" s="56">
        <v>203.91223819367499</v>
      </c>
      <c r="AR41" s="56">
        <v>204.17240335391901</v>
      </c>
      <c r="AS41" s="56">
        <v>205.05941590964599</v>
      </c>
      <c r="AT41" s="56">
        <v>204.94202018179101</v>
      </c>
      <c r="AU41" s="56">
        <v>205.00805898526701</v>
      </c>
      <c r="AV41" s="56">
        <v>204.54009209594517</v>
      </c>
      <c r="AW41" s="56">
        <v>0.4716306569735656</v>
      </c>
      <c r="AX41" s="56">
        <v>207.02686838036399</v>
      </c>
      <c r="AY41" s="56">
        <v>206.99898568424101</v>
      </c>
      <c r="AZ41" s="56">
        <v>206.95601288388701</v>
      </c>
      <c r="BA41" s="56">
        <v>207.229232396806</v>
      </c>
      <c r="BB41" s="56">
        <v>207.26874629863701</v>
      </c>
      <c r="BC41" s="56">
        <v>207.095969128787</v>
      </c>
      <c r="BD41" s="56">
        <v>0.12757703669517789</v>
      </c>
      <c r="BE41" s="56">
        <v>213.02251292849101</v>
      </c>
      <c r="BF41" s="56">
        <v>212.96642511852701</v>
      </c>
      <c r="BG41" s="56">
        <v>212.95771447320001</v>
      </c>
      <c r="BH41" s="56">
        <v>212.98221750673932</v>
      </c>
      <c r="BI41" s="56">
        <v>2.871421942884303E-2</v>
      </c>
      <c r="BJ41" s="56">
        <v>217.70429099667999</v>
      </c>
      <c r="BK41" s="56">
        <v>216.854310225521</v>
      </c>
      <c r="BL41" s="56">
        <v>217.64614933478501</v>
      </c>
      <c r="BM41" s="56">
        <v>220.45499954540901</v>
      </c>
      <c r="BN41" s="56">
        <v>220.27614739180501</v>
      </c>
      <c r="BO41" s="56">
        <v>219.941399139146</v>
      </c>
      <c r="BP41" s="56">
        <v>218.81288277222436</v>
      </c>
      <c r="BQ41" s="56">
        <v>1.4455384863805734</v>
      </c>
      <c r="BS41" s="56"/>
      <c r="BT41" s="56"/>
      <c r="BU41" s="56"/>
      <c r="BV41" s="56"/>
      <c r="BW41" s="56"/>
      <c r="BX41" s="56"/>
      <c r="BY41" s="56"/>
      <c r="BZ41" s="56"/>
      <c r="CA41" s="56"/>
      <c r="CB41" s="64"/>
      <c r="CC41" s="64"/>
      <c r="CD41" s="64"/>
      <c r="CE41" s="64"/>
      <c r="CF41" s="56"/>
      <c r="CG41" s="56"/>
      <c r="CH41" s="56"/>
      <c r="CI41" s="56"/>
      <c r="CJ41" s="64"/>
      <c r="CK41" s="64"/>
      <c r="CL41" s="64"/>
      <c r="CM41" s="64"/>
      <c r="CN41" s="56"/>
      <c r="CO41" s="56"/>
      <c r="CP41" s="64"/>
      <c r="CT41" s="64"/>
      <c r="CU41" s="64"/>
      <c r="CV41" s="64"/>
      <c r="CW41" s="64"/>
      <c r="CX41" s="56"/>
      <c r="CY41" s="56"/>
      <c r="CZ41" s="56"/>
      <c r="DA41" s="56"/>
      <c r="DC41" s="56"/>
      <c r="DD41" s="56"/>
      <c r="DE41" s="56"/>
      <c r="DF41" s="56"/>
      <c r="DG41" s="56"/>
      <c r="DH41" s="56"/>
      <c r="DI41" s="56"/>
      <c r="DJ41" s="56"/>
      <c r="DK41" s="56"/>
      <c r="DL41" s="56"/>
      <c r="DM41" s="56"/>
      <c r="DO41" s="56"/>
      <c r="DP41" s="56"/>
      <c r="DQ41" s="56"/>
      <c r="DR41" s="56"/>
      <c r="DS41" s="56"/>
      <c r="DT41" s="56"/>
      <c r="DU41" s="56"/>
      <c r="DV41" s="56"/>
      <c r="DW41" s="56"/>
      <c r="DX41" s="56"/>
      <c r="DY41" s="56"/>
      <c r="DZ41" s="56"/>
      <c r="EA41" s="56"/>
      <c r="EB41" s="56"/>
      <c r="EC41" s="56"/>
      <c r="ED41" s="56"/>
      <c r="EE41" s="56"/>
      <c r="EF41" s="56"/>
      <c r="EG41" s="56"/>
      <c r="EH41" s="56"/>
      <c r="EI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row>
    <row r="42" spans="1:185" s="24" customFormat="1" ht="13.5" customHeight="1" x14ac:dyDescent="0.2">
      <c r="A42" s="60"/>
      <c r="B42" s="51" t="s">
        <v>118</v>
      </c>
      <c r="C42" s="72">
        <v>283.25562150750699</v>
      </c>
      <c r="D42" s="56">
        <v>282.57681078444801</v>
      </c>
      <c r="E42" s="56">
        <v>282.84001159927402</v>
      </c>
      <c r="F42" s="56">
        <v>281.70243597042202</v>
      </c>
      <c r="G42" s="56">
        <v>281.447358363413</v>
      </c>
      <c r="H42" s="56">
        <v>281.23995552421002</v>
      </c>
      <c r="I42" s="56">
        <v>282.17703229154569</v>
      </c>
      <c r="J42" s="56">
        <v>0.75260632470902766</v>
      </c>
      <c r="K42" s="56">
        <v>312.01756954762902</v>
      </c>
      <c r="L42" s="56">
        <v>312.24450582990602</v>
      </c>
      <c r="M42" s="56">
        <v>311.83962796978699</v>
      </c>
      <c r="N42" s="56">
        <v>312.092592535059</v>
      </c>
      <c r="O42" s="56">
        <v>312.754591803572</v>
      </c>
      <c r="P42" s="56">
        <v>312.18977753719065</v>
      </c>
      <c r="Q42" s="56">
        <v>0.3110355533994778</v>
      </c>
      <c r="R42" s="56">
        <v>292.07266001394299</v>
      </c>
      <c r="S42" s="56">
        <v>292.11584106327598</v>
      </c>
      <c r="T42" s="56">
        <v>292.04153755728902</v>
      </c>
      <c r="U42" s="56">
        <v>304.46646291772601</v>
      </c>
      <c r="V42" s="56">
        <v>304.38273816791701</v>
      </c>
      <c r="W42" s="56">
        <v>303.64611596271698</v>
      </c>
      <c r="X42" s="56">
        <v>298.12089261381135</v>
      </c>
      <c r="Y42" s="56">
        <v>6.0498675590276294</v>
      </c>
      <c r="Z42" s="56">
        <v>273.14424241378401</v>
      </c>
      <c r="AA42" s="56">
        <v>273.55954010773598</v>
      </c>
      <c r="AB42" s="56">
        <v>273.525542694644</v>
      </c>
      <c r="AC42" s="56">
        <v>272.805050849574</v>
      </c>
      <c r="AD42" s="56">
        <v>272.29960807880599</v>
      </c>
      <c r="AE42" s="56">
        <v>272.96620882981199</v>
      </c>
      <c r="AF42" s="56">
        <v>273.05003216239265</v>
      </c>
      <c r="AG42" s="56">
        <v>0.43296702800931836</v>
      </c>
      <c r="AH42" s="56">
        <v>276.00737291265301</v>
      </c>
      <c r="AI42" s="56">
        <v>275.06722579812902</v>
      </c>
      <c r="AJ42" s="56">
        <v>275.75581777309702</v>
      </c>
      <c r="AK42" s="56">
        <v>275.466351460677</v>
      </c>
      <c r="AL42" s="56">
        <v>274.28157482622998</v>
      </c>
      <c r="AM42" s="56">
        <v>275.03167160316798</v>
      </c>
      <c r="AN42" s="56">
        <v>275.26833572899233</v>
      </c>
      <c r="AO42" s="56">
        <v>0.56172014445460672</v>
      </c>
      <c r="AP42" s="56">
        <v>282.66127310780001</v>
      </c>
      <c r="AQ42" s="56">
        <v>282.12659020247997</v>
      </c>
      <c r="AR42" s="56">
        <v>282.26431937691802</v>
      </c>
      <c r="AS42" s="56">
        <v>283.76546196026999</v>
      </c>
      <c r="AT42" s="56">
        <v>283.73268254045701</v>
      </c>
      <c r="AU42" s="56">
        <v>283.96082942324699</v>
      </c>
      <c r="AV42" s="56">
        <v>283.08519276852871</v>
      </c>
      <c r="AW42" s="56">
        <v>0.75511683560805065</v>
      </c>
      <c r="AX42" s="56">
        <v>285.59347209327899</v>
      </c>
      <c r="AY42" s="56">
        <v>285.46407732321501</v>
      </c>
      <c r="AZ42" s="56">
        <v>285.28650186598497</v>
      </c>
      <c r="BA42" s="56">
        <v>285.93880138392598</v>
      </c>
      <c r="BB42" s="56">
        <v>286.36993956049997</v>
      </c>
      <c r="BC42" s="56">
        <v>285.73055844538101</v>
      </c>
      <c r="BD42" s="56">
        <v>0.38449042483084261</v>
      </c>
      <c r="BE42" s="56">
        <v>295.678120931092</v>
      </c>
      <c r="BF42" s="56">
        <v>296.17417321640102</v>
      </c>
      <c r="BG42" s="56">
        <v>296.28706470686802</v>
      </c>
      <c r="BH42" s="56">
        <v>296.04645295145366</v>
      </c>
      <c r="BI42" s="56">
        <v>0.26449635167333219</v>
      </c>
      <c r="BJ42" s="56">
        <v>341.96656020467202</v>
      </c>
      <c r="BK42" s="56">
        <v>334.47223865060602</v>
      </c>
      <c r="BL42" s="56">
        <v>340.94270842464499</v>
      </c>
      <c r="BM42" s="56">
        <v>351.72821406785499</v>
      </c>
      <c r="BN42" s="56">
        <v>350.21812532251698</v>
      </c>
      <c r="BO42" s="56">
        <v>348.00984021399103</v>
      </c>
      <c r="BP42" s="56">
        <v>344.55628114738096</v>
      </c>
      <c r="BQ42" s="56">
        <v>6.0121078800233789</v>
      </c>
      <c r="BS42" s="56"/>
      <c r="BT42" s="56"/>
      <c r="BU42" s="56"/>
      <c r="BV42" s="56"/>
      <c r="BW42" s="56"/>
      <c r="BX42" s="56"/>
      <c r="BY42" s="56"/>
      <c r="BZ42" s="56"/>
      <c r="CA42" s="56"/>
      <c r="CB42" s="64"/>
      <c r="CC42" s="64"/>
      <c r="CD42" s="64"/>
      <c r="CE42" s="64"/>
      <c r="CF42" s="56"/>
      <c r="CG42" s="56"/>
      <c r="CH42" s="56"/>
      <c r="CI42" s="56"/>
      <c r="CJ42" s="64"/>
      <c r="CK42" s="64"/>
      <c r="CL42" s="64"/>
      <c r="CM42" s="64"/>
      <c r="CN42" s="56"/>
      <c r="CO42" s="56"/>
      <c r="CP42" s="64"/>
      <c r="CQ42" s="64"/>
      <c r="CR42" s="64"/>
      <c r="CS42" s="64"/>
      <c r="CT42" s="56"/>
      <c r="CU42" s="56"/>
      <c r="CV42" s="56"/>
      <c r="CW42" s="56"/>
      <c r="CX42" s="56"/>
      <c r="CY42" s="56"/>
      <c r="CZ42" s="56"/>
      <c r="DA42" s="56"/>
      <c r="DC42" s="56"/>
      <c r="DD42" s="56"/>
      <c r="DE42" s="56"/>
      <c r="DF42" s="56"/>
      <c r="DG42" s="56"/>
      <c r="DH42" s="56"/>
      <c r="DI42" s="56"/>
      <c r="DJ42" s="56"/>
      <c r="DK42" s="56"/>
      <c r="DL42" s="56"/>
      <c r="DM42" s="56"/>
      <c r="DO42" s="56"/>
      <c r="DP42" s="56"/>
      <c r="DQ42" s="56"/>
      <c r="DR42" s="56"/>
      <c r="DS42" s="56"/>
      <c r="DT42" s="56"/>
      <c r="DU42" s="56"/>
      <c r="DV42" s="56"/>
      <c r="DW42" s="56"/>
      <c r="DX42" s="56"/>
      <c r="DY42" s="56"/>
      <c r="DZ42" s="56"/>
      <c r="EA42" s="56"/>
      <c r="EB42" s="56"/>
      <c r="EC42" s="56"/>
      <c r="ED42" s="56"/>
      <c r="EE42" s="56"/>
      <c r="EF42" s="56"/>
      <c r="EG42" s="56"/>
      <c r="EH42" s="56"/>
      <c r="EI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row>
    <row r="43" spans="1:185" s="24" customFormat="1" ht="13.5" customHeight="1" x14ac:dyDescent="0.2">
      <c r="A43" s="60"/>
      <c r="B43" s="51" t="s">
        <v>119</v>
      </c>
      <c r="C43" s="48">
        <v>2.0463900207406298</v>
      </c>
      <c r="D43" s="24">
        <v>2.0465191909354599</v>
      </c>
      <c r="E43" s="24">
        <v>2.0481454778839598</v>
      </c>
      <c r="F43" s="24">
        <v>2.0469285888975701</v>
      </c>
      <c r="G43" s="24">
        <v>2.04715771521921</v>
      </c>
      <c r="H43" s="24">
        <v>2.0469337180599498</v>
      </c>
      <c r="I43" s="24">
        <v>2.0470124519561299</v>
      </c>
      <c r="J43" s="24">
        <v>5.6991348177824741E-4</v>
      </c>
      <c r="K43" s="24">
        <v>2.0588863850503598</v>
      </c>
      <c r="L43" s="24">
        <v>2.06002024299571</v>
      </c>
      <c r="M43" s="24">
        <v>2.0498742458848001</v>
      </c>
      <c r="N43" s="24">
        <v>2.0505387710130001</v>
      </c>
      <c r="O43" s="24">
        <v>2.0575274579427401</v>
      </c>
      <c r="P43" s="24">
        <v>2.0553694205773221</v>
      </c>
      <c r="Q43" s="24">
        <v>4.2939127531226784E-3</v>
      </c>
      <c r="R43" s="24">
        <v>1.9975614276835201</v>
      </c>
      <c r="S43" s="24">
        <v>1.99985840264909</v>
      </c>
      <c r="T43" s="24">
        <v>1.9993185126556501</v>
      </c>
      <c r="U43" s="24">
        <v>2.0688336544643602</v>
      </c>
      <c r="V43" s="24">
        <v>2.0682410973617</v>
      </c>
      <c r="W43" s="24">
        <v>2.0643799610481599</v>
      </c>
      <c r="X43" s="24">
        <v>2.03303217597708</v>
      </c>
      <c r="Y43" s="24">
        <v>3.4154994636409169E-2</v>
      </c>
      <c r="Z43" s="24">
        <v>2.0141918582625902</v>
      </c>
      <c r="AA43" s="24">
        <v>2.0181808080368802</v>
      </c>
      <c r="AB43" s="24">
        <v>2.0178128058331302</v>
      </c>
      <c r="AC43" s="24">
        <v>2.0204780404295</v>
      </c>
      <c r="AD43" s="24">
        <v>2.0170968164346998</v>
      </c>
      <c r="AE43" s="24">
        <v>2.0230981852507202</v>
      </c>
      <c r="AF43" s="24">
        <v>2.0184764190412534</v>
      </c>
      <c r="AG43" s="24">
        <v>2.773557999238091E-3</v>
      </c>
      <c r="AH43" s="24">
        <v>1.93539123328731</v>
      </c>
      <c r="AI43" s="24">
        <v>1.9293973822228301</v>
      </c>
      <c r="AJ43" s="24">
        <v>1.9333245219842701</v>
      </c>
      <c r="AK43" s="24">
        <v>1.9286592316753099</v>
      </c>
      <c r="AL43" s="24">
        <v>1.92047873445287</v>
      </c>
      <c r="AM43" s="24">
        <v>1.9268406890521399</v>
      </c>
      <c r="AN43" s="24">
        <v>1.9290152987791218</v>
      </c>
      <c r="AO43" s="24">
        <v>4.7801076519569758E-3</v>
      </c>
      <c r="AP43" s="24">
        <v>1.9432690962360299</v>
      </c>
      <c r="AQ43" s="24">
        <v>1.9408113747862501</v>
      </c>
      <c r="AR43" s="24">
        <v>1.9379849751366001</v>
      </c>
      <c r="AS43" s="24">
        <v>1.9409085705914499</v>
      </c>
      <c r="AT43" s="24">
        <v>1.94182845976083</v>
      </c>
      <c r="AU43" s="24">
        <v>1.9434976403467701</v>
      </c>
      <c r="AV43" s="24">
        <v>1.9413833528096551</v>
      </c>
      <c r="AW43" s="24">
        <v>1.8405573467657804E-3</v>
      </c>
      <c r="AX43" s="24">
        <v>1.9162205186689301</v>
      </c>
      <c r="AY43" s="24">
        <v>1.9154680768366601</v>
      </c>
      <c r="AZ43" s="24">
        <v>1.91399667915762</v>
      </c>
      <c r="BA43" s="24">
        <v>1.9168555609164899</v>
      </c>
      <c r="BB43" s="24">
        <v>1.92052851169432</v>
      </c>
      <c r="BC43" s="24">
        <v>1.9166138694548043</v>
      </c>
      <c r="BD43" s="24">
        <v>2.177158204737086E-3</v>
      </c>
      <c r="BE43" s="24">
        <v>1.9384860459414801</v>
      </c>
      <c r="BF43" s="24">
        <v>1.9409703039742401</v>
      </c>
      <c r="BG43" s="24">
        <v>1.9428058675056501</v>
      </c>
      <c r="BH43" s="24">
        <v>1.9407540724737899</v>
      </c>
      <c r="BI43" s="24">
        <v>1.7701754400637156E-3</v>
      </c>
      <c r="BJ43" s="24">
        <v>2.2704282943408201</v>
      </c>
      <c r="BK43" s="24">
        <v>2.2260940818227701</v>
      </c>
      <c r="BL43" s="24">
        <v>2.2650657605209399</v>
      </c>
      <c r="BM43" s="24">
        <v>2.30518235840723</v>
      </c>
      <c r="BN43" s="24">
        <v>2.29729509794551</v>
      </c>
      <c r="BO43" s="24">
        <v>2.283141775602</v>
      </c>
      <c r="BP43" s="24">
        <v>2.2745345614398782</v>
      </c>
      <c r="BQ43" s="24">
        <v>2.5769534022677506E-2</v>
      </c>
      <c r="CC43" s="64"/>
      <c r="CD43" s="64"/>
      <c r="CE43" s="64"/>
      <c r="CJ43" s="64"/>
      <c r="CK43" s="64"/>
      <c r="CL43" s="64"/>
      <c r="CM43" s="64"/>
      <c r="CP43" s="64"/>
      <c r="CQ43" s="64"/>
      <c r="CR43" s="64"/>
      <c r="CS43" s="64"/>
      <c r="DG43" s="64"/>
      <c r="DJ43" s="64"/>
      <c r="EU43" s="64"/>
      <c r="FF43" s="64"/>
      <c r="FH43" s="64"/>
      <c r="FV43" s="64"/>
    </row>
    <row r="44" spans="1:185" s="24" customFormat="1" ht="13.5" customHeight="1" x14ac:dyDescent="0.2">
      <c r="A44" s="60"/>
      <c r="B44" s="51" t="s">
        <v>120</v>
      </c>
      <c r="C44" s="72">
        <v>144.838399650165</v>
      </c>
      <c r="D44" s="56">
        <v>144.50001578733799</v>
      </c>
      <c r="E44" s="56">
        <v>144.74434669001599</v>
      </c>
      <c r="F44" s="56">
        <v>144.080421456403</v>
      </c>
      <c r="G44" s="56">
        <v>143.96534792960699</v>
      </c>
      <c r="H44" s="56">
        <v>143.84422402452901</v>
      </c>
      <c r="I44" s="56">
        <v>144.32879258967634</v>
      </c>
      <c r="J44" s="56">
        <v>0.38520316823978618</v>
      </c>
      <c r="K44" s="56">
        <v>160.47080532926401</v>
      </c>
      <c r="L44" s="56">
        <v>160.670992466835</v>
      </c>
      <c r="M44" s="56">
        <v>159.71340432664601</v>
      </c>
      <c r="N44" s="56">
        <v>159.89230403191601</v>
      </c>
      <c r="O44" s="56">
        <v>160.74952834926199</v>
      </c>
      <c r="P44" s="56">
        <v>160.29940690078462</v>
      </c>
      <c r="Q44" s="56">
        <v>0.41933145250497961</v>
      </c>
      <c r="R44" s="56">
        <v>145.85805255996999</v>
      </c>
      <c r="S44" s="56">
        <v>146.047579092164</v>
      </c>
      <c r="T44" s="56">
        <v>145.97099616597399</v>
      </c>
      <c r="U44" s="56">
        <v>157.29829293909299</v>
      </c>
      <c r="V44" s="56">
        <v>157.21288521596</v>
      </c>
      <c r="W44" s="56">
        <v>156.55782713407299</v>
      </c>
      <c r="X44" s="56">
        <v>151.49093885120567</v>
      </c>
      <c r="Y44" s="56">
        <v>5.5372786525945035</v>
      </c>
      <c r="Z44" s="56">
        <v>137.534399044943</v>
      </c>
      <c r="AA44" s="56">
        <v>138.01195238994799</v>
      </c>
      <c r="AB44" s="56">
        <v>137.970082889884</v>
      </c>
      <c r="AC44" s="56">
        <v>137.78499847049301</v>
      </c>
      <c r="AD44" s="56">
        <v>137.30380328639799</v>
      </c>
      <c r="AE44" s="56">
        <v>138.04136394593201</v>
      </c>
      <c r="AF44" s="56">
        <v>137.774433337933</v>
      </c>
      <c r="AG44" s="56">
        <v>0.27238658984994946</v>
      </c>
      <c r="AH44" s="56">
        <v>133.39673782992199</v>
      </c>
      <c r="AI44" s="56">
        <v>132.50083261621899</v>
      </c>
      <c r="AJ44" s="56">
        <v>133.122848172072</v>
      </c>
      <c r="AK44" s="56">
        <v>132.638449601936</v>
      </c>
      <c r="AL44" s="56">
        <v>131.462198643775</v>
      </c>
      <c r="AM44" s="56">
        <v>132.29456149031199</v>
      </c>
      <c r="AN44" s="56">
        <v>132.56927139237266</v>
      </c>
      <c r="AO44" s="56">
        <v>0.61936702205160432</v>
      </c>
      <c r="AP44" s="56">
        <v>137.204694986276</v>
      </c>
      <c r="AQ44" s="56">
        <v>136.761309543224</v>
      </c>
      <c r="AR44" s="56">
        <v>136.61596657840201</v>
      </c>
      <c r="AS44" s="56">
        <v>137.56307702577601</v>
      </c>
      <c r="AT44" s="56">
        <v>137.616437763921</v>
      </c>
      <c r="AU44" s="56">
        <v>137.85268731478499</v>
      </c>
      <c r="AV44" s="56">
        <v>137.26902886873066</v>
      </c>
      <c r="AW44" s="56">
        <v>0.45391308965182975</v>
      </c>
      <c r="AX44" s="56">
        <v>136.55348984130799</v>
      </c>
      <c r="AY44" s="56">
        <v>136.433101148112</v>
      </c>
      <c r="AZ44" s="56">
        <v>136.23373444345</v>
      </c>
      <c r="BA44" s="56">
        <v>136.76804109606499</v>
      </c>
      <c r="BB44" s="56">
        <v>137.25997435209001</v>
      </c>
      <c r="BC44" s="56">
        <v>136.64966817620501</v>
      </c>
      <c r="BD44" s="56">
        <v>0.35089548195542952</v>
      </c>
      <c r="BE44" s="56">
        <v>143.147685362499</v>
      </c>
      <c r="BF44" s="56">
        <v>143.58339291957299</v>
      </c>
      <c r="BG44" s="56">
        <v>143.78234477452199</v>
      </c>
      <c r="BH44" s="56">
        <v>143.504474352198</v>
      </c>
      <c r="BI44" s="56">
        <v>0.26503993098491274</v>
      </c>
      <c r="BJ44" s="56">
        <v>191.34891636318</v>
      </c>
      <c r="BK44" s="56">
        <v>184.221518619612</v>
      </c>
      <c r="BL44" s="56">
        <v>190.42049650165299</v>
      </c>
      <c r="BM44" s="56">
        <v>199.146700165032</v>
      </c>
      <c r="BN44" s="56">
        <v>197.77008952784701</v>
      </c>
      <c r="BO44" s="56">
        <v>195.58398390805399</v>
      </c>
      <c r="BP44" s="56">
        <v>193.08195084756301</v>
      </c>
      <c r="BQ44" s="56">
        <v>5.0598749166134267</v>
      </c>
      <c r="CC44" s="64"/>
      <c r="CD44" s="64"/>
      <c r="CE44" s="64"/>
      <c r="CJ44" s="64"/>
      <c r="CK44" s="64"/>
      <c r="CL44" s="64"/>
      <c r="CM44" s="64"/>
      <c r="CP44" s="64"/>
      <c r="CQ44" s="64"/>
      <c r="CR44" s="64"/>
      <c r="CS44" s="64"/>
      <c r="DG44" s="64"/>
      <c r="DJ44" s="64"/>
      <c r="EU44" s="64"/>
      <c r="FF44" s="64"/>
      <c r="FH44" s="64"/>
      <c r="FV44" s="64"/>
    </row>
    <row r="45" spans="1:185" s="24" customFormat="1" ht="13.5" customHeight="1" x14ac:dyDescent="0.2">
      <c r="A45" s="60"/>
      <c r="B45" s="51" t="s">
        <v>131</v>
      </c>
      <c r="C45" s="48">
        <v>1.4595997194799399</v>
      </c>
      <c r="D45" s="24">
        <v>1.4590108736565299</v>
      </c>
      <c r="E45" s="24">
        <v>1.45954835979484</v>
      </c>
      <c r="F45" s="24">
        <v>1.45938174585114</v>
      </c>
      <c r="G45" s="24">
        <v>1.4592303119624199</v>
      </c>
      <c r="H45" s="24">
        <v>1.4587879634988501</v>
      </c>
      <c r="I45" s="24">
        <v>1.4592598290406198</v>
      </c>
      <c r="J45" s="24">
        <v>2.8842860070906596E-4</v>
      </c>
      <c r="K45" s="24">
        <v>1.46497261919126</v>
      </c>
      <c r="L45" s="24">
        <v>1.4650433823881099</v>
      </c>
      <c r="M45" s="24">
        <v>1.4639699092257601</v>
      </c>
      <c r="N45" s="24">
        <v>1.4643133819</v>
      </c>
      <c r="O45" s="24">
        <v>1.4659417391651199</v>
      </c>
      <c r="P45" s="24">
        <v>1.46484820637405</v>
      </c>
      <c r="Q45" s="24">
        <v>6.7923917575956401E-4</v>
      </c>
      <c r="R45" s="24">
        <v>1.4492562390795301</v>
      </c>
      <c r="S45" s="24">
        <v>1.45041153032586</v>
      </c>
      <c r="T45" s="24">
        <v>1.4503851467787701</v>
      </c>
      <c r="U45" s="24">
        <v>1.46804707610331</v>
      </c>
      <c r="V45" s="24">
        <v>1.46783135857923</v>
      </c>
      <c r="W45" s="24">
        <v>1.46646463551101</v>
      </c>
      <c r="X45" s="24">
        <v>1.458732664396285</v>
      </c>
      <c r="Y45" s="24">
        <v>8.7373989071729916E-3</v>
      </c>
      <c r="Z45" s="24">
        <v>1.45079276835636</v>
      </c>
      <c r="AA45" s="24">
        <v>1.4519586961262001</v>
      </c>
      <c r="AB45" s="24">
        <v>1.4518451427852199</v>
      </c>
      <c r="AC45" s="24">
        <v>1.4525945759552801</v>
      </c>
      <c r="AD45" s="24">
        <v>1.45162361978622</v>
      </c>
      <c r="AE45" s="24">
        <v>1.4529466786333201</v>
      </c>
      <c r="AF45" s="24">
        <v>1.4519602469404334</v>
      </c>
      <c r="AG45" s="24">
        <v>6.9101329468683513E-4</v>
      </c>
      <c r="AH45" s="24">
        <v>1.4253201104194899</v>
      </c>
      <c r="AI45" s="24">
        <v>1.4239654280218601</v>
      </c>
      <c r="AJ45" s="24">
        <v>1.4251620312219599</v>
      </c>
      <c r="AK45" s="24">
        <v>1.4233928467533199</v>
      </c>
      <c r="AL45" s="24">
        <v>1.42034482705034</v>
      </c>
      <c r="AM45" s="24">
        <v>1.42316049116445</v>
      </c>
      <c r="AN45" s="24">
        <v>1.42355762243857</v>
      </c>
      <c r="AO45" s="24">
        <v>1.6509449467317231E-3</v>
      </c>
      <c r="AP45" s="24">
        <v>1.4255489273453601</v>
      </c>
      <c r="AQ45" s="24">
        <v>1.4245211989484301</v>
      </c>
      <c r="AR45" s="24">
        <v>1.4231678760419399</v>
      </c>
      <c r="AS45" s="24">
        <v>1.4241731819344501</v>
      </c>
      <c r="AT45" s="24">
        <v>1.4249833320995799</v>
      </c>
      <c r="AU45" s="24">
        <v>1.4253114466655199</v>
      </c>
      <c r="AV45" s="24">
        <v>1.42461766050588</v>
      </c>
      <c r="AW45" s="24">
        <v>7.9488509656743911E-4</v>
      </c>
      <c r="AX45" s="24">
        <v>1.41811508982624</v>
      </c>
      <c r="AY45" s="24">
        <v>1.4178429323739401</v>
      </c>
      <c r="AZ45" s="24">
        <v>1.4173322355650499</v>
      </c>
      <c r="BA45" s="24">
        <v>1.41856740249689</v>
      </c>
      <c r="BB45" s="24">
        <v>1.4202275243999201</v>
      </c>
      <c r="BC45" s="24">
        <v>1.4184170369324078</v>
      </c>
      <c r="BD45" s="24">
        <v>9.8975115848368178E-4</v>
      </c>
      <c r="BE45" s="24">
        <v>1.4364074622085501</v>
      </c>
      <c r="BF45" s="24">
        <v>1.4372904024353199</v>
      </c>
      <c r="BG45" s="24">
        <v>1.4377219408581901</v>
      </c>
      <c r="BH45" s="24">
        <v>1.4371399351673535</v>
      </c>
      <c r="BI45" s="24">
        <v>5.4707941479387591E-4</v>
      </c>
      <c r="BJ45" s="24">
        <v>1.50465684592417</v>
      </c>
      <c r="BK45" s="24">
        <v>1.49952312175643</v>
      </c>
      <c r="BL45" s="24">
        <v>1.5044505764381799</v>
      </c>
      <c r="BM45" s="24">
        <v>1.5140482727390201</v>
      </c>
      <c r="BN45" s="24">
        <v>1.5132196789832899</v>
      </c>
      <c r="BO45" s="24">
        <v>1.5102644553368101</v>
      </c>
      <c r="BP45" s="24">
        <v>1.5076938251963166</v>
      </c>
      <c r="BQ45" s="24">
        <v>5.2285196004919201E-3</v>
      </c>
      <c r="CC45" s="64"/>
      <c r="CD45" s="64"/>
      <c r="CE45" s="64"/>
      <c r="CJ45" s="64"/>
      <c r="CK45" s="64"/>
      <c r="CL45" s="64"/>
      <c r="CM45" s="64"/>
      <c r="CP45" s="64"/>
      <c r="CQ45" s="64"/>
      <c r="CR45" s="64"/>
      <c r="CS45" s="64"/>
      <c r="DG45" s="64"/>
      <c r="DJ45" s="64"/>
      <c r="EU45" s="64"/>
      <c r="FF45" s="64"/>
      <c r="FH45" s="64"/>
      <c r="FV45" s="64"/>
    </row>
    <row r="46" spans="1:185" s="24" customFormat="1" ht="13.5" customHeight="1" x14ac:dyDescent="0.2">
      <c r="A46" s="60"/>
      <c r="B46" s="51" t="s">
        <v>132</v>
      </c>
      <c r="C46" s="191">
        <v>76.340253186295996</v>
      </c>
      <c r="D46" s="64">
        <v>76.137778681839094</v>
      </c>
      <c r="E46" s="64">
        <v>76.265583733105899</v>
      </c>
      <c r="F46" s="64">
        <v>75.973299988896798</v>
      </c>
      <c r="G46" s="64">
        <v>75.915408163789095</v>
      </c>
      <c r="H46" s="64">
        <v>75.834369159655196</v>
      </c>
      <c r="I46" s="64">
        <v>76.07778215226368</v>
      </c>
      <c r="J46" s="64">
        <v>0.18452270890033626</v>
      </c>
      <c r="K46" s="64">
        <v>83.128487344253998</v>
      </c>
      <c r="L46" s="64">
        <v>83.158651199347702</v>
      </c>
      <c r="M46" s="64">
        <v>83.118150200695695</v>
      </c>
      <c r="N46" s="64">
        <v>83.197948280496604</v>
      </c>
      <c r="O46" s="64">
        <v>83.416988030736903</v>
      </c>
      <c r="P46" s="64">
        <v>83.204045011106174</v>
      </c>
      <c r="Q46" s="64">
        <v>0.11002670344524447</v>
      </c>
      <c r="R46" s="64">
        <v>77.687311414517197</v>
      </c>
      <c r="S46" s="64">
        <v>77.8467695206554</v>
      </c>
      <c r="T46" s="64">
        <v>77.822901160122797</v>
      </c>
      <c r="U46" s="64">
        <v>81.536685409483496</v>
      </c>
      <c r="V46" s="64">
        <v>81.486331263923802</v>
      </c>
      <c r="W46" s="64">
        <v>81.214033350087206</v>
      </c>
      <c r="X46" s="64">
        <v>79.599005353131645</v>
      </c>
      <c r="Y46" s="64">
        <v>1.8167906115480124</v>
      </c>
      <c r="Z46" s="64">
        <v>73.237730268163403</v>
      </c>
      <c r="AA46" s="64">
        <v>73.4271978621654</v>
      </c>
      <c r="AB46" s="64">
        <v>73.411336168342203</v>
      </c>
      <c r="AC46" s="64">
        <v>73.328656925694702</v>
      </c>
      <c r="AD46" s="64">
        <v>73.138609675885206</v>
      </c>
      <c r="AE46" s="64">
        <v>73.373014190371407</v>
      </c>
      <c r="AF46" s="64">
        <v>73.319424181770387</v>
      </c>
      <c r="AG46" s="64">
        <v>0.10197049663392904</v>
      </c>
      <c r="AH46" s="64">
        <v>71.201138584863997</v>
      </c>
      <c r="AI46" s="64">
        <v>70.895214542742707</v>
      </c>
      <c r="AJ46" s="64">
        <v>71.128543932663803</v>
      </c>
      <c r="AK46" s="64">
        <v>70.903896099033901</v>
      </c>
      <c r="AL46" s="64">
        <v>70.402248820837201</v>
      </c>
      <c r="AM46" s="64">
        <v>70.820736845292402</v>
      </c>
      <c r="AN46" s="64">
        <v>70.891963137572333</v>
      </c>
      <c r="AO46" s="64">
        <v>0.25710121020920967</v>
      </c>
      <c r="AP46" s="64">
        <v>72.637717957279705</v>
      </c>
      <c r="AQ46" s="64">
        <v>72.422996996806802</v>
      </c>
      <c r="AR46" s="64">
        <v>72.280285464879796</v>
      </c>
      <c r="AS46" s="64">
        <v>72.729240347468206</v>
      </c>
      <c r="AT46" s="64">
        <v>72.823117765958898</v>
      </c>
      <c r="AU46" s="64">
        <v>72.897028310842799</v>
      </c>
      <c r="AV46" s="64">
        <v>72.631731140539372</v>
      </c>
      <c r="AW46" s="64">
        <v>0.21742405650043922</v>
      </c>
      <c r="AX46" s="64">
        <v>72.558640390177104</v>
      </c>
      <c r="AY46" s="64">
        <v>72.505685748695996</v>
      </c>
      <c r="AZ46" s="64">
        <v>72.410429670067302</v>
      </c>
      <c r="BA46" s="64">
        <v>72.6942026352054</v>
      </c>
      <c r="BB46" s="64">
        <v>72.978285019797795</v>
      </c>
      <c r="BC46" s="64">
        <v>72.629448692788714</v>
      </c>
      <c r="BD46" s="64">
        <v>0.19706865324691655</v>
      </c>
      <c r="BE46" s="64">
        <v>77.5199204760751</v>
      </c>
      <c r="BF46" s="64">
        <v>77.660066302130005</v>
      </c>
      <c r="BG46" s="64">
        <v>77.721131290800102</v>
      </c>
      <c r="BH46" s="64">
        <v>77.633706023001722</v>
      </c>
      <c r="BI46" s="64">
        <v>8.4232203767778957E-2</v>
      </c>
      <c r="BJ46" s="64">
        <v>90.012679313862094</v>
      </c>
      <c r="BK46" s="64">
        <v>88.855941111259099</v>
      </c>
      <c r="BL46" s="64">
        <v>89.952663787349707</v>
      </c>
      <c r="BM46" s="64">
        <v>92.766285878165206</v>
      </c>
      <c r="BN46" s="64">
        <v>92.538643635607002</v>
      </c>
      <c r="BO46" s="64">
        <v>91.946505686646205</v>
      </c>
      <c r="BP46" s="64">
        <v>91.012119902148228</v>
      </c>
      <c r="BQ46" s="64">
        <v>1.4748381550460732</v>
      </c>
      <c r="BS46" s="56"/>
      <c r="BT46" s="56"/>
      <c r="BU46" s="56"/>
      <c r="BV46" s="56"/>
      <c r="BW46" s="56"/>
      <c r="BX46" s="56"/>
      <c r="BY46" s="56"/>
      <c r="BZ46" s="56"/>
      <c r="CA46" s="56"/>
      <c r="CB46" s="64"/>
      <c r="CC46" s="64"/>
      <c r="CD46" s="64"/>
      <c r="CE46" s="64"/>
      <c r="CF46" s="56"/>
      <c r="CG46" s="56"/>
      <c r="CH46" s="56"/>
      <c r="CI46" s="56"/>
      <c r="CJ46" s="64"/>
      <c r="CK46" s="64"/>
      <c r="CL46" s="64"/>
      <c r="CM46" s="64"/>
      <c r="CN46" s="56"/>
      <c r="CO46" s="56"/>
      <c r="CP46" s="64"/>
      <c r="CQ46" s="64"/>
      <c r="CR46" s="64"/>
      <c r="CS46" s="64"/>
      <c r="CT46" s="64"/>
      <c r="CU46" s="64"/>
      <c r="CV46" s="64"/>
      <c r="CW46" s="64"/>
      <c r="CX46" s="56"/>
      <c r="CY46" s="56"/>
      <c r="CZ46" s="56"/>
      <c r="DA46" s="56"/>
      <c r="DC46" s="56"/>
      <c r="DD46" s="56"/>
      <c r="DE46" s="56"/>
      <c r="DF46" s="56"/>
      <c r="DG46" s="56"/>
      <c r="DH46" s="56"/>
      <c r="DI46" s="56"/>
      <c r="DJ46" s="56"/>
      <c r="DK46" s="56"/>
      <c r="DL46" s="56"/>
      <c r="DM46" s="56"/>
      <c r="DO46" s="56"/>
      <c r="DP46" s="56"/>
      <c r="DQ46" s="56"/>
      <c r="DR46" s="56"/>
      <c r="DS46" s="56"/>
      <c r="DT46" s="56"/>
      <c r="DU46" s="56"/>
      <c r="DV46" s="56"/>
      <c r="DW46" s="56"/>
      <c r="DX46" s="56"/>
      <c r="DY46" s="56"/>
      <c r="DZ46" s="56"/>
      <c r="EA46" s="56"/>
      <c r="EB46" s="56"/>
      <c r="EC46" s="56"/>
      <c r="ED46" s="56"/>
      <c r="EE46" s="56"/>
      <c r="EF46" s="56"/>
      <c r="EG46" s="56"/>
      <c r="EH46" s="56"/>
      <c r="EI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row>
    <row r="47" spans="1:185" s="56" customFormat="1" ht="13.5" customHeight="1" x14ac:dyDescent="0.2">
      <c r="A47" s="34"/>
      <c r="B47" s="51" t="s">
        <v>51</v>
      </c>
      <c r="C47" s="48">
        <v>1.81982350674793</v>
      </c>
      <c r="D47" s="24">
        <v>1.82328501682682</v>
      </c>
      <c r="E47" s="24">
        <v>1.82194187130054</v>
      </c>
      <c r="F47" s="24">
        <v>1.82775605567841</v>
      </c>
      <c r="G47" s="24">
        <v>1.82906298760858</v>
      </c>
      <c r="H47" s="24">
        <v>1.8301265234436701</v>
      </c>
      <c r="I47" s="24">
        <v>1.8253326602676585</v>
      </c>
      <c r="J47" s="24">
        <v>3.8473015981307481E-3</v>
      </c>
      <c r="K47" s="24">
        <v>1.6803008261025001</v>
      </c>
      <c r="L47" s="24">
        <v>1.67925190810356</v>
      </c>
      <c r="M47" s="24">
        <v>1.68112382033869</v>
      </c>
      <c r="N47" s="24">
        <v>1.6799539793468701</v>
      </c>
      <c r="O47" s="24">
        <v>1.67689702896593</v>
      </c>
      <c r="P47" s="24">
        <v>1.6795055125715102</v>
      </c>
      <c r="Q47" s="24">
        <v>1.4367371393012027E-3</v>
      </c>
      <c r="R47" s="24">
        <v>1.7756007764611901</v>
      </c>
      <c r="S47" s="24">
        <v>1.77538749911756</v>
      </c>
      <c r="T47" s="24">
        <v>1.7757545142546101</v>
      </c>
      <c r="U47" s="24">
        <v>1.71564477134337</v>
      </c>
      <c r="V47" s="24">
        <v>1.71604155032212</v>
      </c>
      <c r="W47" s="24">
        <v>1.71953717956786</v>
      </c>
      <c r="X47" s="24">
        <v>1.7463277151777852</v>
      </c>
      <c r="Y47" s="24">
        <v>2.9279535759392503E-2</v>
      </c>
      <c r="Z47" s="24">
        <v>1.8722650819873701</v>
      </c>
      <c r="AA47" s="24">
        <v>1.8700732257831201</v>
      </c>
      <c r="AB47" s="24">
        <v>1.87025253207706</v>
      </c>
      <c r="AC47" s="24">
        <v>1.8740577394982401</v>
      </c>
      <c r="AD47" s="24">
        <v>1.87673318897708</v>
      </c>
      <c r="AE47" s="24">
        <v>1.8732057275187799</v>
      </c>
      <c r="AF47" s="24">
        <v>1.872764582640275</v>
      </c>
      <c r="AG47" s="24">
        <v>2.2883764399903644E-3</v>
      </c>
      <c r="AH47" s="24">
        <v>1.8572212890344599</v>
      </c>
      <c r="AI47" s="24">
        <v>1.8621438418028</v>
      </c>
      <c r="AJ47" s="24">
        <v>1.85853677141393</v>
      </c>
      <c r="AK47" s="24">
        <v>1.86005199222735</v>
      </c>
      <c r="AL47" s="24">
        <v>1.86627038411072</v>
      </c>
      <c r="AM47" s="24">
        <v>1.8623303313997299</v>
      </c>
      <c r="AN47" s="24">
        <v>1.8610924349981648</v>
      </c>
      <c r="AO47" s="24">
        <v>2.9452987785476385E-3</v>
      </c>
      <c r="AP47" s="24">
        <v>1.82285385912736</v>
      </c>
      <c r="AQ47" s="24">
        <v>1.82558544971742</v>
      </c>
      <c r="AR47" s="24">
        <v>1.82488132356118</v>
      </c>
      <c r="AS47" s="24">
        <v>1.8172290900233401</v>
      </c>
      <c r="AT47" s="24">
        <v>1.81739575385094</v>
      </c>
      <c r="AU47" s="24">
        <v>1.81623616196842</v>
      </c>
      <c r="AV47" s="24">
        <v>1.8206969397081096</v>
      </c>
      <c r="AW47" s="24">
        <v>3.8488363450257484E-3</v>
      </c>
      <c r="AX47" s="24">
        <v>1.8079650913126699</v>
      </c>
      <c r="AY47" s="24">
        <v>1.8086188860010399</v>
      </c>
      <c r="AZ47" s="24">
        <v>1.80951660647348</v>
      </c>
      <c r="BA47" s="24">
        <v>1.8062216904975701</v>
      </c>
      <c r="BB47" s="24">
        <v>1.80404803497758</v>
      </c>
      <c r="BC47" s="24">
        <v>1.8072740618524681</v>
      </c>
      <c r="BD47" s="24">
        <v>1.9406089224152344E-3</v>
      </c>
      <c r="BE47" s="24">
        <v>1.7579006014867</v>
      </c>
      <c r="BF47" s="24">
        <v>1.7554822537107799</v>
      </c>
      <c r="BG47" s="24">
        <v>1.75493245235669</v>
      </c>
      <c r="BH47" s="24">
        <v>1.7561051025180567</v>
      </c>
      <c r="BI47" s="24">
        <v>1.289297687900739E-3</v>
      </c>
      <c r="BJ47" s="24">
        <v>1.5480728393247101</v>
      </c>
      <c r="BK47" s="24">
        <v>1.58004162340234</v>
      </c>
      <c r="BL47" s="24">
        <v>1.55239876389545</v>
      </c>
      <c r="BM47" s="24">
        <v>1.5074670287237599</v>
      </c>
      <c r="BN47" s="24">
        <v>1.5136743433939399</v>
      </c>
      <c r="BO47" s="24">
        <v>1.5227999950569899</v>
      </c>
      <c r="BP47" s="24">
        <v>1.5374090989661982</v>
      </c>
      <c r="BQ47" s="24">
        <v>2.5262718455038378E-2</v>
      </c>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row>
    <row r="48" spans="1:185" s="56" customFormat="1" ht="13.5" customHeight="1" x14ac:dyDescent="0.2">
      <c r="A48" s="34"/>
      <c r="B48" s="51" t="s">
        <v>52</v>
      </c>
      <c r="C48" s="48">
        <v>2.30996419962058</v>
      </c>
      <c r="D48" s="24">
        <v>2.3123945984718799</v>
      </c>
      <c r="E48" s="24">
        <v>2.3110031704487199</v>
      </c>
      <c r="F48" s="24">
        <v>2.3166172368076401</v>
      </c>
      <c r="G48" s="24">
        <v>2.31719274379883</v>
      </c>
      <c r="H48" s="24">
        <v>2.3170814380795002</v>
      </c>
      <c r="I48" s="24">
        <v>2.314042231204525</v>
      </c>
      <c r="J48" s="24">
        <v>3.0103733818984454E-3</v>
      </c>
      <c r="K48" s="24">
        <v>2.2086442710807899</v>
      </c>
      <c r="L48" s="24">
        <v>2.2083689520985299</v>
      </c>
      <c r="M48" s="24">
        <v>2.2066762502075599</v>
      </c>
      <c r="N48" s="24">
        <v>2.2062785672331802</v>
      </c>
      <c r="O48" s="24">
        <v>2.2064550298096002</v>
      </c>
      <c r="P48" s="24">
        <v>2.2072846140859319</v>
      </c>
      <c r="Q48" s="24">
        <v>1.0094456913779511E-3</v>
      </c>
      <c r="R48" s="24">
        <v>2.26134136664631</v>
      </c>
      <c r="S48" s="24">
        <v>2.2617344459206898</v>
      </c>
      <c r="T48" s="24">
        <v>2.2620372968011799</v>
      </c>
      <c r="U48" s="24">
        <v>2.2450421877972899</v>
      </c>
      <c r="V48" s="24">
        <v>2.2453093336121399</v>
      </c>
      <c r="W48" s="24">
        <v>2.2468454220475498</v>
      </c>
      <c r="X48" s="24">
        <v>2.2537183421375264</v>
      </c>
      <c r="Y48" s="24">
        <v>8.0083033814776373E-3</v>
      </c>
      <c r="Z48" s="24">
        <v>2.3464424156808499</v>
      </c>
      <c r="AA48" s="24">
        <v>2.3464369904056701</v>
      </c>
      <c r="AB48" s="24">
        <v>2.3464449541123602</v>
      </c>
      <c r="AC48" s="24">
        <v>2.3496364095715698</v>
      </c>
      <c r="AD48" s="24">
        <v>2.3512898741747401</v>
      </c>
      <c r="AE48" s="24">
        <v>2.3496861827384299</v>
      </c>
      <c r="AF48" s="24">
        <v>2.3483228044472706</v>
      </c>
      <c r="AG48" s="24">
        <v>1.9581598482485848E-3</v>
      </c>
      <c r="AH48" s="24">
        <v>2.3208700754607201</v>
      </c>
      <c r="AI48" s="24">
        <v>2.32263787601073</v>
      </c>
      <c r="AJ48" s="24">
        <v>2.32204465096626</v>
      </c>
      <c r="AK48" s="24">
        <v>2.3211879303316398</v>
      </c>
      <c r="AL48" s="24">
        <v>2.3223766542525</v>
      </c>
      <c r="AM48" s="24">
        <v>2.3220139338118502</v>
      </c>
      <c r="AN48" s="24">
        <v>2.321855186805617</v>
      </c>
      <c r="AO48" s="24">
        <v>6.2733610529287884E-4</v>
      </c>
      <c r="AP48" s="24">
        <v>2.2923238554387702</v>
      </c>
      <c r="AQ48" s="24">
        <v>2.2939797307565701</v>
      </c>
      <c r="AR48" s="24">
        <v>2.2921402151309702</v>
      </c>
      <c r="AS48" s="24">
        <v>2.2858861040909702</v>
      </c>
      <c r="AT48" s="24">
        <v>2.2867122779728999</v>
      </c>
      <c r="AU48" s="24">
        <v>2.28624747086615</v>
      </c>
      <c r="AV48" s="24">
        <v>2.2895482757093881</v>
      </c>
      <c r="AW48" s="24">
        <v>3.3268975380414977E-3</v>
      </c>
      <c r="AX48" s="24">
        <v>2.2721100790292601</v>
      </c>
      <c r="AY48" s="24">
        <v>2.27230439649562</v>
      </c>
      <c r="AZ48" s="24">
        <v>2.2726039297608298</v>
      </c>
      <c r="BA48" s="24">
        <v>2.2707005664806199</v>
      </c>
      <c r="BB48" s="24">
        <v>2.27042550356924</v>
      </c>
      <c r="BC48" s="24">
        <v>2.2716288950671144</v>
      </c>
      <c r="BD48" s="24">
        <v>8.886481757081695E-4</v>
      </c>
      <c r="BE48" s="24">
        <v>2.23092218756315</v>
      </c>
      <c r="BF48" s="24">
        <v>2.23130209229085</v>
      </c>
      <c r="BG48" s="24">
        <v>2.23136110188271</v>
      </c>
      <c r="BH48" s="24">
        <v>2.2311951272455701</v>
      </c>
      <c r="BI48" s="24">
        <v>1.9449521958567328E-4</v>
      </c>
      <c r="BJ48" s="24">
        <v>2.1995582512628502</v>
      </c>
      <c r="BK48" s="24">
        <v>2.2052019762001298</v>
      </c>
      <c r="BL48" s="24">
        <v>2.1999435991573799</v>
      </c>
      <c r="BM48" s="24">
        <v>2.1814438996865699</v>
      </c>
      <c r="BN48" s="24">
        <v>2.1826148136599199</v>
      </c>
      <c r="BO48" s="24">
        <v>2.18480890946981</v>
      </c>
      <c r="BP48" s="24">
        <v>2.1922619082394434</v>
      </c>
      <c r="BQ48" s="24">
        <v>9.5335660452737538E-3</v>
      </c>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row>
    <row r="49" spans="1:269" s="56" customFormat="1" ht="13.5" customHeight="1" x14ac:dyDescent="0.2">
      <c r="A49" s="34"/>
      <c r="B49" s="51" t="s">
        <v>53</v>
      </c>
      <c r="C49" s="48">
        <v>2.85290464076781</v>
      </c>
      <c r="D49" s="24">
        <v>2.8564572123337402</v>
      </c>
      <c r="E49" s="24">
        <v>2.8562600635758399</v>
      </c>
      <c r="F49" s="24">
        <v>2.86121682768291</v>
      </c>
      <c r="G49" s="24">
        <v>2.8626852410200399</v>
      </c>
      <c r="H49" s="24">
        <v>2.8635909105268298</v>
      </c>
      <c r="I49" s="24">
        <v>2.8588524826511947</v>
      </c>
      <c r="J49" s="24">
        <v>3.885177870257502E-3</v>
      </c>
      <c r="K49" s="24">
        <v>2.7221650464335898</v>
      </c>
      <c r="L49" s="24">
        <v>2.72191042236935</v>
      </c>
      <c r="M49" s="24">
        <v>2.7166592274336998</v>
      </c>
      <c r="N49" s="24">
        <v>2.7159570013438099</v>
      </c>
      <c r="O49" s="24">
        <v>2.7178087126740702</v>
      </c>
      <c r="P49" s="24">
        <v>2.7189000820509039</v>
      </c>
      <c r="Q49" s="24">
        <v>2.6304517419513261E-3</v>
      </c>
      <c r="R49" s="24">
        <v>2.77384064509718</v>
      </c>
      <c r="S49" s="24">
        <v>2.7752853546036902</v>
      </c>
      <c r="T49" s="24">
        <v>2.7752628412765601</v>
      </c>
      <c r="U49" s="24">
        <v>2.7644624206364301</v>
      </c>
      <c r="V49" s="24">
        <v>2.7644459224807001</v>
      </c>
      <c r="W49" s="24">
        <v>2.7652457111188</v>
      </c>
      <c r="X49" s="24">
        <v>2.7697571492022273</v>
      </c>
      <c r="Y49" s="24">
        <v>5.0686124392474059E-3</v>
      </c>
      <c r="Z49" s="24">
        <v>2.88246619322724</v>
      </c>
      <c r="AA49" s="24">
        <v>2.8831286565074001</v>
      </c>
      <c r="AB49" s="24">
        <v>2.88304487271416</v>
      </c>
      <c r="AC49" s="24">
        <v>2.8887544111702499</v>
      </c>
      <c r="AD49" s="24">
        <v>2.8890135209388998</v>
      </c>
      <c r="AE49" s="24">
        <v>2.8897720661677799</v>
      </c>
      <c r="AF49" s="24">
        <v>2.8860299534542886</v>
      </c>
      <c r="AG49" s="24">
        <v>3.1716549385867104E-3</v>
      </c>
      <c r="AH49" s="24">
        <v>2.8098465211771102</v>
      </c>
      <c r="AI49" s="24">
        <v>2.8102941559099102</v>
      </c>
      <c r="AJ49" s="24">
        <v>2.8096205956992399</v>
      </c>
      <c r="AK49" s="24">
        <v>2.8076502531875498</v>
      </c>
      <c r="AL49" s="24">
        <v>2.8077363730412701</v>
      </c>
      <c r="AM49" s="24">
        <v>2.8085676261181498</v>
      </c>
      <c r="AN49" s="24">
        <v>2.8089525875222052</v>
      </c>
      <c r="AO49" s="24">
        <v>1.0302593288679996E-3</v>
      </c>
      <c r="AP49" s="24">
        <v>2.7813395526003601</v>
      </c>
      <c r="AQ49" s="24">
        <v>2.7822453607190401</v>
      </c>
      <c r="AR49" s="24">
        <v>2.7794387093916</v>
      </c>
      <c r="AS49" s="24">
        <v>2.7739612493623702</v>
      </c>
      <c r="AT49" s="24">
        <v>2.7748115132160902</v>
      </c>
      <c r="AU49" s="24">
        <v>2.77489151803139</v>
      </c>
      <c r="AV49" s="24">
        <v>2.7777813172201413</v>
      </c>
      <c r="AW49" s="24">
        <v>3.3441308238682699E-3</v>
      </c>
      <c r="AX49" s="24">
        <v>2.7462286872946602</v>
      </c>
      <c r="AY49" s="24">
        <v>2.7463158680284501</v>
      </c>
      <c r="AZ49" s="24">
        <v>2.7461049331798701</v>
      </c>
      <c r="BA49" s="24">
        <v>2.7449633215045202</v>
      </c>
      <c r="BB49" s="24">
        <v>2.7455514169015802</v>
      </c>
      <c r="BC49" s="24">
        <v>2.7458328453818162</v>
      </c>
      <c r="BD49" s="24">
        <v>5.0976606981063192E-4</v>
      </c>
      <c r="BE49" s="24">
        <v>2.7128309514721098</v>
      </c>
      <c r="BF49" s="24">
        <v>2.7122602993064899</v>
      </c>
      <c r="BG49" s="24">
        <v>2.7130742009488</v>
      </c>
      <c r="BH49" s="24">
        <v>2.7127218172424663</v>
      </c>
      <c r="BI49" s="24">
        <v>3.4111745865477398E-4</v>
      </c>
      <c r="BJ49" s="24">
        <v>2.7310373129808299</v>
      </c>
      <c r="BK49" s="24">
        <v>2.7345561902560198</v>
      </c>
      <c r="BL49" s="24">
        <v>2.7319516998182798</v>
      </c>
      <c r="BM49" s="24">
        <v>2.7123479126379499</v>
      </c>
      <c r="BN49" s="24">
        <v>2.7136105327164399</v>
      </c>
      <c r="BO49" s="24">
        <v>2.7138204440226601</v>
      </c>
      <c r="BP49" s="24">
        <v>2.7228873487386966</v>
      </c>
      <c r="BQ49" s="24">
        <v>9.6961678853091458E-3</v>
      </c>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row>
    <row r="50" spans="1:269" s="24" customFormat="1" ht="13.5" customHeight="1" x14ac:dyDescent="0.2">
      <c r="A50" s="34"/>
      <c r="B50" s="51" t="s">
        <v>75</v>
      </c>
      <c r="C50" s="48">
        <v>1.5676820472915101</v>
      </c>
      <c r="D50" s="24">
        <v>1.5666542454810599</v>
      </c>
      <c r="E50" s="24">
        <v>1.56770098353192</v>
      </c>
      <c r="F50" s="24">
        <v>1.5654259871243601</v>
      </c>
      <c r="G50" s="24">
        <v>1.5651102561333201</v>
      </c>
      <c r="H50" s="24">
        <v>1.56469559554742</v>
      </c>
      <c r="I50" s="24">
        <v>1.5662115191849317</v>
      </c>
      <c r="J50" s="24">
        <v>1.2044935954075679E-3</v>
      </c>
      <c r="K50" s="24">
        <v>1.62004624656866</v>
      </c>
      <c r="L50" s="24">
        <v>1.6209065532301801</v>
      </c>
      <c r="M50" s="24">
        <v>1.6159780704828599</v>
      </c>
      <c r="N50" s="24">
        <v>1.6166853584880501</v>
      </c>
      <c r="O50" s="24">
        <v>1.62073679285485</v>
      </c>
      <c r="P50" s="24">
        <v>1.6188706043249201</v>
      </c>
      <c r="Q50" s="24">
        <v>2.1048483866710301E-3</v>
      </c>
      <c r="R50" s="24">
        <v>1.5621983735699301</v>
      </c>
      <c r="S50" s="24">
        <v>1.56319978369968</v>
      </c>
      <c r="T50" s="24">
        <v>1.5628640214616101</v>
      </c>
      <c r="U50" s="24">
        <v>1.61132564666741</v>
      </c>
      <c r="V50" s="24">
        <v>1.6109434657696799</v>
      </c>
      <c r="W50" s="24">
        <v>1.60813371410424</v>
      </c>
      <c r="X50" s="24">
        <v>1.5864441675454248</v>
      </c>
      <c r="Y50" s="24">
        <v>2.3713298807175289E-2</v>
      </c>
      <c r="Z50" s="24">
        <v>1.5395609419620999</v>
      </c>
      <c r="AA50" s="24">
        <v>1.54171965929304</v>
      </c>
      <c r="AB50" s="24">
        <v>1.5415270522383999</v>
      </c>
      <c r="AC50" s="24">
        <v>1.5414436547423001</v>
      </c>
      <c r="AD50" s="24">
        <v>1.5393842544627001</v>
      </c>
      <c r="AE50" s="24">
        <v>1.5426880367249001</v>
      </c>
      <c r="AF50" s="24">
        <v>1.5410539332372402</v>
      </c>
      <c r="AG50" s="24">
        <v>1.1906622798756518E-3</v>
      </c>
      <c r="AH50" s="24">
        <v>1.51293038571505</v>
      </c>
      <c r="AI50" s="24">
        <v>1.50917136089185</v>
      </c>
      <c r="AJ50" s="24">
        <v>1.5117379644642399</v>
      </c>
      <c r="AK50" s="24">
        <v>1.50944719014305</v>
      </c>
      <c r="AL50" s="24">
        <v>1.5044638745522201</v>
      </c>
      <c r="AM50" s="24">
        <v>1.50809315552909</v>
      </c>
      <c r="AN50" s="24">
        <v>1.5093073218825834</v>
      </c>
      <c r="AO50" s="24">
        <v>2.7081926750490426E-3</v>
      </c>
      <c r="AP50" s="24">
        <v>1.5258159828193001</v>
      </c>
      <c r="AQ50" s="24">
        <v>1.5240291059230899</v>
      </c>
      <c r="AR50" s="24">
        <v>1.5230791578093701</v>
      </c>
      <c r="AS50" s="24">
        <v>1.5264785626597801</v>
      </c>
      <c r="AT50" s="24">
        <v>1.52680642470769</v>
      </c>
      <c r="AU50" s="24">
        <v>1.52782527742647</v>
      </c>
      <c r="AV50" s="24">
        <v>1.5256724185576165</v>
      </c>
      <c r="AW50" s="24">
        <v>1.6338465855908798E-3</v>
      </c>
      <c r="AX50" s="24">
        <v>1.5189611240230101</v>
      </c>
      <c r="AY50" s="24">
        <v>1.5184602401784599</v>
      </c>
      <c r="AZ50" s="24">
        <v>1.5175903461486799</v>
      </c>
      <c r="BA50" s="24">
        <v>1.5197266957570199</v>
      </c>
      <c r="BB50" s="24">
        <v>1.5218837656591</v>
      </c>
      <c r="BC50" s="24">
        <v>1.5193244343532537</v>
      </c>
      <c r="BD50" s="24">
        <v>1.455876288638285E-3</v>
      </c>
      <c r="BE50" s="24">
        <v>1.5432220395042799</v>
      </c>
      <c r="BF50" s="24">
        <v>1.54502290955847</v>
      </c>
      <c r="BG50" s="24">
        <v>1.54597072799322</v>
      </c>
      <c r="BH50" s="24">
        <v>1.5447385590186566</v>
      </c>
      <c r="BI50" s="24">
        <v>1.140018574242542E-3</v>
      </c>
      <c r="BJ50" s="24">
        <v>1.7641529801479701</v>
      </c>
      <c r="BK50" s="24">
        <v>1.7306861729171601</v>
      </c>
      <c r="BL50" s="24">
        <v>1.75982599532801</v>
      </c>
      <c r="BM50" s="24">
        <v>1.7992751157776701</v>
      </c>
      <c r="BN50" s="24">
        <v>1.7927307446012599</v>
      </c>
      <c r="BO50" s="24">
        <v>1.7821253302020801</v>
      </c>
      <c r="BP50" s="24">
        <v>1.7714660564956917</v>
      </c>
      <c r="BQ50" s="24">
        <v>2.3061952319267314E-2</v>
      </c>
      <c r="FE50" s="64"/>
      <c r="FN50" s="56"/>
    </row>
    <row r="51" spans="1:269" s="46" customFormat="1" ht="13.5" customHeight="1" x14ac:dyDescent="0.2">
      <c r="A51" s="34"/>
      <c r="B51" s="51" t="s">
        <v>76</v>
      </c>
      <c r="C51" s="184">
        <v>1.03308113401988</v>
      </c>
      <c r="D51" s="46">
        <v>1.03317219550692</v>
      </c>
      <c r="E51" s="46">
        <v>1.0343181922753</v>
      </c>
      <c r="F51" s="46">
        <v>1.0334607720044899</v>
      </c>
      <c r="G51" s="46">
        <v>1.0336222534114601</v>
      </c>
      <c r="H51" s="46">
        <v>1.0334643870831599</v>
      </c>
      <c r="I51" s="46">
        <v>1.0335198223835349</v>
      </c>
      <c r="J51" s="46">
        <v>4.016089609522915E-4</v>
      </c>
      <c r="K51" s="46">
        <v>1.0418642203310799</v>
      </c>
      <c r="L51" s="46">
        <v>1.04265851426579</v>
      </c>
      <c r="M51" s="46">
        <v>1.03553540709501</v>
      </c>
      <c r="N51" s="46">
        <v>1.0360030219969401</v>
      </c>
      <c r="O51" s="46">
        <v>1.04091168370814</v>
      </c>
      <c r="P51" s="46">
        <v>1.039394569479392</v>
      </c>
      <c r="Q51" s="46">
        <v>3.0149585441834057E-3</v>
      </c>
      <c r="R51" s="46">
        <v>0.99823986863598502</v>
      </c>
      <c r="S51" s="46">
        <v>0.99989785548612997</v>
      </c>
      <c r="T51" s="46">
        <v>0.99950832702195003</v>
      </c>
      <c r="U51" s="46">
        <v>1.0488176492930501</v>
      </c>
      <c r="V51" s="46">
        <v>1.0484043721585701</v>
      </c>
      <c r="W51" s="46">
        <v>1.04570853155094</v>
      </c>
      <c r="X51" s="46">
        <v>1.0234294340244376</v>
      </c>
      <c r="Y51" s="46">
        <v>2.4238866685252592E-2</v>
      </c>
      <c r="Z51" s="46">
        <v>1.0102011112398599</v>
      </c>
      <c r="AA51" s="46">
        <v>1.0130554307242701</v>
      </c>
      <c r="AB51" s="46">
        <v>1.0127923406371</v>
      </c>
      <c r="AC51" s="46">
        <v>1.01469667167202</v>
      </c>
      <c r="AD51" s="46">
        <v>1.0122803319618201</v>
      </c>
      <c r="AE51" s="46">
        <v>1.016566338649</v>
      </c>
      <c r="AF51" s="46">
        <v>1.0132653708140118</v>
      </c>
      <c r="AG51" s="46">
        <v>1.9821213998063112E-3</v>
      </c>
      <c r="AH51" s="46">
        <v>0.95262523214264505</v>
      </c>
      <c r="AI51" s="46">
        <v>0.94815031410711104</v>
      </c>
      <c r="AJ51" s="46">
        <v>0.95108382428531202</v>
      </c>
      <c r="AK51" s="46">
        <v>0.94759826096020205</v>
      </c>
      <c r="AL51" s="46">
        <v>0.941465988930552</v>
      </c>
      <c r="AM51" s="46">
        <v>0.946237294718417</v>
      </c>
      <c r="AN51" s="46">
        <v>0.94786015252403988</v>
      </c>
      <c r="AO51" s="46">
        <v>3.5770057275400641E-3</v>
      </c>
      <c r="AP51" s="46">
        <v>0.95848569347299994</v>
      </c>
      <c r="AQ51" s="46">
        <v>0.95665991100161596</v>
      </c>
      <c r="AR51" s="46">
        <v>0.95455738583042204</v>
      </c>
      <c r="AS51" s="46">
        <v>0.95673215933903499</v>
      </c>
      <c r="AT51" s="46">
        <v>0.957415759365145</v>
      </c>
      <c r="AU51" s="46">
        <v>0.95865535606296903</v>
      </c>
      <c r="AV51" s="46">
        <v>0.95708437751203113</v>
      </c>
      <c r="AW51" s="46">
        <v>1.3681733796879431E-3</v>
      </c>
      <c r="AX51" s="46">
        <v>0.93826359598199405</v>
      </c>
      <c r="AY51" s="46">
        <v>0.93769698202740603</v>
      </c>
      <c r="AZ51" s="46">
        <v>0.93658832670639103</v>
      </c>
      <c r="BA51" s="46">
        <v>0.93874163100695396</v>
      </c>
      <c r="BB51" s="46">
        <v>0.94150338192400096</v>
      </c>
      <c r="BC51" s="46">
        <v>0.93855878352934918</v>
      </c>
      <c r="BD51" s="46">
        <v>1.6380861096938466E-3</v>
      </c>
      <c r="BE51" s="46">
        <v>0.95493034998541004</v>
      </c>
      <c r="BF51" s="46">
        <v>0.956778045595716</v>
      </c>
      <c r="BG51" s="46">
        <v>0.95814174859210199</v>
      </c>
      <c r="BH51" s="46">
        <v>0.95661671472440934</v>
      </c>
      <c r="BI51" s="46">
        <v>1.3160017705897849E-3</v>
      </c>
      <c r="BJ51" s="46">
        <v>1.18296447365612</v>
      </c>
      <c r="BK51" s="46">
        <v>1.15451456685368</v>
      </c>
      <c r="BL51" s="46">
        <v>1.1795529359228301</v>
      </c>
      <c r="BM51" s="46">
        <v>1.2048808839142</v>
      </c>
      <c r="BN51" s="46">
        <v>1.1999361893225</v>
      </c>
      <c r="BO51" s="46">
        <v>1.1910204489656799</v>
      </c>
      <c r="BP51" s="46">
        <v>1.1854782497725016</v>
      </c>
      <c r="BQ51" s="46">
        <v>1.6413349617727828E-2</v>
      </c>
      <c r="FE51" s="65"/>
      <c r="FN51" s="185"/>
    </row>
    <row r="52" spans="1:269" s="46" customFormat="1" ht="13.5" customHeight="1" x14ac:dyDescent="0.2">
      <c r="A52" s="34"/>
      <c r="B52" s="51" t="s">
        <v>129</v>
      </c>
      <c r="C52" s="184">
        <v>1.26687650757041</v>
      </c>
      <c r="D52" s="46">
        <v>1.26625778831215</v>
      </c>
      <c r="E52" s="46">
        <v>1.26668191100063</v>
      </c>
      <c r="F52" s="46">
        <v>1.2659278361291</v>
      </c>
      <c r="G52" s="46">
        <v>1.2657545584535601</v>
      </c>
      <c r="H52" s="46">
        <v>1.26546527168683</v>
      </c>
      <c r="I52" s="46">
        <v>1.2661606455254466</v>
      </c>
      <c r="J52" s="46">
        <v>4.9937704266731582E-4</v>
      </c>
      <c r="K52" s="46">
        <v>1.2850048628224899</v>
      </c>
      <c r="L52" s="46">
        <v>1.28509601299328</v>
      </c>
      <c r="M52" s="46">
        <v>1.2847807157825299</v>
      </c>
      <c r="N52" s="46">
        <v>1.2850527199655599</v>
      </c>
      <c r="O52" s="46">
        <v>1.2859346525681601</v>
      </c>
      <c r="P52" s="46">
        <v>1.285173792826404</v>
      </c>
      <c r="Q52" s="46">
        <v>3.956419581748304E-4</v>
      </c>
      <c r="R52" s="46">
        <v>1.26812893166523</v>
      </c>
      <c r="S52" s="46">
        <v>1.26875894054435</v>
      </c>
      <c r="T52" s="46">
        <v>1.26869408325773</v>
      </c>
      <c r="U52" s="46">
        <v>1.2815619173684301</v>
      </c>
      <c r="V52" s="46">
        <v>1.28139147311671</v>
      </c>
      <c r="W52" s="46">
        <v>1.28043024675297</v>
      </c>
      <c r="X52" s="46">
        <v>1.2748275987842368</v>
      </c>
      <c r="Y52" s="46">
        <v>6.3132918516567039E-3</v>
      </c>
      <c r="Z52" s="46">
        <v>1.25748237284277</v>
      </c>
      <c r="AA52" s="46">
        <v>1.25818186146725</v>
      </c>
      <c r="AB52" s="46">
        <v>1.2581200340177501</v>
      </c>
      <c r="AC52" s="46">
        <v>1.2580720836906401</v>
      </c>
      <c r="AD52" s="46">
        <v>1.25741129829678</v>
      </c>
      <c r="AE52" s="46">
        <v>1.2582520091864799</v>
      </c>
      <c r="AF52" s="46">
        <v>1.2579199432502783</v>
      </c>
      <c r="AG52" s="46">
        <v>3.3966638471552622E-4</v>
      </c>
      <c r="AH52" s="46">
        <v>1.24732173475849</v>
      </c>
      <c r="AI52" s="46">
        <v>1.24630291728269</v>
      </c>
      <c r="AJ52" s="46">
        <v>1.2471133943382999</v>
      </c>
      <c r="AK52" s="46">
        <v>1.2462065265638</v>
      </c>
      <c r="AL52" s="46">
        <v>1.24436752964264</v>
      </c>
      <c r="AM52" s="46">
        <v>1.2459575400516201</v>
      </c>
      <c r="AN52" s="46">
        <v>1.2462116071062566</v>
      </c>
      <c r="AO52" s="46">
        <v>9.5909147429845416E-4</v>
      </c>
      <c r="AP52" s="46">
        <v>1.2508648223268699</v>
      </c>
      <c r="AQ52" s="46">
        <v>1.2501309072004601</v>
      </c>
      <c r="AR52" s="46">
        <v>1.2495066350516899</v>
      </c>
      <c r="AS52" s="46">
        <v>1.2508084086073901</v>
      </c>
      <c r="AT52" s="46">
        <v>1.2512029756137699</v>
      </c>
      <c r="AU52" s="46">
        <v>1.2514506169897399</v>
      </c>
      <c r="AV52" s="46">
        <v>1.2506607276316533</v>
      </c>
      <c r="AW52" s="46">
        <v>6.5752842267774718E-4</v>
      </c>
      <c r="AX52" s="46">
        <v>1.2491585933654801</v>
      </c>
      <c r="AY52" s="46">
        <v>1.24897359194644</v>
      </c>
      <c r="AZ52" s="46">
        <v>1.2486365587604999</v>
      </c>
      <c r="BA52" s="46">
        <v>1.24958262650318</v>
      </c>
      <c r="BB52" s="46">
        <v>1.2506163444098299</v>
      </c>
      <c r="BC52" s="46">
        <v>1.2493935429970862</v>
      </c>
      <c r="BD52" s="46">
        <v>6.8345902818758462E-4</v>
      </c>
      <c r="BE52" s="46">
        <v>1.2651337412408701</v>
      </c>
      <c r="BF52" s="46">
        <v>1.26566134326657</v>
      </c>
      <c r="BG52" s="46">
        <v>1.2659006315872301</v>
      </c>
      <c r="BH52" s="46">
        <v>1.2655652386982235</v>
      </c>
      <c r="BI52" s="46">
        <v>3.2037193684618159E-4</v>
      </c>
      <c r="BJ52" s="46">
        <v>1.31060990437159</v>
      </c>
      <c r="BK52" s="46">
        <v>1.3065835064029701</v>
      </c>
      <c r="BL52" s="46">
        <v>1.3104124023639601</v>
      </c>
      <c r="BM52" s="46">
        <v>1.31969481799287</v>
      </c>
      <c r="BN52" s="46">
        <v>1.3189309275840599</v>
      </c>
      <c r="BO52" s="46">
        <v>1.31679185473383</v>
      </c>
      <c r="BP52" s="46">
        <v>1.31383723557488</v>
      </c>
      <c r="BQ52" s="46">
        <v>4.8946991831322105E-3</v>
      </c>
      <c r="FE52" s="65"/>
      <c r="FN52" s="185"/>
    </row>
    <row r="53" spans="1:269" s="57" customFormat="1" ht="13.5" customHeight="1" thickBot="1" x14ac:dyDescent="0.25">
      <c r="A53" s="34"/>
      <c r="B53" s="52" t="s">
        <v>130</v>
      </c>
      <c r="C53" s="49">
        <v>0.54557277876389998</v>
      </c>
      <c r="D53" s="43">
        <v>0.54499063535442505</v>
      </c>
      <c r="E53" s="43">
        <v>0.54552201301925196</v>
      </c>
      <c r="F53" s="43">
        <v>0.54535731355617401</v>
      </c>
      <c r="G53" s="43">
        <v>0.54520760340891605</v>
      </c>
      <c r="H53" s="43">
        <v>0.54477020111778296</v>
      </c>
      <c r="I53" s="43">
        <v>0.54523675753674172</v>
      </c>
      <c r="J53" s="43">
        <v>2.8516535936589223E-4</v>
      </c>
      <c r="K53" s="43">
        <v>0.55087370046586004</v>
      </c>
      <c r="L53" s="43">
        <v>0.55094338589634095</v>
      </c>
      <c r="M53" s="43">
        <v>0.54988590044099595</v>
      </c>
      <c r="N53" s="43">
        <v>0.550224341962404</v>
      </c>
      <c r="O53" s="43">
        <v>0.55182776766832198</v>
      </c>
      <c r="P53" s="43">
        <v>0.5507510192867846</v>
      </c>
      <c r="Q53" s="43">
        <v>6.6891887141421217E-4</v>
      </c>
      <c r="R53" s="43">
        <v>0.53531269645921897</v>
      </c>
      <c r="S53" s="43">
        <v>0.53646229922244004</v>
      </c>
      <c r="T53" s="43">
        <v>0.53643605580258902</v>
      </c>
      <c r="U53" s="43">
        <v>0.55389823205840105</v>
      </c>
      <c r="V53" s="43">
        <v>0.553686224231979</v>
      </c>
      <c r="W53" s="43">
        <v>0.5523422802404</v>
      </c>
      <c r="X53" s="43">
        <v>0.54468963133583803</v>
      </c>
      <c r="Y53" s="43">
        <v>8.641348821514374E-3</v>
      </c>
      <c r="Z53" s="43">
        <v>0.53684145915916504</v>
      </c>
      <c r="AA53" s="43">
        <v>0.53800041356682504</v>
      </c>
      <c r="AB53" s="43">
        <v>0.53788758029633499</v>
      </c>
      <c r="AC53" s="43">
        <v>0.53863209810123203</v>
      </c>
      <c r="AD53" s="43">
        <v>0.53766743662760896</v>
      </c>
      <c r="AE53" s="43">
        <v>0.53898175879813703</v>
      </c>
      <c r="AF53" s="43">
        <v>0.53800179109155055</v>
      </c>
      <c r="AG53" s="43">
        <v>6.8663827650800317E-4</v>
      </c>
      <c r="AH53" s="43">
        <v>0.51128596829558104</v>
      </c>
      <c r="AI53" s="43">
        <v>0.50991412002139103</v>
      </c>
      <c r="AJ53" s="43">
        <v>0.51112595320813903</v>
      </c>
      <c r="AK53" s="43">
        <v>0.50933389084890601</v>
      </c>
      <c r="AL53" s="43">
        <v>0.50624122542166305</v>
      </c>
      <c r="AM53" s="43">
        <v>0.50909836513290596</v>
      </c>
      <c r="AN53" s="43">
        <v>0.50949992048809767</v>
      </c>
      <c r="AO53" s="43">
        <v>1.6739880779653238E-3</v>
      </c>
      <c r="AP53" s="43">
        <v>0.51151755595574</v>
      </c>
      <c r="AQ53" s="43">
        <v>0.51047709122315399</v>
      </c>
      <c r="AR53" s="43">
        <v>0.50910585135708897</v>
      </c>
      <c r="AS53" s="43">
        <v>0.51012459119642495</v>
      </c>
      <c r="AT53" s="43">
        <v>0.51094504430340604</v>
      </c>
      <c r="AU53" s="43">
        <v>0.51127719890211298</v>
      </c>
      <c r="AV53" s="43">
        <v>0.51057455548965447</v>
      </c>
      <c r="AW53" s="43">
        <v>8.0511682202697755E-4</v>
      </c>
      <c r="AX53" s="43">
        <v>0.50397462198769505</v>
      </c>
      <c r="AY53" s="43">
        <v>0.50369772070432495</v>
      </c>
      <c r="AZ53" s="43">
        <v>0.50317797873572401</v>
      </c>
      <c r="BA53" s="43">
        <v>0.50443470115001099</v>
      </c>
      <c r="BB53" s="43">
        <v>0.50612207200382897</v>
      </c>
      <c r="BC53" s="43">
        <v>0.50428141891631684</v>
      </c>
      <c r="BD53" s="43">
        <v>1.0063704508753474E-3</v>
      </c>
      <c r="BE53" s="43">
        <v>0.522465053007513</v>
      </c>
      <c r="BF53" s="43">
        <v>0.523351585681886</v>
      </c>
      <c r="BG53" s="43">
        <v>0.52378468180320004</v>
      </c>
      <c r="BH53" s="43">
        <v>0.52320044016419975</v>
      </c>
      <c r="BI53" s="43">
        <v>5.492350833896793E-4</v>
      </c>
      <c r="BJ53" s="43">
        <v>0.58943450151524102</v>
      </c>
      <c r="BK53" s="43">
        <v>0.58450376787931901</v>
      </c>
      <c r="BL53" s="43">
        <v>0.58923671265414601</v>
      </c>
      <c r="BM53" s="43">
        <v>0.59841120382493795</v>
      </c>
      <c r="BN53" s="43">
        <v>0.59762144345273505</v>
      </c>
      <c r="BO53" s="43">
        <v>0.594801195243848</v>
      </c>
      <c r="BP53" s="43">
        <v>0.59233480409503791</v>
      </c>
      <c r="BQ53" s="43">
        <v>5.004819818888181E-3</v>
      </c>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row>
    <row r="54" spans="1:269"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row>
    <row r="55" spans="1:269" s="26" customFormat="1" ht="13.5" customHeight="1" x14ac:dyDescent="0.2">
      <c r="A55" s="34"/>
      <c r="B55" s="51" t="s">
        <v>55</v>
      </c>
      <c r="C55" s="25">
        <v>0.98853116286149401</v>
      </c>
      <c r="D55" s="26">
        <v>0.98786215978563896</v>
      </c>
      <c r="E55" s="27">
        <v>0.98743340700337801</v>
      </c>
      <c r="F55" s="26">
        <v>0.98842429508040697</v>
      </c>
      <c r="G55" s="26">
        <v>0.98780627315863401</v>
      </c>
      <c r="H55" s="26">
        <v>0.98744270305832404</v>
      </c>
      <c r="I55" s="26">
        <v>0.98791666682464596</v>
      </c>
      <c r="J55" s="26">
        <v>4.2985100340772677E-4</v>
      </c>
      <c r="K55" s="26">
        <v>1</v>
      </c>
      <c r="L55" s="26">
        <v>1</v>
      </c>
      <c r="M55" s="26">
        <v>1</v>
      </c>
      <c r="N55" s="26">
        <v>0.999999999999999</v>
      </c>
      <c r="O55" s="26">
        <v>1</v>
      </c>
      <c r="P55" s="26">
        <v>0.99999999999999978</v>
      </c>
      <c r="Q55" s="26">
        <v>4.124295487574583E-16</v>
      </c>
      <c r="R55" s="26">
        <v>1</v>
      </c>
      <c r="S55" s="26">
        <v>1</v>
      </c>
      <c r="T55" s="26">
        <v>1</v>
      </c>
      <c r="U55" s="26">
        <v>1</v>
      </c>
      <c r="V55" s="26">
        <v>1</v>
      </c>
      <c r="W55" s="26">
        <v>1</v>
      </c>
      <c r="X55" s="26">
        <v>1</v>
      </c>
      <c r="Y55" s="26">
        <v>0</v>
      </c>
      <c r="Z55" s="26">
        <v>0.98806543819577797</v>
      </c>
      <c r="AA55" s="26">
        <v>0.98779603155042095</v>
      </c>
      <c r="AB55" s="26">
        <v>0.98747789510921002</v>
      </c>
      <c r="AC55" s="26">
        <v>0.98793459381243798</v>
      </c>
      <c r="AD55" s="26">
        <v>0.98754588604350901</v>
      </c>
      <c r="AE55" s="26">
        <v>0.98731822769003896</v>
      </c>
      <c r="AF55" s="26">
        <v>0.98768967873356583</v>
      </c>
      <c r="AG55" s="26">
        <v>2.6331033969765883E-4</v>
      </c>
      <c r="AH55" s="26">
        <v>1</v>
      </c>
      <c r="AI55" s="26">
        <v>1</v>
      </c>
      <c r="AJ55" s="26">
        <v>1</v>
      </c>
      <c r="AK55" s="26">
        <v>1</v>
      </c>
      <c r="AL55" s="26">
        <v>1</v>
      </c>
      <c r="AM55" s="26">
        <v>1</v>
      </c>
      <c r="AN55" s="26">
        <v>1</v>
      </c>
      <c r="AO55" s="26">
        <v>0</v>
      </c>
      <c r="AP55" s="26">
        <v>1</v>
      </c>
      <c r="AQ55" s="26">
        <v>1</v>
      </c>
      <c r="AR55" s="26">
        <v>1</v>
      </c>
      <c r="AS55" s="26">
        <v>1</v>
      </c>
      <c r="AT55" s="26">
        <v>1</v>
      </c>
      <c r="AU55" s="26">
        <v>1</v>
      </c>
      <c r="AV55" s="26">
        <v>1</v>
      </c>
      <c r="AW55" s="26">
        <v>0</v>
      </c>
      <c r="AX55" s="26">
        <v>1</v>
      </c>
      <c r="AY55" s="26">
        <v>1</v>
      </c>
      <c r="AZ55" s="26">
        <v>1</v>
      </c>
      <c r="BA55" s="26">
        <v>1</v>
      </c>
      <c r="BB55" s="26">
        <v>1</v>
      </c>
      <c r="BC55" s="26">
        <v>1</v>
      </c>
      <c r="BD55" s="26">
        <v>0</v>
      </c>
      <c r="BE55" s="26">
        <v>1</v>
      </c>
      <c r="BF55" s="26">
        <v>1</v>
      </c>
      <c r="BG55" s="26">
        <v>1</v>
      </c>
      <c r="BH55" s="26">
        <v>1</v>
      </c>
      <c r="BI55" s="26">
        <v>0</v>
      </c>
      <c r="BJ55" s="26">
        <v>1</v>
      </c>
      <c r="BK55" s="26">
        <v>1</v>
      </c>
      <c r="BL55" s="26">
        <v>1</v>
      </c>
      <c r="BM55" s="26">
        <v>1</v>
      </c>
      <c r="BN55" s="26">
        <v>1</v>
      </c>
      <c r="BO55" s="26">
        <v>1</v>
      </c>
      <c r="BP55" s="26">
        <v>1</v>
      </c>
      <c r="BQ55" s="26">
        <v>0</v>
      </c>
    </row>
    <row r="56" spans="1:269" s="26" customFormat="1" ht="13.5" customHeight="1" x14ac:dyDescent="0.2">
      <c r="A56" s="34"/>
      <c r="B56" s="51" t="s">
        <v>56</v>
      </c>
      <c r="C56" s="25">
        <v>1.1468837138505701E-2</v>
      </c>
      <c r="D56" s="26">
        <v>1.2137840214360599E-2</v>
      </c>
      <c r="E56" s="26">
        <v>1.2566592996622E-2</v>
      </c>
      <c r="F56" s="26">
        <v>1.1575704919593499E-2</v>
      </c>
      <c r="G56" s="26">
        <v>1.21937268413664E-2</v>
      </c>
      <c r="H56" s="26">
        <v>1.2557296941676101E-2</v>
      </c>
      <c r="I56" s="26">
        <v>1.2083333175354051E-2</v>
      </c>
      <c r="J56" s="26">
        <v>4.2985100340774064E-4</v>
      </c>
      <c r="K56" s="26">
        <v>0</v>
      </c>
      <c r="L56" s="26">
        <v>0</v>
      </c>
      <c r="M56" s="26">
        <v>0</v>
      </c>
      <c r="N56" s="26">
        <v>0</v>
      </c>
      <c r="O56" s="26">
        <v>0</v>
      </c>
      <c r="P56" s="26">
        <v>0</v>
      </c>
      <c r="Q56" s="26">
        <v>0</v>
      </c>
      <c r="R56" s="26">
        <v>0</v>
      </c>
      <c r="S56" s="26">
        <v>0</v>
      </c>
      <c r="T56" s="26">
        <v>0</v>
      </c>
      <c r="U56" s="26">
        <v>0</v>
      </c>
      <c r="V56" s="26">
        <v>0</v>
      </c>
      <c r="W56" s="26">
        <v>0</v>
      </c>
      <c r="X56" s="26">
        <v>0</v>
      </c>
      <c r="Y56" s="26">
        <v>0</v>
      </c>
      <c r="Z56" s="26">
        <v>1.1934561804221901E-2</v>
      </c>
      <c r="AA56" s="26">
        <v>1.2203968449579499E-2</v>
      </c>
      <c r="AB56" s="26">
        <v>1.2522104890789599E-2</v>
      </c>
      <c r="AC56" s="26">
        <v>1.2065406187561601E-2</v>
      </c>
      <c r="AD56" s="26">
        <v>1.24541139564907E-2</v>
      </c>
      <c r="AE56" s="26">
        <v>1.26817723099606E-2</v>
      </c>
      <c r="AF56" s="26">
        <v>1.2310321266433985E-2</v>
      </c>
      <c r="AG56" s="26">
        <v>2.6331033969754597E-4</v>
      </c>
      <c r="AH56" s="26">
        <v>0</v>
      </c>
      <c r="AI56" s="26">
        <v>0</v>
      </c>
      <c r="AJ56" s="26">
        <v>0</v>
      </c>
      <c r="AK56" s="26">
        <v>0</v>
      </c>
      <c r="AL56" s="26">
        <v>0</v>
      </c>
      <c r="AM56" s="26">
        <v>0</v>
      </c>
      <c r="AN56" s="26">
        <v>0</v>
      </c>
      <c r="AO56" s="26">
        <v>0</v>
      </c>
      <c r="AP56" s="26">
        <v>0</v>
      </c>
      <c r="AQ56" s="26">
        <v>0</v>
      </c>
      <c r="AR56" s="26">
        <v>0</v>
      </c>
      <c r="AS56" s="26">
        <v>0</v>
      </c>
      <c r="AT56" s="26">
        <v>0</v>
      </c>
      <c r="AU56" s="26">
        <v>0</v>
      </c>
      <c r="AV56" s="26">
        <v>0</v>
      </c>
      <c r="AW56" s="26">
        <v>0</v>
      </c>
      <c r="AX56" s="26">
        <v>0</v>
      </c>
      <c r="AY56" s="26">
        <v>0</v>
      </c>
      <c r="AZ56" s="26">
        <v>0</v>
      </c>
      <c r="BA56" s="26">
        <v>0</v>
      </c>
      <c r="BB56" s="26">
        <v>0</v>
      </c>
      <c r="BC56" s="26">
        <v>0</v>
      </c>
      <c r="BD56" s="26">
        <v>0</v>
      </c>
      <c r="BE56" s="26">
        <v>0</v>
      </c>
      <c r="BF56" s="26">
        <v>0</v>
      </c>
      <c r="BG56" s="26">
        <v>0</v>
      </c>
      <c r="BH56" s="26">
        <v>0</v>
      </c>
      <c r="BI56" s="26">
        <v>0</v>
      </c>
      <c r="BJ56" s="26">
        <v>0</v>
      </c>
      <c r="BK56" s="26">
        <v>0</v>
      </c>
      <c r="BL56" s="26">
        <v>0</v>
      </c>
      <c r="BM56" s="26">
        <v>0</v>
      </c>
      <c r="BN56" s="26">
        <v>0</v>
      </c>
      <c r="BO56" s="26">
        <v>0</v>
      </c>
      <c r="BP56" s="26">
        <v>0</v>
      </c>
      <c r="BQ56" s="26">
        <v>0</v>
      </c>
    </row>
    <row r="57" spans="1:269"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row>
    <row r="58" spans="1:269"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row>
    <row r="59" spans="1:269"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row>
    <row r="60" spans="1:269"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row>
    <row r="61" spans="1:269"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row>
    <row r="62" spans="1:269"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1.9931237401788999E-2</v>
      </c>
      <c r="BK62" s="26">
        <v>1.29806471060311E-2</v>
      </c>
      <c r="BL62" s="26">
        <v>2.2023788081191299E-2</v>
      </c>
      <c r="BM62" s="26">
        <v>2.5641581676630099E-2</v>
      </c>
      <c r="BN62" s="26">
        <v>2.4746627352459898E-2</v>
      </c>
      <c r="BO62" s="26">
        <v>2.46210206540763E-2</v>
      </c>
      <c r="BP62" s="26">
        <v>2.1657483712029618E-2</v>
      </c>
      <c r="BQ62" s="26">
        <v>4.332050994838783E-3</v>
      </c>
    </row>
    <row r="63" spans="1:269" s="26" customFormat="1" ht="13.5" customHeight="1" x14ac:dyDescent="0.2">
      <c r="A63" s="34"/>
      <c r="B63" s="51" t="s">
        <v>63</v>
      </c>
      <c r="C63" s="25">
        <v>0</v>
      </c>
      <c r="D63" s="26">
        <v>0</v>
      </c>
      <c r="E63" s="26">
        <v>0</v>
      </c>
      <c r="F63" s="26">
        <v>0</v>
      </c>
      <c r="G63" s="26">
        <v>0</v>
      </c>
      <c r="H63" s="26">
        <v>0</v>
      </c>
      <c r="I63" s="26">
        <v>0</v>
      </c>
      <c r="J63" s="26">
        <v>0</v>
      </c>
      <c r="K63" s="26">
        <v>2.2629498448083301E-2</v>
      </c>
      <c r="L63" s="26">
        <v>2.4001761715080699E-2</v>
      </c>
      <c r="M63" s="26">
        <v>2.03632804074752E-2</v>
      </c>
      <c r="N63" s="26">
        <v>1.9231084758318199E-2</v>
      </c>
      <c r="O63" s="26">
        <v>2.0575957514622999E-2</v>
      </c>
      <c r="P63" s="26">
        <v>2.1360316568716082E-2</v>
      </c>
      <c r="Q63" s="26">
        <v>1.7164488596598092E-3</v>
      </c>
      <c r="R63" s="26">
        <v>0</v>
      </c>
      <c r="S63" s="26">
        <v>0</v>
      </c>
      <c r="T63" s="26">
        <v>0</v>
      </c>
      <c r="U63" s="26">
        <v>2.1408679952068799E-2</v>
      </c>
      <c r="V63" s="26">
        <v>2.0904880884464599E-2</v>
      </c>
      <c r="W63" s="26">
        <v>2.1578734283142199E-2</v>
      </c>
      <c r="X63" s="26">
        <v>1.0648715853279265E-2</v>
      </c>
      <c r="Y63" s="26">
        <v>1.0650637691416536E-2</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3.8451163166658399E-2</v>
      </c>
      <c r="BK63" s="26">
        <v>3.8479854407603799E-2</v>
      </c>
      <c r="BL63" s="26">
        <v>3.5530435383015799E-2</v>
      </c>
      <c r="BM63" s="26">
        <v>3.9388006697854597E-2</v>
      </c>
      <c r="BN63" s="26">
        <v>3.74856928964835E-2</v>
      </c>
      <c r="BO63" s="26">
        <v>3.6087002472813101E-2</v>
      </c>
      <c r="BP63" s="26">
        <v>3.7570359170738199E-2</v>
      </c>
      <c r="BQ63" s="26">
        <v>1.3708661695520396E-3</v>
      </c>
    </row>
    <row r="64" spans="1:269" s="26" customFormat="1" ht="13.5" customHeight="1" x14ac:dyDescent="0.2">
      <c r="A64" s="34"/>
      <c r="B64" s="51" t="s">
        <v>64</v>
      </c>
      <c r="C64" s="25">
        <v>0.21520783560119899</v>
      </c>
      <c r="D64" s="26">
        <v>0.21296832808238</v>
      </c>
      <c r="E64" s="26">
        <v>0.214022929111613</v>
      </c>
      <c r="F64" s="26">
        <v>0.20976846533433</v>
      </c>
      <c r="G64" s="26">
        <v>0.20906263626400801</v>
      </c>
      <c r="H64" s="26">
        <v>0.20839335357977301</v>
      </c>
      <c r="I64" s="26">
        <v>0.21157059132888387</v>
      </c>
      <c r="J64" s="26">
        <v>2.6086238693744969E-3</v>
      </c>
      <c r="K64" s="26">
        <v>0.28216927800144398</v>
      </c>
      <c r="L64" s="26">
        <v>0.28109417055536801</v>
      </c>
      <c r="M64" s="26">
        <v>0.28610155515240498</v>
      </c>
      <c r="N64" s="26">
        <v>0.287736172020151</v>
      </c>
      <c r="O64" s="26">
        <v>0.28664470288427402</v>
      </c>
      <c r="P64" s="26">
        <v>0.2847491757227284</v>
      </c>
      <c r="Q64" s="26">
        <v>2.621413177982655E-3</v>
      </c>
      <c r="R64" s="26">
        <v>0.25277228369427401</v>
      </c>
      <c r="S64" s="26">
        <v>0.25308922858538302</v>
      </c>
      <c r="T64" s="26">
        <v>0.25278709450639802</v>
      </c>
      <c r="U64" s="26">
        <v>0.25364598638167302</v>
      </c>
      <c r="V64" s="26">
        <v>0.25382215769296401</v>
      </c>
      <c r="W64" s="26">
        <v>0.25165491486644698</v>
      </c>
      <c r="X64" s="26">
        <v>0.25296194428785651</v>
      </c>
      <c r="Y64" s="26">
        <v>7.0698320066092733E-4</v>
      </c>
      <c r="Z64" s="26">
        <v>0.181521064613616</v>
      </c>
      <c r="AA64" s="26">
        <v>0.18253206486524901</v>
      </c>
      <c r="AB64" s="26">
        <v>0.182465673530773</v>
      </c>
      <c r="AC64" s="26">
        <v>0.18014543460139601</v>
      </c>
      <c r="AD64" s="26">
        <v>0.17883132003374699</v>
      </c>
      <c r="AE64" s="26">
        <v>0.180311584771436</v>
      </c>
      <c r="AF64" s="26">
        <v>0.18096785706936949</v>
      </c>
      <c r="AG64" s="26">
        <v>1.3334229959770152E-3</v>
      </c>
      <c r="AH64" s="26">
        <v>0.193933647204967</v>
      </c>
      <c r="AI64" s="26">
        <v>0.191290272561463</v>
      </c>
      <c r="AJ64" s="26">
        <v>0.193041558289616</v>
      </c>
      <c r="AK64" s="26">
        <v>0.19262157640784799</v>
      </c>
      <c r="AL64" s="26">
        <v>0.18967239111131201</v>
      </c>
      <c r="AM64" s="26">
        <v>0.19153860426536201</v>
      </c>
      <c r="AN64" s="26">
        <v>0.19201634164009465</v>
      </c>
      <c r="AO64" s="26">
        <v>1.3749516548583068E-3</v>
      </c>
      <c r="AP64" s="26">
        <v>0.218450226369582</v>
      </c>
      <c r="AQ64" s="26">
        <v>0.21673962766003399</v>
      </c>
      <c r="AR64" s="26">
        <v>0.21705671207827501</v>
      </c>
      <c r="AS64" s="26">
        <v>0.22297974199531301</v>
      </c>
      <c r="AT64" s="26">
        <v>0.22289785083217001</v>
      </c>
      <c r="AU64" s="26">
        <v>0.223560870854626</v>
      </c>
      <c r="AV64" s="26">
        <v>0.22028083829833334</v>
      </c>
      <c r="AW64" s="26">
        <v>2.9205522320138737E-3</v>
      </c>
      <c r="AX64" s="26">
        <v>0.232133542226617</v>
      </c>
      <c r="AY64" s="26">
        <v>0.23181857398334799</v>
      </c>
      <c r="AZ64" s="26">
        <v>0.23129059126511001</v>
      </c>
      <c r="BA64" s="26">
        <v>0.233371565742055</v>
      </c>
      <c r="BB64" s="26">
        <v>0.234644895043747</v>
      </c>
      <c r="BC64" s="26">
        <v>0.2326518336521754</v>
      </c>
      <c r="BD64" s="26">
        <v>1.2088206240481666E-3</v>
      </c>
      <c r="BE64" s="26">
        <v>0.27445815361974302</v>
      </c>
      <c r="BF64" s="26">
        <v>0.274950356372621</v>
      </c>
      <c r="BG64" s="26">
        <v>0.27505206702232599</v>
      </c>
      <c r="BH64" s="26">
        <v>0.27482019233823002</v>
      </c>
      <c r="BI64" s="26">
        <v>2.5934570149850205E-4</v>
      </c>
      <c r="BJ64" s="26">
        <v>0.26833264257964701</v>
      </c>
      <c r="BK64" s="26">
        <v>0.26865844329931399</v>
      </c>
      <c r="BL64" s="26">
        <v>0.26875546976241899</v>
      </c>
      <c r="BM64" s="26">
        <v>0.27839156193718501</v>
      </c>
      <c r="BN64" s="26">
        <v>0.28004695223598702</v>
      </c>
      <c r="BO64" s="26">
        <v>0.27944024351945002</v>
      </c>
      <c r="BP64" s="26">
        <v>0.27393755222233368</v>
      </c>
      <c r="BQ64" s="26">
        <v>5.3786702867797019E-3</v>
      </c>
    </row>
    <row r="65" spans="1:69" s="26" customFormat="1" ht="13.5" customHeight="1" x14ac:dyDescent="0.2">
      <c r="A65" s="34"/>
      <c r="B65" s="51" t="s">
        <v>65</v>
      </c>
      <c r="C65" s="25">
        <v>0.72787936804011599</v>
      </c>
      <c r="D65" s="26">
        <v>0.728983950575391</v>
      </c>
      <c r="E65" s="26">
        <v>0.727814980910652</v>
      </c>
      <c r="F65" s="26">
        <v>0.73134210236189201</v>
      </c>
      <c r="G65" s="26">
        <v>0.73150637910084704</v>
      </c>
      <c r="H65" s="26">
        <v>0.73182527611373505</v>
      </c>
      <c r="I65" s="26">
        <v>0.72989200951710564</v>
      </c>
      <c r="J65" s="26">
        <v>1.7144397886582261E-3</v>
      </c>
      <c r="K65" s="26">
        <v>0.67169528380352195</v>
      </c>
      <c r="L65" s="26">
        <v>0.67130147487296998</v>
      </c>
      <c r="M65" s="26">
        <v>0.67143999544508404</v>
      </c>
      <c r="N65" s="26">
        <v>0.67135052982941701</v>
      </c>
      <c r="O65" s="26">
        <v>0.67093106539453196</v>
      </c>
      <c r="P65" s="26">
        <v>0.67134366986910499</v>
      </c>
      <c r="Q65" s="26">
        <v>2.4697404910470778E-4</v>
      </c>
      <c r="R65" s="26">
        <v>0.71610006279903504</v>
      </c>
      <c r="S65" s="26">
        <v>0.71542549610449702</v>
      </c>
      <c r="T65" s="26">
        <v>0.71605027486045703</v>
      </c>
      <c r="U65" s="26">
        <v>0.69552620065576998</v>
      </c>
      <c r="V65" s="26">
        <v>0.69593503840457605</v>
      </c>
      <c r="W65" s="26">
        <v>0.69712859228235902</v>
      </c>
      <c r="X65" s="26">
        <v>0.70602761085111565</v>
      </c>
      <c r="Y65" s="26">
        <v>9.8451383559742377E-3</v>
      </c>
      <c r="Z65" s="26">
        <v>0.75578114347237202</v>
      </c>
      <c r="AA65" s="26">
        <v>0.75446740026382797</v>
      </c>
      <c r="AB65" s="26">
        <v>0.75448336376521796</v>
      </c>
      <c r="AC65" s="26">
        <v>0.75528968416217501</v>
      </c>
      <c r="AD65" s="26">
        <v>0.75644889953286798</v>
      </c>
      <c r="AE65" s="26">
        <v>0.75471296414259903</v>
      </c>
      <c r="AF65" s="26">
        <v>0.75519724255650988</v>
      </c>
      <c r="AG65" s="26">
        <v>7.2949174081366386E-4</v>
      </c>
      <c r="AH65" s="26">
        <v>0.76972176499510103</v>
      </c>
      <c r="AI65" s="26">
        <v>0.77235300921002503</v>
      </c>
      <c r="AJ65" s="26">
        <v>0.77079457753695901</v>
      </c>
      <c r="AK65" s="26">
        <v>0.77201657972364401</v>
      </c>
      <c r="AL65" s="26">
        <v>0.77482767134706398</v>
      </c>
      <c r="AM65" s="26">
        <v>0.77269659187356099</v>
      </c>
      <c r="AN65" s="26">
        <v>0.77206836578105908</v>
      </c>
      <c r="AO65" s="26">
        <v>1.5927549846491567E-3</v>
      </c>
      <c r="AP65" s="26">
        <v>0.75262743187453995</v>
      </c>
      <c r="AQ65" s="26">
        <v>0.75390502600611198</v>
      </c>
      <c r="AR65" s="26">
        <v>0.75493193336639097</v>
      </c>
      <c r="AS65" s="26">
        <v>0.74959045697034599</v>
      </c>
      <c r="AT65" s="26">
        <v>0.74961061027075204</v>
      </c>
      <c r="AU65" s="26">
        <v>0.74881570828757704</v>
      </c>
      <c r="AV65" s="26">
        <v>0.75158019446261959</v>
      </c>
      <c r="AW65" s="26">
        <v>2.352884845270185E-3</v>
      </c>
      <c r="AX65" s="26">
        <v>0.74971899653124296</v>
      </c>
      <c r="AY65" s="26">
        <v>0.75002652093590005</v>
      </c>
      <c r="AZ65" s="26">
        <v>0.75059539535004605</v>
      </c>
      <c r="BA65" s="26">
        <v>0.74879547784635603</v>
      </c>
      <c r="BB65" s="26">
        <v>0.747313939646987</v>
      </c>
      <c r="BC65" s="26">
        <v>0.74929006606210646</v>
      </c>
      <c r="BD65" s="26">
        <v>1.1471638758375321E-3</v>
      </c>
      <c r="BE65" s="26">
        <v>0.71080352919452705</v>
      </c>
      <c r="BF65" s="26">
        <v>0.71085385949628999</v>
      </c>
      <c r="BG65" s="26">
        <v>0.71056432962819105</v>
      </c>
      <c r="BH65" s="26">
        <v>0.71074057277300273</v>
      </c>
      <c r="BI65" s="26">
        <v>1.2630523712739482E-4</v>
      </c>
      <c r="BJ65" s="26">
        <v>0.64938695873423002</v>
      </c>
      <c r="BK65" s="26">
        <v>0.65541812553136902</v>
      </c>
      <c r="BL65" s="26">
        <v>0.64927525414316101</v>
      </c>
      <c r="BM65" s="26">
        <v>0.63545503038128304</v>
      </c>
      <c r="BN65" s="26">
        <v>0.63637007376599197</v>
      </c>
      <c r="BO65" s="26">
        <v>0.63855139276843498</v>
      </c>
      <c r="BP65" s="26">
        <v>0.64407613922074491</v>
      </c>
      <c r="BQ65" s="26">
        <v>7.6169333191338029E-3</v>
      </c>
    </row>
    <row r="66" spans="1:69" s="26" customFormat="1" ht="13.5" customHeight="1" x14ac:dyDescent="0.2">
      <c r="A66" s="34"/>
      <c r="B66" s="51" t="s">
        <v>66</v>
      </c>
      <c r="C66" s="25">
        <v>4.5443959220178798E-2</v>
      </c>
      <c r="D66" s="26">
        <v>4.5909881127868701E-2</v>
      </c>
      <c r="E66" s="26">
        <v>4.5595496981112801E-2</v>
      </c>
      <c r="F66" s="26">
        <v>4.7313727384184399E-2</v>
      </c>
      <c r="G66" s="26">
        <v>4.7237257793778298E-2</v>
      </c>
      <c r="H66" s="26">
        <v>4.7224073364815197E-2</v>
      </c>
      <c r="I66" s="26">
        <v>4.6454065978656367E-2</v>
      </c>
      <c r="J66" s="26">
        <v>8.1638553648173174E-4</v>
      </c>
      <c r="K66" s="26">
        <v>2.3505939746950401E-2</v>
      </c>
      <c r="L66" s="26">
        <v>2.36025928565823E-2</v>
      </c>
      <c r="M66" s="26">
        <v>2.20951689950354E-2</v>
      </c>
      <c r="N66" s="26">
        <v>2.1682213392113299E-2</v>
      </c>
      <c r="O66" s="26">
        <v>2.1848274206571101E-2</v>
      </c>
      <c r="P66" s="26">
        <v>2.2546837839450502E-2</v>
      </c>
      <c r="Q66" s="26">
        <v>8.3355461180405113E-4</v>
      </c>
      <c r="R66" s="26">
        <v>3.1127653506690899E-2</v>
      </c>
      <c r="S66" s="26">
        <v>3.1485275310120797E-2</v>
      </c>
      <c r="T66" s="26">
        <v>3.11626306331442E-2</v>
      </c>
      <c r="U66" s="26">
        <v>2.9419133010488999E-2</v>
      </c>
      <c r="V66" s="26">
        <v>2.93379230179956E-2</v>
      </c>
      <c r="W66" s="26">
        <v>2.96377585680517E-2</v>
      </c>
      <c r="X66" s="26">
        <v>3.0361729007748698E-2</v>
      </c>
      <c r="Y66" s="26">
        <v>9.0840878843855585E-4</v>
      </c>
      <c r="Z66" s="26">
        <v>5.0763230109790398E-2</v>
      </c>
      <c r="AA66" s="26">
        <v>5.0796566421343101E-2</v>
      </c>
      <c r="AB66" s="26">
        <v>5.0528857813219898E-2</v>
      </c>
      <c r="AC66" s="26">
        <v>5.2499475048867303E-2</v>
      </c>
      <c r="AD66" s="26">
        <v>5.2265666476894797E-2</v>
      </c>
      <c r="AE66" s="26">
        <v>5.2293678776005201E-2</v>
      </c>
      <c r="AF66" s="26">
        <v>5.1524579107686784E-2</v>
      </c>
      <c r="AG66" s="26">
        <v>8.3588900270584079E-4</v>
      </c>
      <c r="AH66" s="26">
        <v>3.6344587799931501E-2</v>
      </c>
      <c r="AI66" s="26">
        <v>3.6356718228512497E-2</v>
      </c>
      <c r="AJ66" s="26">
        <v>3.6163864173425701E-2</v>
      </c>
      <c r="AK66" s="26">
        <v>3.5361843868507901E-2</v>
      </c>
      <c r="AL66" s="26">
        <v>3.5499937541623998E-2</v>
      </c>
      <c r="AM66" s="26">
        <v>3.5764803861077603E-2</v>
      </c>
      <c r="AN66" s="26">
        <v>3.5915292578846535E-2</v>
      </c>
      <c r="AO66" s="26">
        <v>3.963186774887108E-4</v>
      </c>
      <c r="AP66" s="26">
        <v>2.8922341755877701E-2</v>
      </c>
      <c r="AQ66" s="26">
        <v>2.9355346333853699E-2</v>
      </c>
      <c r="AR66" s="26">
        <v>2.80113545553341E-2</v>
      </c>
      <c r="AS66" s="26">
        <v>2.7429801034340801E-2</v>
      </c>
      <c r="AT66" s="26">
        <v>2.7491538897077401E-2</v>
      </c>
      <c r="AU66" s="26">
        <v>2.7623420857797499E-2</v>
      </c>
      <c r="AV66" s="26">
        <v>2.8138967239046866E-2</v>
      </c>
      <c r="AW66" s="26">
        <v>7.4132842115233271E-4</v>
      </c>
      <c r="AX66" s="26">
        <v>1.8147461242140301E-2</v>
      </c>
      <c r="AY66" s="26">
        <v>1.81549050807524E-2</v>
      </c>
      <c r="AZ66" s="26">
        <v>1.8114013384843301E-2</v>
      </c>
      <c r="BA66" s="26">
        <v>1.78329564115897E-2</v>
      </c>
      <c r="BB66" s="26">
        <v>1.80411653092649E-2</v>
      </c>
      <c r="BC66" s="26">
        <v>1.805810028571812E-2</v>
      </c>
      <c r="BD66" s="26">
        <v>1.1954863530222593E-4</v>
      </c>
      <c r="BE66" s="26">
        <v>1.47383171857295E-2</v>
      </c>
      <c r="BF66" s="26">
        <v>1.4195784131089101E-2</v>
      </c>
      <c r="BG66" s="26">
        <v>1.4383603349482301E-2</v>
      </c>
      <c r="BH66" s="26">
        <v>1.4439234888766967E-2</v>
      </c>
      <c r="BI66" s="26">
        <v>2.2495433605770854E-4</v>
      </c>
      <c r="BJ66" s="26">
        <v>2.3897998117676199E-2</v>
      </c>
      <c r="BK66" s="26">
        <v>2.4462929655681899E-2</v>
      </c>
      <c r="BL66" s="26">
        <v>2.4415052630213301E-2</v>
      </c>
      <c r="BM66" s="26">
        <v>2.11238193070479E-2</v>
      </c>
      <c r="BN66" s="26">
        <v>2.1350653749078199E-2</v>
      </c>
      <c r="BO66" s="26">
        <v>2.13003405852254E-2</v>
      </c>
      <c r="BP66" s="26">
        <v>2.2758465674153818E-2</v>
      </c>
      <c r="BQ66" s="26">
        <v>1.5126215617261574E-3</v>
      </c>
    </row>
    <row r="67" spans="1:69" s="26" customFormat="1" ht="13.5" customHeight="1" x14ac:dyDescent="0.2">
      <c r="A67" s="34"/>
      <c r="B67" s="51" t="s">
        <v>67</v>
      </c>
      <c r="C67" s="25">
        <v>3.3353511177904201E-3</v>
      </c>
      <c r="D67" s="26">
        <v>3.3954019095968099E-3</v>
      </c>
      <c r="E67" s="26">
        <v>3.47928271462536E-3</v>
      </c>
      <c r="F67" s="26">
        <v>3.35586608555431E-3</v>
      </c>
      <c r="G67" s="26">
        <v>3.4393461165156199E-3</v>
      </c>
      <c r="H67" s="26">
        <v>3.4767089380019901E-3</v>
      </c>
      <c r="I67" s="26">
        <v>3.413659480347418E-3</v>
      </c>
      <c r="J67" s="26">
        <v>5.5897318485258677E-5</v>
      </c>
      <c r="K67" s="26">
        <v>0</v>
      </c>
      <c r="L67" s="26">
        <v>0</v>
      </c>
      <c r="M67" s="26">
        <v>0</v>
      </c>
      <c r="N67" s="26">
        <v>0</v>
      </c>
      <c r="O67" s="26">
        <v>0</v>
      </c>
      <c r="P67" s="26">
        <v>0</v>
      </c>
      <c r="Q67" s="26">
        <v>0</v>
      </c>
      <c r="R67" s="26">
        <v>0</v>
      </c>
      <c r="S67" s="26">
        <v>0</v>
      </c>
      <c r="T67" s="26">
        <v>0</v>
      </c>
      <c r="U67" s="26">
        <v>0</v>
      </c>
      <c r="V67" s="26">
        <v>0</v>
      </c>
      <c r="W67" s="26">
        <v>0</v>
      </c>
      <c r="X67" s="26">
        <v>0</v>
      </c>
      <c r="Y67" s="26">
        <v>0</v>
      </c>
      <c r="Z67" s="26">
        <v>3.7372132009876702E-3</v>
      </c>
      <c r="AA67" s="26">
        <v>3.7037230446594501E-3</v>
      </c>
      <c r="AB67" s="26">
        <v>3.7352807411963301E-3</v>
      </c>
      <c r="AC67" s="26">
        <v>3.78177958684532E-3</v>
      </c>
      <c r="AD67" s="26">
        <v>3.8185522695316399E-3</v>
      </c>
      <c r="AE67" s="26">
        <v>3.8205988602585698E-3</v>
      </c>
      <c r="AF67" s="26">
        <v>3.7661912839131637E-3</v>
      </c>
      <c r="AG67" s="26">
        <v>4.4049828269754762E-5</v>
      </c>
      <c r="AH67" s="26">
        <v>0</v>
      </c>
      <c r="AI67" s="26">
        <v>0</v>
      </c>
      <c r="AJ67" s="26">
        <v>0</v>
      </c>
      <c r="AK67" s="26">
        <v>0</v>
      </c>
      <c r="AL67" s="26">
        <v>0</v>
      </c>
      <c r="AM67" s="26">
        <v>0</v>
      </c>
      <c r="AN67" s="26">
        <v>0</v>
      </c>
      <c r="AO67" s="26">
        <v>0</v>
      </c>
      <c r="AP67" s="26">
        <v>0</v>
      </c>
      <c r="AQ67" s="26">
        <v>0</v>
      </c>
      <c r="AR67" s="26">
        <v>0</v>
      </c>
      <c r="AS67" s="26">
        <v>0</v>
      </c>
      <c r="AT67" s="26">
        <v>0</v>
      </c>
      <c r="AU67" s="26">
        <v>0</v>
      </c>
      <c r="AV67" s="26">
        <v>0</v>
      </c>
      <c r="AW67" s="26">
        <v>0</v>
      </c>
      <c r="AX67" s="26">
        <v>0</v>
      </c>
      <c r="AY67" s="26">
        <v>0</v>
      </c>
      <c r="AZ67" s="26">
        <v>0</v>
      </c>
      <c r="BA67" s="26">
        <v>0</v>
      </c>
      <c r="BB67" s="26">
        <v>0</v>
      </c>
      <c r="BC67" s="26">
        <v>0</v>
      </c>
      <c r="BD67" s="26">
        <v>0</v>
      </c>
      <c r="BE67" s="26">
        <v>0</v>
      </c>
      <c r="BF67" s="26">
        <v>0</v>
      </c>
      <c r="BG67" s="26">
        <v>0</v>
      </c>
      <c r="BH67" s="26">
        <v>0</v>
      </c>
      <c r="BI67" s="26">
        <v>0</v>
      </c>
      <c r="BJ67" s="26">
        <v>0</v>
      </c>
      <c r="BK67" s="26">
        <v>0</v>
      </c>
      <c r="BL67" s="26">
        <v>0</v>
      </c>
      <c r="BM67" s="26">
        <v>0</v>
      </c>
      <c r="BN67" s="26">
        <v>0</v>
      </c>
      <c r="BO67" s="26">
        <v>0</v>
      </c>
      <c r="BP67" s="26">
        <v>0</v>
      </c>
      <c r="BQ67" s="26">
        <v>0</v>
      </c>
    </row>
    <row r="68" spans="1:69" s="26" customFormat="1" ht="13.5" customHeight="1" x14ac:dyDescent="0.2">
      <c r="A68" s="34"/>
      <c r="B68" s="51" t="s">
        <v>68</v>
      </c>
      <c r="C68" s="25">
        <v>1.2077487007042E-3</v>
      </c>
      <c r="D68" s="26">
        <v>1.3143061510317001E-3</v>
      </c>
      <c r="E68" s="26">
        <v>1.32976320349499E-3</v>
      </c>
      <c r="F68" s="26">
        <v>1.1979365836090499E-3</v>
      </c>
      <c r="G68" s="26">
        <v>1.28458305165196E-3</v>
      </c>
      <c r="H68" s="26">
        <v>1.33877605306822E-3</v>
      </c>
      <c r="I68" s="26">
        <v>1.2788522905933534E-3</v>
      </c>
      <c r="J68" s="26">
        <v>5.6385087177091802E-5</v>
      </c>
      <c r="K68" s="26">
        <v>0</v>
      </c>
      <c r="L68" s="26">
        <v>0</v>
      </c>
      <c r="M68" s="26">
        <v>0</v>
      </c>
      <c r="N68" s="26">
        <v>0</v>
      </c>
      <c r="O68" s="26">
        <v>0</v>
      </c>
      <c r="P68" s="26">
        <v>0</v>
      </c>
      <c r="Q68" s="26">
        <v>0</v>
      </c>
      <c r="R68" s="26">
        <v>0</v>
      </c>
      <c r="S68" s="26">
        <v>0</v>
      </c>
      <c r="T68" s="26">
        <v>0</v>
      </c>
      <c r="U68" s="26">
        <v>0</v>
      </c>
      <c r="V68" s="26">
        <v>0</v>
      </c>
      <c r="W68" s="26">
        <v>0</v>
      </c>
      <c r="X68" s="26">
        <v>0</v>
      </c>
      <c r="Y68" s="26">
        <v>0</v>
      </c>
      <c r="Z68" s="26">
        <v>1.17021002327093E-3</v>
      </c>
      <c r="AA68" s="26">
        <v>1.21839041283152E-3</v>
      </c>
      <c r="AB68" s="26">
        <v>1.26634547293847E-3</v>
      </c>
      <c r="AC68" s="26">
        <v>1.1819932535529201E-3</v>
      </c>
      <c r="AD68" s="26">
        <v>1.2309509419038999E-3</v>
      </c>
      <c r="AE68" s="26">
        <v>1.26720398246505E-3</v>
      </c>
      <c r="AF68" s="26">
        <v>1.222515681160465E-3</v>
      </c>
      <c r="AG68" s="26">
        <v>3.7381402171521007E-5</v>
      </c>
      <c r="AH68" s="26">
        <v>0</v>
      </c>
      <c r="AI68" s="26">
        <v>0</v>
      </c>
      <c r="AJ68" s="26">
        <v>0</v>
      </c>
      <c r="AK68" s="26">
        <v>0</v>
      </c>
      <c r="AL68" s="26">
        <v>0</v>
      </c>
      <c r="AM68" s="26">
        <v>0</v>
      </c>
      <c r="AN68" s="26">
        <v>0</v>
      </c>
      <c r="AO68" s="26">
        <v>0</v>
      </c>
      <c r="AP68" s="26">
        <v>0</v>
      </c>
      <c r="AQ68" s="26">
        <v>0</v>
      </c>
      <c r="AR68" s="26">
        <v>0</v>
      </c>
      <c r="AS68" s="26">
        <v>0</v>
      </c>
      <c r="AT68" s="26">
        <v>0</v>
      </c>
      <c r="AU68" s="26">
        <v>0</v>
      </c>
      <c r="AV68" s="26">
        <v>0</v>
      </c>
      <c r="AW68" s="26">
        <v>0</v>
      </c>
      <c r="AX68" s="26">
        <v>0</v>
      </c>
      <c r="AY68" s="26">
        <v>0</v>
      </c>
      <c r="AZ68" s="26">
        <v>0</v>
      </c>
      <c r="BA68" s="26">
        <v>0</v>
      </c>
      <c r="BB68" s="26">
        <v>0</v>
      </c>
      <c r="BC68" s="26">
        <v>0</v>
      </c>
      <c r="BD68" s="26">
        <v>0</v>
      </c>
      <c r="BE68" s="26">
        <v>0</v>
      </c>
      <c r="BF68" s="26">
        <v>0</v>
      </c>
      <c r="BG68" s="26">
        <v>0</v>
      </c>
      <c r="BH68" s="26">
        <v>0</v>
      </c>
      <c r="BI68" s="26">
        <v>0</v>
      </c>
      <c r="BJ68" s="26">
        <v>0</v>
      </c>
      <c r="BK68" s="26">
        <v>0</v>
      </c>
      <c r="BL68" s="26">
        <v>0</v>
      </c>
      <c r="BM68" s="26">
        <v>0</v>
      </c>
      <c r="BN68" s="26">
        <v>0</v>
      </c>
      <c r="BO68" s="26">
        <v>0</v>
      </c>
      <c r="BP68" s="26">
        <v>0</v>
      </c>
      <c r="BQ68" s="26">
        <v>0</v>
      </c>
    </row>
    <row r="69" spans="1:69" s="26" customFormat="1" ht="13.5" customHeight="1" x14ac:dyDescent="0.2">
      <c r="A69" s="34"/>
      <c r="B69" s="51" t="s">
        <v>69</v>
      </c>
      <c r="C69" s="25">
        <v>6.4676185107998701E-4</v>
      </c>
      <c r="D69" s="26">
        <v>7.80800229220375E-4</v>
      </c>
      <c r="E69" s="26">
        <v>8.7252272337053701E-4</v>
      </c>
      <c r="F69" s="26">
        <v>6.4786194450320504E-4</v>
      </c>
      <c r="G69" s="26">
        <v>7.8344999222494497E-4</v>
      </c>
      <c r="H69" s="26">
        <v>8.7187728039495504E-4</v>
      </c>
      <c r="I69" s="26">
        <v>7.6721233679900066E-4</v>
      </c>
      <c r="J69" s="26">
        <v>9.2417671346883921E-5</v>
      </c>
      <c r="K69" s="26">
        <v>0</v>
      </c>
      <c r="L69" s="26">
        <v>0</v>
      </c>
      <c r="M69" s="26">
        <v>0</v>
      </c>
      <c r="N69" s="26">
        <v>0</v>
      </c>
      <c r="O69" s="26">
        <v>0</v>
      </c>
      <c r="P69" s="26">
        <v>0</v>
      </c>
      <c r="Q69" s="26">
        <v>0</v>
      </c>
      <c r="R69" s="26">
        <v>0</v>
      </c>
      <c r="S69" s="26">
        <v>0</v>
      </c>
      <c r="T69" s="26">
        <v>0</v>
      </c>
      <c r="U69" s="26">
        <v>0</v>
      </c>
      <c r="V69" s="26">
        <v>0</v>
      </c>
      <c r="W69" s="26">
        <v>0</v>
      </c>
      <c r="X69" s="26">
        <v>0</v>
      </c>
      <c r="Y69" s="26">
        <v>0</v>
      </c>
      <c r="Z69" s="26">
        <v>5.7325540767422505E-4</v>
      </c>
      <c r="AA69" s="26">
        <v>6.3849305294212395E-4</v>
      </c>
      <c r="AB69" s="26">
        <v>6.9755468248033003E-4</v>
      </c>
      <c r="AC69" s="26">
        <v>5.8425239880065803E-4</v>
      </c>
      <c r="AD69" s="26">
        <v>6.6776364633014396E-4</v>
      </c>
      <c r="AE69" s="26">
        <v>7.2007027937857503E-4</v>
      </c>
      <c r="AF69" s="26">
        <v>6.4689824460100939E-4</v>
      </c>
      <c r="AG69" s="26">
        <v>5.4427326217195142E-5</v>
      </c>
      <c r="AH69" s="26">
        <v>0</v>
      </c>
      <c r="AI69" s="26">
        <v>0</v>
      </c>
      <c r="AJ69" s="26">
        <v>0</v>
      </c>
      <c r="AK69" s="26">
        <v>0</v>
      </c>
      <c r="AL69" s="26">
        <v>0</v>
      </c>
      <c r="AM69" s="26">
        <v>0</v>
      </c>
      <c r="AN69" s="26">
        <v>0</v>
      </c>
      <c r="AO69" s="26">
        <v>0</v>
      </c>
      <c r="AP69" s="26">
        <v>0</v>
      </c>
      <c r="AQ69" s="26">
        <v>0</v>
      </c>
      <c r="AR69" s="26">
        <v>0</v>
      </c>
      <c r="AS69" s="26">
        <v>0</v>
      </c>
      <c r="AT69" s="26">
        <v>0</v>
      </c>
      <c r="AU69" s="26">
        <v>0</v>
      </c>
      <c r="AV69" s="26">
        <v>0</v>
      </c>
      <c r="AW69" s="26">
        <v>0</v>
      </c>
      <c r="AX69" s="26">
        <v>0</v>
      </c>
      <c r="AY69" s="26">
        <v>0</v>
      </c>
      <c r="AZ69" s="26">
        <v>0</v>
      </c>
      <c r="BA69" s="26">
        <v>0</v>
      </c>
      <c r="BB69" s="26">
        <v>0</v>
      </c>
      <c r="BC69" s="26">
        <v>0</v>
      </c>
      <c r="BD69" s="26">
        <v>0</v>
      </c>
      <c r="BE69" s="26">
        <v>0</v>
      </c>
      <c r="BF69" s="26">
        <v>0</v>
      </c>
      <c r="BG69" s="26">
        <v>0</v>
      </c>
      <c r="BH69" s="26">
        <v>0</v>
      </c>
      <c r="BI69" s="26">
        <v>0</v>
      </c>
      <c r="BJ69" s="26">
        <v>0</v>
      </c>
      <c r="BK69" s="26">
        <v>0</v>
      </c>
      <c r="BL69" s="26">
        <v>0</v>
      </c>
      <c r="BM69" s="26">
        <v>0</v>
      </c>
      <c r="BN69" s="26">
        <v>0</v>
      </c>
      <c r="BO69" s="26">
        <v>0</v>
      </c>
      <c r="BP69" s="26">
        <v>0</v>
      </c>
      <c r="BQ69" s="26">
        <v>0</v>
      </c>
    </row>
    <row r="70" spans="1:69" s="26" customFormat="1" ht="13.5" customHeight="1" x14ac:dyDescent="0.2">
      <c r="A70" s="34"/>
      <c r="B70" s="51" t="s">
        <v>70</v>
      </c>
      <c r="C70" s="25">
        <v>5.1879880954672295E-4</v>
      </c>
      <c r="D70" s="26">
        <v>6.5619237029224597E-4</v>
      </c>
      <c r="E70" s="26">
        <v>7.5142050093717199E-4</v>
      </c>
      <c r="F70" s="26">
        <v>5.2287883773573197E-4</v>
      </c>
      <c r="G70" s="26">
        <v>6.58830916659099E-4</v>
      </c>
      <c r="H70" s="26">
        <v>7.50864642538147E-4</v>
      </c>
      <c r="I70" s="26">
        <v>6.4316434628485311E-4</v>
      </c>
      <c r="J70" s="26">
        <v>9.4577402132738485E-5</v>
      </c>
      <c r="K70" s="26">
        <v>0</v>
      </c>
      <c r="L70" s="26">
        <v>0</v>
      </c>
      <c r="M70" s="26">
        <v>0</v>
      </c>
      <c r="N70" s="26">
        <v>0</v>
      </c>
      <c r="O70" s="26">
        <v>0</v>
      </c>
      <c r="P70" s="26">
        <v>0</v>
      </c>
      <c r="Q70" s="26">
        <v>0</v>
      </c>
      <c r="R70" s="26">
        <v>0</v>
      </c>
      <c r="S70" s="26">
        <v>0</v>
      </c>
      <c r="T70" s="26">
        <v>0</v>
      </c>
      <c r="U70" s="26">
        <v>0</v>
      </c>
      <c r="V70" s="26">
        <v>0</v>
      </c>
      <c r="W70" s="26">
        <v>0</v>
      </c>
      <c r="X70" s="26">
        <v>0</v>
      </c>
      <c r="Y70" s="26">
        <v>0</v>
      </c>
      <c r="Z70" s="26">
        <v>4.76133783027137E-4</v>
      </c>
      <c r="AA70" s="26">
        <v>5.6663966159661101E-4</v>
      </c>
      <c r="AB70" s="26">
        <v>6.2893979951581999E-4</v>
      </c>
      <c r="AC70" s="26">
        <v>4.8203440527117897E-4</v>
      </c>
      <c r="AD70" s="26">
        <v>5.7068990163813295E-4</v>
      </c>
      <c r="AE70" s="26">
        <v>6.3825812553616897E-4</v>
      </c>
      <c r="AF70" s="26">
        <v>5.604492794308415E-4</v>
      </c>
      <c r="AG70" s="26">
        <v>6.3438099056722133E-5</v>
      </c>
      <c r="AH70" s="26">
        <v>0</v>
      </c>
      <c r="AI70" s="26">
        <v>0</v>
      </c>
      <c r="AJ70" s="26">
        <v>0</v>
      </c>
      <c r="AK70" s="26">
        <v>0</v>
      </c>
      <c r="AL70" s="26">
        <v>0</v>
      </c>
      <c r="AM70" s="26">
        <v>0</v>
      </c>
      <c r="AN70" s="26">
        <v>0</v>
      </c>
      <c r="AO70" s="26">
        <v>0</v>
      </c>
      <c r="AP70" s="26">
        <v>0</v>
      </c>
      <c r="AQ70" s="26">
        <v>0</v>
      </c>
      <c r="AR70" s="26">
        <v>0</v>
      </c>
      <c r="AS70" s="26">
        <v>0</v>
      </c>
      <c r="AT70" s="26">
        <v>0</v>
      </c>
      <c r="AU70" s="26">
        <v>0</v>
      </c>
      <c r="AV70" s="26">
        <v>0</v>
      </c>
      <c r="AW70" s="26">
        <v>0</v>
      </c>
      <c r="AX70" s="26">
        <v>0</v>
      </c>
      <c r="AY70" s="26">
        <v>0</v>
      </c>
      <c r="AZ70" s="26">
        <v>0</v>
      </c>
      <c r="BA70" s="26">
        <v>0</v>
      </c>
      <c r="BB70" s="26">
        <v>0</v>
      </c>
      <c r="BC70" s="26">
        <v>0</v>
      </c>
      <c r="BD70" s="26">
        <v>0</v>
      </c>
      <c r="BE70" s="26">
        <v>0</v>
      </c>
      <c r="BF70" s="26">
        <v>0</v>
      </c>
      <c r="BG70" s="26">
        <v>0</v>
      </c>
      <c r="BH70" s="26">
        <v>0</v>
      </c>
      <c r="BI70" s="26">
        <v>0</v>
      </c>
      <c r="BJ70" s="26">
        <v>0</v>
      </c>
      <c r="BK70" s="26">
        <v>0</v>
      </c>
      <c r="BL70" s="26">
        <v>0</v>
      </c>
      <c r="BM70" s="26">
        <v>0</v>
      </c>
      <c r="BN70" s="26">
        <v>0</v>
      </c>
      <c r="BO70" s="26">
        <v>0</v>
      </c>
      <c r="BP70" s="26">
        <v>0</v>
      </c>
      <c r="BQ70" s="26">
        <v>0</v>
      </c>
    </row>
    <row r="71" spans="1:69" s="29" customFormat="1" ht="13.5" customHeight="1" x14ac:dyDescent="0.2">
      <c r="A71" s="34"/>
      <c r="B71" s="51" t="s">
        <v>71</v>
      </c>
      <c r="C71" s="28">
        <v>1.56734616527572E-3</v>
      </c>
      <c r="D71" s="29">
        <v>1.6873912830685401E-3</v>
      </c>
      <c r="E71" s="29">
        <v>1.7631905331147401E-3</v>
      </c>
      <c r="F71" s="29">
        <v>1.5775881094056399E-3</v>
      </c>
      <c r="G71" s="29">
        <v>1.6889021270800699E-3</v>
      </c>
      <c r="H71" s="29">
        <v>1.7518896912518799E-3</v>
      </c>
      <c r="I71" s="29">
        <v>1.6727179848660982E-3</v>
      </c>
      <c r="J71" s="29">
        <v>7.6467407857736582E-5</v>
      </c>
      <c r="K71" s="29">
        <v>0</v>
      </c>
      <c r="L71" s="29">
        <v>0</v>
      </c>
      <c r="M71" s="29">
        <v>0</v>
      </c>
      <c r="N71" s="29">
        <v>0</v>
      </c>
      <c r="O71" s="29">
        <v>0</v>
      </c>
      <c r="P71" s="29">
        <v>0</v>
      </c>
      <c r="Q71" s="29">
        <v>0</v>
      </c>
      <c r="R71" s="29">
        <v>0</v>
      </c>
      <c r="S71" s="29">
        <v>0</v>
      </c>
      <c r="T71" s="29">
        <v>0</v>
      </c>
      <c r="U71" s="29">
        <v>0</v>
      </c>
      <c r="V71" s="29">
        <v>0</v>
      </c>
      <c r="W71" s="29">
        <v>0</v>
      </c>
      <c r="X71" s="29">
        <v>0</v>
      </c>
      <c r="Y71" s="29">
        <v>0</v>
      </c>
      <c r="Z71" s="29">
        <v>1.6031618989671901E-3</v>
      </c>
      <c r="AA71" s="29">
        <v>1.6611399420594401E-3</v>
      </c>
      <c r="AB71" s="29">
        <v>1.7157249152035101E-3</v>
      </c>
      <c r="AC71" s="29">
        <v>1.6153553794305299E-3</v>
      </c>
      <c r="AD71" s="29">
        <v>1.6890973583809899E-3</v>
      </c>
      <c r="AE71" s="29">
        <v>1.73429736966625E-3</v>
      </c>
      <c r="AF71" s="29">
        <v>1.6697961439513184E-3</v>
      </c>
      <c r="AG71" s="29">
        <v>4.8513307973741576E-5</v>
      </c>
      <c r="AH71" s="29">
        <v>0</v>
      </c>
      <c r="AI71" s="29">
        <v>0</v>
      </c>
      <c r="AJ71" s="29">
        <v>0</v>
      </c>
      <c r="AK71" s="29">
        <v>0</v>
      </c>
      <c r="AL71" s="29">
        <v>0</v>
      </c>
      <c r="AM71" s="29">
        <v>0</v>
      </c>
      <c r="AN71" s="29">
        <v>0</v>
      </c>
      <c r="AO71" s="29">
        <v>0</v>
      </c>
      <c r="AP71" s="29">
        <v>0</v>
      </c>
      <c r="AQ71" s="29">
        <v>0</v>
      </c>
      <c r="AR71" s="29">
        <v>0</v>
      </c>
      <c r="AS71" s="29">
        <v>0</v>
      </c>
      <c r="AT71" s="29">
        <v>0</v>
      </c>
      <c r="AU71" s="29">
        <v>0</v>
      </c>
      <c r="AV71" s="29">
        <v>0</v>
      </c>
      <c r="AW71" s="29">
        <v>0</v>
      </c>
      <c r="AX71" s="29">
        <v>0</v>
      </c>
      <c r="AY71" s="29">
        <v>0</v>
      </c>
      <c r="AZ71" s="29">
        <v>0</v>
      </c>
      <c r="BA71" s="29">
        <v>0</v>
      </c>
      <c r="BB71" s="29">
        <v>0</v>
      </c>
      <c r="BC71" s="29">
        <v>0</v>
      </c>
      <c r="BD71" s="29">
        <v>0</v>
      </c>
      <c r="BE71" s="29">
        <v>0</v>
      </c>
      <c r="BF71" s="29">
        <v>0</v>
      </c>
      <c r="BG71" s="29">
        <v>0</v>
      </c>
      <c r="BH71" s="29">
        <v>0</v>
      </c>
      <c r="BI71" s="29">
        <v>0</v>
      </c>
      <c r="BJ71" s="29">
        <v>0</v>
      </c>
      <c r="BK71" s="29">
        <v>0</v>
      </c>
      <c r="BL71" s="29">
        <v>0</v>
      </c>
      <c r="BM71" s="29">
        <v>0</v>
      </c>
      <c r="BN71" s="29">
        <v>0</v>
      </c>
      <c r="BO71" s="29">
        <v>0</v>
      </c>
      <c r="BP71" s="29">
        <v>0</v>
      </c>
      <c r="BQ71" s="29">
        <v>0</v>
      </c>
    </row>
    <row r="72" spans="1:69" s="31" customFormat="1" ht="13.5" customHeight="1" thickBot="1" x14ac:dyDescent="0.25">
      <c r="A72" s="34"/>
      <c r="B72" s="178" t="s">
        <v>72</v>
      </c>
      <c r="C72" s="30">
        <v>4.1928304941086496E-3</v>
      </c>
      <c r="D72" s="31">
        <v>4.30374827115088E-3</v>
      </c>
      <c r="E72" s="31">
        <v>4.3704133210792397E-3</v>
      </c>
      <c r="F72" s="31">
        <v>4.2735733587855396E-3</v>
      </c>
      <c r="G72" s="31">
        <v>4.33861463723474E-3</v>
      </c>
      <c r="H72" s="31">
        <v>4.3671803364209397E-3</v>
      </c>
      <c r="I72" s="31">
        <v>4.3077267364633317E-3</v>
      </c>
      <c r="J72" s="31">
        <v>6.1646612171123091E-5</v>
      </c>
      <c r="K72" s="31">
        <v>0</v>
      </c>
      <c r="L72" s="31">
        <v>0</v>
      </c>
      <c r="M72" s="31">
        <v>0</v>
      </c>
      <c r="N72" s="31">
        <v>0</v>
      </c>
      <c r="O72" s="31">
        <v>0</v>
      </c>
      <c r="P72" s="31">
        <v>0</v>
      </c>
      <c r="Q72" s="31">
        <v>0</v>
      </c>
      <c r="R72" s="31">
        <v>0</v>
      </c>
      <c r="S72" s="31">
        <v>0</v>
      </c>
      <c r="T72" s="31">
        <v>0</v>
      </c>
      <c r="U72" s="31">
        <v>0</v>
      </c>
      <c r="V72" s="31">
        <v>0</v>
      </c>
      <c r="W72" s="31">
        <v>0</v>
      </c>
      <c r="X72" s="31">
        <v>0</v>
      </c>
      <c r="Y72" s="31">
        <v>0</v>
      </c>
      <c r="Z72" s="31">
        <v>4.3745874902947398E-3</v>
      </c>
      <c r="AA72" s="31">
        <v>4.4155823354903104E-3</v>
      </c>
      <c r="AB72" s="31">
        <v>4.4782592794551596E-3</v>
      </c>
      <c r="AC72" s="31">
        <v>4.4199911636610498E-3</v>
      </c>
      <c r="AD72" s="31">
        <v>4.4770598387059097E-3</v>
      </c>
      <c r="AE72" s="31">
        <v>4.50134369265598E-3</v>
      </c>
      <c r="AF72" s="31">
        <v>4.4444706333771908E-3</v>
      </c>
      <c r="AG72" s="31">
        <v>4.4263803231186587E-5</v>
      </c>
      <c r="AH72" s="31">
        <v>0</v>
      </c>
      <c r="AI72" s="31">
        <v>0</v>
      </c>
      <c r="AJ72" s="31">
        <v>0</v>
      </c>
      <c r="AK72" s="31">
        <v>0</v>
      </c>
      <c r="AL72" s="31">
        <v>0</v>
      </c>
      <c r="AM72" s="31">
        <v>0</v>
      </c>
      <c r="AN72" s="31">
        <v>0</v>
      </c>
      <c r="AO72" s="31">
        <v>0</v>
      </c>
      <c r="AP72" s="31">
        <v>0</v>
      </c>
      <c r="AQ72" s="31">
        <v>0</v>
      </c>
      <c r="AR72" s="31">
        <v>0</v>
      </c>
      <c r="AS72" s="31">
        <v>0</v>
      </c>
      <c r="AT72" s="31">
        <v>0</v>
      </c>
      <c r="AU72" s="31">
        <v>0</v>
      </c>
      <c r="AV72" s="31">
        <v>0</v>
      </c>
      <c r="AW72" s="31">
        <v>0</v>
      </c>
      <c r="AX72" s="31">
        <v>0</v>
      </c>
      <c r="AY72" s="31">
        <v>0</v>
      </c>
      <c r="AZ72" s="31">
        <v>0</v>
      </c>
      <c r="BA72" s="31">
        <v>0</v>
      </c>
      <c r="BB72" s="31">
        <v>0</v>
      </c>
      <c r="BC72" s="31">
        <v>0</v>
      </c>
      <c r="BD72" s="31">
        <v>0</v>
      </c>
      <c r="BE72" s="31">
        <v>0</v>
      </c>
      <c r="BF72" s="31">
        <v>0</v>
      </c>
      <c r="BG72" s="31">
        <v>0</v>
      </c>
      <c r="BH72" s="31">
        <v>0</v>
      </c>
      <c r="BI72" s="31">
        <v>0</v>
      </c>
      <c r="BJ72" s="31">
        <v>0</v>
      </c>
      <c r="BK72" s="31">
        <v>0</v>
      </c>
      <c r="BL72" s="31">
        <v>0</v>
      </c>
      <c r="BM72" s="31">
        <v>0</v>
      </c>
      <c r="BN72" s="31">
        <v>0</v>
      </c>
      <c r="BO72" s="31">
        <v>0</v>
      </c>
      <c r="BP72" s="31">
        <v>0</v>
      </c>
      <c r="BQ72" s="31">
        <v>0</v>
      </c>
    </row>
    <row r="73" spans="1:69" x14ac:dyDescent="0.2">
      <c r="A73" s="13"/>
      <c r="B73" s="177"/>
    </row>
    <row r="74" spans="1:69" x14ac:dyDescent="0.2">
      <c r="A74" s="13"/>
      <c r="B74" s="177"/>
    </row>
    <row r="75" spans="1:69" x14ac:dyDescent="0.2">
      <c r="A75" s="13"/>
      <c r="B75" s="177"/>
    </row>
    <row r="76" spans="1:69" x14ac:dyDescent="0.2">
      <c r="A76" s="13"/>
      <c r="B76" s="177"/>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255</v>
      </c>
      <c r="D3" s="58">
        <f>LARGE(O30:O250,1)</f>
        <v>12.324522575340799</v>
      </c>
      <c r="E3" s="58"/>
      <c r="F3" s="58">
        <f>LARGE(D6:H6,1)</f>
        <v>12.324522575340799</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2.090973260104628</v>
      </c>
      <c r="C4" s="80" t="s">
        <v>255</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0.64317752522508642</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-1.8158131397620816</v>
      </c>
      <c r="C6" s="86"/>
      <c r="D6" s="75">
        <v>12.324522575340799</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7.9428810336354712</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200</v>
      </c>
      <c r="E9" s="58">
        <f>LARGE(O30:O250,1)</f>
        <v>12.324522575340799</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99.933999999999969</v>
      </c>
      <c r="C10" s="93"/>
      <c r="D10" s="182"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2">
        <v>36</v>
      </c>
      <c r="E11" s="183">
        <v>4</v>
      </c>
      <c r="F11" s="2"/>
      <c r="G11" s="73">
        <f>(((2.095-1)/(11-1))*(513.74-43.91))+43.91</f>
        <v>95.356385000000017</v>
      </c>
      <c r="H11" s="175"/>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741.95132240477039</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267.30358216422849</v>
      </c>
      <c r="C15" s="86"/>
      <c r="D15" s="81" t="s">
        <v>22</v>
      </c>
      <c r="E15" s="82">
        <f>10^((SUMIF(V30:V250, "&gt;0")+SUMIF(V30:V250, "&lt;0"))/100)</f>
        <v>231.98022234510594</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205.60128996242739</v>
      </c>
      <c r="C16" s="86"/>
      <c r="D16" s="84" t="s">
        <v>23</v>
      </c>
      <c r="E16" s="85">
        <f>10^(SQRT((SUMIF(W30:W250, "&gt;0")+SUMIF(W30:W250, "&lt;0"))/100))</f>
        <v>1.641657023076285</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4.3871766903645657</v>
      </c>
      <c r="C17" s="95"/>
      <c r="D17" s="84" t="s">
        <v>24</v>
      </c>
      <c r="E17" s="85">
        <f>(SUMIF(X30:X250, "&gt;0")+SUMIF(X30:X250, "&lt;0"))/((100)*(LOG(E16))^3)</f>
        <v>-0.92171975762934422</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25.432213213160317</v>
      </c>
      <c r="D18" s="84" t="s">
        <v>25</v>
      </c>
      <c r="E18" s="85">
        <f>(SUMIF(Y30:Y250, "&gt;0")+SUMIF(Y30:Y250, "&lt;0"))/((100)*(LOG(E16))^4)</f>
        <v>29.99062173873082</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22.432213213160317</v>
      </c>
      <c r="C19" s="105"/>
      <c r="D19" s="88" t="s">
        <v>26</v>
      </c>
      <c r="E19" s="104">
        <f>E18-3</f>
        <v>26.99062173873082</v>
      </c>
      <c r="F19" s="106"/>
      <c r="G19" s="2"/>
      <c r="H19" s="176"/>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8"/>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0.17011227410090665</v>
      </c>
      <c r="F30" s="162">
        <f>(G30*100)/$A$10</f>
        <v>0.17011227410090665</v>
      </c>
      <c r="G30" s="162">
        <v>0.17</v>
      </c>
      <c r="H30" s="168">
        <f>A30*1000</f>
        <v>1909</v>
      </c>
      <c r="I30" s="162">
        <f t="shared" ref="I30:I93" si="0">D30*F30</f>
        <v>0</v>
      </c>
      <c r="J30" s="165">
        <f>(F30)*(D30-$B$4)^2</f>
        <v>0.74375964102341363</v>
      </c>
      <c r="K30" s="165">
        <f>(F30)*(D30-$B$4)^3</f>
        <v>-1.5551815213249751</v>
      </c>
      <c r="L30" s="165">
        <f>(F30)*(D30-$B$4)^4</f>
        <v>3.2518429756993585</v>
      </c>
      <c r="M30" s="186"/>
      <c r="N30" s="162"/>
      <c r="O30" s="166"/>
      <c r="P30" s="2"/>
      <c r="Q30" s="162">
        <f>(B30*1000)*F30</f>
        <v>0</v>
      </c>
      <c r="R30" s="165">
        <f>(F30)*((B30*1000)-$B$15)^2</f>
        <v>12154.726976235155</v>
      </c>
      <c r="S30" s="165">
        <f>(F30)*((B30*1000)-$B$15)^3</f>
        <v>-3249002.060975838</v>
      </c>
      <c r="T30" s="165">
        <f>(F30)*((B30*1000)-$B$15)^4</f>
        <v>868469889.35780263</v>
      </c>
      <c r="U30" s="68"/>
      <c r="V30" s="148">
        <f>U30*F30</f>
        <v>0</v>
      </c>
      <c r="W30" s="167">
        <f>(F30)*(U30-LOG($E$15))^2</f>
        <v>0.9518391156091861</v>
      </c>
      <c r="X30" s="167">
        <f>(F30)*(U30-LOG($E$15))^3</f>
        <v>-2.2515287501204186</v>
      </c>
      <c r="Y30" s="167">
        <f>(F30)*(U30-LOG($E$15))^4</f>
        <v>5.325880844237382</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0.40026417435507444</v>
      </c>
      <c r="F31" s="162">
        <f t="shared" ref="F31:F94" si="3">(G31*100)/$A$10</f>
        <v>0.23015190025416782</v>
      </c>
      <c r="G31" s="162">
        <v>0.23</v>
      </c>
      <c r="H31" s="168">
        <f t="shared" ref="H31:H94" si="4">A31*1000</f>
        <v>1739</v>
      </c>
      <c r="I31" s="162">
        <f t="shared" si="0"/>
        <v>-0.19920510443835973</v>
      </c>
      <c r="J31" s="165">
        <f t="shared" ref="J31:J94" si="5">(F31)*(D31-$B$4)^2</f>
        <v>2.0117476286588674</v>
      </c>
      <c r="K31" s="165">
        <f t="shared" ref="K31:K94" si="6">(F31)*(D31-$B$4)^3</f>
        <v>-5.9477535463391158</v>
      </c>
      <c r="L31" s="165">
        <f t="shared" ref="L31:L94" si="7">(F31)*(D31-$B$4)^4</f>
        <v>17.584597463436705</v>
      </c>
      <c r="M31" s="186">
        <f>((2^(-D31))*1000)</f>
        <v>1822.0183862958136</v>
      </c>
      <c r="N31" s="162">
        <v>1.7104140883721153</v>
      </c>
      <c r="O31" s="166">
        <f>(N31*100)/$A$13</f>
        <v>0.23052915153900103</v>
      </c>
      <c r="P31" s="107"/>
      <c r="Q31" s="162">
        <f t="shared" ref="Q31:Q94" si="8">(B31*1000)*F31</f>
        <v>419.79706606360207</v>
      </c>
      <c r="R31" s="165">
        <f t="shared" ref="R31:R94" si="9">(F31)*((B31*1000)-$B$15)^2</f>
        <v>557727.96003324853</v>
      </c>
      <c r="S31" s="165">
        <f t="shared" ref="S31:S94" si="10">(F31)*((B31*1000)-$B$15)^3</f>
        <v>868213117.51061034</v>
      </c>
      <c r="T31" s="165">
        <f t="shared" ref="T31:T94" si="11">(F31)*((B31*1000)-$B$15)^4</f>
        <v>1351544249946.7949</v>
      </c>
      <c r="U31" s="68">
        <f t="shared" ref="U31:U94" si="12">LOG(((2^(-D31))*1000),10)</f>
        <v>3.2605527551981894</v>
      </c>
      <c r="V31" s="148">
        <f t="shared" ref="V31:V94" si="13">U31*F31</f>
        <v>0.75042241248782571</v>
      </c>
      <c r="W31" s="165">
        <f t="shared" ref="W31:W94" si="14">(F31)*(U31-LOG($E$15))^2</f>
        <v>0.18439936490141917</v>
      </c>
      <c r="X31" s="165">
        <f t="shared" ref="X31:X94" si="15">(F31)*(U31-LOG($E$15))^3</f>
        <v>0.1650562024913565</v>
      </c>
      <c r="Y31" s="165">
        <f t="shared" ref="Y31:Y94" si="16">(F31)*(U31-LOG($E$15))^4</f>
        <v>0.14774210310015015</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0.66043588768587291</v>
      </c>
      <c r="F32" s="162">
        <f t="shared" si="3"/>
        <v>0.26017171333079842</v>
      </c>
      <c r="G32" s="162">
        <v>0.26</v>
      </c>
      <c r="H32" s="168">
        <f t="shared" si="4"/>
        <v>1584</v>
      </c>
      <c r="I32" s="162">
        <f t="shared" si="0"/>
        <v>-0.19016344272025842</v>
      </c>
      <c r="J32" s="165">
        <f t="shared" si="5"/>
        <v>2.0717614308733059</v>
      </c>
      <c r="K32" s="165">
        <f t="shared" si="6"/>
        <v>-5.8462795371992282</v>
      </c>
      <c r="L32" s="165">
        <f t="shared" si="7"/>
        <v>16.497548374895178</v>
      </c>
      <c r="M32" s="186">
        <f t="shared" ref="M32:M95" si="18">((2^(-D32))*1000)</f>
        <v>1659.6915376057084</v>
      </c>
      <c r="N32" s="162">
        <v>1.9316966230052539</v>
      </c>
      <c r="O32" s="166">
        <f t="shared" ref="O32:O95" si="19">(N32*100)/$A$13</f>
        <v>0.26035355213659422</v>
      </c>
      <c r="P32" s="107"/>
      <c r="Q32" s="162">
        <f t="shared" si="8"/>
        <v>432.2753016991216</v>
      </c>
      <c r="R32" s="165">
        <f t="shared" si="9"/>
        <v>505717.52295673697</v>
      </c>
      <c r="S32" s="165">
        <f t="shared" si="10"/>
        <v>705069558.94306231</v>
      </c>
      <c r="T32" s="165">
        <f t="shared" si="11"/>
        <v>983005453403.46484</v>
      </c>
      <c r="U32" s="68">
        <f t="shared" si="12"/>
        <v>3.2200273796280934</v>
      </c>
      <c r="V32" s="148">
        <f t="shared" si="13"/>
        <v>0.83776004032992235</v>
      </c>
      <c r="W32" s="165">
        <f t="shared" si="14"/>
        <v>0.1900036250510817</v>
      </c>
      <c r="X32" s="165">
        <f t="shared" si="15"/>
        <v>0.16237261754521745</v>
      </c>
      <c r="Y32" s="165">
        <f t="shared" si="16"/>
        <v>0.13875981008992519</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0.95062741409330187</v>
      </c>
      <c r="F33" s="162">
        <f t="shared" si="3"/>
        <v>0.29019152640742896</v>
      </c>
      <c r="G33" s="162">
        <v>0.28999999999999998</v>
      </c>
      <c r="H33" s="168">
        <f t="shared" si="4"/>
        <v>1443</v>
      </c>
      <c r="I33" s="162">
        <f t="shared" si="0"/>
        <v>-0.17304753848616281</v>
      </c>
      <c r="J33" s="165">
        <f t="shared" si="5"/>
        <v>2.0956340205400004</v>
      </c>
      <c r="K33" s="165">
        <f t="shared" si="6"/>
        <v>-5.6315869881163652</v>
      </c>
      <c r="L33" s="165">
        <f t="shared" si="7"/>
        <v>15.133735992961851</v>
      </c>
      <c r="M33" s="186">
        <f t="shared" si="18"/>
        <v>1511.8571361077738</v>
      </c>
      <c r="N33" s="162">
        <v>2.1575412050762792</v>
      </c>
      <c r="O33" s="166">
        <f t="shared" si="19"/>
        <v>0.29079282426283432</v>
      </c>
      <c r="P33" s="107"/>
      <c r="Q33" s="162">
        <f t="shared" si="8"/>
        <v>439.20487521764375</v>
      </c>
      <c r="R33" s="165">
        <f t="shared" si="9"/>
        <v>450669.0399961432</v>
      </c>
      <c r="S33" s="165">
        <f t="shared" si="10"/>
        <v>561622143.27267969</v>
      </c>
      <c r="T33" s="165">
        <f t="shared" si="11"/>
        <v>699891503123.66199</v>
      </c>
      <c r="U33" s="68">
        <f t="shared" si="12"/>
        <v>3.1795107541734842</v>
      </c>
      <c r="V33" s="148">
        <f t="shared" si="13"/>
        <v>0.92266707898243894</v>
      </c>
      <c r="W33" s="165">
        <f t="shared" si="14"/>
        <v>0.19230799417096198</v>
      </c>
      <c r="X33" s="165">
        <f t="shared" si="15"/>
        <v>0.15655020608461806</v>
      </c>
      <c r="Y33" s="165">
        <f t="shared" si="16"/>
        <v>0.12744122848761441</v>
      </c>
      <c r="Z33" s="2"/>
    </row>
    <row r="34" spans="1:26" ht="13.5" customHeight="1" x14ac:dyDescent="0.2">
      <c r="A34" s="162">
        <v>1.3140000000000001</v>
      </c>
      <c r="B34" s="7">
        <f t="shared" si="20"/>
        <v>1.3785000000000001</v>
      </c>
      <c r="C34" s="7">
        <f t="shared" si="1"/>
        <v>-0.39396527566024264</v>
      </c>
      <c r="D34" s="163">
        <f t="shared" si="2"/>
        <v>-0.4615182877446769</v>
      </c>
      <c r="E34" s="164">
        <f t="shared" si="17"/>
        <v>1.2908519622951151</v>
      </c>
      <c r="F34" s="162">
        <f t="shared" si="3"/>
        <v>0.3402245482018133</v>
      </c>
      <c r="G34" s="162">
        <v>0.34</v>
      </c>
      <c r="H34" s="168">
        <f t="shared" si="4"/>
        <v>1314</v>
      </c>
      <c r="I34" s="162">
        <f t="shared" si="0"/>
        <v>-0.15701985093480716</v>
      </c>
      <c r="J34" s="165">
        <f t="shared" si="5"/>
        <v>2.216635434012777</v>
      </c>
      <c r="K34" s="165">
        <f t="shared" si="6"/>
        <v>-5.6579432099808891</v>
      </c>
      <c r="L34" s="165">
        <f t="shared" si="7"/>
        <v>14.441852221687581</v>
      </c>
      <c r="M34" s="186">
        <f t="shared" si="18"/>
        <v>1376.9901960435304</v>
      </c>
      <c r="N34" s="162">
        <v>2.5182041311242189</v>
      </c>
      <c r="O34" s="166">
        <f t="shared" si="19"/>
        <v>0.33940287658796253</v>
      </c>
      <c r="P34" s="107"/>
      <c r="Q34" s="162">
        <f t="shared" si="8"/>
        <v>468.99953969619963</v>
      </c>
      <c r="R34" s="165">
        <f t="shared" si="9"/>
        <v>420094.80543534469</v>
      </c>
      <c r="S34" s="165">
        <f t="shared" si="10"/>
        <v>466807842.95117044</v>
      </c>
      <c r="T34" s="165">
        <f t="shared" si="11"/>
        <v>518715202904.98401</v>
      </c>
      <c r="U34" s="68">
        <f t="shared" si="12"/>
        <v>3.138930848158628</v>
      </c>
      <c r="V34" s="148">
        <f t="shared" si="13"/>
        <v>1.0679413296515039</v>
      </c>
      <c r="W34" s="165">
        <f t="shared" si="14"/>
        <v>0.20354652723288966</v>
      </c>
      <c r="X34" s="165">
        <f t="shared" si="15"/>
        <v>0.15743914504708137</v>
      </c>
      <c r="Y34" s="165">
        <f t="shared" si="16"/>
        <v>0.12177601224704537</v>
      </c>
      <c r="Z34" s="2"/>
    </row>
    <row r="35" spans="1:26" ht="12.75" customHeight="1" x14ac:dyDescent="0.2">
      <c r="A35" s="162">
        <v>1.1970000000000001</v>
      </c>
      <c r="B35" s="7">
        <f t="shared" si="20"/>
        <v>1.2555000000000001</v>
      </c>
      <c r="C35" s="7">
        <f t="shared" si="1"/>
        <v>-0.25942315228141505</v>
      </c>
      <c r="D35" s="163">
        <f t="shared" si="2"/>
        <v>-0.32669421397082887</v>
      </c>
      <c r="E35" s="164">
        <f t="shared" si="17"/>
        <v>1.661096323573559</v>
      </c>
      <c r="F35" s="162">
        <f t="shared" si="3"/>
        <v>0.3702443612784439</v>
      </c>
      <c r="G35" s="162">
        <v>0.37</v>
      </c>
      <c r="H35" s="168">
        <f t="shared" si="4"/>
        <v>1197</v>
      </c>
      <c r="I35" s="162">
        <f t="shared" si="0"/>
        <v>-0.12095669058499282</v>
      </c>
      <c r="J35" s="165">
        <f t="shared" si="5"/>
        <v>2.1641212456470158</v>
      </c>
      <c r="K35" s="165">
        <f t="shared" si="6"/>
        <v>-5.2321255455564515</v>
      </c>
      <c r="L35" s="165">
        <f t="shared" si="7"/>
        <v>12.64953975177114</v>
      </c>
      <c r="M35" s="186">
        <f t="shared" si="18"/>
        <v>1254.1363562228792</v>
      </c>
      <c r="N35" s="162">
        <v>2.751884331689594</v>
      </c>
      <c r="O35" s="166">
        <f t="shared" si="19"/>
        <v>0.37089823127079863</v>
      </c>
      <c r="P35" s="107"/>
      <c r="Q35" s="162">
        <f t="shared" si="8"/>
        <v>464.84179558508634</v>
      </c>
      <c r="R35" s="165">
        <f t="shared" si="9"/>
        <v>361555.52592979057</v>
      </c>
      <c r="S35" s="165">
        <f t="shared" si="10"/>
        <v>357287875.57254744</v>
      </c>
      <c r="T35" s="165">
        <f t="shared" si="11"/>
        <v>353070598776.94427</v>
      </c>
      <c r="U35" s="68">
        <f t="shared" si="12"/>
        <v>3.0983447578150862</v>
      </c>
      <c r="V35" s="148">
        <f t="shared" si="13"/>
        <v>1.1471446758776616</v>
      </c>
      <c r="W35" s="165">
        <f t="shared" si="14"/>
        <v>0.19887058237633784</v>
      </c>
      <c r="X35" s="165">
        <f t="shared" si="15"/>
        <v>0.14575101632105705</v>
      </c>
      <c r="Y35" s="165">
        <f t="shared" si="16"/>
        <v>0.10682001583532663</v>
      </c>
      <c r="Z35" s="2"/>
    </row>
    <row r="36" spans="1:26" x14ac:dyDescent="0.2">
      <c r="A36" s="162">
        <v>1.091</v>
      </c>
      <c r="B36" s="7">
        <f t="shared" si="20"/>
        <v>1.1440000000000001</v>
      </c>
      <c r="C36" s="7">
        <f t="shared" si="1"/>
        <v>-0.12565110166152013</v>
      </c>
      <c r="D36" s="163">
        <f t="shared" si="2"/>
        <v>-0.19253712697146758</v>
      </c>
      <c r="E36" s="164">
        <f t="shared" si="17"/>
        <v>2.0613604979286335</v>
      </c>
      <c r="F36" s="162">
        <f t="shared" si="3"/>
        <v>0.4002641743550745</v>
      </c>
      <c r="G36" s="162">
        <v>0.4</v>
      </c>
      <c r="H36" s="168">
        <f t="shared" si="4"/>
        <v>1091</v>
      </c>
      <c r="I36" s="162">
        <f t="shared" si="0"/>
        <v>-7.7065714159932616E-2</v>
      </c>
      <c r="J36" s="165">
        <f t="shared" si="5"/>
        <v>2.0871453911119029</v>
      </c>
      <c r="K36" s="165">
        <f t="shared" si="6"/>
        <v>-4.7660181799420309</v>
      </c>
      <c r="L36" s="165">
        <f t="shared" si="7"/>
        <v>10.883252018891136</v>
      </c>
      <c r="M36" s="186">
        <f t="shared" si="18"/>
        <v>1142.7716307294297</v>
      </c>
      <c r="N36" s="162">
        <v>2.9921360441158269</v>
      </c>
      <c r="O36" s="166">
        <f t="shared" si="19"/>
        <v>0.40327929255761497</v>
      </c>
      <c r="P36" s="107"/>
      <c r="Q36" s="162">
        <f t="shared" si="8"/>
        <v>457.90221546220533</v>
      </c>
      <c r="R36" s="165">
        <f t="shared" si="9"/>
        <v>307641.68713193684</v>
      </c>
      <c r="S36" s="165">
        <f t="shared" si="10"/>
        <v>269708365.08552223</v>
      </c>
      <c r="T36" s="165">
        <f t="shared" si="11"/>
        <v>236452357530.81989</v>
      </c>
      <c r="U36" s="68">
        <f t="shared" si="12"/>
        <v>3.0579594504973762</v>
      </c>
      <c r="V36" s="148">
        <f t="shared" si="13"/>
        <v>1.2239916146646295</v>
      </c>
      <c r="W36" s="165">
        <f t="shared" si="14"/>
        <v>0.19195389313763694</v>
      </c>
      <c r="X36" s="165">
        <f t="shared" si="15"/>
        <v>0.13292970071385418</v>
      </c>
      <c r="Y36" s="165">
        <f t="shared" si="16"/>
        <v>9.2054946336538671E-2</v>
      </c>
      <c r="Z36" s="2"/>
    </row>
    <row r="37" spans="1:26" x14ac:dyDescent="0.2">
      <c r="A37" s="162">
        <v>0.99360000000000004</v>
      </c>
      <c r="B37" s="7">
        <f t="shared" si="20"/>
        <v>1.0423</v>
      </c>
      <c r="C37" s="7">
        <f t="shared" si="1"/>
        <v>9.2629213289679192E-3</v>
      </c>
      <c r="D37" s="163">
        <f t="shared" si="2"/>
        <v>-5.8194090166276108E-2</v>
      </c>
      <c r="E37" s="164">
        <f t="shared" si="17"/>
        <v>2.4916444853603386</v>
      </c>
      <c r="F37" s="162">
        <f t="shared" si="3"/>
        <v>0.43028398743170504</v>
      </c>
      <c r="G37" s="162">
        <v>0.43</v>
      </c>
      <c r="H37" s="168">
        <f t="shared" si="4"/>
        <v>993.6</v>
      </c>
      <c r="I37" s="162">
        <f t="shared" si="0"/>
        <v>-2.5039985161705459E-2</v>
      </c>
      <c r="J37" s="165">
        <f t="shared" si="5"/>
        <v>1.9874474440853944</v>
      </c>
      <c r="K37" s="165">
        <f t="shared" si="6"/>
        <v>-4.2713571572076878</v>
      </c>
      <c r="L37" s="165">
        <f t="shared" si="7"/>
        <v>9.1798613436167091</v>
      </c>
      <c r="M37" s="186">
        <f t="shared" si="18"/>
        <v>1041.1616589175765</v>
      </c>
      <c r="N37" s="162">
        <v>3.1893199675918171</v>
      </c>
      <c r="O37" s="166">
        <f t="shared" si="19"/>
        <v>0.42985568881456732</v>
      </c>
      <c r="P37" s="107"/>
      <c r="Q37" s="162">
        <f t="shared" si="8"/>
        <v>448.48500010006615</v>
      </c>
      <c r="R37" s="165">
        <f t="shared" si="9"/>
        <v>258436.93086743198</v>
      </c>
      <c r="S37" s="165">
        <f t="shared" si="10"/>
        <v>200287695.65873069</v>
      </c>
      <c r="T37" s="165">
        <f t="shared" si="11"/>
        <v>155222246672.0975</v>
      </c>
      <c r="U37" s="68">
        <f t="shared" si="12"/>
        <v>3.0175181667104227</v>
      </c>
      <c r="V37" s="148">
        <f t="shared" si="13"/>
        <v>1.2983897489197691</v>
      </c>
      <c r="W37" s="165">
        <f t="shared" si="14"/>
        <v>0.18295315497253525</v>
      </c>
      <c r="X37" s="165">
        <f t="shared" si="15"/>
        <v>0.11929775265700258</v>
      </c>
      <c r="Y37" s="165">
        <f t="shared" si="16"/>
        <v>7.7790152299630197E-2</v>
      </c>
      <c r="Z37" s="2"/>
    </row>
    <row r="38" spans="1:26" x14ac:dyDescent="0.2">
      <c r="A38" s="162">
        <v>0.90510000000000002</v>
      </c>
      <c r="B38" s="7">
        <f t="shared" si="20"/>
        <v>0.94935000000000003</v>
      </c>
      <c r="C38" s="7">
        <f t="shared" si="1"/>
        <v>0.14385089768159096</v>
      </c>
      <c r="D38" s="163">
        <f t="shared" si="2"/>
        <v>7.6556909505279436E-2</v>
      </c>
      <c r="E38" s="164">
        <f t="shared" si="17"/>
        <v>2.9519482858686743</v>
      </c>
      <c r="F38" s="162">
        <f t="shared" si="3"/>
        <v>0.46030380050833564</v>
      </c>
      <c r="G38" s="162">
        <v>0.46</v>
      </c>
      <c r="H38" s="168">
        <f t="shared" si="4"/>
        <v>905.1</v>
      </c>
      <c r="I38" s="162">
        <f t="shared" si="0"/>
        <v>3.523943640045285E-2</v>
      </c>
      <c r="J38" s="165">
        <f t="shared" si="5"/>
        <v>1.8678544713896363</v>
      </c>
      <c r="K38" s="165">
        <f t="shared" si="6"/>
        <v>-3.7626365877073864</v>
      </c>
      <c r="L38" s="165">
        <f t="shared" si="7"/>
        <v>7.5795166636410984</v>
      </c>
      <c r="M38" s="186">
        <f t="shared" si="18"/>
        <v>948.31817445412275</v>
      </c>
      <c r="N38" s="162">
        <v>3.4200960069592767</v>
      </c>
      <c r="O38" s="166">
        <f t="shared" si="19"/>
        <v>0.46095962143099312</v>
      </c>
      <c r="P38" s="107"/>
      <c r="Q38" s="162">
        <f t="shared" si="8"/>
        <v>436.98941301258844</v>
      </c>
      <c r="R38" s="165">
        <f t="shared" si="9"/>
        <v>214127.48954109679</v>
      </c>
      <c r="S38" s="165">
        <f t="shared" si="10"/>
        <v>146044887.20167169</v>
      </c>
      <c r="T38" s="165">
        <f t="shared" si="11"/>
        <v>99609392159.129501</v>
      </c>
      <c r="U38" s="68">
        <f t="shared" si="12"/>
        <v>2.9769540738635776</v>
      </c>
      <c r="V38" s="148">
        <f t="shared" si="13"/>
        <v>1.3703032741381773</v>
      </c>
      <c r="W38" s="165">
        <f t="shared" si="14"/>
        <v>0.17212418856703277</v>
      </c>
      <c r="X38" s="165">
        <f t="shared" si="15"/>
        <v>0.10525447721901991</v>
      </c>
      <c r="Y38" s="165">
        <f t="shared" si="16"/>
        <v>6.4363440530235072E-2</v>
      </c>
      <c r="Z38" s="2"/>
    </row>
    <row r="39" spans="1:26" x14ac:dyDescent="0.2">
      <c r="A39" s="162">
        <v>0.82450000000000001</v>
      </c>
      <c r="B39" s="7">
        <f t="shared" si="20"/>
        <v>0.86480000000000001</v>
      </c>
      <c r="C39" s="7">
        <f t="shared" si="1"/>
        <v>0.27840860122461997</v>
      </c>
      <c r="D39" s="163">
        <f t="shared" si="2"/>
        <v>0.21112974945310548</v>
      </c>
      <c r="E39" s="164">
        <f t="shared" si="17"/>
        <v>3.422258690735887</v>
      </c>
      <c r="F39" s="162">
        <f t="shared" si="3"/>
        <v>0.47031040486721248</v>
      </c>
      <c r="G39" s="162">
        <v>0.47</v>
      </c>
      <c r="H39" s="168">
        <f t="shared" si="4"/>
        <v>824.5</v>
      </c>
      <c r="I39" s="162">
        <f t="shared" si="0"/>
        <v>9.9296517944803167E-2</v>
      </c>
      <c r="J39" s="165">
        <f t="shared" si="5"/>
        <v>1.6619883758612299</v>
      </c>
      <c r="K39" s="165">
        <f t="shared" si="6"/>
        <v>-3.1242780631409968</v>
      </c>
      <c r="L39" s="165">
        <f t="shared" si="7"/>
        <v>5.8731538424665102</v>
      </c>
      <c r="M39" s="186">
        <f t="shared" si="18"/>
        <v>863.86049220924554</v>
      </c>
      <c r="N39" s="162">
        <v>3.495232101050358</v>
      </c>
      <c r="O39" s="166">
        <f t="shared" si="19"/>
        <v>0.4710864440165442</v>
      </c>
      <c r="P39" s="107"/>
      <c r="Q39" s="162">
        <f t="shared" si="8"/>
        <v>406.72443812916538</v>
      </c>
      <c r="R39" s="165">
        <f t="shared" si="9"/>
        <v>167901.74073237553</v>
      </c>
      <c r="S39" s="165">
        <f t="shared" si="10"/>
        <v>100320688.63598484</v>
      </c>
      <c r="T39" s="165">
        <f t="shared" si="11"/>
        <v>59941252094.818733</v>
      </c>
      <c r="U39" s="68">
        <f t="shared" si="12"/>
        <v>2.9364436124375941</v>
      </c>
      <c r="V39" s="148">
        <f t="shared" si="13"/>
        <v>1.381039984235265</v>
      </c>
      <c r="W39" s="165">
        <f t="shared" si="14"/>
        <v>0.15333652821325092</v>
      </c>
      <c r="X39" s="165">
        <f t="shared" si="15"/>
        <v>8.7554030905748023E-2</v>
      </c>
      <c r="Y39" s="165">
        <f t="shared" si="16"/>
        <v>4.9992708307466632E-2</v>
      </c>
      <c r="Z39" s="2"/>
    </row>
    <row r="40" spans="1:26" x14ac:dyDescent="0.2">
      <c r="A40" s="162">
        <v>0.75109999999999999</v>
      </c>
      <c r="B40" s="7">
        <f t="shared" si="20"/>
        <v>0.78780000000000006</v>
      </c>
      <c r="C40" s="7">
        <f t="shared" si="1"/>
        <v>0.41292309673532346</v>
      </c>
      <c r="D40" s="163">
        <f t="shared" si="2"/>
        <v>0.34566584897997171</v>
      </c>
      <c r="E40" s="164">
        <f t="shared" si="17"/>
        <v>3.9125823043208534</v>
      </c>
      <c r="F40" s="162">
        <f t="shared" si="3"/>
        <v>0.49032361358496623</v>
      </c>
      <c r="G40" s="162">
        <v>0.49</v>
      </c>
      <c r="H40" s="168">
        <f t="shared" si="4"/>
        <v>751.1</v>
      </c>
      <c r="I40" s="162">
        <f t="shared" si="0"/>
        <v>0.16948812816477493</v>
      </c>
      <c r="J40" s="165">
        <f t="shared" si="5"/>
        <v>1.4935737587508344</v>
      </c>
      <c r="K40" s="165">
        <f t="shared" si="6"/>
        <v>-2.6067453502091404</v>
      </c>
      <c r="L40" s="165">
        <f t="shared" si="7"/>
        <v>4.5495719786347504</v>
      </c>
      <c r="M40" s="186">
        <f t="shared" si="18"/>
        <v>786.94469310110981</v>
      </c>
      <c r="N40" s="162">
        <v>3.6451358771661195</v>
      </c>
      <c r="O40" s="166">
        <f t="shared" si="19"/>
        <v>0.49129043470826528</v>
      </c>
      <c r="P40" s="107"/>
      <c r="Q40" s="162">
        <f t="shared" si="8"/>
        <v>386.27694278223646</v>
      </c>
      <c r="R40" s="165">
        <f t="shared" si="9"/>
        <v>132836.76754671722</v>
      </c>
      <c r="S40" s="165">
        <f t="shared" si="10"/>
        <v>69141061.664949387</v>
      </c>
      <c r="T40" s="165">
        <f t="shared" si="11"/>
        <v>35987674921.968346</v>
      </c>
      <c r="U40" s="68">
        <f t="shared" si="12"/>
        <v>2.8959442109803724</v>
      </c>
      <c r="V40" s="148">
        <f t="shared" si="13"/>
        <v>1.41994983026836</v>
      </c>
      <c r="W40" s="165">
        <f t="shared" si="14"/>
        <v>0.13798838592508542</v>
      </c>
      <c r="X40" s="165">
        <f t="shared" si="15"/>
        <v>7.3201907398060678E-2</v>
      </c>
      <c r="Y40" s="165">
        <f t="shared" si="16"/>
        <v>3.8833117807635036E-2</v>
      </c>
      <c r="Z40" s="2"/>
    </row>
    <row r="41" spans="1:26" x14ac:dyDescent="0.2">
      <c r="A41" s="162">
        <v>0.68420000000000003</v>
      </c>
      <c r="B41" s="7">
        <f t="shared" si="20"/>
        <v>0.71765000000000001</v>
      </c>
      <c r="C41" s="7">
        <f t="shared" si="1"/>
        <v>0.5475099907815496</v>
      </c>
      <c r="D41" s="163">
        <f t="shared" si="2"/>
        <v>0.48021654375843653</v>
      </c>
      <c r="E41" s="164">
        <f t="shared" si="17"/>
        <v>4.442932335341327</v>
      </c>
      <c r="F41" s="162">
        <f t="shared" si="3"/>
        <v>0.53035003102047362</v>
      </c>
      <c r="G41" s="162">
        <v>0.53</v>
      </c>
      <c r="H41" s="168">
        <f t="shared" si="4"/>
        <v>684.2</v>
      </c>
      <c r="I41" s="162">
        <f t="shared" si="0"/>
        <v>0.25468285887883146</v>
      </c>
      <c r="J41" s="165">
        <f t="shared" si="5"/>
        <v>1.3760128841083255</v>
      </c>
      <c r="K41" s="165">
        <f t="shared" si="6"/>
        <v>-2.216421994856379</v>
      </c>
      <c r="L41" s="165">
        <f t="shared" si="7"/>
        <v>3.5701166144723362</v>
      </c>
      <c r="M41" s="186">
        <f t="shared" si="18"/>
        <v>716.87001611170763</v>
      </c>
      <c r="N41" s="162">
        <v>3.9405770879764557</v>
      </c>
      <c r="O41" s="166">
        <f t="shared" si="19"/>
        <v>0.5311099217674391</v>
      </c>
      <c r="P41" s="107"/>
      <c r="Q41" s="162">
        <f t="shared" si="8"/>
        <v>380.60569976184286</v>
      </c>
      <c r="R41" s="165">
        <f t="shared" si="9"/>
        <v>107561.29536542218</v>
      </c>
      <c r="S41" s="165">
        <f t="shared" si="10"/>
        <v>48439844.06559325</v>
      </c>
      <c r="T41" s="165">
        <f t="shared" si="11"/>
        <v>21814710255.463272</v>
      </c>
      <c r="U41" s="68">
        <f t="shared" si="12"/>
        <v>2.8554404159146256</v>
      </c>
      <c r="V41" s="148">
        <f t="shared" si="13"/>
        <v>1.5143829131574358</v>
      </c>
      <c r="W41" s="165">
        <f t="shared" si="14"/>
        <v>0.1273315621080171</v>
      </c>
      <c r="X41" s="165">
        <f t="shared" si="15"/>
        <v>6.2391122792968906E-2</v>
      </c>
      <c r="Y41" s="165">
        <f t="shared" si="16"/>
        <v>3.0570992289132005E-2</v>
      </c>
      <c r="Z41" s="2"/>
    </row>
    <row r="42" spans="1:26" x14ac:dyDescent="0.2">
      <c r="A42" s="162">
        <v>0.62329999999999997</v>
      </c>
      <c r="B42" s="7">
        <f t="shared" si="20"/>
        <v>0.65375000000000005</v>
      </c>
      <c r="C42" s="7">
        <f t="shared" si="1"/>
        <v>0.68200138213856498</v>
      </c>
      <c r="D42" s="163">
        <f t="shared" si="2"/>
        <v>0.61475568646005729</v>
      </c>
      <c r="E42" s="164">
        <f t="shared" si="17"/>
        <v>4.9932955750795545</v>
      </c>
      <c r="F42" s="162">
        <f t="shared" si="3"/>
        <v>0.55036323973822743</v>
      </c>
      <c r="G42" s="162">
        <v>0.55000000000000004</v>
      </c>
      <c r="H42" s="168">
        <f t="shared" si="4"/>
        <v>623.29999999999995</v>
      </c>
      <c r="I42" s="162">
        <f t="shared" si="0"/>
        <v>0.33833893124765507</v>
      </c>
      <c r="J42" s="165">
        <f t="shared" si="5"/>
        <v>1.1993616572992025</v>
      </c>
      <c r="K42" s="165">
        <f t="shared" si="6"/>
        <v>-1.7705187556605599</v>
      </c>
      <c r="L42" s="165">
        <f t="shared" si="7"/>
        <v>2.6136709015734363</v>
      </c>
      <c r="M42" s="186">
        <f t="shared" si="18"/>
        <v>653.04047347771632</v>
      </c>
      <c r="N42" s="162">
        <v>4.0921819172593397</v>
      </c>
      <c r="O42" s="166">
        <f t="shared" si="19"/>
        <v>0.55154317994824686</v>
      </c>
      <c r="P42" s="107"/>
      <c r="Q42" s="162">
        <f t="shared" si="8"/>
        <v>359.79996797886616</v>
      </c>
      <c r="R42" s="165">
        <f t="shared" si="9"/>
        <v>82191.705147352128</v>
      </c>
      <c r="S42" s="165">
        <f t="shared" si="10"/>
        <v>31762690.030008171</v>
      </c>
      <c r="T42" s="165">
        <f t="shared" si="11"/>
        <v>12274577782.924633</v>
      </c>
      <c r="U42" s="68">
        <f t="shared" si="12"/>
        <v>2.8149400983705211</v>
      </c>
      <c r="V42" s="148">
        <f t="shared" si="13"/>
        <v>1.5492395522082445</v>
      </c>
      <c r="W42" s="165">
        <f t="shared" si="14"/>
        <v>0.11119565599002584</v>
      </c>
      <c r="X42" s="165">
        <f t="shared" si="15"/>
        <v>4.9981239562118779E-2</v>
      </c>
      <c r="Y42" s="165">
        <f t="shared" si="16"/>
        <v>2.2466024287765222E-2</v>
      </c>
      <c r="Z42" s="2"/>
    </row>
    <row r="43" spans="1:26" x14ac:dyDescent="0.2">
      <c r="A43" s="162">
        <v>0.56779999999999997</v>
      </c>
      <c r="B43" s="7">
        <f t="shared" si="20"/>
        <v>0.59555000000000002</v>
      </c>
      <c r="C43" s="7">
        <f t="shared" si="1"/>
        <v>0.81654524582505783</v>
      </c>
      <c r="D43" s="163">
        <f t="shared" si="2"/>
        <v>0.74927331398181141</v>
      </c>
      <c r="E43" s="164">
        <f t="shared" si="17"/>
        <v>5.5136390017411516</v>
      </c>
      <c r="F43" s="162">
        <f t="shared" si="3"/>
        <v>0.52034342666159683</v>
      </c>
      <c r="G43" s="162">
        <v>0.52</v>
      </c>
      <c r="H43" s="168">
        <f t="shared" si="4"/>
        <v>567.79999999999995</v>
      </c>
      <c r="I43" s="162">
        <f t="shared" si="0"/>
        <v>0.38987944370338629</v>
      </c>
      <c r="J43" s="165">
        <f t="shared" si="5"/>
        <v>0.93670077012979003</v>
      </c>
      <c r="K43" s="165">
        <f t="shared" si="6"/>
        <v>-1.2567713728163401</v>
      </c>
      <c r="L43" s="165">
        <f t="shared" si="7"/>
        <v>1.686210083196382</v>
      </c>
      <c r="M43" s="186">
        <f t="shared" si="18"/>
        <v>594.90313497240879</v>
      </c>
      <c r="N43" s="162">
        <v>3.8674630890196089</v>
      </c>
      <c r="O43" s="166">
        <f t="shared" si="19"/>
        <v>0.52125563662109364</v>
      </c>
      <c r="P43" s="107"/>
      <c r="Q43" s="162">
        <f t="shared" si="8"/>
        <v>309.89052774831401</v>
      </c>
      <c r="R43" s="165">
        <f t="shared" si="9"/>
        <v>56064.772377217276</v>
      </c>
      <c r="S43" s="165">
        <f t="shared" si="10"/>
        <v>18403060.699599482</v>
      </c>
      <c r="T43" s="165">
        <f t="shared" si="11"/>
        <v>6040738751.8577995</v>
      </c>
      <c r="U43" s="68">
        <f t="shared" si="12"/>
        <v>2.7744462575409181</v>
      </c>
      <c r="V43" s="148">
        <f t="shared" si="13"/>
        <v>1.4436648727372845</v>
      </c>
      <c r="W43" s="165">
        <f t="shared" si="14"/>
        <v>8.7041567057110997E-2</v>
      </c>
      <c r="X43" s="165">
        <f t="shared" si="15"/>
        <v>3.5599591586122879E-2</v>
      </c>
      <c r="Y43" s="165">
        <f t="shared" si="16"/>
        <v>1.4560065540492977E-2</v>
      </c>
      <c r="Z43" s="2"/>
    </row>
    <row r="44" spans="1:26" x14ac:dyDescent="0.2">
      <c r="A44" s="162">
        <v>0.51719999999999999</v>
      </c>
      <c r="B44" s="7">
        <f t="shared" si="20"/>
        <v>0.54249999999999998</v>
      </c>
      <c r="C44" s="7">
        <f t="shared" si="1"/>
        <v>0.95120581973919505</v>
      </c>
      <c r="D44" s="163">
        <f t="shared" si="2"/>
        <v>0.88387553278212638</v>
      </c>
      <c r="E44" s="164">
        <f t="shared" si="17"/>
        <v>5.9439229891728562</v>
      </c>
      <c r="F44" s="162">
        <f t="shared" si="3"/>
        <v>0.43028398743170504</v>
      </c>
      <c r="G44" s="162">
        <v>0.43</v>
      </c>
      <c r="H44" s="168">
        <f t="shared" si="4"/>
        <v>517.20000000000005</v>
      </c>
      <c r="I44" s="162">
        <f t="shared" si="0"/>
        <v>0.38031748863881604</v>
      </c>
      <c r="J44" s="165">
        <f t="shared" si="5"/>
        <v>0.62696031082722004</v>
      </c>
      <c r="K44" s="165">
        <f t="shared" si="6"/>
        <v>-0.75680236632094655</v>
      </c>
      <c r="L44" s="165">
        <f t="shared" si="7"/>
        <v>0.91353441641830591</v>
      </c>
      <c r="M44" s="186">
        <f t="shared" si="18"/>
        <v>541.90973418088743</v>
      </c>
      <c r="N44" s="162">
        <v>3.1953226911543116</v>
      </c>
      <c r="O44" s="166">
        <f t="shared" si="19"/>
        <v>0.43066473428442903</v>
      </c>
      <c r="P44" s="107"/>
      <c r="Q44" s="162">
        <f t="shared" si="8"/>
        <v>233.42906318169997</v>
      </c>
      <c r="R44" s="165">
        <f t="shared" si="9"/>
        <v>32586.726647132549</v>
      </c>
      <c r="S44" s="165">
        <f t="shared" si="10"/>
        <v>8967750.4422843587</v>
      </c>
      <c r="T44" s="165">
        <f t="shared" si="11"/>
        <v>2467892797.7618113</v>
      </c>
      <c r="U44" s="68">
        <f t="shared" si="12"/>
        <v>2.7339269521990972</v>
      </c>
      <c r="V44" s="148">
        <f t="shared" si="13"/>
        <v>1.1763649903392359</v>
      </c>
      <c r="W44" s="165">
        <f t="shared" si="14"/>
        <v>5.8421617591032496E-2</v>
      </c>
      <c r="X44" s="165">
        <f t="shared" si="15"/>
        <v>2.1526963487040408E-2</v>
      </c>
      <c r="Y44" s="165">
        <f t="shared" si="16"/>
        <v>7.9321692222966231E-3</v>
      </c>
      <c r="Z44" s="2"/>
    </row>
    <row r="45" spans="1:26" x14ac:dyDescent="0.2">
      <c r="A45" s="162">
        <v>0.47110000000000002</v>
      </c>
      <c r="B45" s="7">
        <f t="shared" si="20"/>
        <v>0.49414999999999998</v>
      </c>
      <c r="C45" s="7">
        <f t="shared" si="1"/>
        <v>1.0858947628815283</v>
      </c>
      <c r="D45" s="163">
        <f t="shared" si="2"/>
        <v>1.0185502913103617</v>
      </c>
      <c r="E45" s="164">
        <f t="shared" si="17"/>
        <v>6.2941541417335465</v>
      </c>
      <c r="F45" s="162">
        <f t="shared" si="3"/>
        <v>0.35023115256069015</v>
      </c>
      <c r="G45" s="162">
        <v>0.35</v>
      </c>
      <c r="H45" s="168">
        <f t="shared" si="4"/>
        <v>471.1</v>
      </c>
      <c r="I45" s="162">
        <f t="shared" si="0"/>
        <v>0.35672804246665468</v>
      </c>
      <c r="J45" s="165">
        <f t="shared" si="5"/>
        <v>0.40279770488435157</v>
      </c>
      <c r="K45" s="165">
        <f t="shared" si="6"/>
        <v>-0.43196951049559307</v>
      </c>
      <c r="L45" s="165">
        <f t="shared" si="7"/>
        <v>0.46325402487428996</v>
      </c>
      <c r="M45" s="186">
        <f t="shared" si="18"/>
        <v>493.61211492425906</v>
      </c>
      <c r="N45" s="162">
        <v>2.6002962410253789</v>
      </c>
      <c r="O45" s="166">
        <f t="shared" si="19"/>
        <v>0.35046722911652028</v>
      </c>
      <c r="P45" s="107"/>
      <c r="Q45" s="162">
        <f t="shared" si="8"/>
        <v>173.06672403786504</v>
      </c>
      <c r="R45" s="165">
        <f t="shared" si="9"/>
        <v>18022.648998061224</v>
      </c>
      <c r="S45" s="165">
        <f t="shared" si="10"/>
        <v>4088373.3651216449</v>
      </c>
      <c r="T45" s="165">
        <f t="shared" si="11"/>
        <v>927432852.65302396</v>
      </c>
      <c r="U45" s="68">
        <f t="shared" si="12"/>
        <v>2.6933858102232944</v>
      </c>
      <c r="V45" s="148">
        <f t="shared" si="13"/>
        <v>0.94330761660511264</v>
      </c>
      <c r="W45" s="165">
        <f t="shared" si="14"/>
        <v>3.766430145449845E-2</v>
      </c>
      <c r="X45" s="165">
        <f t="shared" si="15"/>
        <v>1.2351437042906175E-2</v>
      </c>
      <c r="Y45" s="165">
        <f t="shared" si="16"/>
        <v>4.0504666523333063E-3</v>
      </c>
      <c r="Z45" s="2"/>
    </row>
    <row r="46" spans="1:26" x14ac:dyDescent="0.2">
      <c r="A46" s="162">
        <v>0.42919999999999997</v>
      </c>
      <c r="B46" s="7">
        <f t="shared" si="20"/>
        <v>0.45014999999999999</v>
      </c>
      <c r="C46" s="7">
        <f t="shared" si="1"/>
        <v>1.2202780187929276</v>
      </c>
      <c r="D46" s="163">
        <f t="shared" si="2"/>
        <v>1.153086390837228</v>
      </c>
      <c r="E46" s="164">
        <f t="shared" si="17"/>
        <v>6.7044249204474982</v>
      </c>
      <c r="F46" s="162">
        <f t="shared" si="3"/>
        <v>0.41027077871395135</v>
      </c>
      <c r="G46" s="162">
        <v>0.41</v>
      </c>
      <c r="H46" s="168">
        <f t="shared" si="4"/>
        <v>429.2</v>
      </c>
      <c r="I46" s="162">
        <f t="shared" si="0"/>
        <v>0.47307765149324915</v>
      </c>
      <c r="J46" s="165">
        <f t="shared" si="5"/>
        <v>0.36088721517513983</v>
      </c>
      <c r="K46" s="165">
        <f t="shared" si="6"/>
        <v>-0.33847138039924241</v>
      </c>
      <c r="L46" s="165">
        <f t="shared" si="7"/>
        <v>0.31744786329926072</v>
      </c>
      <c r="M46" s="186">
        <f t="shared" si="18"/>
        <v>449.66222878956603</v>
      </c>
      <c r="N46" s="162">
        <v>3.0529903143919088</v>
      </c>
      <c r="O46" s="166">
        <f t="shared" si="19"/>
        <v>0.41148121476443095</v>
      </c>
      <c r="P46" s="107"/>
      <c r="Q46" s="162">
        <f t="shared" si="8"/>
        <v>184.68339103808518</v>
      </c>
      <c r="R46" s="165">
        <f t="shared" si="9"/>
        <v>13716.506025279838</v>
      </c>
      <c r="S46" s="165">
        <f t="shared" si="10"/>
        <v>2508013.9919451941</v>
      </c>
      <c r="T46" s="165">
        <f t="shared" si="11"/>
        <v>458581374.30917221</v>
      </c>
      <c r="U46" s="68">
        <f t="shared" si="12"/>
        <v>2.6528864087660735</v>
      </c>
      <c r="V46" s="148">
        <f t="shared" si="13"/>
        <v>1.0884017727641149</v>
      </c>
      <c r="W46" s="165">
        <f t="shared" si="14"/>
        <v>3.3896217675202622E-2</v>
      </c>
      <c r="X46" s="165">
        <f t="shared" si="15"/>
        <v>9.7429745269391587E-3</v>
      </c>
      <c r="Y46" s="165">
        <f t="shared" si="16"/>
        <v>2.8004762520164542E-3</v>
      </c>
      <c r="Z46" s="2"/>
    </row>
    <row r="47" spans="1:26" x14ac:dyDescent="0.2">
      <c r="A47" s="162">
        <v>0.39100000000000001</v>
      </c>
      <c r="B47" s="7">
        <f t="shared" si="20"/>
        <v>0.41010000000000002</v>
      </c>
      <c r="C47" s="7">
        <f t="shared" si="1"/>
        <v>1.3547594873547346</v>
      </c>
      <c r="D47" s="163">
        <f t="shared" si="2"/>
        <v>1.2875187530738312</v>
      </c>
      <c r="E47" s="164">
        <f t="shared" si="17"/>
        <v>7.484940060439893</v>
      </c>
      <c r="F47" s="162">
        <f t="shared" si="3"/>
        <v>0.78051513999239519</v>
      </c>
      <c r="G47" s="162">
        <v>0.78</v>
      </c>
      <c r="H47" s="168">
        <f t="shared" si="4"/>
        <v>391</v>
      </c>
      <c r="I47" s="162">
        <f t="shared" si="0"/>
        <v>1.0049278797982555</v>
      </c>
      <c r="J47" s="165">
        <f t="shared" si="5"/>
        <v>0.50385307602729668</v>
      </c>
      <c r="K47" s="165">
        <f t="shared" si="6"/>
        <v>-0.40482302481546228</v>
      </c>
      <c r="L47" s="165">
        <f t="shared" si="7"/>
        <v>0.32525688383782325</v>
      </c>
      <c r="M47" s="186">
        <f t="shared" si="18"/>
        <v>409.65497677924037</v>
      </c>
      <c r="N47" s="162">
        <v>5.8038862033520591</v>
      </c>
      <c r="O47" s="166">
        <f t="shared" si="19"/>
        <v>0.78224622398957844</v>
      </c>
      <c r="P47" s="107"/>
      <c r="Q47" s="162">
        <f t="shared" si="8"/>
        <v>320.08925891088131</v>
      </c>
      <c r="R47" s="165">
        <f t="shared" si="9"/>
        <v>15915.341343734905</v>
      </c>
      <c r="S47" s="165">
        <f t="shared" si="10"/>
        <v>2272653.7325188988</v>
      </c>
      <c r="T47" s="165">
        <f t="shared" si="11"/>
        <v>324526811.98479444</v>
      </c>
      <c r="U47" s="68">
        <f t="shared" si="12"/>
        <v>2.6124182353448897</v>
      </c>
      <c r="V47" s="148">
        <f t="shared" si="13"/>
        <v>2.0390319846789025</v>
      </c>
      <c r="W47" s="165">
        <f t="shared" si="14"/>
        <v>4.760583108325931E-2</v>
      </c>
      <c r="X47" s="165">
        <f t="shared" si="15"/>
        <v>1.1757082376300777E-2</v>
      </c>
      <c r="Y47" s="165">
        <f t="shared" si="16"/>
        <v>2.9036145963163501E-3</v>
      </c>
      <c r="Z47" s="2"/>
    </row>
    <row r="48" spans="1:26" x14ac:dyDescent="0.2">
      <c r="A48" s="162">
        <v>0.35610000000000003</v>
      </c>
      <c r="B48" s="7">
        <f t="shared" si="20"/>
        <v>0.37355000000000005</v>
      </c>
      <c r="C48" s="7">
        <f t="shared" si="1"/>
        <v>1.4896456591863865</v>
      </c>
      <c r="D48" s="163">
        <f t="shared" si="2"/>
        <v>1.4222025732705605</v>
      </c>
      <c r="E48" s="164">
        <f t="shared" si="17"/>
        <v>9.1860628014489603</v>
      </c>
      <c r="F48" s="162">
        <f t="shared" si="3"/>
        <v>1.7011227410090666</v>
      </c>
      <c r="G48" s="162">
        <v>1.7</v>
      </c>
      <c r="H48" s="168">
        <f t="shared" si="4"/>
        <v>356.1</v>
      </c>
      <c r="I48" s="162">
        <f t="shared" si="0"/>
        <v>2.4193411397121638</v>
      </c>
      <c r="J48" s="165">
        <f t="shared" si="5"/>
        <v>0.7608343443337281</v>
      </c>
      <c r="K48" s="165">
        <f t="shared" si="6"/>
        <v>-0.50882370702701474</v>
      </c>
      <c r="L48" s="165">
        <f t="shared" si="7"/>
        <v>0.34028638002591299</v>
      </c>
      <c r="M48" s="186">
        <f t="shared" si="18"/>
        <v>373.14219809611461</v>
      </c>
      <c r="N48" s="162">
        <v>12.611542887674181</v>
      </c>
      <c r="O48" s="166">
        <f t="shared" si="19"/>
        <v>1.6997803638651612</v>
      </c>
      <c r="P48" s="107"/>
      <c r="Q48" s="162">
        <f t="shared" si="8"/>
        <v>635.45439990393697</v>
      </c>
      <c r="R48" s="165">
        <f t="shared" si="9"/>
        <v>19202.786053782216</v>
      </c>
      <c r="S48" s="165">
        <f t="shared" si="10"/>
        <v>2040227.2306810727</v>
      </c>
      <c r="T48" s="165">
        <f t="shared" si="11"/>
        <v>216766834.83086038</v>
      </c>
      <c r="U48" s="68">
        <f t="shared" si="12"/>
        <v>2.5718743655350602</v>
      </c>
      <c r="V48" s="148">
        <f t="shared" si="13"/>
        <v>4.3750739702299555</v>
      </c>
      <c r="W48" s="165">
        <f t="shared" si="14"/>
        <v>7.2485898443974739E-2</v>
      </c>
      <c r="X48" s="165">
        <f t="shared" si="15"/>
        <v>1.4962785984401037E-2</v>
      </c>
      <c r="Y48" s="165">
        <f t="shared" si="16"/>
        <v>3.0886692338928743E-3</v>
      </c>
      <c r="Z48" s="2"/>
    </row>
    <row r="49" spans="1:26" x14ac:dyDescent="0.2">
      <c r="A49" s="162">
        <v>0.32439999999999997</v>
      </c>
      <c r="B49" s="7">
        <f t="shared" si="20"/>
        <v>0.34025</v>
      </c>
      <c r="C49" s="7">
        <f t="shared" si="1"/>
        <v>1.6241542753321765</v>
      </c>
      <c r="D49" s="163">
        <f>(C48+C49)/2</f>
        <v>1.5568999672592816</v>
      </c>
      <c r="E49" s="164">
        <f t="shared" si="17"/>
        <v>12.488242239878325</v>
      </c>
      <c r="F49" s="162">
        <f t="shared" si="3"/>
        <v>3.3021794384293646</v>
      </c>
      <c r="G49" s="162">
        <v>3.3</v>
      </c>
      <c r="H49" s="168">
        <f t="shared" si="4"/>
        <v>324.39999999999998</v>
      </c>
      <c r="I49" s="162">
        <f t="shared" si="0"/>
        <v>5.1411630595749509</v>
      </c>
      <c r="J49" s="165">
        <f t="shared" si="5"/>
        <v>0.94189478158706263</v>
      </c>
      <c r="K49" s="165">
        <f t="shared" si="6"/>
        <v>-0.50304084751605083</v>
      </c>
      <c r="L49" s="165">
        <f t="shared" si="7"/>
        <v>0.26866068186861108</v>
      </c>
      <c r="M49" s="186">
        <f t="shared" si="18"/>
        <v>339.88062610275392</v>
      </c>
      <c r="N49" s="162">
        <v>24.5499473048643</v>
      </c>
      <c r="O49" s="166">
        <f t="shared" si="19"/>
        <v>3.3088353054341098</v>
      </c>
      <c r="P49" s="107"/>
      <c r="Q49" s="162">
        <f t="shared" si="8"/>
        <v>1123.5665539255913</v>
      </c>
      <c r="R49" s="165">
        <f t="shared" si="9"/>
        <v>17571.490771643472</v>
      </c>
      <c r="S49" s="165">
        <f t="shared" si="10"/>
        <v>1281777.3078257081</v>
      </c>
      <c r="T49" s="165">
        <f t="shared" si="11"/>
        <v>93501063.069064409</v>
      </c>
      <c r="U49" s="68">
        <f t="shared" si="12"/>
        <v>2.5313264096066859</v>
      </c>
      <c r="V49" s="148">
        <f t="shared" si="13"/>
        <v>8.3588940217564254</v>
      </c>
      <c r="W49" s="165">
        <f t="shared" si="14"/>
        <v>9.085835991112412E-2</v>
      </c>
      <c r="X49" s="165">
        <f t="shared" si="15"/>
        <v>1.5071171268603965E-2</v>
      </c>
      <c r="Y49" s="165">
        <f t="shared" si="16"/>
        <v>2.4999373049412049E-3</v>
      </c>
      <c r="Z49" s="2"/>
    </row>
    <row r="50" spans="1:26" x14ac:dyDescent="0.2">
      <c r="A50" s="162">
        <v>0.29549999999999998</v>
      </c>
      <c r="B50" s="7">
        <f t="shared" si="20"/>
        <v>0.30994999999999995</v>
      </c>
      <c r="C50" s="7">
        <f t="shared" si="1"/>
        <v>1.7587699644845547</v>
      </c>
      <c r="D50" s="163">
        <f>(C49+C50)/2</f>
        <v>1.6914621199083655</v>
      </c>
      <c r="E50" s="164">
        <f t="shared" si="17"/>
        <v>17.971861428542844</v>
      </c>
      <c r="F50" s="162">
        <f t="shared" si="3"/>
        <v>5.4836191886645205</v>
      </c>
      <c r="G50" s="162">
        <v>5.48</v>
      </c>
      <c r="H50" s="168">
        <f t="shared" si="4"/>
        <v>295.5</v>
      </c>
      <c r="I50" s="162">
        <f t="shared" si="0"/>
        <v>9.2753341376286809</v>
      </c>
      <c r="J50" s="165">
        <f t="shared" si="5"/>
        <v>0.87523580388279221</v>
      </c>
      <c r="K50" s="165">
        <f t="shared" si="6"/>
        <v>-0.34966645394980678</v>
      </c>
      <c r="L50" s="165">
        <f t="shared" si="7"/>
        <v>0.13969564370587123</v>
      </c>
      <c r="M50" s="186">
        <f t="shared" si="18"/>
        <v>309.61298422385323</v>
      </c>
      <c r="N50" s="162">
        <v>40.735364675489933</v>
      </c>
      <c r="O50" s="166">
        <f t="shared" si="19"/>
        <v>5.4903015124308681</v>
      </c>
      <c r="P50" s="107"/>
      <c r="Q50" s="162">
        <f t="shared" si="8"/>
        <v>1699.6477675265678</v>
      </c>
      <c r="R50" s="165">
        <f t="shared" si="9"/>
        <v>9973.1511889278572</v>
      </c>
      <c r="S50" s="165">
        <f t="shared" si="10"/>
        <v>425319.17274233821</v>
      </c>
      <c r="T50" s="165">
        <f t="shared" si="11"/>
        <v>18138339.154334407</v>
      </c>
      <c r="U50" s="68">
        <f t="shared" si="12"/>
        <v>2.4908191653781961</v>
      </c>
      <c r="V50" s="148">
        <f t="shared" si="13"/>
        <v>13.658703770761221</v>
      </c>
      <c r="W50" s="165">
        <f t="shared" si="14"/>
        <v>8.6187067297994205E-2</v>
      </c>
      <c r="X50" s="165">
        <f t="shared" si="15"/>
        <v>1.0805117923433976E-2</v>
      </c>
      <c r="Y50" s="165">
        <f t="shared" si="16"/>
        <v>1.3546182391337878E-3</v>
      </c>
      <c r="Z50" s="2"/>
    </row>
    <row r="51" spans="1:26" x14ac:dyDescent="0.2">
      <c r="A51" s="162">
        <v>0.26919999999999999</v>
      </c>
      <c r="B51" s="7">
        <f t="shared" si="20"/>
        <v>0.28234999999999999</v>
      </c>
      <c r="C51" s="7">
        <f t="shared" si="1"/>
        <v>1.8932496849391323</v>
      </c>
      <c r="D51" s="163">
        <f t="shared" ref="D51:D114" si="21">(C50+C51)/2</f>
        <v>1.8260098247118435</v>
      </c>
      <c r="E51" s="164">
        <f t="shared" si="17"/>
        <v>25.927111893849951</v>
      </c>
      <c r="F51" s="162">
        <f t="shared" si="3"/>
        <v>7.9552504653071052</v>
      </c>
      <c r="G51" s="162">
        <v>7.95</v>
      </c>
      <c r="H51" s="168">
        <f t="shared" si="4"/>
        <v>269.2</v>
      </c>
      <c r="I51" s="162">
        <f t="shared" si="0"/>
        <v>14.526365507694239</v>
      </c>
      <c r="J51" s="165">
        <f t="shared" si="5"/>
        <v>0.55850330783958757</v>
      </c>
      <c r="K51" s="165">
        <f t="shared" si="6"/>
        <v>-0.147982955123411</v>
      </c>
      <c r="L51" s="165">
        <f t="shared" si="7"/>
        <v>3.9210072169075252E-2</v>
      </c>
      <c r="M51" s="186">
        <f t="shared" si="18"/>
        <v>282.04361364866958</v>
      </c>
      <c r="N51" s="162">
        <v>59.155762953821011</v>
      </c>
      <c r="O51" s="166">
        <f t="shared" si="19"/>
        <v>7.9729978460161943</v>
      </c>
      <c r="P51" s="107"/>
      <c r="Q51" s="162">
        <f t="shared" si="8"/>
        <v>2246.164968879461</v>
      </c>
      <c r="R51" s="165">
        <f t="shared" si="9"/>
        <v>1801.0264604884683</v>
      </c>
      <c r="S51" s="165">
        <f t="shared" si="10"/>
        <v>27098.996657790067</v>
      </c>
      <c r="T51" s="165">
        <f t="shared" si="11"/>
        <v>407742.82664328412</v>
      </c>
      <c r="U51" s="68">
        <f t="shared" si="12"/>
        <v>2.4503162703846066</v>
      </c>
      <c r="V51" s="148">
        <f t="shared" si="13"/>
        <v>19.492879650126714</v>
      </c>
      <c r="W51" s="165">
        <f t="shared" si="14"/>
        <v>5.7294675215803566E-2</v>
      </c>
      <c r="X51" s="165">
        <f t="shared" si="15"/>
        <v>4.8623303752820127E-3</v>
      </c>
      <c r="Y51" s="165">
        <f t="shared" si="16"/>
        <v>4.1264317476868918E-4</v>
      </c>
      <c r="Z51" s="2"/>
    </row>
    <row r="52" spans="1:26" x14ac:dyDescent="0.2">
      <c r="A52" s="162">
        <v>0.2452</v>
      </c>
      <c r="B52" s="7">
        <f t="shared" si="20"/>
        <v>0.25719999999999998</v>
      </c>
      <c r="C52" s="7">
        <f t="shared" si="1"/>
        <v>2.0279691158586681</v>
      </c>
      <c r="D52" s="163">
        <f t="shared" si="21"/>
        <v>1.9606094003989001</v>
      </c>
      <c r="E52" s="164">
        <f t="shared" si="17"/>
        <v>36.133848339904347</v>
      </c>
      <c r="F52" s="162">
        <f t="shared" si="3"/>
        <v>10.206736446054398</v>
      </c>
      <c r="G52" s="162">
        <v>10.199999999999999</v>
      </c>
      <c r="H52" s="168">
        <f t="shared" si="4"/>
        <v>245.2</v>
      </c>
      <c r="I52" s="162">
        <f t="shared" si="0"/>
        <v>20.011423423528313</v>
      </c>
      <c r="J52" s="165">
        <f t="shared" si="5"/>
        <v>0.17346079047893825</v>
      </c>
      <c r="K52" s="165">
        <f t="shared" si="6"/>
        <v>-2.2613018154440976E-2</v>
      </c>
      <c r="L52" s="165">
        <f t="shared" si="7"/>
        <v>2.9479203262086228E-3</v>
      </c>
      <c r="M52" s="186">
        <f t="shared" si="18"/>
        <v>256.91990969950149</v>
      </c>
      <c r="N52" s="162">
        <v>75.762912420188258</v>
      </c>
      <c r="O52" s="166">
        <f t="shared" si="19"/>
        <v>10.211304991630694</v>
      </c>
      <c r="P52" s="107"/>
      <c r="Q52" s="162">
        <f t="shared" si="8"/>
        <v>2625.1726139251909</v>
      </c>
      <c r="R52" s="165">
        <f t="shared" si="9"/>
        <v>1041.9278723988091</v>
      </c>
      <c r="S52" s="165">
        <f t="shared" si="10"/>
        <v>-10527.203867981154</v>
      </c>
      <c r="T52" s="165">
        <f t="shared" si="11"/>
        <v>106362.46923973164</v>
      </c>
      <c r="U52" s="68">
        <f t="shared" si="12"/>
        <v>2.4097977606991581</v>
      </c>
      <c r="V52" s="148">
        <f t="shared" si="13"/>
        <v>24.596170631748372</v>
      </c>
      <c r="W52" s="165">
        <f t="shared" si="14"/>
        <v>2.0072962904061437E-2</v>
      </c>
      <c r="X52" s="165">
        <f t="shared" si="15"/>
        <v>8.9017167823864844E-4</v>
      </c>
      <c r="Y52" s="165">
        <f t="shared" si="16"/>
        <v>3.9476265687607155E-5</v>
      </c>
      <c r="Z52" s="2"/>
    </row>
    <row r="53" spans="1:26" x14ac:dyDescent="0.2">
      <c r="A53" s="162">
        <v>0.22340000000000002</v>
      </c>
      <c r="B53" s="7">
        <f t="shared" si="20"/>
        <v>0.23430000000000001</v>
      </c>
      <c r="C53" s="7">
        <f t="shared" si="1"/>
        <v>2.1622989090661346</v>
      </c>
      <c r="D53" s="163">
        <f t="shared" si="21"/>
        <v>2.0951340124624016</v>
      </c>
      <c r="E53" s="164">
        <f t="shared" si="17"/>
        <v>47.941641483379044</v>
      </c>
      <c r="F53" s="162">
        <f t="shared" si="3"/>
        <v>11.807793143474697</v>
      </c>
      <c r="G53" s="162">
        <v>11.8</v>
      </c>
      <c r="H53" s="168">
        <f t="shared" si="4"/>
        <v>223.4</v>
      </c>
      <c r="I53" s="162">
        <f t="shared" si="0"/>
        <v>24.738909027014177</v>
      </c>
      <c r="J53" s="165">
        <f t="shared" si="5"/>
        <v>2.0441486396629481E-4</v>
      </c>
      <c r="K53" s="165">
        <f t="shared" si="6"/>
        <v>8.5051962721172647E-7</v>
      </c>
      <c r="L53" s="165">
        <f t="shared" si="7"/>
        <v>3.5388015442538955E-9</v>
      </c>
      <c r="M53" s="186">
        <f t="shared" si="18"/>
        <v>234.04632020179247</v>
      </c>
      <c r="N53" s="162">
        <v>87.90152103664802</v>
      </c>
      <c r="O53" s="166">
        <f t="shared" si="19"/>
        <v>11.847343401417039</v>
      </c>
      <c r="P53" s="107"/>
      <c r="Q53" s="162">
        <f t="shared" si="8"/>
        <v>2766.5659335161217</v>
      </c>
      <c r="R53" s="165">
        <f t="shared" si="9"/>
        <v>12861.478516738616</v>
      </c>
      <c r="S53" s="165">
        <f t="shared" si="10"/>
        <v>-424474.8629806423</v>
      </c>
      <c r="T53" s="165">
        <f t="shared" si="11"/>
        <v>14009191.017031251</v>
      </c>
      <c r="U53" s="68">
        <f t="shared" si="12"/>
        <v>2.3693018173129836</v>
      </c>
      <c r="V53" s="148">
        <f t="shared" si="13"/>
        <v>27.976225753290386</v>
      </c>
      <c r="W53" s="165">
        <f t="shared" si="14"/>
        <v>1.7509893724152351E-4</v>
      </c>
      <c r="X53" s="165">
        <f t="shared" si="15"/>
        <v>6.7428096095637539E-7</v>
      </c>
      <c r="Y53" s="165">
        <f t="shared" si="16"/>
        <v>2.596559530690485E-9</v>
      </c>
      <c r="Z53" s="2"/>
    </row>
    <row r="54" spans="1:26" x14ac:dyDescent="0.2">
      <c r="A54" s="162">
        <v>0.20349999999999999</v>
      </c>
      <c r="B54" s="7">
        <f t="shared" si="20"/>
        <v>0.21345</v>
      </c>
      <c r="C54" s="7">
        <f t="shared" si="1"/>
        <v>2.29689930039584</v>
      </c>
      <c r="D54" s="163">
        <f t="shared" si="21"/>
        <v>2.2295991047309873</v>
      </c>
      <c r="E54" s="164">
        <f t="shared" si="17"/>
        <v>60.249764844797582</v>
      </c>
      <c r="F54" s="162">
        <f t="shared" si="3"/>
        <v>12.30812336141854</v>
      </c>
      <c r="G54" s="162">
        <v>12.3</v>
      </c>
      <c r="H54" s="168">
        <f t="shared" si="4"/>
        <v>203.5</v>
      </c>
      <c r="I54" s="162">
        <f t="shared" si="0"/>
        <v>27.442180827537328</v>
      </c>
      <c r="J54" s="165">
        <f t="shared" si="5"/>
        <v>0.23652674267013193</v>
      </c>
      <c r="K54" s="165">
        <f t="shared" si="6"/>
        <v>3.2788719479368574E-2</v>
      </c>
      <c r="L54" s="165">
        <f t="shared" si="7"/>
        <v>4.5453639320442293E-3</v>
      </c>
      <c r="M54" s="186">
        <f t="shared" si="18"/>
        <v>213.21796359594097</v>
      </c>
      <c r="N54" s="162">
        <v>91.441958227815519</v>
      </c>
      <c r="O54" s="166">
        <f t="shared" si="19"/>
        <v>12.324522575340799</v>
      </c>
      <c r="P54" s="107"/>
      <c r="Q54" s="162">
        <f t="shared" si="8"/>
        <v>2627.1689314947871</v>
      </c>
      <c r="R54" s="165">
        <f t="shared" si="9"/>
        <v>35696.121676914285</v>
      </c>
      <c r="S54" s="165">
        <f t="shared" si="10"/>
        <v>-1922364.0216720016</v>
      </c>
      <c r="T54" s="165">
        <f t="shared" si="11"/>
        <v>103526188.79066986</v>
      </c>
      <c r="U54" s="68">
        <f t="shared" si="12"/>
        <v>2.3288237911704144</v>
      </c>
      <c r="V54" s="148">
        <f t="shared" si="13"/>
        <v>28.663450508731867</v>
      </c>
      <c r="W54" s="165">
        <f t="shared" si="14"/>
        <v>1.6511957017346795E-2</v>
      </c>
      <c r="X54" s="165">
        <f t="shared" si="15"/>
        <v>-6.0478624322935751E-4</v>
      </c>
      <c r="Y54" s="165">
        <f t="shared" si="16"/>
        <v>2.2151608050773156E-5</v>
      </c>
      <c r="Z54" s="2"/>
    </row>
    <row r="55" spans="1:26" x14ac:dyDescent="0.2">
      <c r="A55" s="162">
        <v>0.18540000000000001</v>
      </c>
      <c r="B55" s="7">
        <f t="shared" si="20"/>
        <v>0.19445000000000001</v>
      </c>
      <c r="C55" s="7">
        <f t="shared" si="1"/>
        <v>2.4312868509239185</v>
      </c>
      <c r="D55" s="163">
        <f t="shared" si="21"/>
        <v>2.3640930756598793</v>
      </c>
      <c r="E55" s="164">
        <f t="shared" si="17"/>
        <v>71.957491944683511</v>
      </c>
      <c r="F55" s="162">
        <f t="shared" si="3"/>
        <v>11.707727099885929</v>
      </c>
      <c r="G55" s="162">
        <v>11.7</v>
      </c>
      <c r="H55" s="168">
        <f t="shared" si="4"/>
        <v>185.4</v>
      </c>
      <c r="I55" s="162">
        <f t="shared" si="0"/>
        <v>27.678156568555845</v>
      </c>
      <c r="J55" s="165">
        <f t="shared" si="5"/>
        <v>0.8733312723322727</v>
      </c>
      <c r="K55" s="165">
        <f t="shared" si="6"/>
        <v>0.2385240760180232</v>
      </c>
      <c r="L55" s="165">
        <f t="shared" si="7"/>
        <v>6.5145651647529224E-2</v>
      </c>
      <c r="M55" s="186">
        <f t="shared" si="18"/>
        <v>194.23928541878445</v>
      </c>
      <c r="N55" s="162">
        <v>87.119134576679073</v>
      </c>
      <c r="O55" s="166">
        <f t="shared" si="19"/>
        <v>11.741893564434053</v>
      </c>
      <c r="P55" s="107"/>
      <c r="Q55" s="162">
        <f t="shared" si="8"/>
        <v>2276.5675345728191</v>
      </c>
      <c r="R55" s="165">
        <f t="shared" si="9"/>
        <v>62140.452578373624</v>
      </c>
      <c r="S55" s="165">
        <f t="shared" si="10"/>
        <v>-4527154.5676408857</v>
      </c>
      <c r="T55" s="165">
        <f t="shared" si="11"/>
        <v>329819427.26378745</v>
      </c>
      <c r="U55" s="68">
        <f t="shared" si="12"/>
        <v>2.2883370716848583</v>
      </c>
      <c r="V55" s="148">
        <f t="shared" si="13"/>
        <v>26.791225947838427</v>
      </c>
      <c r="W55" s="165">
        <f t="shared" si="14"/>
        <v>6.9620605960669546E-2</v>
      </c>
      <c r="X55" s="165">
        <f t="shared" si="15"/>
        <v>-5.368715657141491E-3</v>
      </c>
      <c r="Y55" s="165">
        <f t="shared" si="16"/>
        <v>4.140025414820304E-4</v>
      </c>
      <c r="Z55" s="2"/>
    </row>
    <row r="56" spans="1:26" x14ac:dyDescent="0.2">
      <c r="A56" s="162">
        <v>0.16889999999999999</v>
      </c>
      <c r="B56" s="7">
        <f t="shared" si="20"/>
        <v>0.17715</v>
      </c>
      <c r="C56" s="7">
        <f t="shared" si="1"/>
        <v>2.5657587667480639</v>
      </c>
      <c r="D56" s="163">
        <f t="shared" si="21"/>
        <v>2.4985228088359914</v>
      </c>
      <c r="E56" s="164">
        <f t="shared" si="17"/>
        <v>81.914063281765991</v>
      </c>
      <c r="F56" s="162">
        <f t="shared" si="3"/>
        <v>9.956571337082476</v>
      </c>
      <c r="G56" s="162">
        <v>9.9499999999999993</v>
      </c>
      <c r="H56" s="168">
        <f t="shared" si="4"/>
        <v>168.9</v>
      </c>
      <c r="I56" s="162">
        <f t="shared" si="0"/>
        <v>24.876720583503232</v>
      </c>
      <c r="J56" s="165">
        <f t="shared" si="5"/>
        <v>1.6537529919525114</v>
      </c>
      <c r="K56" s="165">
        <f t="shared" si="6"/>
        <v>0.67398628558338802</v>
      </c>
      <c r="L56" s="165">
        <f t="shared" si="7"/>
        <v>0.27468280654063759</v>
      </c>
      <c r="M56" s="186">
        <f t="shared" si="18"/>
        <v>176.95779157753972</v>
      </c>
      <c r="N56" s="162">
        <v>74.042012981380466</v>
      </c>
      <c r="O56" s="166">
        <f t="shared" si="19"/>
        <v>9.9793626273755685</v>
      </c>
      <c r="P56" s="107"/>
      <c r="Q56" s="162">
        <f t="shared" si="8"/>
        <v>1763.8066123641606</v>
      </c>
      <c r="R56" s="165">
        <f t="shared" si="9"/>
        <v>80923.710000170977</v>
      </c>
      <c r="S56" s="165">
        <f t="shared" si="10"/>
        <v>-7295562.3385346113</v>
      </c>
      <c r="T56" s="165">
        <f t="shared" si="11"/>
        <v>657721078.721331</v>
      </c>
      <c r="U56" s="68">
        <f t="shared" si="12"/>
        <v>2.2478696896897432</v>
      </c>
      <c r="V56" s="148">
        <f t="shared" si="13"/>
        <v>22.381074921861376</v>
      </c>
      <c r="W56" s="165">
        <f t="shared" si="14"/>
        <v>0.13765313541944926</v>
      </c>
      <c r="X56" s="165">
        <f t="shared" si="15"/>
        <v>-1.6185430573562056E-2</v>
      </c>
      <c r="Y56" s="165">
        <f t="shared" si="16"/>
        <v>1.9031034930903823E-3</v>
      </c>
      <c r="Z56" s="2"/>
    </row>
    <row r="57" spans="1:26" x14ac:dyDescent="0.2">
      <c r="A57" s="162">
        <v>0.15380000000000002</v>
      </c>
      <c r="B57" s="7">
        <f t="shared" si="20"/>
        <v>0.16134999999999999</v>
      </c>
      <c r="C57" s="7">
        <f t="shared" si="1"/>
        <v>2.7008725915876228</v>
      </c>
      <c r="D57" s="163">
        <f t="shared" si="21"/>
        <v>2.6333156791678434</v>
      </c>
      <c r="E57" s="164">
        <f t="shared" si="17"/>
        <v>89.509075990153534</v>
      </c>
      <c r="F57" s="162">
        <f t="shared" si="3"/>
        <v>7.5950127083875385</v>
      </c>
      <c r="G57" s="162">
        <v>7.59</v>
      </c>
      <c r="H57" s="168">
        <f t="shared" si="4"/>
        <v>153.80000000000001</v>
      </c>
      <c r="I57" s="162">
        <f t="shared" si="0"/>
        <v>20.000066048475933</v>
      </c>
      <c r="J57" s="165">
        <f t="shared" si="5"/>
        <v>2.2339613378043843</v>
      </c>
      <c r="K57" s="165">
        <f t="shared" si="6"/>
        <v>1.2115719960385267</v>
      </c>
      <c r="L57" s="165">
        <f t="shared" si="7"/>
        <v>0.6570868872007829</v>
      </c>
      <c r="M57" s="186">
        <f t="shared" si="18"/>
        <v>161.17326080960203</v>
      </c>
      <c r="N57" s="162">
        <v>56.211958453594562</v>
      </c>
      <c r="O57" s="166">
        <f t="shared" si="19"/>
        <v>7.5762326659656809</v>
      </c>
      <c r="P57" s="107"/>
      <c r="Q57" s="162">
        <f t="shared" si="8"/>
        <v>1225.4553004983293</v>
      </c>
      <c r="R57" s="165">
        <f t="shared" si="9"/>
        <v>85262.839816627267</v>
      </c>
      <c r="S57" s="165">
        <f t="shared" si="10"/>
        <v>-9033903.3040664699</v>
      </c>
      <c r="T57" s="165">
        <f t="shared" si="11"/>
        <v>957174415.99110198</v>
      </c>
      <c r="U57" s="68">
        <f t="shared" si="12"/>
        <v>2.2072929925182105</v>
      </c>
      <c r="V57" s="148">
        <f t="shared" si="13"/>
        <v>16.764418329310569</v>
      </c>
      <c r="W57" s="165">
        <f t="shared" si="14"/>
        <v>0.18998121337694571</v>
      </c>
      <c r="X57" s="165">
        <f t="shared" si="15"/>
        <v>-3.0047042634708632E-2</v>
      </c>
      <c r="Y57" s="165">
        <f t="shared" si="16"/>
        <v>4.7521792025861246E-3</v>
      </c>
      <c r="Z57" s="2"/>
    </row>
    <row r="58" spans="1:26" x14ac:dyDescent="0.2">
      <c r="A58" s="162">
        <v>0.1401</v>
      </c>
      <c r="B58" s="7">
        <f t="shared" si="20"/>
        <v>0.14695000000000003</v>
      </c>
      <c r="C58" s="7">
        <f t="shared" si="1"/>
        <v>2.8354711391186314</v>
      </c>
      <c r="D58" s="163">
        <f t="shared" si="21"/>
        <v>2.7681718653531271</v>
      </c>
      <c r="E58" s="164">
        <f t="shared" si="17"/>
        <v>94.612444213180737</v>
      </c>
      <c r="F58" s="162">
        <f t="shared" si="3"/>
        <v>5.1033682230271991</v>
      </c>
      <c r="G58" s="162">
        <v>5.0999999999999996</v>
      </c>
      <c r="H58" s="168">
        <f t="shared" si="4"/>
        <v>140.1</v>
      </c>
      <c r="I58" s="162">
        <f t="shared" si="0"/>
        <v>14.127000333521075</v>
      </c>
      <c r="J58" s="165">
        <f t="shared" si="5"/>
        <v>2.3403942100262314</v>
      </c>
      <c r="K58" s="165">
        <f t="shared" si="6"/>
        <v>1.5849116947614268</v>
      </c>
      <c r="L58" s="165">
        <f t="shared" si="7"/>
        <v>1.073299989134473</v>
      </c>
      <c r="M58" s="186">
        <f t="shared" si="18"/>
        <v>146.79025853236993</v>
      </c>
      <c r="N58" s="162">
        <v>37.915477667777182</v>
      </c>
      <c r="O58" s="166">
        <f t="shared" si="19"/>
        <v>5.1102378987461998</v>
      </c>
      <c r="P58" s="107"/>
      <c r="Q58" s="162">
        <f t="shared" si="8"/>
        <v>749.93996037384704</v>
      </c>
      <c r="R58" s="165">
        <f t="shared" si="9"/>
        <v>73922.210831933728</v>
      </c>
      <c r="S58" s="165">
        <f t="shared" si="10"/>
        <v>-8896802.8751225565</v>
      </c>
      <c r="T58" s="165">
        <f t="shared" si="11"/>
        <v>1070762095.8300067</v>
      </c>
      <c r="U58" s="68">
        <f t="shared" si="12"/>
        <v>2.1666972353755933</v>
      </c>
      <c r="V58" s="148">
        <f t="shared" si="13"/>
        <v>11.057453819936686</v>
      </c>
      <c r="W58" s="165">
        <f t="shared" si="14"/>
        <v>0.20159857534332279</v>
      </c>
      <c r="X58" s="165">
        <f t="shared" si="15"/>
        <v>-4.0068467799860813E-2</v>
      </c>
      <c r="Y58" s="165">
        <f t="shared" si="16"/>
        <v>7.9637572294067229E-3</v>
      </c>
      <c r="Z58" s="2"/>
    </row>
    <row r="59" spans="1:26" x14ac:dyDescent="0.2">
      <c r="A59" s="162">
        <v>0.12770000000000001</v>
      </c>
      <c r="B59" s="7">
        <f t="shared" si="20"/>
        <v>0.13390000000000002</v>
      </c>
      <c r="C59" s="7">
        <f t="shared" si="1"/>
        <v>2.9691695698467258</v>
      </c>
      <c r="D59" s="163">
        <f t="shared" si="21"/>
        <v>2.9023203544826783</v>
      </c>
      <c r="E59" s="164">
        <f t="shared" si="17"/>
        <v>97.55438589469054</v>
      </c>
      <c r="F59" s="162">
        <f t="shared" si="3"/>
        <v>2.9419416815097974</v>
      </c>
      <c r="G59" s="162">
        <v>2.94</v>
      </c>
      <c r="H59" s="168">
        <f t="shared" si="4"/>
        <v>127.7</v>
      </c>
      <c r="I59" s="162">
        <f t="shared" si="0"/>
        <v>8.5384572239468817</v>
      </c>
      <c r="J59" s="165">
        <f t="shared" si="5"/>
        <v>1.9366334542936068</v>
      </c>
      <c r="K59" s="165">
        <f t="shared" si="6"/>
        <v>1.5712819260164446</v>
      </c>
      <c r="L59" s="165">
        <f t="shared" si="7"/>
        <v>1.2748550251221888</v>
      </c>
      <c r="M59" s="186">
        <f t="shared" si="18"/>
        <v>133.75638302525979</v>
      </c>
      <c r="N59" s="162">
        <v>22.004309740126214</v>
      </c>
      <c r="O59" s="166">
        <f t="shared" si="19"/>
        <v>2.9657349580302785</v>
      </c>
      <c r="P59" s="107"/>
      <c r="Q59" s="162">
        <f t="shared" si="8"/>
        <v>393.92599115416186</v>
      </c>
      <c r="R59" s="165">
        <f t="shared" si="9"/>
        <v>52356.311424229301</v>
      </c>
      <c r="S59" s="165">
        <f t="shared" si="10"/>
        <v>-6984519.4928981084</v>
      </c>
      <c r="T59" s="165">
        <f t="shared" si="11"/>
        <v>931759920.04848826</v>
      </c>
      <c r="U59" s="68">
        <f t="shared" si="12"/>
        <v>2.1263145162745949</v>
      </c>
      <c r="V59" s="148">
        <f t="shared" si="13"/>
        <v>6.2554933034275733</v>
      </c>
      <c r="W59" s="165">
        <f t="shared" si="14"/>
        <v>0.16823857979051976</v>
      </c>
      <c r="X59" s="165">
        <f t="shared" si="15"/>
        <v>-4.023197572810374E-2</v>
      </c>
      <c r="Y59" s="165">
        <f t="shared" si="16"/>
        <v>9.620931613914736E-3</v>
      </c>
      <c r="Z59" s="2"/>
    </row>
    <row r="60" spans="1:26" x14ac:dyDescent="0.2">
      <c r="A60" s="162">
        <v>0.1163</v>
      </c>
      <c r="B60" s="7">
        <f t="shared" si="20"/>
        <v>0.122</v>
      </c>
      <c r="C60" s="7">
        <f t="shared" si="1"/>
        <v>3.1040769980762311</v>
      </c>
      <c r="D60" s="163">
        <f t="shared" si="21"/>
        <v>3.0366232839614784</v>
      </c>
      <c r="E60" s="164">
        <f t="shared" si="17"/>
        <v>98.935297296215552</v>
      </c>
      <c r="F60" s="162">
        <f t="shared" si="3"/>
        <v>1.380911401525007</v>
      </c>
      <c r="G60" s="162">
        <v>1.38</v>
      </c>
      <c r="H60" s="168">
        <f t="shared" si="4"/>
        <v>116.3</v>
      </c>
      <c r="I60" s="162">
        <f t="shared" si="0"/>
        <v>4.1933077149587143</v>
      </c>
      <c r="J60" s="165">
        <f t="shared" si="5"/>
        <v>1.2348854997460701</v>
      </c>
      <c r="K60" s="165">
        <f t="shared" si="6"/>
        <v>1.1677695022953498</v>
      </c>
      <c r="L60" s="165">
        <f t="shared" si="7"/>
        <v>1.1043012577048998</v>
      </c>
      <c r="M60" s="186">
        <f t="shared" si="18"/>
        <v>121.86677151709567</v>
      </c>
      <c r="N60" s="162">
        <v>10.235992336728801</v>
      </c>
      <c r="O60" s="166">
        <f t="shared" si="19"/>
        <v>1.3796042985074122</v>
      </c>
      <c r="P60" s="107"/>
      <c r="Q60" s="162">
        <f t="shared" si="8"/>
        <v>168.47119098605086</v>
      </c>
      <c r="R60" s="165">
        <f t="shared" si="9"/>
        <v>29155.363305645984</v>
      </c>
      <c r="S60" s="165">
        <f t="shared" si="10"/>
        <v>-4236378.7276098635</v>
      </c>
      <c r="T60" s="165">
        <f t="shared" si="11"/>
        <v>615561004.52604961</v>
      </c>
      <c r="U60" s="68">
        <f t="shared" si="12"/>
        <v>2.0858853059959315</v>
      </c>
      <c r="V60" s="148">
        <f t="shared" si="13"/>
        <v>2.88042280132326</v>
      </c>
      <c r="W60" s="165">
        <f t="shared" si="14"/>
        <v>0.10792783040158468</v>
      </c>
      <c r="X60" s="165">
        <f t="shared" si="15"/>
        <v>-3.0172914529684635E-2</v>
      </c>
      <c r="Y60" s="165">
        <f t="shared" si="16"/>
        <v>8.4353105943866628E-3</v>
      </c>
      <c r="Z60" s="2"/>
    </row>
    <row r="61" spans="1:26" x14ac:dyDescent="0.2">
      <c r="A61" s="162">
        <v>0.10590000000000001</v>
      </c>
      <c r="B61" s="7">
        <f t="shared" si="20"/>
        <v>0.1111</v>
      </c>
      <c r="C61" s="7">
        <f t="shared" si="1"/>
        <v>3.2392255055571129</v>
      </c>
      <c r="D61" s="163">
        <f t="shared" si="21"/>
        <v>3.1716512518166722</v>
      </c>
      <c r="E61" s="164">
        <f t="shared" si="17"/>
        <v>99.435627514159393</v>
      </c>
      <c r="F61" s="162">
        <f t="shared" si="3"/>
        <v>0.50033021794384314</v>
      </c>
      <c r="G61" s="162">
        <v>0.5</v>
      </c>
      <c r="H61" s="168">
        <f t="shared" si="4"/>
        <v>105.9</v>
      </c>
      <c r="I61" s="162">
        <f t="shared" si="0"/>
        <v>1.5868729620632984</v>
      </c>
      <c r="J61" s="165">
        <f t="shared" si="5"/>
        <v>0.58431811083854224</v>
      </c>
      <c r="K61" s="165">
        <f t="shared" si="6"/>
        <v>0.63145972254197136</v>
      </c>
      <c r="L61" s="165">
        <f t="shared" si="7"/>
        <v>0.68240462480370234</v>
      </c>
      <c r="M61" s="186">
        <f t="shared" si="18"/>
        <v>110.97824111058888</v>
      </c>
      <c r="N61" s="162">
        <v>3.7020772724006603</v>
      </c>
      <c r="O61" s="166">
        <f t="shared" si="19"/>
        <v>0.49896498066769374</v>
      </c>
      <c r="P61" s="107"/>
      <c r="Q61" s="162">
        <f t="shared" si="8"/>
        <v>55.586687213560978</v>
      </c>
      <c r="R61" s="165">
        <f t="shared" si="9"/>
        <v>12207.836712698823</v>
      </c>
      <c r="S61" s="165">
        <f t="shared" si="10"/>
        <v>-1906907.8249995355</v>
      </c>
      <c r="T61" s="165">
        <f t="shared" si="11"/>
        <v>297865833.12192512</v>
      </c>
      <c r="U61" s="68">
        <f t="shared" si="12"/>
        <v>2.0452378374179663</v>
      </c>
      <c r="V61" s="148">
        <f t="shared" si="13"/>
        <v>1.0232942929423254</v>
      </c>
      <c r="W61" s="165">
        <f t="shared" si="14"/>
        <v>5.1302081424019888E-2</v>
      </c>
      <c r="X61" s="165">
        <f t="shared" si="15"/>
        <v>-1.642759970591311E-2</v>
      </c>
      <c r="Y61" s="165">
        <f t="shared" si="16"/>
        <v>5.2603330041763943E-3</v>
      </c>
      <c r="Z61" s="2"/>
    </row>
    <row r="62" spans="1:26" x14ac:dyDescent="0.2">
      <c r="A62" s="162">
        <v>9.6489999999999992E-2</v>
      </c>
      <c r="B62" s="7">
        <f t="shared" si="20"/>
        <v>0.10119500000000001</v>
      </c>
      <c r="C62" s="7">
        <f t="shared" si="1"/>
        <v>3.3734767572175399</v>
      </c>
      <c r="D62" s="163">
        <f t="shared" si="21"/>
        <v>3.3063511313873262</v>
      </c>
      <c r="E62" s="164">
        <f t="shared" si="17"/>
        <v>99.595733183901416</v>
      </c>
      <c r="F62" s="162">
        <f t="shared" si="3"/>
        <v>0.16010566974202978</v>
      </c>
      <c r="G62" s="162">
        <v>0.16</v>
      </c>
      <c r="H62" s="168">
        <f t="shared" si="4"/>
        <v>96.49</v>
      </c>
      <c r="I62" s="162">
        <f t="shared" si="0"/>
        <v>0.52936556229308573</v>
      </c>
      <c r="J62" s="165">
        <f t="shared" si="5"/>
        <v>0.2364990285594353</v>
      </c>
      <c r="K62" s="165">
        <f t="shared" si="6"/>
        <v>0.28743568589099255</v>
      </c>
      <c r="L62" s="165">
        <f t="shared" si="7"/>
        <v>0.34934297204887671</v>
      </c>
      <c r="M62" s="186">
        <f t="shared" si="18"/>
        <v>101.0855627673903</v>
      </c>
      <c r="N62" s="162">
        <v>1.1925823242750724</v>
      </c>
      <c r="O62" s="166">
        <f t="shared" si="19"/>
        <v>0.16073592542563878</v>
      </c>
      <c r="P62" s="107"/>
      <c r="Q62" s="162">
        <f t="shared" si="8"/>
        <v>16.201893249544703</v>
      </c>
      <c r="R62" s="165">
        <f t="shared" si="9"/>
        <v>4417.6454169528297</v>
      </c>
      <c r="S62" s="165">
        <f t="shared" si="10"/>
        <v>-733808.81671433651</v>
      </c>
      <c r="T62" s="165">
        <f t="shared" si="11"/>
        <v>121891942.12402865</v>
      </c>
      <c r="U62" s="68">
        <f t="shared" si="12"/>
        <v>2.0046891332548737</v>
      </c>
      <c r="V62" s="148">
        <f t="shared" si="13"/>
        <v>0.32096209630434075</v>
      </c>
      <c r="W62" s="165">
        <f t="shared" si="14"/>
        <v>2.0837608164112592E-2</v>
      </c>
      <c r="X62" s="165">
        <f t="shared" si="15"/>
        <v>-7.5174135936645903E-3</v>
      </c>
      <c r="Y62" s="165">
        <f t="shared" si="16"/>
        <v>2.7119958631115679E-3</v>
      </c>
      <c r="Z62" s="2"/>
    </row>
    <row r="63" spans="1:26" x14ac:dyDescent="0.2">
      <c r="A63" s="162">
        <v>8.7900000000000006E-2</v>
      </c>
      <c r="B63" s="7">
        <f t="shared" si="20"/>
        <v>9.2194999999999999E-2</v>
      </c>
      <c r="C63" s="7">
        <f t="shared" si="1"/>
        <v>3.5079930244060451</v>
      </c>
      <c r="D63" s="163">
        <f t="shared" si="21"/>
        <v>3.4407348908117923</v>
      </c>
      <c r="E63" s="164">
        <f t="shared" si="17"/>
        <v>99.695799227490184</v>
      </c>
      <c r="F63" s="162">
        <f t="shared" si="3"/>
        <v>0.10006604358876862</v>
      </c>
      <c r="G63" s="162">
        <v>0.1</v>
      </c>
      <c r="H63" s="168">
        <f t="shared" si="4"/>
        <v>87.9</v>
      </c>
      <c r="I63" s="162">
        <f t="shared" si="0"/>
        <v>0.34430072756136987</v>
      </c>
      <c r="J63" s="165">
        <f t="shared" si="5"/>
        <v>0.18230596791174813</v>
      </c>
      <c r="K63" s="165">
        <f t="shared" si="6"/>
        <v>0.2460696005362091</v>
      </c>
      <c r="L63" s="165">
        <f t="shared" si="7"/>
        <v>0.33213530528721413</v>
      </c>
      <c r="M63" s="186">
        <f t="shared" si="18"/>
        <v>92.094902139043512</v>
      </c>
      <c r="N63" s="162">
        <v>0.74389548327668409</v>
      </c>
      <c r="O63" s="166">
        <f t="shared" si="19"/>
        <v>0.10026203348025749</v>
      </c>
      <c r="P63" s="107"/>
      <c r="Q63" s="162">
        <f t="shared" si="8"/>
        <v>9.2255888886665218</v>
      </c>
      <c r="R63" s="165">
        <f t="shared" si="9"/>
        <v>3068.3266503458658</v>
      </c>
      <c r="S63" s="165">
        <f t="shared" si="10"/>
        <v>-537290.32935878099</v>
      </c>
      <c r="T63" s="165">
        <f t="shared" si="11"/>
        <v>94084147.784567505</v>
      </c>
      <c r="U63" s="68">
        <f t="shared" si="12"/>
        <v>1.9642355907380171</v>
      </c>
      <c r="V63" s="148">
        <f t="shared" si="13"/>
        <v>0.19655328424140112</v>
      </c>
      <c r="W63" s="165">
        <f t="shared" si="14"/>
        <v>1.6108008567277492E-2</v>
      </c>
      <c r="X63" s="165">
        <f t="shared" si="15"/>
        <v>-6.4627806111004892E-3</v>
      </c>
      <c r="Y63" s="165">
        <f t="shared" si="16"/>
        <v>2.5929669116308268E-3</v>
      </c>
      <c r="Z63" s="2"/>
    </row>
    <row r="64" spans="1:26" x14ac:dyDescent="0.2">
      <c r="A64" s="162">
        <v>8.0069999999999988E-2</v>
      </c>
      <c r="B64" s="7">
        <f t="shared" si="20"/>
        <v>8.3985000000000004E-2</v>
      </c>
      <c r="C64" s="7">
        <f t="shared" si="1"/>
        <v>3.6425943835736896</v>
      </c>
      <c r="D64" s="163">
        <f t="shared" si="21"/>
        <v>3.5752937039898676</v>
      </c>
      <c r="E64" s="164">
        <f t="shared" si="17"/>
        <v>99.855904897232207</v>
      </c>
      <c r="F64" s="162">
        <f t="shared" si="3"/>
        <v>0.16010566974202978</v>
      </c>
      <c r="G64" s="162">
        <v>0.16</v>
      </c>
      <c r="H64" s="168">
        <f t="shared" si="4"/>
        <v>80.069999999999993</v>
      </c>
      <c r="I64" s="162">
        <f t="shared" si="0"/>
        <v>0.57242479300176008</v>
      </c>
      <c r="J64" s="165">
        <f t="shared" si="5"/>
        <v>0.35274596115607104</v>
      </c>
      <c r="K64" s="165">
        <f t="shared" si="6"/>
        <v>0.52358804164190487</v>
      </c>
      <c r="L64" s="165">
        <f t="shared" si="7"/>
        <v>0.77717243438291561</v>
      </c>
      <c r="M64" s="186">
        <f t="shared" si="18"/>
        <v>83.893700597839867</v>
      </c>
      <c r="N64" s="162">
        <v>1.1894803346125202</v>
      </c>
      <c r="O64" s="166">
        <f t="shared" si="19"/>
        <v>0.16031784009188693</v>
      </c>
      <c r="P64" s="107"/>
      <c r="Q64" s="162">
        <f t="shared" si="8"/>
        <v>13.446474673284371</v>
      </c>
      <c r="R64" s="165">
        <f t="shared" si="9"/>
        <v>5380.4635165934315</v>
      </c>
      <c r="S64" s="165">
        <f t="shared" si="10"/>
        <v>-986338.94324826659</v>
      </c>
      <c r="T64" s="165">
        <f t="shared" si="11"/>
        <v>180814256.60963565</v>
      </c>
      <c r="U64" s="68">
        <f t="shared" si="12"/>
        <v>1.9237293517904706</v>
      </c>
      <c r="V64" s="148">
        <f t="shared" si="13"/>
        <v>0.3079999762708141</v>
      </c>
      <c r="W64" s="165">
        <f t="shared" si="14"/>
        <v>3.1239494782093348E-2</v>
      </c>
      <c r="X64" s="165">
        <f t="shared" si="15"/>
        <v>-1.3799159885863749E-2</v>
      </c>
      <c r="Y64" s="165">
        <f t="shared" si="16"/>
        <v>6.0953871016114908E-3</v>
      </c>
      <c r="Z64" s="2"/>
    </row>
    <row r="65" spans="1:26" x14ac:dyDescent="0.2">
      <c r="A65" s="162">
        <v>7.2939999999999991E-2</v>
      </c>
      <c r="B65" s="7">
        <f t="shared" si="20"/>
        <v>7.650499999999999E-2</v>
      </c>
      <c r="C65" s="7">
        <f t="shared" si="1"/>
        <v>3.7771459901006996</v>
      </c>
      <c r="D65" s="163">
        <f t="shared" si="21"/>
        <v>3.7098701868371946</v>
      </c>
      <c r="E65" s="164">
        <f t="shared" si="17"/>
        <v>99.98599075389761</v>
      </c>
      <c r="F65" s="162">
        <f t="shared" si="3"/>
        <v>0.13008585666539921</v>
      </c>
      <c r="G65" s="162">
        <v>0.13</v>
      </c>
      <c r="H65" s="168">
        <f t="shared" si="4"/>
        <v>72.94</v>
      </c>
      <c r="I65" s="162">
        <f t="shared" si="0"/>
        <v>0.48260164137214107</v>
      </c>
      <c r="J65" s="165">
        <f t="shared" si="5"/>
        <v>0.34093255920901744</v>
      </c>
      <c r="K65" s="165">
        <f t="shared" si="6"/>
        <v>0.55193467232654703</v>
      </c>
      <c r="L65" s="165">
        <f t="shared" si="7"/>
        <v>0.8935253447865934</v>
      </c>
      <c r="M65" s="186">
        <f t="shared" si="18"/>
        <v>76.421893459924163</v>
      </c>
      <c r="N65" s="162">
        <v>0.96681013347310452</v>
      </c>
      <c r="O65" s="166">
        <f t="shared" si="19"/>
        <v>0.13030641017520322</v>
      </c>
      <c r="P65" s="2"/>
      <c r="Q65" s="162">
        <f t="shared" si="8"/>
        <v>9.952218464186366</v>
      </c>
      <c r="R65" s="165">
        <f t="shared" si="9"/>
        <v>4735.6583988075954</v>
      </c>
      <c r="S65" s="165">
        <f t="shared" si="10"/>
        <v>-903556.90810660983</v>
      </c>
      <c r="T65" s="165">
        <f t="shared" si="11"/>
        <v>172397376.97143525</v>
      </c>
      <c r="U65" s="68">
        <f t="shared" si="12"/>
        <v>1.8832177937424661</v>
      </c>
      <c r="V65" s="148">
        <f t="shared" si="13"/>
        <v>0.24497999998651177</v>
      </c>
      <c r="W65" s="165">
        <f t="shared" si="14"/>
        <v>3.0251313374273434E-2</v>
      </c>
      <c r="X65" s="165">
        <f t="shared" si="15"/>
        <v>-1.4588186642639042E-2</v>
      </c>
      <c r="Y65" s="165">
        <f t="shared" si="16"/>
        <v>7.0349074398024704E-3</v>
      </c>
      <c r="Z65" s="2"/>
    </row>
    <row r="66" spans="1:26" x14ac:dyDescent="0.2">
      <c r="A66" s="162">
        <v>6.6450000000000009E-2</v>
      </c>
      <c r="B66" s="7">
        <f t="shared" si="20"/>
        <v>6.9695000000000007E-2</v>
      </c>
      <c r="C66" s="7">
        <f t="shared" si="1"/>
        <v>3.9115869902732747</v>
      </c>
      <c r="D66" s="163">
        <f t="shared" si="21"/>
        <v>3.844366490186987</v>
      </c>
      <c r="E66" s="164">
        <f t="shared" si="17"/>
        <v>100.00000000000004</v>
      </c>
      <c r="F66" s="162">
        <f t="shared" si="3"/>
        <v>1.4009246102427608E-2</v>
      </c>
      <c r="G66" s="162">
        <v>1.4E-2</v>
      </c>
      <c r="H66" s="168">
        <f t="shared" si="4"/>
        <v>66.45</v>
      </c>
      <c r="I66" s="162">
        <f t="shared" si="0"/>
        <v>5.385667626895535E-2</v>
      </c>
      <c r="J66" s="165">
        <f t="shared" si="5"/>
        <v>4.3069855574860497E-2</v>
      </c>
      <c r="K66" s="165">
        <f t="shared" si="6"/>
        <v>7.5518393185585342E-2</v>
      </c>
      <c r="L66" s="165">
        <f t="shared" si="7"/>
        <v>0.1324134393583031</v>
      </c>
      <c r="M66" s="186">
        <f t="shared" si="18"/>
        <v>69.619415395419708</v>
      </c>
      <c r="N66" s="162">
        <v>0.10420367361478007</v>
      </c>
      <c r="O66" s="166">
        <f t="shared" si="19"/>
        <v>1.4044543148334995E-2</v>
      </c>
      <c r="P66" s="2"/>
      <c r="Q66" s="162">
        <f t="shared" si="8"/>
        <v>0.97637440710869217</v>
      </c>
      <c r="R66" s="165">
        <f t="shared" si="9"/>
        <v>547.04917688613807</v>
      </c>
      <c r="S66" s="165">
        <f t="shared" si="10"/>
        <v>-108101.612218578</v>
      </c>
      <c r="T66" s="165">
        <f t="shared" si="11"/>
        <v>21361806.320180435</v>
      </c>
      <c r="U66" s="68">
        <f t="shared" si="12"/>
        <v>1.8427303721282566</v>
      </c>
      <c r="V66" s="148">
        <f t="shared" si="13"/>
        <v>2.5815263283562755E-2</v>
      </c>
      <c r="W66" s="165">
        <f t="shared" si="14"/>
        <v>3.8278417625367883E-3</v>
      </c>
      <c r="X66" s="165">
        <f t="shared" si="15"/>
        <v>-2.0008916977489691E-3</v>
      </c>
      <c r="Y66" s="165">
        <f t="shared" si="16"/>
        <v>1.045907285223699E-3</v>
      </c>
      <c r="Z66" s="2"/>
    </row>
    <row r="67" spans="1:26" x14ac:dyDescent="0.2">
      <c r="A67" s="162">
        <v>6.053E-2</v>
      </c>
      <c r="B67" s="7">
        <f t="shared" si="20"/>
        <v>6.3490000000000005E-2</v>
      </c>
      <c r="C67" s="7">
        <f t="shared" si="1"/>
        <v>4.046205838726614</v>
      </c>
      <c r="D67" s="163">
        <f t="shared" si="21"/>
        <v>3.9788964144999444</v>
      </c>
      <c r="E67" s="164">
        <f t="shared" si="17"/>
        <v>100.00000000000004</v>
      </c>
      <c r="F67" s="162">
        <f t="shared" si="3"/>
        <v>0</v>
      </c>
      <c r="G67" s="162">
        <v>0</v>
      </c>
      <c r="H67" s="168">
        <f t="shared" si="4"/>
        <v>60.53</v>
      </c>
      <c r="I67" s="162">
        <f t="shared" si="0"/>
        <v>0</v>
      </c>
      <c r="J67" s="165">
        <f t="shared" si="5"/>
        <v>0</v>
      </c>
      <c r="K67" s="165">
        <f t="shared" si="6"/>
        <v>0</v>
      </c>
      <c r="L67" s="165">
        <f t="shared" si="7"/>
        <v>0</v>
      </c>
      <c r="M67" s="186">
        <f t="shared" si="18"/>
        <v>63.420962622779534</v>
      </c>
      <c r="N67" s="162">
        <v>0</v>
      </c>
      <c r="O67" s="166">
        <f t="shared" si="19"/>
        <v>0</v>
      </c>
      <c r="P67" s="2"/>
      <c r="Q67" s="162">
        <f t="shared" si="8"/>
        <v>0</v>
      </c>
      <c r="R67" s="165">
        <f t="shared" si="9"/>
        <v>0</v>
      </c>
      <c r="S67" s="165">
        <f t="shared" si="10"/>
        <v>0</v>
      </c>
      <c r="T67" s="165">
        <f t="shared" si="11"/>
        <v>0</v>
      </c>
      <c r="U67" s="68">
        <f t="shared" si="12"/>
        <v>1.8022328295956513</v>
      </c>
      <c r="V67" s="148">
        <f t="shared" si="13"/>
        <v>0</v>
      </c>
      <c r="W67" s="165">
        <f t="shared" si="14"/>
        <v>0</v>
      </c>
      <c r="X67" s="165">
        <f t="shared" si="15"/>
        <v>0</v>
      </c>
      <c r="Y67" s="165">
        <f t="shared" si="16"/>
        <v>0</v>
      </c>
      <c r="Z67" s="2"/>
    </row>
    <row r="68" spans="1:26" x14ac:dyDescent="0.2">
      <c r="A68" s="162">
        <v>5.5140000000000002E-2</v>
      </c>
      <c r="B68" s="7">
        <f t="shared" si="20"/>
        <v>5.7834999999999998E-2</v>
      </c>
      <c r="C68" s="7">
        <f t="shared" si="1"/>
        <v>4.180756922426621</v>
      </c>
      <c r="D68" s="163">
        <f t="shared" si="21"/>
        <v>4.1134813805766175</v>
      </c>
      <c r="E68" s="164">
        <f t="shared" si="17"/>
        <v>100.00000000000004</v>
      </c>
      <c r="F68" s="162">
        <f t="shared" si="3"/>
        <v>0</v>
      </c>
      <c r="G68" s="162">
        <v>0</v>
      </c>
      <c r="H68" s="168">
        <f t="shared" si="4"/>
        <v>55.14</v>
      </c>
      <c r="I68" s="162">
        <f t="shared" si="0"/>
        <v>0</v>
      </c>
      <c r="J68" s="165">
        <f t="shared" si="5"/>
        <v>0</v>
      </c>
      <c r="K68" s="165">
        <f t="shared" si="6"/>
        <v>0</v>
      </c>
      <c r="L68" s="165">
        <f t="shared" si="7"/>
        <v>0</v>
      </c>
      <c r="M68" s="186">
        <f t="shared" si="18"/>
        <v>57.772174963385282</v>
      </c>
      <c r="N68" s="162">
        <v>0</v>
      </c>
      <c r="O68" s="166">
        <f t="shared" si="19"/>
        <v>0</v>
      </c>
      <c r="P68" s="2"/>
      <c r="Q68" s="162">
        <f t="shared" si="8"/>
        <v>0</v>
      </c>
      <c r="R68" s="165">
        <f t="shared" si="9"/>
        <v>0</v>
      </c>
      <c r="S68" s="165">
        <f t="shared" si="10"/>
        <v>0</v>
      </c>
      <c r="T68" s="165">
        <f t="shared" si="11"/>
        <v>0</v>
      </c>
      <c r="U68" s="68">
        <f t="shared" si="12"/>
        <v>1.7617187178411533</v>
      </c>
      <c r="V68" s="148">
        <f t="shared" si="13"/>
        <v>0</v>
      </c>
      <c r="W68" s="165">
        <f t="shared" si="14"/>
        <v>0</v>
      </c>
      <c r="X68" s="165">
        <f t="shared" si="15"/>
        <v>0</v>
      </c>
      <c r="Y68" s="165">
        <f t="shared" si="16"/>
        <v>0</v>
      </c>
      <c r="Z68" s="2"/>
    </row>
    <row r="69" spans="1:26" x14ac:dyDescent="0.2">
      <c r="A69" s="162">
        <v>5.0229999999999997E-2</v>
      </c>
      <c r="B69" s="7">
        <f t="shared" si="20"/>
        <v>5.2684999999999996E-2</v>
      </c>
      <c r="C69" s="7">
        <f t="shared" si="1"/>
        <v>4.3153069147649825</v>
      </c>
      <c r="D69" s="163">
        <f t="shared" si="21"/>
        <v>4.2480319185958013</v>
      </c>
      <c r="E69" s="164">
        <f t="shared" si="17"/>
        <v>100.00000000000004</v>
      </c>
      <c r="F69" s="162">
        <f t="shared" si="3"/>
        <v>0</v>
      </c>
      <c r="G69" s="162">
        <v>0</v>
      </c>
      <c r="H69" s="168">
        <f t="shared" si="4"/>
        <v>50.23</v>
      </c>
      <c r="I69" s="162">
        <f t="shared" si="0"/>
        <v>0</v>
      </c>
      <c r="J69" s="165">
        <f t="shared" si="5"/>
        <v>0</v>
      </c>
      <c r="K69" s="165">
        <f t="shared" si="6"/>
        <v>0</v>
      </c>
      <c r="L69" s="165">
        <f t="shared" si="7"/>
        <v>0</v>
      </c>
      <c r="M69" s="186">
        <f t="shared" si="18"/>
        <v>52.627770235874529</v>
      </c>
      <c r="N69" s="162">
        <v>0</v>
      </c>
      <c r="O69" s="166">
        <f t="shared" si="19"/>
        <v>0</v>
      </c>
      <c r="P69" s="2"/>
      <c r="Q69" s="162">
        <f t="shared" si="8"/>
        <v>0</v>
      </c>
      <c r="R69" s="165">
        <f t="shared" si="9"/>
        <v>0</v>
      </c>
      <c r="S69" s="165">
        <f t="shared" si="10"/>
        <v>0</v>
      </c>
      <c r="T69" s="165">
        <f t="shared" si="11"/>
        <v>0</v>
      </c>
      <c r="U69" s="68">
        <f t="shared" si="12"/>
        <v>1.7212149699646522</v>
      </c>
      <c r="V69" s="148">
        <f t="shared" si="13"/>
        <v>0</v>
      </c>
      <c r="W69" s="165">
        <f t="shared" si="14"/>
        <v>0</v>
      </c>
      <c r="X69" s="165">
        <f t="shared" si="15"/>
        <v>0</v>
      </c>
      <c r="Y69" s="165">
        <f t="shared" si="16"/>
        <v>0</v>
      </c>
      <c r="Z69" s="2"/>
    </row>
    <row r="70" spans="1:26" x14ac:dyDescent="0.2">
      <c r="A70" s="162">
        <v>4.5759999999999995E-2</v>
      </c>
      <c r="B70" s="7">
        <f t="shared" si="20"/>
        <v>4.7994999999999996E-2</v>
      </c>
      <c r="C70" s="7">
        <f t="shared" si="1"/>
        <v>4.4497691376584223</v>
      </c>
      <c r="D70" s="163">
        <f t="shared" si="21"/>
        <v>4.3825380262117024</v>
      </c>
      <c r="E70" s="164">
        <f t="shared" si="17"/>
        <v>100.00000000000004</v>
      </c>
      <c r="F70" s="162">
        <f t="shared" si="3"/>
        <v>0</v>
      </c>
      <c r="G70" s="162">
        <v>0</v>
      </c>
      <c r="H70" s="168">
        <f t="shared" si="4"/>
        <v>45.76</v>
      </c>
      <c r="I70" s="162">
        <f t="shared" si="0"/>
        <v>0</v>
      </c>
      <c r="J70" s="165">
        <f t="shared" si="5"/>
        <v>0</v>
      </c>
      <c r="K70" s="165">
        <f t="shared" si="6"/>
        <v>0</v>
      </c>
      <c r="L70" s="165">
        <f t="shared" si="7"/>
        <v>0</v>
      </c>
      <c r="M70" s="186">
        <f t="shared" si="18"/>
        <v>47.942932743001869</v>
      </c>
      <c r="N70" s="162">
        <v>0</v>
      </c>
      <c r="O70" s="166">
        <f t="shared" si="19"/>
        <v>0</v>
      </c>
      <c r="P70" s="2"/>
      <c r="Q70" s="162">
        <f t="shared" si="8"/>
        <v>0</v>
      </c>
      <c r="R70" s="165">
        <f t="shared" si="9"/>
        <v>0</v>
      </c>
      <c r="S70" s="165">
        <f t="shared" si="10"/>
        <v>0</v>
      </c>
      <c r="T70" s="165">
        <f t="shared" si="11"/>
        <v>0</v>
      </c>
      <c r="U70" s="68">
        <f t="shared" si="12"/>
        <v>1.6807245969722586</v>
      </c>
      <c r="V70" s="148">
        <f t="shared" si="13"/>
        <v>0</v>
      </c>
      <c r="W70" s="165">
        <f t="shared" si="14"/>
        <v>0</v>
      </c>
      <c r="X70" s="165">
        <f t="shared" si="15"/>
        <v>0</v>
      </c>
      <c r="Y70" s="165">
        <f t="shared" si="16"/>
        <v>0</v>
      </c>
      <c r="Z70" s="2"/>
    </row>
    <row r="71" spans="1:26" x14ac:dyDescent="0.2">
      <c r="A71" s="162">
        <v>4.1680000000000002E-2</v>
      </c>
      <c r="B71" s="7">
        <f t="shared" si="20"/>
        <v>4.3719999999999995E-2</v>
      </c>
      <c r="C71" s="7">
        <f t="shared" si="1"/>
        <v>4.5845009121583038</v>
      </c>
      <c r="D71" s="163">
        <f t="shared" si="21"/>
        <v>4.5171350249083631</v>
      </c>
      <c r="E71" s="164">
        <f t="shared" si="17"/>
        <v>100.00000000000004</v>
      </c>
      <c r="F71" s="162">
        <f t="shared" si="3"/>
        <v>0</v>
      </c>
      <c r="G71" s="162">
        <v>0</v>
      </c>
      <c r="H71" s="168">
        <f t="shared" si="4"/>
        <v>41.68</v>
      </c>
      <c r="I71" s="162">
        <f t="shared" si="0"/>
        <v>0</v>
      </c>
      <c r="J71" s="165">
        <f t="shared" si="5"/>
        <v>0</v>
      </c>
      <c r="K71" s="165">
        <f t="shared" si="6"/>
        <v>0</v>
      </c>
      <c r="L71" s="165">
        <f t="shared" si="7"/>
        <v>0</v>
      </c>
      <c r="M71" s="186">
        <f t="shared" si="18"/>
        <v>43.672380287774558</v>
      </c>
      <c r="N71" s="162">
        <v>0</v>
      </c>
      <c r="O71" s="166">
        <f t="shared" si="19"/>
        <v>0</v>
      </c>
      <c r="P71" s="2"/>
      <c r="Q71" s="162">
        <f t="shared" si="8"/>
        <v>0</v>
      </c>
      <c r="R71" s="165">
        <f t="shared" si="9"/>
        <v>0</v>
      </c>
      <c r="S71" s="165">
        <f t="shared" si="10"/>
        <v>0</v>
      </c>
      <c r="T71" s="165">
        <f t="shared" si="11"/>
        <v>0</v>
      </c>
      <c r="U71" s="68">
        <f t="shared" si="12"/>
        <v>1.6402068630382176</v>
      </c>
      <c r="V71" s="148">
        <f t="shared" si="13"/>
        <v>0</v>
      </c>
      <c r="W71" s="165">
        <f t="shared" si="14"/>
        <v>0</v>
      </c>
      <c r="X71" s="165">
        <f t="shared" si="15"/>
        <v>0</v>
      </c>
      <c r="Y71" s="165">
        <f t="shared" si="16"/>
        <v>0</v>
      </c>
      <c r="Z71" s="2"/>
    </row>
    <row r="72" spans="1:26" x14ac:dyDescent="0.2">
      <c r="A72" s="162">
        <v>3.7969999999999997E-2</v>
      </c>
      <c r="B72" s="7">
        <f t="shared" si="20"/>
        <v>3.9824999999999999E-2</v>
      </c>
      <c r="C72" s="7">
        <f t="shared" si="1"/>
        <v>4.7189961908177231</v>
      </c>
      <c r="D72" s="163">
        <f t="shared" si="21"/>
        <v>4.6517485514880139</v>
      </c>
      <c r="E72" s="164">
        <f t="shared" si="17"/>
        <v>100.00000000000004</v>
      </c>
      <c r="F72" s="162">
        <f t="shared" si="3"/>
        <v>0</v>
      </c>
      <c r="G72" s="162">
        <v>0</v>
      </c>
      <c r="H72" s="168">
        <f t="shared" si="4"/>
        <v>37.97</v>
      </c>
      <c r="I72" s="162">
        <f t="shared" si="0"/>
        <v>0</v>
      </c>
      <c r="J72" s="165">
        <f t="shared" si="5"/>
        <v>0</v>
      </c>
      <c r="K72" s="165">
        <f t="shared" si="6"/>
        <v>0</v>
      </c>
      <c r="L72" s="165">
        <f t="shared" si="7"/>
        <v>0</v>
      </c>
      <c r="M72" s="186">
        <f t="shared" si="18"/>
        <v>39.781774721598303</v>
      </c>
      <c r="N72" s="162">
        <v>0</v>
      </c>
      <c r="O72" s="166">
        <f t="shared" si="19"/>
        <v>0</v>
      </c>
      <c r="P72" s="2"/>
      <c r="Q72" s="162">
        <f t="shared" si="8"/>
        <v>0</v>
      </c>
      <c r="R72" s="165">
        <f t="shared" si="9"/>
        <v>0</v>
      </c>
      <c r="S72" s="165">
        <f t="shared" si="10"/>
        <v>0</v>
      </c>
      <c r="T72" s="165">
        <f t="shared" si="11"/>
        <v>0</v>
      </c>
      <c r="U72" s="68">
        <f t="shared" si="12"/>
        <v>1.5996841537156323</v>
      </c>
      <c r="V72" s="148">
        <f t="shared" si="13"/>
        <v>0</v>
      </c>
      <c r="W72" s="165">
        <f t="shared" si="14"/>
        <v>0</v>
      </c>
      <c r="X72" s="165">
        <f t="shared" si="15"/>
        <v>0</v>
      </c>
      <c r="Y72" s="165">
        <f t="shared" si="16"/>
        <v>0</v>
      </c>
      <c r="Z72" s="2"/>
    </row>
    <row r="73" spans="1:26" x14ac:dyDescent="0.2">
      <c r="A73" s="162">
        <v>3.4590000000000003E-2</v>
      </c>
      <c r="B73" s="7">
        <f t="shared" si="20"/>
        <v>3.628E-2</v>
      </c>
      <c r="C73" s="7">
        <f t="shared" si="1"/>
        <v>4.853501176063884</v>
      </c>
      <c r="D73" s="163">
        <f t="shared" si="21"/>
        <v>4.7862486834408031</v>
      </c>
      <c r="E73" s="164">
        <f t="shared" si="17"/>
        <v>100.00000000000004</v>
      </c>
      <c r="F73" s="162">
        <f t="shared" si="3"/>
        <v>0</v>
      </c>
      <c r="G73" s="162">
        <v>0</v>
      </c>
      <c r="H73" s="168">
        <f t="shared" si="4"/>
        <v>34.590000000000003</v>
      </c>
      <c r="I73" s="162">
        <f t="shared" si="0"/>
        <v>0</v>
      </c>
      <c r="J73" s="165">
        <f t="shared" si="5"/>
        <v>0</v>
      </c>
      <c r="K73" s="165">
        <f t="shared" si="6"/>
        <v>0</v>
      </c>
      <c r="L73" s="165">
        <f t="shared" si="7"/>
        <v>0</v>
      </c>
      <c r="M73" s="186">
        <f t="shared" si="18"/>
        <v>36.240616716606795</v>
      </c>
      <c r="N73" s="162">
        <v>0</v>
      </c>
      <c r="O73" s="166">
        <f t="shared" si="19"/>
        <v>0</v>
      </c>
      <c r="P73" s="2"/>
      <c r="Q73" s="162">
        <f t="shared" si="8"/>
        <v>0</v>
      </c>
      <c r="R73" s="165">
        <f t="shared" si="9"/>
        <v>0</v>
      </c>
      <c r="S73" s="165">
        <f t="shared" si="10"/>
        <v>0</v>
      </c>
      <c r="T73" s="165">
        <f t="shared" si="11"/>
        <v>0</v>
      </c>
      <c r="U73" s="68">
        <f t="shared" si="12"/>
        <v>1.5591955795770791</v>
      </c>
      <c r="V73" s="148">
        <f t="shared" si="13"/>
        <v>0</v>
      </c>
      <c r="W73" s="165">
        <f t="shared" si="14"/>
        <v>0</v>
      </c>
      <c r="X73" s="165">
        <f t="shared" si="15"/>
        <v>0</v>
      </c>
      <c r="Y73" s="165">
        <f t="shared" si="16"/>
        <v>0</v>
      </c>
      <c r="Z73" s="2"/>
    </row>
    <row r="74" spans="1:26" x14ac:dyDescent="0.2">
      <c r="A74" s="162">
        <v>3.1510000000000003E-2</v>
      </c>
      <c r="B74" s="7">
        <f t="shared" si="20"/>
        <v>3.3050000000000003E-2</v>
      </c>
      <c r="C74" s="7">
        <f t="shared" si="1"/>
        <v>4.9880464354192728</v>
      </c>
      <c r="D74" s="163">
        <f t="shared" si="21"/>
        <v>4.9207738057415789</v>
      </c>
      <c r="E74" s="164">
        <f t="shared" si="17"/>
        <v>100.00000000000004</v>
      </c>
      <c r="F74" s="162">
        <f t="shared" si="3"/>
        <v>0</v>
      </c>
      <c r="G74" s="162">
        <v>0</v>
      </c>
      <c r="H74" s="168">
        <f t="shared" si="4"/>
        <v>31.51</v>
      </c>
      <c r="I74" s="162">
        <f t="shared" si="0"/>
        <v>0</v>
      </c>
      <c r="J74" s="165">
        <f t="shared" si="5"/>
        <v>0</v>
      </c>
      <c r="K74" s="165">
        <f t="shared" si="6"/>
        <v>0</v>
      </c>
      <c r="L74" s="165">
        <f t="shared" si="7"/>
        <v>0</v>
      </c>
      <c r="M74" s="186">
        <f t="shared" si="18"/>
        <v>33.014101532526965</v>
      </c>
      <c r="N74" s="162">
        <v>0</v>
      </c>
      <c r="O74" s="166">
        <f t="shared" si="19"/>
        <v>0</v>
      </c>
      <c r="P74" s="2"/>
      <c r="Q74" s="162">
        <f t="shared" si="8"/>
        <v>0</v>
      </c>
      <c r="R74" s="165">
        <f t="shared" si="9"/>
        <v>0</v>
      </c>
      <c r="S74" s="165">
        <f t="shared" si="10"/>
        <v>0</v>
      </c>
      <c r="T74" s="165">
        <f t="shared" si="11"/>
        <v>0</v>
      </c>
      <c r="U74" s="68">
        <f t="shared" si="12"/>
        <v>1.5186994825941802</v>
      </c>
      <c r="V74" s="148">
        <f t="shared" si="13"/>
        <v>0</v>
      </c>
      <c r="W74" s="165">
        <f t="shared" si="14"/>
        <v>0</v>
      </c>
      <c r="X74" s="165">
        <f t="shared" si="15"/>
        <v>0</v>
      </c>
      <c r="Y74" s="165">
        <f t="shared" si="16"/>
        <v>0</v>
      </c>
      <c r="Z74" s="2"/>
    </row>
    <row r="75" spans="1:26" x14ac:dyDescent="0.2">
      <c r="A75" s="162">
        <v>2.87E-2</v>
      </c>
      <c r="B75" s="7">
        <f t="shared" si="20"/>
        <v>3.0105E-2</v>
      </c>
      <c r="C75" s="7">
        <f t="shared" si="1"/>
        <v>5.1228054528737621</v>
      </c>
      <c r="D75" s="163">
        <f t="shared" si="21"/>
        <v>5.055425944146517</v>
      </c>
      <c r="E75" s="164">
        <f t="shared" si="17"/>
        <v>100.00000000000004</v>
      </c>
      <c r="F75" s="162">
        <f t="shared" si="3"/>
        <v>0</v>
      </c>
      <c r="G75" s="162">
        <v>0</v>
      </c>
      <c r="H75" s="168">
        <f t="shared" si="4"/>
        <v>28.7</v>
      </c>
      <c r="I75" s="162">
        <f t="shared" si="0"/>
        <v>0</v>
      </c>
      <c r="J75" s="165">
        <f t="shared" si="5"/>
        <v>0</v>
      </c>
      <c r="K75" s="165">
        <f t="shared" si="6"/>
        <v>0</v>
      </c>
      <c r="L75" s="165">
        <f t="shared" si="7"/>
        <v>0</v>
      </c>
      <c r="M75" s="186">
        <f t="shared" si="18"/>
        <v>30.072196461183211</v>
      </c>
      <c r="N75" s="162">
        <v>0</v>
      </c>
      <c r="O75" s="166">
        <f t="shared" si="19"/>
        <v>0</v>
      </c>
      <c r="P75" s="2"/>
      <c r="Q75" s="162">
        <f t="shared" si="8"/>
        <v>0</v>
      </c>
      <c r="R75" s="165">
        <f t="shared" si="9"/>
        <v>0</v>
      </c>
      <c r="S75" s="165">
        <f t="shared" si="10"/>
        <v>0</v>
      </c>
      <c r="T75" s="165">
        <f t="shared" si="11"/>
        <v>0</v>
      </c>
      <c r="U75" s="68">
        <f t="shared" si="12"/>
        <v>1.4781651499539958</v>
      </c>
      <c r="V75" s="148">
        <f t="shared" si="13"/>
        <v>0</v>
      </c>
      <c r="W75" s="165">
        <f t="shared" si="14"/>
        <v>0</v>
      </c>
      <c r="X75" s="165">
        <f t="shared" si="15"/>
        <v>0</v>
      </c>
      <c r="Y75" s="165">
        <f t="shared" si="16"/>
        <v>0</v>
      </c>
      <c r="Z75" s="2"/>
    </row>
    <row r="76" spans="1:26" x14ac:dyDescent="0.2">
      <c r="A76" s="162">
        <v>2.615E-2</v>
      </c>
      <c r="B76" s="7">
        <f t="shared" si="20"/>
        <v>2.7424999999999998E-2</v>
      </c>
      <c r="C76" s="7">
        <f t="shared" si="1"/>
        <v>5.2570452433025086</v>
      </c>
      <c r="D76" s="163">
        <f t="shared" si="21"/>
        <v>5.1899253480881349</v>
      </c>
      <c r="E76" s="164">
        <f t="shared" si="17"/>
        <v>100.00000000000004</v>
      </c>
      <c r="F76" s="162">
        <f t="shared" si="3"/>
        <v>0</v>
      </c>
      <c r="G76" s="162">
        <v>0</v>
      </c>
      <c r="H76" s="168">
        <f t="shared" si="4"/>
        <v>26.15</v>
      </c>
      <c r="I76" s="162">
        <f t="shared" si="0"/>
        <v>0</v>
      </c>
      <c r="J76" s="165">
        <f t="shared" si="5"/>
        <v>0</v>
      </c>
      <c r="K76" s="165">
        <f t="shared" si="6"/>
        <v>0</v>
      </c>
      <c r="L76" s="165">
        <f t="shared" si="7"/>
        <v>0</v>
      </c>
      <c r="M76" s="186">
        <f t="shared" si="18"/>
        <v>27.395346320132553</v>
      </c>
      <c r="N76" s="162">
        <v>0</v>
      </c>
      <c r="O76" s="166">
        <f t="shared" si="19"/>
        <v>0</v>
      </c>
      <c r="P76" s="2"/>
      <c r="Q76" s="162">
        <f t="shared" si="8"/>
        <v>0</v>
      </c>
      <c r="R76" s="165">
        <f t="shared" si="9"/>
        <v>0</v>
      </c>
      <c r="S76" s="165">
        <f t="shared" si="10"/>
        <v>0</v>
      </c>
      <c r="T76" s="165">
        <f t="shared" si="11"/>
        <v>0</v>
      </c>
      <c r="U76" s="68">
        <f t="shared" si="12"/>
        <v>1.4376767949686426</v>
      </c>
      <c r="V76" s="148">
        <f t="shared" si="13"/>
        <v>0</v>
      </c>
      <c r="W76" s="165">
        <f t="shared" si="14"/>
        <v>0</v>
      </c>
      <c r="X76" s="165">
        <f t="shared" si="15"/>
        <v>0</v>
      </c>
      <c r="Y76" s="165">
        <f t="shared" si="16"/>
        <v>0</v>
      </c>
      <c r="Z76" s="2"/>
    </row>
    <row r="77" spans="1:26" x14ac:dyDescent="0.2">
      <c r="A77" s="162">
        <v>2.3820000000000001E-2</v>
      </c>
      <c r="B77" s="7">
        <f t="shared" si="20"/>
        <v>2.4985E-2</v>
      </c>
      <c r="C77" s="7">
        <f t="shared" si="1"/>
        <v>5.391682776572698</v>
      </c>
      <c r="D77" s="163">
        <f t="shared" si="21"/>
        <v>5.3243640099376037</v>
      </c>
      <c r="E77" s="164">
        <f t="shared" si="17"/>
        <v>100.00000000000004</v>
      </c>
      <c r="F77" s="162">
        <f t="shared" si="3"/>
        <v>0</v>
      </c>
      <c r="G77" s="162">
        <v>0</v>
      </c>
      <c r="H77" s="168">
        <f t="shared" si="4"/>
        <v>23.82</v>
      </c>
      <c r="I77" s="162">
        <f t="shared" si="0"/>
        <v>0</v>
      </c>
      <c r="J77" s="165">
        <f t="shared" si="5"/>
        <v>0</v>
      </c>
      <c r="K77" s="165">
        <f t="shared" si="6"/>
        <v>0</v>
      </c>
      <c r="L77" s="165">
        <f t="shared" si="7"/>
        <v>0</v>
      </c>
      <c r="M77" s="186">
        <f t="shared" si="18"/>
        <v>24.957824424416472</v>
      </c>
      <c r="N77" s="162">
        <v>0</v>
      </c>
      <c r="O77" s="166">
        <f t="shared" si="19"/>
        <v>0</v>
      </c>
      <c r="P77" s="2"/>
      <c r="Q77" s="162">
        <f t="shared" si="8"/>
        <v>0</v>
      </c>
      <c r="R77" s="165">
        <f t="shared" si="9"/>
        <v>0</v>
      </c>
      <c r="S77" s="165">
        <f t="shared" si="10"/>
        <v>0</v>
      </c>
      <c r="T77" s="165">
        <f t="shared" si="11"/>
        <v>0</v>
      </c>
      <c r="U77" s="68">
        <f t="shared" si="12"/>
        <v>1.3972067251750255</v>
      </c>
      <c r="V77" s="148">
        <f t="shared" si="13"/>
        <v>0</v>
      </c>
      <c r="W77" s="165">
        <f t="shared" si="14"/>
        <v>0</v>
      </c>
      <c r="X77" s="165">
        <f t="shared" si="15"/>
        <v>0</v>
      </c>
      <c r="Y77" s="165">
        <f t="shared" si="16"/>
        <v>0</v>
      </c>
      <c r="Z77" s="2"/>
    </row>
    <row r="78" spans="1:26" x14ac:dyDescent="0.2">
      <c r="A78" s="162">
        <v>2.1700000000000001E-2</v>
      </c>
      <c r="B78" s="7">
        <f t="shared" si="20"/>
        <v>2.2760000000000002E-2</v>
      </c>
      <c r="C78" s="7">
        <f t="shared" si="1"/>
        <v>5.5261611471049701</v>
      </c>
      <c r="D78" s="163">
        <f t="shared" si="21"/>
        <v>5.4589219618388345</v>
      </c>
      <c r="E78" s="164">
        <f t="shared" si="17"/>
        <v>100.00000000000004</v>
      </c>
      <c r="F78" s="162">
        <f t="shared" si="3"/>
        <v>0</v>
      </c>
      <c r="G78" s="162">
        <v>0</v>
      </c>
      <c r="H78" s="168">
        <f t="shared" si="4"/>
        <v>21.7</v>
      </c>
      <c r="I78" s="162">
        <f t="shared" si="0"/>
        <v>0</v>
      </c>
      <c r="J78" s="165">
        <f t="shared" si="5"/>
        <v>0</v>
      </c>
      <c r="K78" s="165">
        <f t="shared" si="6"/>
        <v>0</v>
      </c>
      <c r="L78" s="165">
        <f t="shared" si="7"/>
        <v>0</v>
      </c>
      <c r="M78" s="186">
        <f t="shared" si="18"/>
        <v>22.73530294497964</v>
      </c>
      <c r="N78" s="162">
        <v>0</v>
      </c>
      <c r="O78" s="166">
        <f t="shared" si="19"/>
        <v>0</v>
      </c>
      <c r="P78" s="2"/>
      <c r="Q78" s="162">
        <f t="shared" si="8"/>
        <v>0</v>
      </c>
      <c r="R78" s="165">
        <f t="shared" si="9"/>
        <v>0</v>
      </c>
      <c r="S78" s="165">
        <f t="shared" si="10"/>
        <v>0</v>
      </c>
      <c r="T78" s="165">
        <f t="shared" si="11"/>
        <v>0</v>
      </c>
      <c r="U78" s="68">
        <f t="shared" si="12"/>
        <v>1.3567007454976439</v>
      </c>
      <c r="V78" s="148">
        <f t="shared" si="13"/>
        <v>0</v>
      </c>
      <c r="W78" s="165">
        <f t="shared" si="14"/>
        <v>0</v>
      </c>
      <c r="X78" s="165">
        <f t="shared" si="15"/>
        <v>0</v>
      </c>
      <c r="Y78" s="165">
        <f t="shared" si="16"/>
        <v>0</v>
      </c>
      <c r="Z78" s="2"/>
    </row>
    <row r="79" spans="1:26" x14ac:dyDescent="0.2">
      <c r="A79" s="162">
        <v>1.9760000000000003E-2</v>
      </c>
      <c r="B79" s="7">
        <f t="shared" si="20"/>
        <v>2.0730000000000002E-2</v>
      </c>
      <c r="C79" s="7">
        <f t="shared" si="1"/>
        <v>5.6612732428521335</v>
      </c>
      <c r="D79" s="163">
        <f t="shared" si="21"/>
        <v>5.5937171949785522</v>
      </c>
      <c r="E79" s="164">
        <f t="shared" si="17"/>
        <v>100.00000000000004</v>
      </c>
      <c r="F79" s="162">
        <f t="shared" si="3"/>
        <v>0</v>
      </c>
      <c r="G79" s="162">
        <v>0</v>
      </c>
      <c r="H79" s="168">
        <f t="shared" si="4"/>
        <v>19.760000000000002</v>
      </c>
      <c r="I79" s="162">
        <f t="shared" si="0"/>
        <v>0</v>
      </c>
      <c r="J79" s="165">
        <f t="shared" si="5"/>
        <v>0</v>
      </c>
      <c r="K79" s="165">
        <f t="shared" si="6"/>
        <v>0</v>
      </c>
      <c r="L79" s="165">
        <f t="shared" si="7"/>
        <v>0</v>
      </c>
      <c r="M79" s="186">
        <f t="shared" si="18"/>
        <v>20.70729340111836</v>
      </c>
      <c r="N79" s="162">
        <v>0</v>
      </c>
      <c r="O79" s="166">
        <f t="shared" si="19"/>
        <v>0</v>
      </c>
      <c r="P79" s="2"/>
      <c r="Q79" s="162">
        <f t="shared" si="8"/>
        <v>0</v>
      </c>
      <c r="R79" s="165">
        <f t="shared" si="9"/>
        <v>0</v>
      </c>
      <c r="S79" s="165">
        <f t="shared" si="10"/>
        <v>0</v>
      </c>
      <c r="T79" s="165">
        <f t="shared" si="11"/>
        <v>0</v>
      </c>
      <c r="U79" s="68">
        <f t="shared" si="12"/>
        <v>1.3161233370500693</v>
      </c>
      <c r="V79" s="148">
        <f t="shared" si="13"/>
        <v>0</v>
      </c>
      <c r="W79" s="165">
        <f t="shared" si="14"/>
        <v>0</v>
      </c>
      <c r="X79" s="165">
        <f t="shared" si="15"/>
        <v>0</v>
      </c>
      <c r="Y79" s="165">
        <f t="shared" si="16"/>
        <v>0</v>
      </c>
      <c r="Z79" s="2"/>
    </row>
    <row r="80" spans="1:26" x14ac:dyDescent="0.2">
      <c r="A80" s="162">
        <v>1.7999999999999999E-2</v>
      </c>
      <c r="B80" s="7">
        <f t="shared" si="20"/>
        <v>1.8880000000000001E-2</v>
      </c>
      <c r="C80" s="7">
        <f t="shared" si="1"/>
        <v>5.7958592832197748</v>
      </c>
      <c r="D80" s="163">
        <f t="shared" si="21"/>
        <v>5.7285662630359546</v>
      </c>
      <c r="E80" s="164">
        <f t="shared" si="17"/>
        <v>100.00000000000004</v>
      </c>
      <c r="F80" s="162">
        <f t="shared" si="3"/>
        <v>0</v>
      </c>
      <c r="G80" s="162">
        <v>0</v>
      </c>
      <c r="H80" s="168">
        <f t="shared" si="4"/>
        <v>18</v>
      </c>
      <c r="I80" s="162">
        <f t="shared" si="0"/>
        <v>0</v>
      </c>
      <c r="J80" s="165">
        <f t="shared" si="5"/>
        <v>0</v>
      </c>
      <c r="K80" s="165">
        <f t="shared" si="6"/>
        <v>0</v>
      </c>
      <c r="L80" s="165">
        <f t="shared" si="7"/>
        <v>0</v>
      </c>
      <c r="M80" s="186">
        <f t="shared" si="18"/>
        <v>18.859480374602057</v>
      </c>
      <c r="N80" s="162">
        <v>0</v>
      </c>
      <c r="O80" s="166">
        <f t="shared" si="19"/>
        <v>0</v>
      </c>
      <c r="P80" s="2"/>
      <c r="Q80" s="162">
        <f t="shared" si="8"/>
        <v>0</v>
      </c>
      <c r="R80" s="165">
        <f t="shared" si="9"/>
        <v>0</v>
      </c>
      <c r="S80" s="165">
        <f t="shared" si="10"/>
        <v>0</v>
      </c>
      <c r="T80" s="165">
        <f t="shared" si="11"/>
        <v>0</v>
      </c>
      <c r="U80" s="68">
        <f t="shared" si="12"/>
        <v>1.2755297226774578</v>
      </c>
      <c r="V80" s="148">
        <f t="shared" si="13"/>
        <v>0</v>
      </c>
      <c r="W80" s="165">
        <f t="shared" si="14"/>
        <v>0</v>
      </c>
      <c r="X80" s="165">
        <f t="shared" si="15"/>
        <v>0</v>
      </c>
      <c r="Y80" s="165">
        <f t="shared" si="16"/>
        <v>0</v>
      </c>
      <c r="Z80" s="2"/>
    </row>
    <row r="81" spans="1:26" x14ac:dyDescent="0.2">
      <c r="A81" s="162">
        <v>1.6399999999999998E-2</v>
      </c>
      <c r="B81" s="7">
        <f t="shared" si="20"/>
        <v>1.72E-2</v>
      </c>
      <c r="C81" s="7">
        <f t="shared" si="1"/>
        <v>5.9301603749313667</v>
      </c>
      <c r="D81" s="163">
        <f t="shared" si="21"/>
        <v>5.8630098290755708</v>
      </c>
      <c r="E81" s="164">
        <f t="shared" si="17"/>
        <v>100.00000000000004</v>
      </c>
      <c r="F81" s="162">
        <f t="shared" si="3"/>
        <v>0</v>
      </c>
      <c r="G81" s="162">
        <v>0</v>
      </c>
      <c r="H81" s="168">
        <f t="shared" si="4"/>
        <v>16.399999999999999</v>
      </c>
      <c r="I81" s="162">
        <f t="shared" si="0"/>
        <v>0</v>
      </c>
      <c r="J81" s="165">
        <f t="shared" si="5"/>
        <v>0</v>
      </c>
      <c r="K81" s="165">
        <f t="shared" si="6"/>
        <v>0</v>
      </c>
      <c r="L81" s="165">
        <f t="shared" si="7"/>
        <v>0</v>
      </c>
      <c r="M81" s="186">
        <f t="shared" si="18"/>
        <v>17.181385275931621</v>
      </c>
      <c r="N81" s="162">
        <v>0</v>
      </c>
      <c r="O81" s="166">
        <f t="shared" si="19"/>
        <v>0</v>
      </c>
      <c r="P81" s="2"/>
      <c r="Q81" s="162">
        <f t="shared" si="8"/>
        <v>0</v>
      </c>
      <c r="R81" s="165">
        <f t="shared" si="9"/>
        <v>0</v>
      </c>
      <c r="S81" s="165">
        <f t="shared" si="10"/>
        <v>0</v>
      </c>
      <c r="T81" s="165">
        <f t="shared" si="11"/>
        <v>0</v>
      </c>
      <c r="U81" s="68">
        <f t="shared" si="12"/>
        <v>1.2350581765755018</v>
      </c>
      <c r="V81" s="148">
        <f t="shared" si="13"/>
        <v>0</v>
      </c>
      <c r="W81" s="165">
        <f t="shared" si="14"/>
        <v>0</v>
      </c>
      <c r="X81" s="165">
        <f t="shared" si="15"/>
        <v>0</v>
      </c>
      <c r="Y81" s="165">
        <f t="shared" si="16"/>
        <v>0</v>
      </c>
      <c r="Z81" s="2"/>
    </row>
    <row r="82" spans="1:26" x14ac:dyDescent="0.2">
      <c r="A82" s="162">
        <v>1.494E-2</v>
      </c>
      <c r="B82" s="7">
        <f t="shared" si="20"/>
        <v>1.567E-2</v>
      </c>
      <c r="C82" s="7">
        <f t="shared" si="1"/>
        <v>6.0646760416475747</v>
      </c>
      <c r="D82" s="163">
        <f t="shared" si="21"/>
        <v>5.9974182082894707</v>
      </c>
      <c r="E82" s="164">
        <f t="shared" si="17"/>
        <v>100.00000000000004</v>
      </c>
      <c r="F82" s="162">
        <f t="shared" si="3"/>
        <v>0</v>
      </c>
      <c r="G82" s="162">
        <v>0</v>
      </c>
      <c r="H82" s="168">
        <f t="shared" si="4"/>
        <v>14.94</v>
      </c>
      <c r="I82" s="162">
        <f t="shared" si="0"/>
        <v>0</v>
      </c>
      <c r="J82" s="165">
        <f t="shared" si="5"/>
        <v>0</v>
      </c>
      <c r="K82" s="165">
        <f t="shared" si="6"/>
        <v>0</v>
      </c>
      <c r="L82" s="165">
        <f t="shared" si="7"/>
        <v>0</v>
      </c>
      <c r="M82" s="186">
        <f t="shared" si="18"/>
        <v>15.652986935406284</v>
      </c>
      <c r="N82" s="162">
        <v>0</v>
      </c>
      <c r="O82" s="166">
        <f t="shared" si="19"/>
        <v>0</v>
      </c>
      <c r="P82" s="2"/>
      <c r="Q82" s="162">
        <f t="shared" si="8"/>
        <v>0</v>
      </c>
      <c r="R82" s="165">
        <f t="shared" si="9"/>
        <v>0</v>
      </c>
      <c r="S82" s="165">
        <f t="shared" si="10"/>
        <v>0</v>
      </c>
      <c r="T82" s="165">
        <f t="shared" si="11"/>
        <v>0</v>
      </c>
      <c r="U82" s="68">
        <f t="shared" si="12"/>
        <v>1.1945972227635386</v>
      </c>
      <c r="V82" s="148">
        <f t="shared" si="13"/>
        <v>0</v>
      </c>
      <c r="W82" s="165">
        <f t="shared" si="14"/>
        <v>0</v>
      </c>
      <c r="X82" s="165">
        <f t="shared" si="15"/>
        <v>0</v>
      </c>
      <c r="Y82" s="165">
        <f t="shared" si="16"/>
        <v>0</v>
      </c>
      <c r="Z82" s="2"/>
    </row>
    <row r="83" spans="1:26" x14ac:dyDescent="0.2">
      <c r="A83" s="162">
        <v>1.3609999999999999E-2</v>
      </c>
      <c r="B83" s="7">
        <f t="shared" si="20"/>
        <v>1.4274999999999999E-2</v>
      </c>
      <c r="C83" s="7">
        <f t="shared" si="1"/>
        <v>6.1991891229328173</v>
      </c>
      <c r="D83" s="163">
        <f t="shared" si="21"/>
        <v>6.1319325822901956</v>
      </c>
      <c r="E83" s="164">
        <f t="shared" si="17"/>
        <v>100.00000000000004</v>
      </c>
      <c r="F83" s="162">
        <f t="shared" si="3"/>
        <v>0</v>
      </c>
      <c r="G83" s="162">
        <v>0</v>
      </c>
      <c r="H83" s="168">
        <f t="shared" si="4"/>
        <v>13.61</v>
      </c>
      <c r="I83" s="162">
        <f t="shared" si="0"/>
        <v>0</v>
      </c>
      <c r="J83" s="165">
        <f t="shared" si="5"/>
        <v>0</v>
      </c>
      <c r="K83" s="165">
        <f t="shared" si="6"/>
        <v>0</v>
      </c>
      <c r="L83" s="165">
        <f t="shared" si="7"/>
        <v>0</v>
      </c>
      <c r="M83" s="186">
        <f t="shared" si="18"/>
        <v>14.259502095094357</v>
      </c>
      <c r="N83" s="162">
        <v>0</v>
      </c>
      <c r="O83" s="166">
        <f t="shared" si="19"/>
        <v>0</v>
      </c>
      <c r="P83" s="2"/>
      <c r="Q83" s="162">
        <f t="shared" si="8"/>
        <v>0</v>
      </c>
      <c r="R83" s="165">
        <f t="shared" si="9"/>
        <v>0</v>
      </c>
      <c r="S83" s="165">
        <f t="shared" si="10"/>
        <v>0</v>
      </c>
      <c r="T83" s="165">
        <f t="shared" si="11"/>
        <v>0</v>
      </c>
      <c r="U83" s="68">
        <f t="shared" si="12"/>
        <v>1.1541043613413575</v>
      </c>
      <c r="V83" s="148">
        <f t="shared" si="13"/>
        <v>0</v>
      </c>
      <c r="W83" s="165">
        <f t="shared" si="14"/>
        <v>0</v>
      </c>
      <c r="X83" s="165">
        <f t="shared" si="15"/>
        <v>0</v>
      </c>
      <c r="Y83" s="165">
        <f t="shared" si="16"/>
        <v>0</v>
      </c>
      <c r="Z83" s="2"/>
    </row>
    <row r="84" spans="1:26" x14ac:dyDescent="0.2">
      <c r="A84" s="162">
        <v>1.24E-2</v>
      </c>
      <c r="B84" s="7">
        <f t="shared" si="20"/>
        <v>1.3004999999999999E-2</v>
      </c>
      <c r="C84" s="7">
        <f t="shared" si="1"/>
        <v>6.3335160691625738</v>
      </c>
      <c r="D84" s="163">
        <f t="shared" si="21"/>
        <v>6.266352596047696</v>
      </c>
      <c r="E84" s="164">
        <f t="shared" si="17"/>
        <v>100.00000000000004</v>
      </c>
      <c r="F84" s="162">
        <f t="shared" si="3"/>
        <v>0</v>
      </c>
      <c r="G84" s="162">
        <v>0</v>
      </c>
      <c r="H84" s="168">
        <f t="shared" si="4"/>
        <v>12.4</v>
      </c>
      <c r="I84" s="162">
        <f t="shared" si="0"/>
        <v>0</v>
      </c>
      <c r="J84" s="165">
        <f t="shared" si="5"/>
        <v>0</v>
      </c>
      <c r="K84" s="165">
        <f t="shared" si="6"/>
        <v>0</v>
      </c>
      <c r="L84" s="165">
        <f t="shared" si="7"/>
        <v>0</v>
      </c>
      <c r="M84" s="186">
        <f t="shared" si="18"/>
        <v>12.99091990584192</v>
      </c>
      <c r="N84" s="162">
        <v>0</v>
      </c>
      <c r="O84" s="166">
        <f t="shared" si="19"/>
        <v>0</v>
      </c>
      <c r="P84" s="2"/>
      <c r="Q84" s="162">
        <f t="shared" si="8"/>
        <v>0</v>
      </c>
      <c r="R84" s="165">
        <f t="shared" si="9"/>
        <v>0</v>
      </c>
      <c r="S84" s="165">
        <f t="shared" si="10"/>
        <v>0</v>
      </c>
      <c r="T84" s="165">
        <f t="shared" si="11"/>
        <v>0</v>
      </c>
      <c r="U84" s="68">
        <f t="shared" si="12"/>
        <v>1.1136399051827846</v>
      </c>
      <c r="V84" s="148">
        <f t="shared" si="13"/>
        <v>0</v>
      </c>
      <c r="W84" s="165">
        <f t="shared" si="14"/>
        <v>0</v>
      </c>
      <c r="X84" s="165">
        <f t="shared" si="15"/>
        <v>0</v>
      </c>
      <c r="Y84" s="165">
        <f t="shared" si="16"/>
        <v>0</v>
      </c>
      <c r="Z84" s="2"/>
    </row>
    <row r="85" spans="1:26" x14ac:dyDescent="0.2">
      <c r="A85" s="162">
        <v>1.129E-2</v>
      </c>
      <c r="B85" s="7">
        <f t="shared" si="20"/>
        <v>1.1845E-2</v>
      </c>
      <c r="C85" s="7">
        <f t="shared" si="1"/>
        <v>6.4688107036638103</v>
      </c>
      <c r="D85" s="163">
        <f t="shared" si="21"/>
        <v>6.4011633864131916</v>
      </c>
      <c r="E85" s="164">
        <f t="shared" si="17"/>
        <v>100.00000000000004</v>
      </c>
      <c r="F85" s="162">
        <f t="shared" si="3"/>
        <v>0</v>
      </c>
      <c r="G85" s="162">
        <v>0</v>
      </c>
      <c r="H85" s="168">
        <f t="shared" si="4"/>
        <v>11.29</v>
      </c>
      <c r="I85" s="162">
        <f t="shared" si="0"/>
        <v>0</v>
      </c>
      <c r="J85" s="165">
        <f t="shared" si="5"/>
        <v>0</v>
      </c>
      <c r="K85" s="165">
        <f t="shared" si="6"/>
        <v>0</v>
      </c>
      <c r="L85" s="165">
        <f t="shared" si="7"/>
        <v>0</v>
      </c>
      <c r="M85" s="186">
        <f t="shared" si="18"/>
        <v>11.831990534140919</v>
      </c>
      <c r="N85" s="162">
        <v>0</v>
      </c>
      <c r="O85" s="166">
        <f t="shared" si="19"/>
        <v>0</v>
      </c>
      <c r="P85" s="2"/>
      <c r="Q85" s="162">
        <f t="shared" si="8"/>
        <v>0</v>
      </c>
      <c r="R85" s="165">
        <f t="shared" si="9"/>
        <v>0</v>
      </c>
      <c r="S85" s="165">
        <f t="shared" si="10"/>
        <v>0</v>
      </c>
      <c r="T85" s="165">
        <f t="shared" si="11"/>
        <v>0</v>
      </c>
      <c r="U85" s="68">
        <f t="shared" si="12"/>
        <v>1.0730578135436017</v>
      </c>
      <c r="V85" s="148">
        <f t="shared" si="13"/>
        <v>0</v>
      </c>
      <c r="W85" s="165">
        <f t="shared" si="14"/>
        <v>0</v>
      </c>
      <c r="X85" s="165">
        <f t="shared" si="15"/>
        <v>0</v>
      </c>
      <c r="Y85" s="165">
        <f t="shared" si="16"/>
        <v>0</v>
      </c>
      <c r="Z85" s="2"/>
    </row>
    <row r="86" spans="1:26" x14ac:dyDescent="0.2">
      <c r="A86" s="162">
        <v>1.0289999999999999E-2</v>
      </c>
      <c r="B86" s="7">
        <f t="shared" si="20"/>
        <v>1.0789999999999999E-2</v>
      </c>
      <c r="C86" s="7">
        <f t="shared" si="1"/>
        <v>6.6026132075428441</v>
      </c>
      <c r="D86" s="163">
        <f t="shared" si="21"/>
        <v>6.5357119556033272</v>
      </c>
      <c r="E86" s="164">
        <f t="shared" si="17"/>
        <v>100.00000000000004</v>
      </c>
      <c r="F86" s="162">
        <f t="shared" si="3"/>
        <v>0</v>
      </c>
      <c r="G86" s="162">
        <v>0</v>
      </c>
      <c r="H86" s="168">
        <f t="shared" si="4"/>
        <v>10.29</v>
      </c>
      <c r="I86" s="162">
        <f t="shared" si="0"/>
        <v>0</v>
      </c>
      <c r="J86" s="165">
        <f t="shared" si="5"/>
        <v>0</v>
      </c>
      <c r="K86" s="165">
        <f t="shared" si="6"/>
        <v>0</v>
      </c>
      <c r="L86" s="165">
        <f t="shared" si="7"/>
        <v>0</v>
      </c>
      <c r="M86" s="186">
        <f t="shared" si="18"/>
        <v>10.778408973498825</v>
      </c>
      <c r="N86" s="162">
        <v>0</v>
      </c>
      <c r="O86" s="166">
        <f t="shared" si="19"/>
        <v>0</v>
      </c>
      <c r="P86" s="2"/>
      <c r="Q86" s="162">
        <f t="shared" si="8"/>
        <v>0</v>
      </c>
      <c r="R86" s="165">
        <f t="shared" si="9"/>
        <v>0</v>
      </c>
      <c r="S86" s="165">
        <f t="shared" si="10"/>
        <v>0</v>
      </c>
      <c r="T86" s="165">
        <f t="shared" si="11"/>
        <v>0</v>
      </c>
      <c r="U86" s="68">
        <f t="shared" si="12"/>
        <v>1.0325546583437002</v>
      </c>
      <c r="V86" s="148">
        <f t="shared" si="13"/>
        <v>0</v>
      </c>
      <c r="W86" s="165">
        <f t="shared" si="14"/>
        <v>0</v>
      </c>
      <c r="X86" s="165">
        <f t="shared" si="15"/>
        <v>0</v>
      </c>
      <c r="Y86" s="165">
        <f t="shared" si="16"/>
        <v>0</v>
      </c>
      <c r="Z86" s="2"/>
    </row>
    <row r="87" spans="1:26" x14ac:dyDescent="0.2">
      <c r="A87" s="162">
        <v>9.3710000000000009E-3</v>
      </c>
      <c r="B87" s="7">
        <f t="shared" si="20"/>
        <v>9.830499999999999E-3</v>
      </c>
      <c r="C87" s="7">
        <f t="shared" si="1"/>
        <v>6.7375812754049926</v>
      </c>
      <c r="D87" s="163">
        <f t="shared" si="21"/>
        <v>6.6700972414739184</v>
      </c>
      <c r="E87" s="164">
        <f t="shared" si="17"/>
        <v>100.00000000000004</v>
      </c>
      <c r="F87" s="162">
        <f t="shared" si="3"/>
        <v>0</v>
      </c>
      <c r="G87" s="162">
        <v>0</v>
      </c>
      <c r="H87" s="168">
        <f t="shared" si="4"/>
        <v>9.3710000000000004</v>
      </c>
      <c r="I87" s="162">
        <f t="shared" si="0"/>
        <v>0</v>
      </c>
      <c r="J87" s="165">
        <f t="shared" si="5"/>
        <v>0</v>
      </c>
      <c r="K87" s="165">
        <f t="shared" si="6"/>
        <v>0</v>
      </c>
      <c r="L87" s="165">
        <f t="shared" si="7"/>
        <v>0</v>
      </c>
      <c r="M87" s="186">
        <f t="shared" si="18"/>
        <v>9.8197550885956382</v>
      </c>
      <c r="N87" s="162">
        <v>0</v>
      </c>
      <c r="O87" s="166">
        <f t="shared" si="19"/>
        <v>0</v>
      </c>
      <c r="Q87" s="162">
        <f t="shared" si="8"/>
        <v>0</v>
      </c>
      <c r="R87" s="165">
        <f t="shared" si="9"/>
        <v>0</v>
      </c>
      <c r="S87" s="165">
        <f t="shared" si="10"/>
        <v>0</v>
      </c>
      <c r="T87" s="165">
        <f t="shared" si="11"/>
        <v>0</v>
      </c>
      <c r="U87" s="68">
        <f t="shared" si="12"/>
        <v>0.99210065632077338</v>
      </c>
      <c r="V87" s="148">
        <f t="shared" si="13"/>
        <v>0</v>
      </c>
      <c r="W87" s="165">
        <f t="shared" si="14"/>
        <v>0</v>
      </c>
      <c r="X87" s="165">
        <f t="shared" si="15"/>
        <v>0</v>
      </c>
      <c r="Y87" s="165">
        <f t="shared" si="16"/>
        <v>0</v>
      </c>
    </row>
    <row r="88" spans="1:26" x14ac:dyDescent="0.2">
      <c r="A88" s="162">
        <v>8.5370000000000012E-3</v>
      </c>
      <c r="B88" s="7">
        <f t="shared" si="20"/>
        <v>8.9540000000000002E-3</v>
      </c>
      <c r="C88" s="7">
        <f t="shared" si="1"/>
        <v>6.8720551053904488</v>
      </c>
      <c r="D88" s="163">
        <f t="shared" si="21"/>
        <v>6.8048181903977207</v>
      </c>
      <c r="E88" s="164">
        <f t="shared" si="17"/>
        <v>100.00000000000004</v>
      </c>
      <c r="F88" s="162">
        <f t="shared" si="3"/>
        <v>0</v>
      </c>
      <c r="G88" s="162">
        <v>0</v>
      </c>
      <c r="H88" s="168">
        <f t="shared" si="4"/>
        <v>8.5370000000000008</v>
      </c>
      <c r="I88" s="162">
        <f t="shared" si="0"/>
        <v>0</v>
      </c>
      <c r="J88" s="165">
        <f t="shared" si="5"/>
        <v>0</v>
      </c>
      <c r="K88" s="165">
        <f t="shared" si="6"/>
        <v>0</v>
      </c>
      <c r="L88" s="165">
        <f t="shared" si="7"/>
        <v>0</v>
      </c>
      <c r="M88" s="186">
        <f t="shared" si="18"/>
        <v>8.9442845996759335</v>
      </c>
      <c r="N88" s="162">
        <v>0</v>
      </c>
      <c r="O88" s="166">
        <f t="shared" si="19"/>
        <v>0</v>
      </c>
      <c r="Q88" s="162">
        <f t="shared" si="8"/>
        <v>0</v>
      </c>
      <c r="R88" s="165">
        <f t="shared" si="9"/>
        <v>0</v>
      </c>
      <c r="S88" s="165">
        <f t="shared" si="10"/>
        <v>0</v>
      </c>
      <c r="T88" s="165">
        <f t="shared" si="11"/>
        <v>0</v>
      </c>
      <c r="U88" s="68">
        <f t="shared" si="12"/>
        <v>0.95154560965039403</v>
      </c>
      <c r="V88" s="148">
        <f t="shared" si="13"/>
        <v>0</v>
      </c>
      <c r="W88" s="165">
        <f t="shared" si="14"/>
        <v>0</v>
      </c>
      <c r="X88" s="165">
        <f t="shared" si="15"/>
        <v>0</v>
      </c>
      <c r="Y88" s="165">
        <f t="shared" si="16"/>
        <v>0</v>
      </c>
    </row>
    <row r="89" spans="1:26" x14ac:dyDescent="0.2">
      <c r="A89" s="162">
        <v>7.7759999999999999E-3</v>
      </c>
      <c r="B89" s="7">
        <f t="shared" si="20"/>
        <v>8.1565000000000006E-3</v>
      </c>
      <c r="C89" s="7">
        <f t="shared" si="1"/>
        <v>7.0067560657183936</v>
      </c>
      <c r="D89" s="163">
        <f t="shared" si="21"/>
        <v>6.9394055855544217</v>
      </c>
      <c r="E89" s="164">
        <f t="shared" si="17"/>
        <v>100.00000000000004</v>
      </c>
      <c r="F89" s="162">
        <f t="shared" si="3"/>
        <v>0</v>
      </c>
      <c r="G89" s="162">
        <v>0</v>
      </c>
      <c r="H89" s="168">
        <f t="shared" si="4"/>
        <v>7.7759999999999998</v>
      </c>
      <c r="I89" s="162">
        <f t="shared" si="0"/>
        <v>0</v>
      </c>
      <c r="J89" s="165">
        <f t="shared" si="5"/>
        <v>0</v>
      </c>
      <c r="K89" s="165">
        <f t="shared" si="6"/>
        <v>0</v>
      </c>
      <c r="L89" s="165">
        <f t="shared" si="7"/>
        <v>0</v>
      </c>
      <c r="M89" s="186">
        <f t="shared" si="18"/>
        <v>8.1476200205949674</v>
      </c>
      <c r="N89" s="162">
        <v>0</v>
      </c>
      <c r="O89" s="166">
        <f t="shared" si="19"/>
        <v>0</v>
      </c>
      <c r="Q89" s="162">
        <f t="shared" si="8"/>
        <v>0</v>
      </c>
      <c r="R89" s="165">
        <f t="shared" si="9"/>
        <v>0</v>
      </c>
      <c r="S89" s="165">
        <f t="shared" si="10"/>
        <v>0</v>
      </c>
      <c r="T89" s="165">
        <f t="shared" si="11"/>
        <v>0</v>
      </c>
      <c r="U89" s="68">
        <f t="shared" si="12"/>
        <v>0.91103076666994531</v>
      </c>
      <c r="V89" s="148">
        <f t="shared" si="13"/>
        <v>0</v>
      </c>
      <c r="W89" s="165">
        <f t="shared" si="14"/>
        <v>0</v>
      </c>
      <c r="X89" s="165">
        <f t="shared" si="15"/>
        <v>0</v>
      </c>
      <c r="Y89" s="165">
        <f t="shared" si="16"/>
        <v>0</v>
      </c>
    </row>
    <row r="90" spans="1:26" x14ac:dyDescent="0.2">
      <c r="A90" s="162">
        <v>7.084E-3</v>
      </c>
      <c r="B90" s="7">
        <f t="shared" si="20"/>
        <v>7.43E-3</v>
      </c>
      <c r="C90" s="7">
        <f t="shared" si="1"/>
        <v>7.1412200725722599</v>
      </c>
      <c r="D90" s="163">
        <f t="shared" si="21"/>
        <v>7.0739880691453267</v>
      </c>
      <c r="E90" s="164">
        <f t="shared" si="17"/>
        <v>100.00000000000004</v>
      </c>
      <c r="F90" s="162">
        <f t="shared" si="3"/>
        <v>0</v>
      </c>
      <c r="G90" s="162">
        <v>0</v>
      </c>
      <c r="H90" s="168">
        <f t="shared" si="4"/>
        <v>7.0839999999999996</v>
      </c>
      <c r="I90" s="162">
        <f t="shared" si="0"/>
        <v>0</v>
      </c>
      <c r="J90" s="165">
        <f t="shared" si="5"/>
        <v>0</v>
      </c>
      <c r="K90" s="165">
        <f t="shared" si="6"/>
        <v>0</v>
      </c>
      <c r="L90" s="165">
        <f t="shared" si="7"/>
        <v>0</v>
      </c>
      <c r="M90" s="186">
        <f t="shared" si="18"/>
        <v>7.4219393691945541</v>
      </c>
      <c r="N90" s="162">
        <v>0</v>
      </c>
      <c r="O90" s="166">
        <f t="shared" si="19"/>
        <v>0</v>
      </c>
      <c r="Q90" s="162">
        <f t="shared" si="8"/>
        <v>0</v>
      </c>
      <c r="R90" s="165">
        <f t="shared" si="9"/>
        <v>0</v>
      </c>
      <c r="S90" s="165">
        <f t="shared" si="10"/>
        <v>0</v>
      </c>
      <c r="T90" s="165">
        <f t="shared" si="11"/>
        <v>0</v>
      </c>
      <c r="U90" s="68">
        <f t="shared" si="12"/>
        <v>0.87051740221812779</v>
      </c>
      <c r="V90" s="148">
        <f t="shared" si="13"/>
        <v>0</v>
      </c>
      <c r="W90" s="165">
        <f t="shared" si="14"/>
        <v>0</v>
      </c>
      <c r="X90" s="165">
        <f t="shared" si="15"/>
        <v>0</v>
      </c>
      <c r="Y90" s="165">
        <f t="shared" si="16"/>
        <v>0</v>
      </c>
    </row>
    <row r="91" spans="1:26" x14ac:dyDescent="0.2">
      <c r="A91" s="162">
        <v>6.4530000000000004E-3</v>
      </c>
      <c r="B91" s="7">
        <f t="shared" si="20"/>
        <v>6.7685000000000002E-3</v>
      </c>
      <c r="C91" s="7">
        <f t="shared" si="1"/>
        <v>7.2758142591799571</v>
      </c>
      <c r="D91" s="163">
        <f t="shared" si="21"/>
        <v>7.208517165876108</v>
      </c>
      <c r="E91" s="164">
        <f t="shared" si="17"/>
        <v>100.00000000000004</v>
      </c>
      <c r="F91" s="162">
        <f t="shared" si="3"/>
        <v>0</v>
      </c>
      <c r="G91" s="162">
        <v>0</v>
      </c>
      <c r="H91" s="168">
        <f t="shared" si="4"/>
        <v>6.4530000000000003</v>
      </c>
      <c r="I91" s="162">
        <f t="shared" si="0"/>
        <v>0</v>
      </c>
      <c r="J91" s="165">
        <f t="shared" si="5"/>
        <v>0</v>
      </c>
      <c r="K91" s="165">
        <f t="shared" si="6"/>
        <v>0</v>
      </c>
      <c r="L91" s="165">
        <f t="shared" si="7"/>
        <v>0</v>
      </c>
      <c r="M91" s="186">
        <f t="shared" si="18"/>
        <v>6.7611428028107783</v>
      </c>
      <c r="N91" s="162">
        <v>0</v>
      </c>
      <c r="O91" s="166">
        <f t="shared" si="19"/>
        <v>0</v>
      </c>
      <c r="Q91" s="162">
        <f t="shared" si="8"/>
        <v>0</v>
      </c>
      <c r="R91" s="165">
        <f t="shared" si="9"/>
        <v>0</v>
      </c>
      <c r="S91" s="165">
        <f t="shared" si="10"/>
        <v>0</v>
      </c>
      <c r="T91" s="165">
        <f t="shared" si="11"/>
        <v>0</v>
      </c>
      <c r="U91" s="68">
        <f t="shared" si="12"/>
        <v>0.83002010881258093</v>
      </c>
      <c r="V91" s="148">
        <f t="shared" si="13"/>
        <v>0</v>
      </c>
      <c r="W91" s="165">
        <f t="shared" si="14"/>
        <v>0</v>
      </c>
      <c r="X91" s="165">
        <f t="shared" si="15"/>
        <v>0</v>
      </c>
      <c r="Y91" s="165">
        <f t="shared" si="16"/>
        <v>0</v>
      </c>
    </row>
    <row r="92" spans="1:26" x14ac:dyDescent="0.2">
      <c r="A92" s="162">
        <v>5.8780000000000004E-3</v>
      </c>
      <c r="B92" s="7">
        <f t="shared" si="20"/>
        <v>6.1655000000000008E-3</v>
      </c>
      <c r="C92" s="7">
        <f t="shared" si="1"/>
        <v>7.4104589256728426</v>
      </c>
      <c r="D92" s="163">
        <f t="shared" si="21"/>
        <v>7.3431365924263998</v>
      </c>
      <c r="E92" s="164">
        <f t="shared" si="17"/>
        <v>100.00000000000004</v>
      </c>
      <c r="F92" s="162">
        <f t="shared" si="3"/>
        <v>0</v>
      </c>
      <c r="G92" s="162">
        <v>0</v>
      </c>
      <c r="H92" s="168">
        <f t="shared" si="4"/>
        <v>5.8780000000000001</v>
      </c>
      <c r="I92" s="162">
        <f t="shared" si="0"/>
        <v>0</v>
      </c>
      <c r="J92" s="165">
        <f t="shared" si="5"/>
        <v>0</v>
      </c>
      <c r="K92" s="165">
        <f t="shared" si="6"/>
        <v>0</v>
      </c>
      <c r="L92" s="165">
        <f t="shared" si="7"/>
        <v>0</v>
      </c>
      <c r="M92" s="186">
        <f t="shared" si="18"/>
        <v>6.1587932259493821</v>
      </c>
      <c r="N92" s="162">
        <v>0</v>
      </c>
      <c r="O92" s="166">
        <f t="shared" si="19"/>
        <v>0</v>
      </c>
      <c r="Q92" s="162">
        <f t="shared" si="8"/>
        <v>0</v>
      </c>
      <c r="R92" s="165">
        <f t="shared" si="9"/>
        <v>0</v>
      </c>
      <c r="S92" s="165">
        <f t="shared" si="10"/>
        <v>0</v>
      </c>
      <c r="T92" s="165">
        <f t="shared" si="11"/>
        <v>0</v>
      </c>
      <c r="U92" s="68">
        <f t="shared" si="12"/>
        <v>0.78949562342185919</v>
      </c>
      <c r="V92" s="148">
        <f t="shared" si="13"/>
        <v>0</v>
      </c>
      <c r="W92" s="165">
        <f t="shared" si="14"/>
        <v>0</v>
      </c>
      <c r="X92" s="165">
        <f t="shared" si="15"/>
        <v>0</v>
      </c>
      <c r="Y92" s="165">
        <f t="shared" si="16"/>
        <v>0</v>
      </c>
    </row>
    <row r="93" spans="1:26" x14ac:dyDescent="0.2">
      <c r="A93" s="162">
        <v>5.3550000000000004E-3</v>
      </c>
      <c r="B93" s="7">
        <f t="shared" si="20"/>
        <v>5.6165E-3</v>
      </c>
      <c r="C93" s="7">
        <f t="shared" si="1"/>
        <v>7.5448977096865564</v>
      </c>
      <c r="D93" s="163">
        <f t="shared" si="21"/>
        <v>7.4776783176796995</v>
      </c>
      <c r="E93" s="164">
        <f t="shared" si="17"/>
        <v>100.00000000000004</v>
      </c>
      <c r="F93" s="162">
        <f t="shared" si="3"/>
        <v>0</v>
      </c>
      <c r="G93" s="162">
        <v>0</v>
      </c>
      <c r="H93" s="168">
        <f t="shared" si="4"/>
        <v>5.3550000000000004</v>
      </c>
      <c r="I93" s="162">
        <f t="shared" si="0"/>
        <v>0</v>
      </c>
      <c r="J93" s="165">
        <f t="shared" si="5"/>
        <v>0</v>
      </c>
      <c r="K93" s="165">
        <f t="shared" si="6"/>
        <v>0</v>
      </c>
      <c r="L93" s="165">
        <f t="shared" si="7"/>
        <v>0</v>
      </c>
      <c r="M93" s="186">
        <f t="shared" si="18"/>
        <v>5.6104090759943661</v>
      </c>
      <c r="N93" s="162">
        <v>0</v>
      </c>
      <c r="O93" s="166">
        <f t="shared" si="19"/>
        <v>0</v>
      </c>
      <c r="Q93" s="162">
        <f t="shared" si="8"/>
        <v>0</v>
      </c>
      <c r="R93" s="165">
        <f t="shared" si="9"/>
        <v>0</v>
      </c>
      <c r="S93" s="165">
        <f t="shared" si="10"/>
        <v>0</v>
      </c>
      <c r="T93" s="165">
        <f t="shared" si="11"/>
        <v>0</v>
      </c>
      <c r="U93" s="68">
        <f t="shared" si="12"/>
        <v>0.74899452845223369</v>
      </c>
      <c r="V93" s="148">
        <f t="shared" si="13"/>
        <v>0</v>
      </c>
      <c r="W93" s="165">
        <f t="shared" si="14"/>
        <v>0</v>
      </c>
      <c r="X93" s="165">
        <f t="shared" si="15"/>
        <v>0</v>
      </c>
      <c r="Y93" s="165">
        <f t="shared" si="16"/>
        <v>0</v>
      </c>
    </row>
    <row r="94" spans="1:26" x14ac:dyDescent="0.2">
      <c r="A94" s="162">
        <v>4.8780000000000004E-3</v>
      </c>
      <c r="B94" s="7">
        <f t="shared" si="20"/>
        <v>5.1165000000000004E-3</v>
      </c>
      <c r="C94" s="7">
        <f t="shared" si="1"/>
        <v>7.6794945265279901</v>
      </c>
      <c r="D94" s="163">
        <f t="shared" si="21"/>
        <v>7.6121961181072733</v>
      </c>
      <c r="E94" s="164">
        <f t="shared" si="17"/>
        <v>100.00000000000004</v>
      </c>
      <c r="F94" s="162">
        <f t="shared" si="3"/>
        <v>0</v>
      </c>
      <c r="G94" s="162">
        <v>0</v>
      </c>
      <c r="H94" s="168">
        <f t="shared" si="4"/>
        <v>4.8780000000000001</v>
      </c>
      <c r="I94" s="162">
        <f t="shared" ref="I94:I157" si="22">D94*F94</f>
        <v>0</v>
      </c>
      <c r="J94" s="165">
        <f t="shared" si="5"/>
        <v>0</v>
      </c>
      <c r="K94" s="165">
        <f t="shared" si="6"/>
        <v>0</v>
      </c>
      <c r="L94" s="165">
        <f t="shared" si="7"/>
        <v>0</v>
      </c>
      <c r="M94" s="186">
        <f t="shared" si="18"/>
        <v>5.1109382700243975</v>
      </c>
      <c r="N94" s="162">
        <v>0</v>
      </c>
      <c r="O94" s="166">
        <f t="shared" si="19"/>
        <v>0</v>
      </c>
      <c r="Q94" s="162">
        <f t="shared" si="8"/>
        <v>0</v>
      </c>
      <c r="R94" s="165">
        <f t="shared" si="9"/>
        <v>0</v>
      </c>
      <c r="S94" s="165">
        <f t="shared" si="10"/>
        <v>0</v>
      </c>
      <c r="T94" s="165">
        <f t="shared" si="11"/>
        <v>0</v>
      </c>
      <c r="U94" s="68">
        <f t="shared" si="12"/>
        <v>0.70850063557279286</v>
      </c>
      <c r="V94" s="148">
        <f t="shared" si="13"/>
        <v>0</v>
      </c>
      <c r="W94" s="165">
        <f t="shared" si="14"/>
        <v>0</v>
      </c>
      <c r="X94" s="165">
        <f t="shared" si="15"/>
        <v>0</v>
      </c>
      <c r="Y94" s="165">
        <f t="shared" si="16"/>
        <v>0</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100.00000000000004</v>
      </c>
      <c r="F95" s="162">
        <f t="shared" ref="F95:F158" si="24">(G95*100)/$A$10</f>
        <v>0</v>
      </c>
      <c r="G95" s="162">
        <v>0</v>
      </c>
      <c r="H95" s="168">
        <f t="shared" ref="H95:H158" si="25">A95*1000</f>
        <v>4.444</v>
      </c>
      <c r="I95" s="162">
        <f t="shared" si="22"/>
        <v>0</v>
      </c>
      <c r="J95" s="165">
        <f t="shared" ref="J95:J158" si="26">(F95)*(D95-$B$4)^2</f>
        <v>0</v>
      </c>
      <c r="K95" s="165">
        <f t="shared" ref="K95:K158" si="27">(F95)*(D95-$B$4)^3</f>
        <v>0</v>
      </c>
      <c r="L95" s="165">
        <f t="shared" ref="L95:L158" si="28">(F95)*(D95-$B$4)^4</f>
        <v>0</v>
      </c>
      <c r="M95" s="186">
        <f t="shared" si="18"/>
        <v>4.6559458759740791</v>
      </c>
      <c r="N95" s="162">
        <v>0</v>
      </c>
      <c r="O95" s="166">
        <f t="shared" si="19"/>
        <v>0</v>
      </c>
      <c r="Q95" s="162">
        <f t="shared" ref="Q95:Q158" si="29">(B95*1000)*F95</f>
        <v>0</v>
      </c>
      <c r="R95" s="165">
        <f t="shared" ref="R95:R158" si="30">(F95)*((B95*1000)-$B$15)^2</f>
        <v>0</v>
      </c>
      <c r="S95" s="165">
        <f t="shared" ref="S95:S158" si="31">(F95)*((B95*1000)-$B$15)^3</f>
        <v>0</v>
      </c>
      <c r="T95" s="165">
        <f t="shared" ref="T95:T158" si="32">(F95)*((B95*1000)-$B$15)^4</f>
        <v>0</v>
      </c>
      <c r="U95" s="68">
        <f t="shared" ref="U95:U158" si="33">LOG(((2^(-D95))*1000),10)</f>
        <v>0.66800792312327117</v>
      </c>
      <c r="V95" s="148">
        <f t="shared" ref="V95:V158" si="34">U95*F95</f>
        <v>0</v>
      </c>
      <c r="W95" s="165">
        <f t="shared" ref="W95:W158" si="35">(F95)*(U95-LOG($E$15))^2</f>
        <v>0</v>
      </c>
      <c r="X95" s="165">
        <f t="shared" ref="X95:X158" si="36">(F95)*(U95-LOG($E$15))^3</f>
        <v>0</v>
      </c>
      <c r="Y95" s="165">
        <f t="shared" ref="Y95:Y158" si="37">(F95)*(U95-LOG($E$15))^4</f>
        <v>0</v>
      </c>
    </row>
    <row r="96" spans="1:26" x14ac:dyDescent="0.2">
      <c r="A96" s="162">
        <v>4.0480000000000004E-3</v>
      </c>
      <c r="B96" s="7">
        <f t="shared" si="20"/>
        <v>4.2459999999999998E-3</v>
      </c>
      <c r="C96" s="7">
        <f t="shared" si="23"/>
        <v>7.9485749946298645</v>
      </c>
      <c r="D96" s="163">
        <f t="shared" si="21"/>
        <v>7.8812502312824737</v>
      </c>
      <c r="E96" s="164">
        <f t="shared" ref="E96:E159" si="38">F96+E95</f>
        <v>100.00000000000004</v>
      </c>
      <c r="F96" s="162">
        <f t="shared" si="24"/>
        <v>0</v>
      </c>
      <c r="G96" s="162">
        <v>0</v>
      </c>
      <c r="H96" s="168">
        <f t="shared" si="25"/>
        <v>4.048</v>
      </c>
      <c r="I96" s="162">
        <f t="shared" si="22"/>
        <v>0</v>
      </c>
      <c r="J96" s="165">
        <f t="shared" si="26"/>
        <v>0</v>
      </c>
      <c r="K96" s="165">
        <f t="shared" si="27"/>
        <v>0</v>
      </c>
      <c r="L96" s="165">
        <f t="shared" si="28"/>
        <v>0</v>
      </c>
      <c r="M96" s="186">
        <f t="shared" ref="M96:M159" si="39">((2^(-D96))*1000)</f>
        <v>4.2413809072046318</v>
      </c>
      <c r="N96" s="162">
        <v>0</v>
      </c>
      <c r="O96" s="166">
        <f t="shared" ref="O96:O159" si="40">(N96*100)/$A$13</f>
        <v>0</v>
      </c>
      <c r="Q96" s="162">
        <f t="shared" si="29"/>
        <v>0</v>
      </c>
      <c r="R96" s="165">
        <f t="shared" si="30"/>
        <v>0</v>
      </c>
      <c r="S96" s="165">
        <f t="shared" si="31"/>
        <v>0</v>
      </c>
      <c r="T96" s="165">
        <f t="shared" si="32"/>
        <v>0</v>
      </c>
      <c r="U96" s="68">
        <f t="shared" si="33"/>
        <v>0.62750727705028608</v>
      </c>
      <c r="V96" s="148">
        <f t="shared" si="34"/>
        <v>0</v>
      </c>
      <c r="W96" s="165">
        <f t="shared" si="35"/>
        <v>0</v>
      </c>
      <c r="X96" s="165">
        <f t="shared" si="36"/>
        <v>0</v>
      </c>
      <c r="Y96" s="165">
        <f t="shared" si="37"/>
        <v>0</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100.00000000000004</v>
      </c>
      <c r="F97" s="162">
        <f t="shared" si="24"/>
        <v>0</v>
      </c>
      <c r="G97" s="162">
        <v>0</v>
      </c>
      <c r="H97" s="168">
        <f t="shared" si="25"/>
        <v>3.6869999999999998</v>
      </c>
      <c r="I97" s="162">
        <f t="shared" si="22"/>
        <v>0</v>
      </c>
      <c r="J97" s="165">
        <f t="shared" si="26"/>
        <v>0</v>
      </c>
      <c r="K97" s="165">
        <f t="shared" si="27"/>
        <v>0</v>
      </c>
      <c r="L97" s="165">
        <f t="shared" si="28"/>
        <v>0</v>
      </c>
      <c r="M97" s="186">
        <f t="shared" si="39"/>
        <v>3.8632856482533078</v>
      </c>
      <c r="N97" s="162">
        <v>0</v>
      </c>
      <c r="O97" s="166">
        <f t="shared" si="40"/>
        <v>0</v>
      </c>
      <c r="Q97" s="162">
        <f t="shared" si="29"/>
        <v>0</v>
      </c>
      <c r="R97" s="165">
        <f t="shared" si="30"/>
        <v>0</v>
      </c>
      <c r="S97" s="165">
        <f t="shared" si="31"/>
        <v>0</v>
      </c>
      <c r="T97" s="165">
        <f t="shared" si="32"/>
        <v>0</v>
      </c>
      <c r="U97" s="68">
        <f t="shared" si="33"/>
        <v>0.5869568207189293</v>
      </c>
      <c r="V97" s="148">
        <f t="shared" si="34"/>
        <v>0</v>
      </c>
      <c r="W97" s="165">
        <f t="shared" si="35"/>
        <v>0</v>
      </c>
      <c r="X97" s="165">
        <f t="shared" si="36"/>
        <v>0</v>
      </c>
      <c r="Y97" s="165">
        <f t="shared" si="37"/>
        <v>0</v>
      </c>
    </row>
    <row r="98" spans="1:25" x14ac:dyDescent="0.2">
      <c r="A98" s="162">
        <v>3.359E-3</v>
      </c>
      <c r="B98" s="7">
        <f t="shared" si="41"/>
        <v>3.5230000000000001E-3</v>
      </c>
      <c r="C98" s="7">
        <f t="shared" si="23"/>
        <v>8.2177524890896745</v>
      </c>
      <c r="D98" s="163">
        <f t="shared" si="21"/>
        <v>8.1505446786600153</v>
      </c>
      <c r="E98" s="164">
        <f t="shared" si="38"/>
        <v>100.00000000000004</v>
      </c>
      <c r="F98" s="162">
        <f t="shared" si="24"/>
        <v>0</v>
      </c>
      <c r="G98" s="162">
        <v>0</v>
      </c>
      <c r="H98" s="168">
        <f t="shared" si="25"/>
        <v>3.359</v>
      </c>
      <c r="I98" s="162">
        <f t="shared" si="22"/>
        <v>0</v>
      </c>
      <c r="J98" s="165">
        <f t="shared" si="26"/>
        <v>0</v>
      </c>
      <c r="K98" s="165">
        <f t="shared" si="27"/>
        <v>0</v>
      </c>
      <c r="L98" s="165">
        <f t="shared" si="28"/>
        <v>0</v>
      </c>
      <c r="M98" s="186">
        <f t="shared" si="39"/>
        <v>3.5191807285219108</v>
      </c>
      <c r="N98" s="162">
        <v>0</v>
      </c>
      <c r="O98" s="166">
        <f t="shared" si="40"/>
        <v>0</v>
      </c>
      <c r="Q98" s="162">
        <f t="shared" si="29"/>
        <v>0</v>
      </c>
      <c r="R98" s="165">
        <f t="shared" si="30"/>
        <v>0</v>
      </c>
      <c r="S98" s="165">
        <f t="shared" si="31"/>
        <v>0</v>
      </c>
      <c r="T98" s="165">
        <f t="shared" si="32"/>
        <v>0</v>
      </c>
      <c r="U98" s="68">
        <f t="shared" si="33"/>
        <v>0.54644157072389055</v>
      </c>
      <c r="V98" s="148">
        <f t="shared" si="34"/>
        <v>0</v>
      </c>
      <c r="W98" s="165">
        <f t="shared" si="35"/>
        <v>0</v>
      </c>
      <c r="X98" s="165">
        <f t="shared" si="36"/>
        <v>0</v>
      </c>
      <c r="Y98" s="165">
        <f t="shared" si="37"/>
        <v>0</v>
      </c>
    </row>
    <row r="99" spans="1:25" x14ac:dyDescent="0.2">
      <c r="A99" s="162">
        <v>3.0600000000000002E-3</v>
      </c>
      <c r="B99" s="7">
        <f t="shared" si="41"/>
        <v>3.2095000000000001E-3</v>
      </c>
      <c r="C99" s="7">
        <f t="shared" si="23"/>
        <v>8.352252631744161</v>
      </c>
      <c r="D99" s="163">
        <f t="shared" si="21"/>
        <v>8.2850025604169169</v>
      </c>
      <c r="E99" s="164">
        <f t="shared" si="38"/>
        <v>100.00000000000004</v>
      </c>
      <c r="F99" s="162">
        <f t="shared" si="24"/>
        <v>0</v>
      </c>
      <c r="G99" s="162">
        <v>0</v>
      </c>
      <c r="H99" s="168">
        <f t="shared" si="25"/>
        <v>3.06</v>
      </c>
      <c r="I99" s="162">
        <f t="shared" si="22"/>
        <v>0</v>
      </c>
      <c r="J99" s="165">
        <f t="shared" si="26"/>
        <v>0</v>
      </c>
      <c r="K99" s="165">
        <f t="shared" si="27"/>
        <v>0</v>
      </c>
      <c r="L99" s="165">
        <f t="shared" si="28"/>
        <v>0</v>
      </c>
      <c r="M99" s="186">
        <f t="shared" si="39"/>
        <v>3.2060162195472452</v>
      </c>
      <c r="N99" s="162">
        <v>0</v>
      </c>
      <c r="O99" s="166">
        <f t="shared" si="40"/>
        <v>0</v>
      </c>
      <c r="Q99" s="162">
        <f t="shared" si="29"/>
        <v>0</v>
      </c>
      <c r="R99" s="165">
        <f t="shared" si="30"/>
        <v>0</v>
      </c>
      <c r="S99" s="165">
        <f t="shared" si="31"/>
        <v>0</v>
      </c>
      <c r="T99" s="165">
        <f t="shared" si="32"/>
        <v>0</v>
      </c>
      <c r="U99" s="68">
        <f t="shared" si="33"/>
        <v>0.50596571516162225</v>
      </c>
      <c r="V99" s="148">
        <f t="shared" si="34"/>
        <v>0</v>
      </c>
      <c r="W99" s="165">
        <f t="shared" si="35"/>
        <v>0</v>
      </c>
      <c r="X99" s="165">
        <f t="shared" si="36"/>
        <v>0</v>
      </c>
      <c r="Y99" s="165">
        <f t="shared" si="37"/>
        <v>0</v>
      </c>
    </row>
    <row r="100" spans="1:25" x14ac:dyDescent="0.2">
      <c r="A100" s="162">
        <v>2.787E-3</v>
      </c>
      <c r="B100" s="7">
        <f t="shared" si="41"/>
        <v>2.9234999999999999E-3</v>
      </c>
      <c r="C100" s="7">
        <f t="shared" si="23"/>
        <v>8.4870712822203664</v>
      </c>
      <c r="D100" s="163">
        <f t="shared" si="21"/>
        <v>8.4196619569822637</v>
      </c>
      <c r="E100" s="164">
        <f t="shared" si="38"/>
        <v>100.00000000000004</v>
      </c>
      <c r="F100" s="162">
        <f t="shared" si="24"/>
        <v>0</v>
      </c>
      <c r="G100" s="162">
        <v>0</v>
      </c>
      <c r="H100" s="168">
        <f t="shared" si="25"/>
        <v>2.7869999999999999</v>
      </c>
      <c r="I100" s="162">
        <f t="shared" si="22"/>
        <v>0</v>
      </c>
      <c r="J100" s="165">
        <f t="shared" si="26"/>
        <v>0</v>
      </c>
      <c r="K100" s="165">
        <f t="shared" si="27"/>
        <v>0</v>
      </c>
      <c r="L100" s="165">
        <f t="shared" si="28"/>
        <v>0</v>
      </c>
      <c r="M100" s="186">
        <f t="shared" si="39"/>
        <v>2.9203116272069298</v>
      </c>
      <c r="N100" s="162">
        <v>0</v>
      </c>
      <c r="O100" s="166">
        <f t="shared" si="40"/>
        <v>0</v>
      </c>
      <c r="Q100" s="162">
        <f t="shared" si="29"/>
        <v>0</v>
      </c>
      <c r="R100" s="165">
        <f t="shared" si="30"/>
        <v>0</v>
      </c>
      <c r="S100" s="165">
        <f t="shared" si="31"/>
        <v>0</v>
      </c>
      <c r="T100" s="165">
        <f t="shared" si="32"/>
        <v>0</v>
      </c>
      <c r="U100" s="68">
        <f t="shared" si="33"/>
        <v>0.46542919759744172</v>
      </c>
      <c r="V100" s="148">
        <f t="shared" si="34"/>
        <v>0</v>
      </c>
      <c r="W100" s="165">
        <f t="shared" si="35"/>
        <v>0</v>
      </c>
      <c r="X100" s="165">
        <f t="shared" si="36"/>
        <v>0</v>
      </c>
      <c r="Y100" s="165">
        <f t="shared" si="37"/>
        <v>0</v>
      </c>
    </row>
    <row r="101" spans="1:25" x14ac:dyDescent="0.2">
      <c r="A101" s="162">
        <v>2.539E-3</v>
      </c>
      <c r="B101" s="7">
        <f t="shared" si="41"/>
        <v>2.663E-3</v>
      </c>
      <c r="C101" s="7">
        <f t="shared" si="23"/>
        <v>8.6215238896766682</v>
      </c>
      <c r="D101" s="163">
        <f t="shared" si="21"/>
        <v>8.5542975859485182</v>
      </c>
      <c r="E101" s="164">
        <f t="shared" si="38"/>
        <v>100.00000000000004</v>
      </c>
      <c r="F101" s="162">
        <f t="shared" si="24"/>
        <v>0</v>
      </c>
      <c r="G101" s="162">
        <v>0</v>
      </c>
      <c r="H101" s="168">
        <f t="shared" si="25"/>
        <v>2.5390000000000001</v>
      </c>
      <c r="I101" s="162">
        <f t="shared" si="22"/>
        <v>0</v>
      </c>
      <c r="J101" s="165">
        <f t="shared" si="26"/>
        <v>0</v>
      </c>
      <c r="K101" s="165">
        <f t="shared" si="27"/>
        <v>0</v>
      </c>
      <c r="L101" s="165">
        <f t="shared" si="28"/>
        <v>0</v>
      </c>
      <c r="M101" s="186">
        <f t="shared" si="39"/>
        <v>2.6601114638300376</v>
      </c>
      <c r="N101" s="162">
        <v>0</v>
      </c>
      <c r="O101" s="166">
        <f t="shared" si="40"/>
        <v>0</v>
      </c>
      <c r="Q101" s="162">
        <f t="shared" si="29"/>
        <v>0</v>
      </c>
      <c r="R101" s="165">
        <f t="shared" si="30"/>
        <v>0</v>
      </c>
      <c r="S101" s="165">
        <f t="shared" si="31"/>
        <v>0</v>
      </c>
      <c r="T101" s="165">
        <f t="shared" si="32"/>
        <v>0</v>
      </c>
      <c r="U101" s="68">
        <f t="shared" si="33"/>
        <v>0.42489983479351273</v>
      </c>
      <c r="V101" s="148">
        <f t="shared" si="34"/>
        <v>0</v>
      </c>
      <c r="W101" s="165">
        <f t="shared" si="35"/>
        <v>0</v>
      </c>
      <c r="X101" s="165">
        <f t="shared" si="36"/>
        <v>0</v>
      </c>
      <c r="Y101" s="165">
        <f t="shared" si="37"/>
        <v>0</v>
      </c>
    </row>
    <row r="102" spans="1:25" x14ac:dyDescent="0.2">
      <c r="A102" s="162">
        <v>2.313E-3</v>
      </c>
      <c r="B102" s="7">
        <f t="shared" si="41"/>
        <v>2.4260000000000002E-3</v>
      </c>
      <c r="C102" s="7">
        <f t="shared" si="23"/>
        <v>8.7560190186879847</v>
      </c>
      <c r="D102" s="163">
        <f t="shared" si="21"/>
        <v>8.6887714541823264</v>
      </c>
      <c r="E102" s="164">
        <f t="shared" si="38"/>
        <v>100.00000000000004</v>
      </c>
      <c r="F102" s="162">
        <f t="shared" si="24"/>
        <v>0</v>
      </c>
      <c r="G102" s="162">
        <v>0</v>
      </c>
      <c r="H102" s="168">
        <f t="shared" si="25"/>
        <v>2.3130000000000002</v>
      </c>
      <c r="I102" s="162">
        <f t="shared" si="22"/>
        <v>0</v>
      </c>
      <c r="J102" s="165">
        <f t="shared" si="26"/>
        <v>0</v>
      </c>
      <c r="K102" s="165">
        <f t="shared" si="27"/>
        <v>0</v>
      </c>
      <c r="L102" s="165">
        <f t="shared" si="28"/>
        <v>0</v>
      </c>
      <c r="M102" s="186">
        <f t="shared" si="39"/>
        <v>2.4233668727619433</v>
      </c>
      <c r="N102" s="162">
        <v>0</v>
      </c>
      <c r="O102" s="166">
        <f t="shared" si="40"/>
        <v>0</v>
      </c>
      <c r="Q102" s="162">
        <f t="shared" si="29"/>
        <v>0</v>
      </c>
      <c r="R102" s="165">
        <f t="shared" si="30"/>
        <v>0</v>
      </c>
      <c r="S102" s="165">
        <f t="shared" si="31"/>
        <v>0</v>
      </c>
      <c r="T102" s="165">
        <f t="shared" si="32"/>
        <v>0</v>
      </c>
      <c r="U102" s="68">
        <f t="shared" si="33"/>
        <v>0.38441916682217081</v>
      </c>
      <c r="V102" s="148">
        <f t="shared" si="34"/>
        <v>0</v>
      </c>
      <c r="W102" s="165">
        <f t="shared" si="35"/>
        <v>0</v>
      </c>
      <c r="X102" s="165">
        <f t="shared" si="36"/>
        <v>0</v>
      </c>
      <c r="Y102" s="165">
        <f t="shared" si="37"/>
        <v>0</v>
      </c>
    </row>
    <row r="103" spans="1:25" x14ac:dyDescent="0.2">
      <c r="A103" s="162">
        <v>2.1070000000000004E-3</v>
      </c>
      <c r="B103" s="7">
        <f t="shared" si="41"/>
        <v>2.2100000000000002E-3</v>
      </c>
      <c r="C103" s="7">
        <f t="shared" si="23"/>
        <v>8.8905939705068686</v>
      </c>
      <c r="D103" s="163">
        <f t="shared" si="21"/>
        <v>8.8233064945974267</v>
      </c>
      <c r="E103" s="164">
        <f t="shared" si="38"/>
        <v>100.00000000000004</v>
      </c>
      <c r="F103" s="162">
        <f t="shared" si="24"/>
        <v>0</v>
      </c>
      <c r="G103" s="162">
        <v>0</v>
      </c>
      <c r="H103" s="168">
        <f t="shared" si="25"/>
        <v>2.1070000000000002</v>
      </c>
      <c r="I103" s="162">
        <f t="shared" si="22"/>
        <v>0</v>
      </c>
      <c r="J103" s="165">
        <f t="shared" si="26"/>
        <v>0</v>
      </c>
      <c r="K103" s="165">
        <f t="shared" si="27"/>
        <v>0</v>
      </c>
      <c r="L103" s="165">
        <f t="shared" si="28"/>
        <v>0</v>
      </c>
      <c r="M103" s="186">
        <f t="shared" si="39"/>
        <v>2.2075984689249979</v>
      </c>
      <c r="N103" s="162">
        <v>0</v>
      </c>
      <c r="O103" s="166">
        <f t="shared" si="40"/>
        <v>0</v>
      </c>
      <c r="Q103" s="162">
        <f t="shared" si="29"/>
        <v>0</v>
      </c>
      <c r="R103" s="165">
        <f t="shared" si="30"/>
        <v>0</v>
      </c>
      <c r="S103" s="165">
        <f t="shared" si="31"/>
        <v>0</v>
      </c>
      <c r="T103" s="165">
        <f t="shared" si="32"/>
        <v>0</v>
      </c>
      <c r="U103" s="68">
        <f t="shared" si="33"/>
        <v>0.34392008418935954</v>
      </c>
      <c r="V103" s="148">
        <f t="shared" si="34"/>
        <v>0</v>
      </c>
      <c r="W103" s="165">
        <f t="shared" si="35"/>
        <v>0</v>
      </c>
      <c r="X103" s="165">
        <f t="shared" si="36"/>
        <v>0</v>
      </c>
      <c r="Y103" s="165">
        <f t="shared" si="37"/>
        <v>0</v>
      </c>
    </row>
    <row r="104" spans="1:25" x14ac:dyDescent="0.2">
      <c r="A104" s="162">
        <v>1.9190000000000001E-3</v>
      </c>
      <c r="B104" s="7">
        <f t="shared" si="41"/>
        <v>2.013E-3</v>
      </c>
      <c r="C104" s="7">
        <f t="shared" si="23"/>
        <v>9.0254295731287932</v>
      </c>
      <c r="D104" s="163">
        <f t="shared" si="21"/>
        <v>8.95801177181783</v>
      </c>
      <c r="E104" s="164">
        <f t="shared" si="38"/>
        <v>100.00000000000004</v>
      </c>
      <c r="F104" s="162">
        <f t="shared" si="24"/>
        <v>0</v>
      </c>
      <c r="G104" s="162">
        <v>0</v>
      </c>
      <c r="H104" s="168">
        <f t="shared" si="25"/>
        <v>1.919</v>
      </c>
      <c r="I104" s="162">
        <f t="shared" si="22"/>
        <v>0</v>
      </c>
      <c r="J104" s="165">
        <f t="shared" si="26"/>
        <v>0</v>
      </c>
      <c r="K104" s="165">
        <f t="shared" si="27"/>
        <v>0</v>
      </c>
      <c r="L104" s="165">
        <f t="shared" si="28"/>
        <v>0</v>
      </c>
      <c r="M104" s="186">
        <f t="shared" si="39"/>
        <v>2.0108040680285106</v>
      </c>
      <c r="N104" s="162">
        <v>0</v>
      </c>
      <c r="O104" s="166">
        <f t="shared" si="40"/>
        <v>0</v>
      </c>
      <c r="Q104" s="162">
        <f t="shared" si="29"/>
        <v>0</v>
      </c>
      <c r="R104" s="165">
        <f t="shared" si="30"/>
        <v>0</v>
      </c>
      <c r="S104" s="165">
        <f t="shared" si="31"/>
        <v>0</v>
      </c>
      <c r="T104" s="165">
        <f t="shared" si="32"/>
        <v>0</v>
      </c>
      <c r="U104" s="68">
        <f t="shared" si="33"/>
        <v>0.30336975517178622</v>
      </c>
      <c r="V104" s="148">
        <f t="shared" si="34"/>
        <v>0</v>
      </c>
      <c r="W104" s="165">
        <f t="shared" si="35"/>
        <v>0</v>
      </c>
      <c r="X104" s="165">
        <f t="shared" si="36"/>
        <v>0</v>
      </c>
      <c r="Y104" s="165">
        <f t="shared" si="37"/>
        <v>0</v>
      </c>
    </row>
    <row r="105" spans="1:25" x14ac:dyDescent="0.2">
      <c r="A105" s="162">
        <v>1.748E-3</v>
      </c>
      <c r="B105" s="7">
        <f t="shared" si="41"/>
        <v>1.8335000000000001E-3</v>
      </c>
      <c r="C105" s="7">
        <f t="shared" si="23"/>
        <v>9.1600790998235748</v>
      </c>
      <c r="D105" s="163">
        <f t="shared" si="21"/>
        <v>9.0927543364761831</v>
      </c>
      <c r="E105" s="164">
        <f t="shared" si="38"/>
        <v>100.00000000000004</v>
      </c>
      <c r="F105" s="162">
        <f t="shared" si="24"/>
        <v>0</v>
      </c>
      <c r="G105" s="162">
        <v>0</v>
      </c>
      <c r="H105" s="168">
        <f t="shared" si="25"/>
        <v>1.748</v>
      </c>
      <c r="I105" s="162">
        <f t="shared" si="22"/>
        <v>0</v>
      </c>
      <c r="J105" s="165">
        <f t="shared" si="26"/>
        <v>0</v>
      </c>
      <c r="K105" s="165">
        <f t="shared" si="27"/>
        <v>0</v>
      </c>
      <c r="L105" s="165">
        <f t="shared" si="28"/>
        <v>0</v>
      </c>
      <c r="M105" s="186">
        <f t="shared" si="39"/>
        <v>1.8315053917474569</v>
      </c>
      <c r="N105" s="162">
        <v>0</v>
      </c>
      <c r="O105" s="166">
        <f t="shared" si="40"/>
        <v>0</v>
      </c>
      <c r="Q105" s="162">
        <f t="shared" si="29"/>
        <v>0</v>
      </c>
      <c r="R105" s="165">
        <f t="shared" si="30"/>
        <v>0</v>
      </c>
      <c r="S105" s="165">
        <f t="shared" si="31"/>
        <v>0</v>
      </c>
      <c r="T105" s="165">
        <f t="shared" si="32"/>
        <v>0</v>
      </c>
      <c r="U105" s="68">
        <f t="shared" si="33"/>
        <v>0.26280820151692819</v>
      </c>
      <c r="V105" s="148">
        <f t="shared" si="34"/>
        <v>0</v>
      </c>
      <c r="W105" s="165">
        <f t="shared" si="35"/>
        <v>0</v>
      </c>
      <c r="X105" s="165">
        <f t="shared" si="36"/>
        <v>0</v>
      </c>
      <c r="Y105" s="165">
        <f t="shared" si="37"/>
        <v>0</v>
      </c>
    </row>
    <row r="106" spans="1:25" x14ac:dyDescent="0.2">
      <c r="A106" s="162">
        <v>1.593E-3</v>
      </c>
      <c r="B106" s="7">
        <f t="shared" si="41"/>
        <v>1.6705000000000001E-3</v>
      </c>
      <c r="C106" s="7">
        <f t="shared" si="23"/>
        <v>9.2940380177988651</v>
      </c>
      <c r="D106" s="163">
        <f t="shared" si="21"/>
        <v>9.2270585588112191</v>
      </c>
      <c r="E106" s="164">
        <f t="shared" si="38"/>
        <v>100.00000000000004</v>
      </c>
      <c r="F106" s="162">
        <f t="shared" si="24"/>
        <v>0</v>
      </c>
      <c r="G106" s="162">
        <v>0</v>
      </c>
      <c r="H106" s="168">
        <f t="shared" si="25"/>
        <v>1.593</v>
      </c>
      <c r="I106" s="162">
        <f t="shared" si="22"/>
        <v>0</v>
      </c>
      <c r="J106" s="165">
        <f t="shared" si="26"/>
        <v>0</v>
      </c>
      <c r="K106" s="165">
        <f t="shared" si="27"/>
        <v>0</v>
      </c>
      <c r="L106" s="165">
        <f t="shared" si="28"/>
        <v>0</v>
      </c>
      <c r="M106" s="186">
        <f t="shared" si="39"/>
        <v>1.6687012914239643</v>
      </c>
      <c r="N106" s="162">
        <v>0</v>
      </c>
      <c r="O106" s="166">
        <f t="shared" si="40"/>
        <v>0</v>
      </c>
      <c r="Q106" s="162">
        <f t="shared" si="29"/>
        <v>0</v>
      </c>
      <c r="R106" s="165">
        <f t="shared" si="30"/>
        <v>0</v>
      </c>
      <c r="S106" s="165">
        <f t="shared" si="31"/>
        <v>0</v>
      </c>
      <c r="T106" s="165">
        <f t="shared" si="32"/>
        <v>0</v>
      </c>
      <c r="U106" s="68">
        <f t="shared" si="33"/>
        <v>0.22237860204975834</v>
      </c>
      <c r="V106" s="148">
        <f t="shared" si="34"/>
        <v>0</v>
      </c>
      <c r="W106" s="165">
        <f t="shared" si="35"/>
        <v>0</v>
      </c>
      <c r="X106" s="165">
        <f t="shared" si="36"/>
        <v>0</v>
      </c>
      <c r="Y106" s="165">
        <f t="shared" si="37"/>
        <v>0</v>
      </c>
    </row>
    <row r="107" spans="1:25" x14ac:dyDescent="0.2">
      <c r="A107" s="162">
        <v>1.451E-3</v>
      </c>
      <c r="B107" s="7">
        <f t="shared" si="41"/>
        <v>1.5219999999999999E-3</v>
      </c>
      <c r="C107" s="7">
        <f t="shared" si="23"/>
        <v>9.4287367652574314</v>
      </c>
      <c r="D107" s="163">
        <f t="shared" si="21"/>
        <v>9.3613873915281474</v>
      </c>
      <c r="E107" s="164">
        <f t="shared" si="38"/>
        <v>100.00000000000004</v>
      </c>
      <c r="F107" s="162">
        <f t="shared" si="24"/>
        <v>0</v>
      </c>
      <c r="G107" s="162">
        <v>0</v>
      </c>
      <c r="H107" s="168">
        <f t="shared" si="25"/>
        <v>1.4510000000000001</v>
      </c>
      <c r="I107" s="162">
        <f t="shared" si="22"/>
        <v>0</v>
      </c>
      <c r="J107" s="165">
        <f t="shared" si="26"/>
        <v>0</v>
      </c>
      <c r="K107" s="165">
        <f t="shared" si="27"/>
        <v>0</v>
      </c>
      <c r="L107" s="165">
        <f t="shared" si="28"/>
        <v>0</v>
      </c>
      <c r="M107" s="186">
        <f t="shared" si="39"/>
        <v>1.5203430533928846</v>
      </c>
      <c r="N107" s="162">
        <v>0</v>
      </c>
      <c r="O107" s="166">
        <f t="shared" si="40"/>
        <v>0</v>
      </c>
      <c r="Q107" s="162">
        <f t="shared" si="29"/>
        <v>0</v>
      </c>
      <c r="R107" s="165">
        <f t="shared" si="30"/>
        <v>0</v>
      </c>
      <c r="S107" s="165">
        <f t="shared" si="31"/>
        <v>0</v>
      </c>
      <c r="T107" s="165">
        <f t="shared" si="32"/>
        <v>0</v>
      </c>
      <c r="U107" s="68">
        <f t="shared" si="33"/>
        <v>0.18194159411943361</v>
      </c>
      <c r="V107" s="148">
        <f t="shared" si="34"/>
        <v>0</v>
      </c>
      <c r="W107" s="165">
        <f t="shared" si="35"/>
        <v>0</v>
      </c>
      <c r="X107" s="165">
        <f t="shared" si="36"/>
        <v>0</v>
      </c>
      <c r="Y107" s="165">
        <f t="shared" si="37"/>
        <v>0</v>
      </c>
    </row>
    <row r="108" spans="1:25" x14ac:dyDescent="0.2">
      <c r="A108" s="162">
        <v>1.322E-3</v>
      </c>
      <c r="B108" s="7">
        <f t="shared" si="41"/>
        <v>1.3865000000000001E-3</v>
      </c>
      <c r="C108" s="7">
        <f t="shared" si="23"/>
        <v>9.5630621078164832</v>
      </c>
      <c r="D108" s="163">
        <f t="shared" si="21"/>
        <v>9.4958994365369573</v>
      </c>
      <c r="E108" s="164">
        <f t="shared" si="38"/>
        <v>100.00000000000004</v>
      </c>
      <c r="F108" s="162">
        <f t="shared" si="24"/>
        <v>0</v>
      </c>
      <c r="G108" s="162">
        <v>0</v>
      </c>
      <c r="H108" s="168">
        <f t="shared" si="25"/>
        <v>1.3220000000000001</v>
      </c>
      <c r="I108" s="162">
        <f t="shared" si="22"/>
        <v>0</v>
      </c>
      <c r="J108" s="165">
        <f t="shared" si="26"/>
        <v>0</v>
      </c>
      <c r="K108" s="165">
        <f t="shared" si="27"/>
        <v>0</v>
      </c>
      <c r="L108" s="165">
        <f t="shared" si="28"/>
        <v>0</v>
      </c>
      <c r="M108" s="186">
        <f t="shared" si="39"/>
        <v>1.3849989169670849</v>
      </c>
      <c r="N108" s="162">
        <v>0</v>
      </c>
      <c r="O108" s="166">
        <f t="shared" si="40"/>
        <v>0</v>
      </c>
      <c r="Q108" s="162">
        <f t="shared" si="29"/>
        <v>0</v>
      </c>
      <c r="R108" s="165">
        <f t="shared" si="30"/>
        <v>0</v>
      </c>
      <c r="S108" s="165">
        <f t="shared" si="31"/>
        <v>0</v>
      </c>
      <c r="T108" s="165">
        <f t="shared" si="32"/>
        <v>0</v>
      </c>
      <c r="U108" s="68">
        <f t="shared" si="33"/>
        <v>0.14144943379367844</v>
      </c>
      <c r="V108" s="148">
        <f t="shared" si="34"/>
        <v>0</v>
      </c>
      <c r="W108" s="165">
        <f t="shared" si="35"/>
        <v>0</v>
      </c>
      <c r="X108" s="165">
        <f t="shared" si="36"/>
        <v>0</v>
      </c>
      <c r="Y108" s="165">
        <f t="shared" si="37"/>
        <v>0</v>
      </c>
    </row>
    <row r="109" spans="1:25" x14ac:dyDescent="0.2">
      <c r="A109" s="162">
        <v>1.204E-3</v>
      </c>
      <c r="B109" s="7">
        <f t="shared" si="41"/>
        <v>1.263E-3</v>
      </c>
      <c r="C109" s="7">
        <f t="shared" si="23"/>
        <v>9.6979488925644723</v>
      </c>
      <c r="D109" s="163">
        <f t="shared" si="21"/>
        <v>9.6305055001904769</v>
      </c>
      <c r="E109" s="164">
        <f t="shared" si="38"/>
        <v>100.00000000000004</v>
      </c>
      <c r="F109" s="162">
        <f t="shared" si="24"/>
        <v>0</v>
      </c>
      <c r="G109" s="162">
        <v>0</v>
      </c>
      <c r="H109" s="168">
        <f t="shared" si="25"/>
        <v>1.204</v>
      </c>
      <c r="I109" s="162">
        <f t="shared" si="22"/>
        <v>0</v>
      </c>
      <c r="J109" s="165">
        <f t="shared" si="26"/>
        <v>0</v>
      </c>
      <c r="K109" s="165">
        <f t="shared" si="27"/>
        <v>0</v>
      </c>
      <c r="L109" s="165">
        <f t="shared" si="28"/>
        <v>0</v>
      </c>
      <c r="M109" s="186">
        <f t="shared" si="39"/>
        <v>1.2616211792768866</v>
      </c>
      <c r="N109" s="162">
        <v>0</v>
      </c>
      <c r="O109" s="166">
        <f t="shared" si="40"/>
        <v>0</v>
      </c>
      <c r="Q109" s="162">
        <f t="shared" si="29"/>
        <v>0</v>
      </c>
      <c r="R109" s="165">
        <f t="shared" si="30"/>
        <v>0</v>
      </c>
      <c r="S109" s="165">
        <f t="shared" si="31"/>
        <v>0</v>
      </c>
      <c r="T109" s="165">
        <f t="shared" si="32"/>
        <v>0</v>
      </c>
      <c r="U109" s="68">
        <f t="shared" si="33"/>
        <v>0.10092897103571384</v>
      </c>
      <c r="V109" s="148">
        <f t="shared" si="34"/>
        <v>0</v>
      </c>
      <c r="W109" s="165">
        <f t="shared" si="35"/>
        <v>0</v>
      </c>
      <c r="X109" s="165">
        <f t="shared" si="36"/>
        <v>0</v>
      </c>
      <c r="Y109" s="165">
        <f t="shared" si="37"/>
        <v>0</v>
      </c>
    </row>
    <row r="110" spans="1:25" x14ac:dyDescent="0.2">
      <c r="A110" s="162">
        <v>1.0969999999999999E-3</v>
      </c>
      <c r="B110" s="7">
        <f t="shared" si="41"/>
        <v>1.1505E-3</v>
      </c>
      <c r="C110" s="7">
        <f t="shared" si="23"/>
        <v>9.8322207589209807</v>
      </c>
      <c r="D110" s="163">
        <f t="shared" si="21"/>
        <v>9.7650848257427256</v>
      </c>
      <c r="E110" s="164">
        <f t="shared" si="38"/>
        <v>100.00000000000004</v>
      </c>
      <c r="F110" s="162">
        <f t="shared" si="24"/>
        <v>0</v>
      </c>
      <c r="G110" s="162">
        <v>0</v>
      </c>
      <c r="H110" s="168">
        <f t="shared" si="25"/>
        <v>1.097</v>
      </c>
      <c r="I110" s="162">
        <f t="shared" si="22"/>
        <v>0</v>
      </c>
      <c r="J110" s="165">
        <f t="shared" si="26"/>
        <v>0</v>
      </c>
      <c r="K110" s="165">
        <f t="shared" si="27"/>
        <v>0</v>
      </c>
      <c r="L110" s="165">
        <f t="shared" si="28"/>
        <v>0</v>
      </c>
      <c r="M110" s="186">
        <f t="shared" si="39"/>
        <v>1.1492554111249609</v>
      </c>
      <c r="N110" s="162">
        <v>0</v>
      </c>
      <c r="O110" s="166">
        <f t="shared" si="40"/>
        <v>0</v>
      </c>
      <c r="Q110" s="162">
        <f t="shared" si="29"/>
        <v>0</v>
      </c>
      <c r="R110" s="165">
        <f t="shared" si="30"/>
        <v>0</v>
      </c>
      <c r="S110" s="165">
        <f t="shared" si="31"/>
        <v>0</v>
      </c>
      <c r="T110" s="165">
        <f t="shared" si="32"/>
        <v>0</v>
      </c>
      <c r="U110" s="68">
        <f t="shared" si="33"/>
        <v>6.0416557248258902E-2</v>
      </c>
      <c r="V110" s="148">
        <f t="shared" si="34"/>
        <v>0</v>
      </c>
      <c r="W110" s="165">
        <f t="shared" si="35"/>
        <v>0</v>
      </c>
      <c r="X110" s="165">
        <f t="shared" si="36"/>
        <v>0</v>
      </c>
      <c r="Y110" s="165">
        <f t="shared" si="37"/>
        <v>0</v>
      </c>
    </row>
    <row r="111" spans="1:25" x14ac:dyDescent="0.2">
      <c r="A111" s="162">
        <v>9.990000000000001E-4</v>
      </c>
      <c r="B111" s="7">
        <f t="shared" si="41"/>
        <v>1.0479999999999999E-3</v>
      </c>
      <c r="C111" s="7">
        <f t="shared" si="23"/>
        <v>9.9672277015317565</v>
      </c>
      <c r="D111" s="163">
        <f t="shared" si="21"/>
        <v>9.8997242302263686</v>
      </c>
      <c r="E111" s="164">
        <f t="shared" si="38"/>
        <v>100.00000000000004</v>
      </c>
      <c r="F111" s="162">
        <f t="shared" si="24"/>
        <v>0</v>
      </c>
      <c r="G111" s="162">
        <v>0</v>
      </c>
      <c r="H111" s="168">
        <f t="shared" si="25"/>
        <v>0.99900000000000011</v>
      </c>
      <c r="I111" s="162">
        <f t="shared" si="22"/>
        <v>0</v>
      </c>
      <c r="J111" s="165">
        <f t="shared" si="26"/>
        <v>0</v>
      </c>
      <c r="K111" s="165">
        <f t="shared" si="27"/>
        <v>0</v>
      </c>
      <c r="L111" s="165">
        <f t="shared" si="28"/>
        <v>0</v>
      </c>
      <c r="M111" s="186">
        <f t="shared" si="39"/>
        <v>1.0468538579954705</v>
      </c>
      <c r="N111" s="162">
        <v>0</v>
      </c>
      <c r="O111" s="166">
        <f t="shared" si="40"/>
        <v>0</v>
      </c>
      <c r="Q111" s="162">
        <f t="shared" si="29"/>
        <v>0</v>
      </c>
      <c r="R111" s="165">
        <f t="shared" si="30"/>
        <v>0</v>
      </c>
      <c r="S111" s="165">
        <f t="shared" si="31"/>
        <v>0</v>
      </c>
      <c r="T111" s="165">
        <f t="shared" si="32"/>
        <v>0</v>
      </c>
      <c r="U111" s="68">
        <f t="shared" si="33"/>
        <v>1.9886057900346855E-2</v>
      </c>
      <c r="V111" s="148">
        <f t="shared" si="34"/>
        <v>0</v>
      </c>
      <c r="W111" s="165">
        <f t="shared" si="35"/>
        <v>0</v>
      </c>
      <c r="X111" s="165">
        <f t="shared" si="36"/>
        <v>0</v>
      </c>
      <c r="Y111" s="165">
        <f t="shared" si="37"/>
        <v>0</v>
      </c>
    </row>
    <row r="112" spans="1:25" x14ac:dyDescent="0.2">
      <c r="A112" s="162">
        <v>9.1E-4</v>
      </c>
      <c r="B112" s="7">
        <f t="shared" si="41"/>
        <v>9.5450000000000005E-4</v>
      </c>
      <c r="C112" s="7">
        <f t="shared" si="23"/>
        <v>10.101845834238116</v>
      </c>
      <c r="D112" s="163">
        <f t="shared" si="21"/>
        <v>10.034536767884937</v>
      </c>
      <c r="E112" s="164">
        <f t="shared" si="38"/>
        <v>100.00000000000004</v>
      </c>
      <c r="F112" s="162">
        <f t="shared" si="24"/>
        <v>0</v>
      </c>
      <c r="G112" s="162">
        <v>0</v>
      </c>
      <c r="H112" s="168">
        <f t="shared" si="25"/>
        <v>0.91</v>
      </c>
      <c r="I112" s="162">
        <f t="shared" si="22"/>
        <v>0</v>
      </c>
      <c r="J112" s="165">
        <f t="shared" si="26"/>
        <v>0</v>
      </c>
      <c r="K112" s="165">
        <f t="shared" si="27"/>
        <v>0</v>
      </c>
      <c r="L112" s="165">
        <f t="shared" si="28"/>
        <v>0</v>
      </c>
      <c r="M112" s="186">
        <f t="shared" si="39"/>
        <v>0.95346211251417734</v>
      </c>
      <c r="N112" s="162">
        <v>0</v>
      </c>
      <c r="O112" s="166">
        <f t="shared" si="40"/>
        <v>0</v>
      </c>
      <c r="Q112" s="162">
        <f t="shared" si="29"/>
        <v>0</v>
      </c>
      <c r="R112" s="165">
        <f t="shared" si="30"/>
        <v>0</v>
      </c>
      <c r="S112" s="165">
        <f t="shared" si="31"/>
        <v>0</v>
      </c>
      <c r="T112" s="165">
        <f t="shared" si="32"/>
        <v>0</v>
      </c>
      <c r="U112" s="68">
        <f t="shared" si="33"/>
        <v>-2.0696559726462577E-2</v>
      </c>
      <c r="V112" s="148">
        <f t="shared" si="34"/>
        <v>0</v>
      </c>
      <c r="W112" s="165">
        <f t="shared" si="35"/>
        <v>0</v>
      </c>
      <c r="X112" s="165">
        <f t="shared" si="36"/>
        <v>0</v>
      </c>
      <c r="Y112" s="165">
        <f t="shared" si="37"/>
        <v>0</v>
      </c>
    </row>
    <row r="113" spans="1:25" x14ac:dyDescent="0.2">
      <c r="A113" s="162">
        <v>8.2899999999999998E-4</v>
      </c>
      <c r="B113" s="7">
        <f t="shared" si="41"/>
        <v>8.6950000000000005E-4</v>
      </c>
      <c r="C113" s="7">
        <f t="shared" si="23"/>
        <v>10.236340277828424</v>
      </c>
      <c r="D113" s="163">
        <f t="shared" si="21"/>
        <v>10.169093056033269</v>
      </c>
      <c r="E113" s="164">
        <f t="shared" si="38"/>
        <v>100.00000000000004</v>
      </c>
      <c r="F113" s="162">
        <f t="shared" si="24"/>
        <v>0</v>
      </c>
      <c r="G113" s="162">
        <v>0</v>
      </c>
      <c r="H113" s="168">
        <f t="shared" si="25"/>
        <v>0.82899999999999996</v>
      </c>
      <c r="I113" s="162">
        <f t="shared" si="22"/>
        <v>0</v>
      </c>
      <c r="J113" s="165">
        <f t="shared" si="26"/>
        <v>0</v>
      </c>
      <c r="K113" s="165">
        <f t="shared" si="27"/>
        <v>0</v>
      </c>
      <c r="L113" s="165">
        <f t="shared" si="28"/>
        <v>0</v>
      </c>
      <c r="M113" s="186">
        <f t="shared" si="39"/>
        <v>0.86855627336402375</v>
      </c>
      <c r="N113" s="162">
        <v>0</v>
      </c>
      <c r="O113" s="166">
        <f t="shared" si="40"/>
        <v>0</v>
      </c>
      <c r="Q113" s="162">
        <f t="shared" si="29"/>
        <v>0</v>
      </c>
      <c r="R113" s="165">
        <f t="shared" si="30"/>
        <v>0</v>
      </c>
      <c r="S113" s="165">
        <f t="shared" si="31"/>
        <v>0</v>
      </c>
      <c r="T113" s="165">
        <f t="shared" si="32"/>
        <v>0</v>
      </c>
      <c r="U113" s="68">
        <f t="shared" si="33"/>
        <v>-6.1202038564316198E-2</v>
      </c>
      <c r="V113" s="148">
        <f t="shared" si="34"/>
        <v>0</v>
      </c>
      <c r="W113" s="165">
        <f t="shared" si="35"/>
        <v>0</v>
      </c>
      <c r="X113" s="165">
        <f t="shared" si="36"/>
        <v>0</v>
      </c>
      <c r="Y113" s="165">
        <f t="shared" si="37"/>
        <v>0</v>
      </c>
    </row>
    <row r="114" spans="1:25" x14ac:dyDescent="0.2">
      <c r="A114" s="162">
        <v>7.5500000000000003E-4</v>
      </c>
      <c r="B114" s="7">
        <f t="shared" si="41"/>
        <v>7.9199999999999995E-4</v>
      </c>
      <c r="C114" s="7">
        <f t="shared" si="23"/>
        <v>10.371235735111734</v>
      </c>
      <c r="D114" s="163">
        <f t="shared" si="21"/>
        <v>10.303788006470079</v>
      </c>
      <c r="E114" s="164">
        <f t="shared" si="38"/>
        <v>100.00000000000004</v>
      </c>
      <c r="F114" s="162">
        <f t="shared" si="24"/>
        <v>0</v>
      </c>
      <c r="G114" s="162">
        <v>0</v>
      </c>
      <c r="H114" s="168">
        <f t="shared" si="25"/>
        <v>0.755</v>
      </c>
      <c r="I114" s="162">
        <f t="shared" si="22"/>
        <v>0</v>
      </c>
      <c r="J114" s="165">
        <f t="shared" si="26"/>
        <v>0</v>
      </c>
      <c r="K114" s="165">
        <f t="shared" si="27"/>
        <v>0</v>
      </c>
      <c r="L114" s="165">
        <f t="shared" si="28"/>
        <v>0</v>
      </c>
      <c r="M114" s="186">
        <f t="shared" si="39"/>
        <v>0.79113526024315206</v>
      </c>
      <c r="N114" s="162">
        <v>0</v>
      </c>
      <c r="O114" s="166">
        <f t="shared" si="40"/>
        <v>0</v>
      </c>
      <c r="Q114" s="162">
        <f t="shared" si="29"/>
        <v>0</v>
      </c>
      <c r="R114" s="165">
        <f t="shared" si="30"/>
        <v>0</v>
      </c>
      <c r="S114" s="165">
        <f t="shared" si="31"/>
        <v>0</v>
      </c>
      <c r="T114" s="165">
        <f t="shared" si="32"/>
        <v>0</v>
      </c>
      <c r="U114" s="68">
        <f t="shared" si="33"/>
        <v>-0.10174925891026912</v>
      </c>
      <c r="V114" s="148">
        <f t="shared" si="34"/>
        <v>0</v>
      </c>
      <c r="W114" s="165">
        <f t="shared" si="35"/>
        <v>0</v>
      </c>
      <c r="X114" s="165">
        <f t="shared" si="36"/>
        <v>0</v>
      </c>
      <c r="Y114" s="165">
        <f t="shared" si="37"/>
        <v>0</v>
      </c>
    </row>
    <row r="115" spans="1:25" x14ac:dyDescent="0.2">
      <c r="A115" s="162">
        <v>6.8799999999999992E-4</v>
      </c>
      <c r="B115" s="7">
        <f t="shared" si="41"/>
        <v>7.2149999999999992E-4</v>
      </c>
      <c r="C115" s="7">
        <f t="shared" si="23"/>
        <v>10.505303814622078</v>
      </c>
      <c r="D115" s="163">
        <f t="shared" ref="D115:D178" si="42">(C114+C115)/2</f>
        <v>10.438269774866907</v>
      </c>
      <c r="E115" s="164">
        <f t="shared" si="38"/>
        <v>100.00000000000004</v>
      </c>
      <c r="F115" s="162">
        <f t="shared" si="24"/>
        <v>0</v>
      </c>
      <c r="G115" s="162">
        <v>0</v>
      </c>
      <c r="H115" s="168">
        <f t="shared" si="25"/>
        <v>0.68799999999999994</v>
      </c>
      <c r="I115" s="162">
        <f t="shared" si="22"/>
        <v>0</v>
      </c>
      <c r="J115" s="165">
        <f t="shared" si="26"/>
        <v>0</v>
      </c>
      <c r="K115" s="165">
        <f t="shared" si="27"/>
        <v>0</v>
      </c>
      <c r="L115" s="165">
        <f t="shared" si="28"/>
        <v>0</v>
      </c>
      <c r="M115" s="186">
        <f t="shared" si="39"/>
        <v>0.7207218603594584</v>
      </c>
      <c r="N115" s="162">
        <v>0</v>
      </c>
      <c r="O115" s="166">
        <f t="shared" si="40"/>
        <v>0</v>
      </c>
      <c r="Q115" s="162">
        <f t="shared" si="29"/>
        <v>0</v>
      </c>
      <c r="R115" s="165">
        <f t="shared" si="30"/>
        <v>0</v>
      </c>
      <c r="S115" s="165">
        <f t="shared" si="31"/>
        <v>0</v>
      </c>
      <c r="T115" s="165">
        <f t="shared" si="32"/>
        <v>0</v>
      </c>
      <c r="U115" s="68">
        <f t="shared" si="33"/>
        <v>-0.14223230506765078</v>
      </c>
      <c r="V115" s="148">
        <f t="shared" si="34"/>
        <v>0</v>
      </c>
      <c r="W115" s="165">
        <f t="shared" si="35"/>
        <v>0</v>
      </c>
      <c r="X115" s="165">
        <f t="shared" si="36"/>
        <v>0</v>
      </c>
      <c r="Y115" s="165">
        <f t="shared" si="37"/>
        <v>0</v>
      </c>
    </row>
    <row r="116" spans="1:25" x14ac:dyDescent="0.2">
      <c r="A116" s="162">
        <v>6.2699999999999995E-4</v>
      </c>
      <c r="B116" s="7">
        <f t="shared" si="41"/>
        <v>6.5749999999999988E-4</v>
      </c>
      <c r="C116" s="7">
        <f t="shared" si="23"/>
        <v>10.639246936522136</v>
      </c>
      <c r="D116" s="163">
        <f t="shared" si="42"/>
        <v>10.572275375572108</v>
      </c>
      <c r="E116" s="164">
        <f t="shared" si="38"/>
        <v>100.00000000000004</v>
      </c>
      <c r="F116" s="162">
        <f t="shared" si="24"/>
        <v>0</v>
      </c>
      <c r="G116" s="162">
        <v>0</v>
      </c>
      <c r="H116" s="168">
        <f t="shared" si="25"/>
        <v>0.627</v>
      </c>
      <c r="I116" s="162">
        <f t="shared" si="22"/>
        <v>0</v>
      </c>
      <c r="J116" s="165">
        <f t="shared" si="26"/>
        <v>0</v>
      </c>
      <c r="K116" s="165">
        <f t="shared" si="27"/>
        <v>0</v>
      </c>
      <c r="L116" s="165">
        <f t="shared" si="28"/>
        <v>0</v>
      </c>
      <c r="M116" s="186">
        <f t="shared" si="39"/>
        <v>0.65679220458223964</v>
      </c>
      <c r="N116" s="162">
        <v>0</v>
      </c>
      <c r="O116" s="166">
        <f t="shared" si="40"/>
        <v>0</v>
      </c>
      <c r="Q116" s="162">
        <f t="shared" si="29"/>
        <v>0</v>
      </c>
      <c r="R116" s="165">
        <f t="shared" si="30"/>
        <v>0</v>
      </c>
      <c r="S116" s="165">
        <f t="shared" si="31"/>
        <v>0</v>
      </c>
      <c r="T116" s="165">
        <f t="shared" si="32"/>
        <v>0</v>
      </c>
      <c r="U116" s="68">
        <f t="shared" si="33"/>
        <v>-0.18257201046688684</v>
      </c>
      <c r="V116" s="148">
        <f t="shared" si="34"/>
        <v>0</v>
      </c>
      <c r="W116" s="165">
        <f t="shared" si="35"/>
        <v>0</v>
      </c>
      <c r="X116" s="165">
        <f t="shared" si="36"/>
        <v>0</v>
      </c>
      <c r="Y116" s="165">
        <f t="shared" si="37"/>
        <v>0</v>
      </c>
    </row>
    <row r="117" spans="1:25" x14ac:dyDescent="0.2">
      <c r="A117" s="162">
        <v>5.71E-4</v>
      </c>
      <c r="B117" s="7">
        <f t="shared" si="41"/>
        <v>5.9899999999999992E-4</v>
      </c>
      <c r="C117" s="7">
        <f t="shared" si="23"/>
        <v>10.774221633961332</v>
      </c>
      <c r="D117" s="163">
        <f t="shared" si="42"/>
        <v>10.706734285241733</v>
      </c>
      <c r="E117" s="164">
        <f t="shared" si="38"/>
        <v>100.00000000000004</v>
      </c>
      <c r="F117" s="162">
        <f t="shared" si="24"/>
        <v>0</v>
      </c>
      <c r="G117" s="162">
        <v>0</v>
      </c>
      <c r="H117" s="168">
        <f t="shared" si="25"/>
        <v>0.57099999999999995</v>
      </c>
      <c r="I117" s="162">
        <f t="shared" si="22"/>
        <v>0</v>
      </c>
      <c r="J117" s="165">
        <f t="shared" si="26"/>
        <v>0</v>
      </c>
      <c r="K117" s="165">
        <f t="shared" si="27"/>
        <v>0</v>
      </c>
      <c r="L117" s="165">
        <f t="shared" si="28"/>
        <v>0</v>
      </c>
      <c r="M117" s="186">
        <f t="shared" si="39"/>
        <v>0.5983452180806661</v>
      </c>
      <c r="N117" s="162">
        <v>0</v>
      </c>
      <c r="O117" s="166">
        <f t="shared" si="40"/>
        <v>0</v>
      </c>
      <c r="Q117" s="162">
        <f t="shared" si="29"/>
        <v>0</v>
      </c>
      <c r="R117" s="165">
        <f t="shared" si="30"/>
        <v>0</v>
      </c>
      <c r="S117" s="165">
        <f t="shared" si="31"/>
        <v>0</v>
      </c>
      <c r="T117" s="165">
        <f t="shared" si="32"/>
        <v>0</v>
      </c>
      <c r="U117" s="68">
        <f t="shared" si="33"/>
        <v>-0.22304817546171782</v>
      </c>
      <c r="V117" s="148">
        <f t="shared" si="34"/>
        <v>0</v>
      </c>
      <c r="W117" s="165">
        <f t="shared" si="35"/>
        <v>0</v>
      </c>
      <c r="X117" s="165">
        <f t="shared" si="36"/>
        <v>0</v>
      </c>
      <c r="Y117" s="165">
        <f t="shared" si="37"/>
        <v>0</v>
      </c>
    </row>
    <row r="118" spans="1:25" x14ac:dyDescent="0.2">
      <c r="A118" s="162">
        <v>5.2000000000000006E-4</v>
      </c>
      <c r="B118" s="7">
        <f t="shared" si="41"/>
        <v>5.4549999999999998E-4</v>
      </c>
      <c r="C118" s="7">
        <f t="shared" si="23"/>
        <v>10.90920075629572</v>
      </c>
      <c r="D118" s="163">
        <f t="shared" si="42"/>
        <v>10.841711195128525</v>
      </c>
      <c r="E118" s="164">
        <f t="shared" si="38"/>
        <v>100.00000000000004</v>
      </c>
      <c r="F118" s="162">
        <f t="shared" si="24"/>
        <v>0</v>
      </c>
      <c r="G118" s="162">
        <v>0</v>
      </c>
      <c r="H118" s="168">
        <f t="shared" si="25"/>
        <v>0.52</v>
      </c>
      <c r="I118" s="162">
        <f t="shared" si="22"/>
        <v>0</v>
      </c>
      <c r="J118" s="165">
        <f t="shared" si="26"/>
        <v>0</v>
      </c>
      <c r="K118" s="165">
        <f t="shared" si="27"/>
        <v>0</v>
      </c>
      <c r="L118" s="165">
        <f t="shared" si="28"/>
        <v>0</v>
      </c>
      <c r="M118" s="186">
        <f t="shared" si="39"/>
        <v>0.54490366120994305</v>
      </c>
      <c r="N118" s="162">
        <v>0</v>
      </c>
      <c r="O118" s="166">
        <f t="shared" si="40"/>
        <v>0</v>
      </c>
      <c r="Q118" s="162">
        <f t="shared" si="29"/>
        <v>0</v>
      </c>
      <c r="R118" s="165">
        <f t="shared" si="30"/>
        <v>0</v>
      </c>
      <c r="S118" s="165">
        <f t="shared" si="31"/>
        <v>0</v>
      </c>
      <c r="T118" s="165">
        <f t="shared" si="32"/>
        <v>0</v>
      </c>
      <c r="U118" s="68">
        <f t="shared" si="33"/>
        <v>-0.26368027405967609</v>
      </c>
      <c r="V118" s="148">
        <f t="shared" si="34"/>
        <v>0</v>
      </c>
      <c r="W118" s="165">
        <f t="shared" si="35"/>
        <v>0</v>
      </c>
      <c r="X118" s="165">
        <f t="shared" si="36"/>
        <v>0</v>
      </c>
      <c r="Y118" s="165">
        <f t="shared" si="37"/>
        <v>0</v>
      </c>
    </row>
    <row r="119" spans="1:25" x14ac:dyDescent="0.2">
      <c r="A119" s="162">
        <v>4.7399999999999997E-4</v>
      </c>
      <c r="B119" s="7">
        <f t="shared" si="41"/>
        <v>4.9700000000000005E-4</v>
      </c>
      <c r="C119" s="7">
        <f t="shared" si="23"/>
        <v>11.042825320425916</v>
      </c>
      <c r="D119" s="163">
        <f t="shared" si="42"/>
        <v>10.976013038360819</v>
      </c>
      <c r="E119" s="164">
        <f t="shared" si="38"/>
        <v>100.00000000000004</v>
      </c>
      <c r="F119" s="162">
        <f t="shared" si="24"/>
        <v>0</v>
      </c>
      <c r="G119" s="162">
        <v>0</v>
      </c>
      <c r="H119" s="168">
        <f t="shared" si="25"/>
        <v>0.47399999999999998</v>
      </c>
      <c r="I119" s="162">
        <f t="shared" si="22"/>
        <v>0</v>
      </c>
      <c r="J119" s="165">
        <f t="shared" si="26"/>
        <v>0</v>
      </c>
      <c r="K119" s="165">
        <f t="shared" si="27"/>
        <v>0</v>
      </c>
      <c r="L119" s="165">
        <f t="shared" si="28"/>
        <v>0</v>
      </c>
      <c r="M119" s="186">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100.00000000000004</v>
      </c>
      <c r="F120" s="162">
        <f t="shared" si="24"/>
        <v>0</v>
      </c>
      <c r="G120" s="162">
        <v>0</v>
      </c>
      <c r="H120" s="168">
        <f t="shared" si="25"/>
        <v>0.432</v>
      </c>
      <c r="I120" s="162">
        <f t="shared" si="22"/>
        <v>0</v>
      </c>
      <c r="J120" s="165">
        <f t="shared" si="26"/>
        <v>0</v>
      </c>
      <c r="K120" s="165">
        <f t="shared" si="27"/>
        <v>0</v>
      </c>
      <c r="L120" s="165">
        <f t="shared" si="28"/>
        <v>0</v>
      </c>
      <c r="M120" s="186">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100.00000000000004</v>
      </c>
      <c r="F121" s="162">
        <f t="shared" si="24"/>
        <v>0</v>
      </c>
      <c r="G121" s="162">
        <v>0</v>
      </c>
      <c r="H121" s="168">
        <f t="shared" si="25"/>
        <v>0.39300000000000002</v>
      </c>
      <c r="I121" s="162">
        <f t="shared" si="22"/>
        <v>0</v>
      </c>
      <c r="J121" s="165">
        <f t="shared" si="26"/>
        <v>0</v>
      </c>
      <c r="K121" s="165">
        <f t="shared" si="27"/>
        <v>0</v>
      </c>
      <c r="L121" s="165">
        <f t="shared" si="28"/>
        <v>0</v>
      </c>
      <c r="M121" s="186">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100.00000000000004</v>
      </c>
      <c r="F122" s="162">
        <f t="shared" si="24"/>
        <v>0</v>
      </c>
      <c r="G122" s="162"/>
      <c r="H122" s="168">
        <f t="shared" si="25"/>
        <v>0</v>
      </c>
      <c r="I122" s="162" t="e">
        <f t="shared" si="22"/>
        <v>#NUM!</v>
      </c>
      <c r="J122" s="165" t="e">
        <f t="shared" si="26"/>
        <v>#NUM!</v>
      </c>
      <c r="K122" s="165" t="e">
        <f t="shared" si="27"/>
        <v>#NUM!</v>
      </c>
      <c r="L122" s="165" t="e">
        <f t="shared" si="28"/>
        <v>#NUM!</v>
      </c>
      <c r="M122" s="186"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100.00000000000004</v>
      </c>
      <c r="F123" s="162">
        <f t="shared" si="24"/>
        <v>0</v>
      </c>
      <c r="G123" s="162"/>
      <c r="H123" s="168">
        <f t="shared" si="25"/>
        <v>0</v>
      </c>
      <c r="I123" s="162" t="e">
        <f t="shared" si="22"/>
        <v>#NUM!</v>
      </c>
      <c r="J123" s="165" t="e">
        <f t="shared" si="26"/>
        <v>#NUM!</v>
      </c>
      <c r="K123" s="165" t="e">
        <f t="shared" si="27"/>
        <v>#NUM!</v>
      </c>
      <c r="L123" s="165" t="e">
        <f t="shared" si="28"/>
        <v>#NUM!</v>
      </c>
      <c r="M123" s="186"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100.00000000000004</v>
      </c>
      <c r="F124" s="162">
        <f t="shared" si="24"/>
        <v>0</v>
      </c>
      <c r="G124" s="162"/>
      <c r="H124" s="168">
        <f t="shared" si="25"/>
        <v>0</v>
      </c>
      <c r="I124" s="162" t="e">
        <f t="shared" si="22"/>
        <v>#NUM!</v>
      </c>
      <c r="J124" s="165" t="e">
        <f t="shared" si="26"/>
        <v>#NUM!</v>
      </c>
      <c r="K124" s="165" t="e">
        <f t="shared" si="27"/>
        <v>#NUM!</v>
      </c>
      <c r="L124" s="165" t="e">
        <f t="shared" si="28"/>
        <v>#NUM!</v>
      </c>
      <c r="M124" s="186"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100.00000000000004</v>
      </c>
      <c r="F125" s="162">
        <f t="shared" si="24"/>
        <v>0</v>
      </c>
      <c r="G125" s="162"/>
      <c r="H125" s="168">
        <f t="shared" si="25"/>
        <v>0</v>
      </c>
      <c r="I125" s="162" t="e">
        <f t="shared" si="22"/>
        <v>#NUM!</v>
      </c>
      <c r="J125" s="165" t="e">
        <f t="shared" si="26"/>
        <v>#NUM!</v>
      </c>
      <c r="K125" s="165" t="e">
        <f t="shared" si="27"/>
        <v>#NUM!</v>
      </c>
      <c r="L125" s="165" t="e">
        <f t="shared" si="28"/>
        <v>#NUM!</v>
      </c>
      <c r="M125" s="186"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100.00000000000004</v>
      </c>
      <c r="F126" s="162">
        <f t="shared" si="24"/>
        <v>0</v>
      </c>
      <c r="G126" s="162"/>
      <c r="H126" s="168">
        <f t="shared" si="25"/>
        <v>0</v>
      </c>
      <c r="I126" s="162" t="e">
        <f t="shared" si="22"/>
        <v>#NUM!</v>
      </c>
      <c r="J126" s="165" t="e">
        <f t="shared" si="26"/>
        <v>#NUM!</v>
      </c>
      <c r="K126" s="165" t="e">
        <f t="shared" si="27"/>
        <v>#NUM!</v>
      </c>
      <c r="L126" s="165" t="e">
        <f t="shared" si="28"/>
        <v>#NUM!</v>
      </c>
      <c r="M126" s="186"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100.00000000000004</v>
      </c>
      <c r="F127" s="162">
        <f t="shared" si="24"/>
        <v>0</v>
      </c>
      <c r="G127" s="162"/>
      <c r="H127" s="168">
        <f t="shared" si="25"/>
        <v>0</v>
      </c>
      <c r="I127" s="162" t="e">
        <f t="shared" si="22"/>
        <v>#NUM!</v>
      </c>
      <c r="J127" s="165" t="e">
        <f t="shared" si="26"/>
        <v>#NUM!</v>
      </c>
      <c r="K127" s="165" t="e">
        <f t="shared" si="27"/>
        <v>#NUM!</v>
      </c>
      <c r="L127" s="165" t="e">
        <f t="shared" si="28"/>
        <v>#NUM!</v>
      </c>
      <c r="M127" s="186"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100.00000000000004</v>
      </c>
      <c r="F128" s="162">
        <f t="shared" si="24"/>
        <v>0</v>
      </c>
      <c r="G128" s="162"/>
      <c r="H128" s="168">
        <f t="shared" si="25"/>
        <v>0</v>
      </c>
      <c r="I128" s="162" t="e">
        <f t="shared" si="22"/>
        <v>#NUM!</v>
      </c>
      <c r="J128" s="165" t="e">
        <f t="shared" si="26"/>
        <v>#NUM!</v>
      </c>
      <c r="K128" s="165" t="e">
        <f t="shared" si="27"/>
        <v>#NUM!</v>
      </c>
      <c r="L128" s="165" t="e">
        <f t="shared" si="28"/>
        <v>#NUM!</v>
      </c>
      <c r="M128" s="186"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100.00000000000004</v>
      </c>
      <c r="F129" s="162">
        <f t="shared" si="24"/>
        <v>0</v>
      </c>
      <c r="G129" s="162"/>
      <c r="H129" s="168">
        <f t="shared" si="25"/>
        <v>0</v>
      </c>
      <c r="I129" s="162" t="e">
        <f t="shared" si="22"/>
        <v>#NUM!</v>
      </c>
      <c r="J129" s="165" t="e">
        <f t="shared" si="26"/>
        <v>#NUM!</v>
      </c>
      <c r="K129" s="165" t="e">
        <f t="shared" si="27"/>
        <v>#NUM!</v>
      </c>
      <c r="L129" s="165" t="e">
        <f t="shared" si="28"/>
        <v>#NUM!</v>
      </c>
      <c r="M129" s="186"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100.00000000000004</v>
      </c>
      <c r="F130" s="162">
        <f t="shared" si="24"/>
        <v>0</v>
      </c>
      <c r="G130" s="162"/>
      <c r="H130" s="168">
        <f t="shared" si="25"/>
        <v>0</v>
      </c>
      <c r="I130" s="162" t="e">
        <f t="shared" si="22"/>
        <v>#NUM!</v>
      </c>
      <c r="J130" s="165" t="e">
        <f t="shared" si="26"/>
        <v>#NUM!</v>
      </c>
      <c r="K130" s="165" t="e">
        <f t="shared" si="27"/>
        <v>#NUM!</v>
      </c>
      <c r="L130" s="165" t="e">
        <f t="shared" si="28"/>
        <v>#NUM!</v>
      </c>
      <c r="M130" s="186"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100.00000000000004</v>
      </c>
      <c r="F131" s="162">
        <f t="shared" si="24"/>
        <v>0</v>
      </c>
      <c r="G131" s="162"/>
      <c r="H131" s="168">
        <f t="shared" si="25"/>
        <v>0</v>
      </c>
      <c r="I131" s="162" t="e">
        <f t="shared" si="22"/>
        <v>#NUM!</v>
      </c>
      <c r="J131" s="165" t="e">
        <f t="shared" si="26"/>
        <v>#NUM!</v>
      </c>
      <c r="K131" s="165" t="e">
        <f t="shared" si="27"/>
        <v>#NUM!</v>
      </c>
      <c r="L131" s="165" t="e">
        <f t="shared" si="28"/>
        <v>#NUM!</v>
      </c>
      <c r="M131" s="186"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100.00000000000004</v>
      </c>
      <c r="F132" s="162">
        <f t="shared" si="24"/>
        <v>0</v>
      </c>
      <c r="G132" s="162"/>
      <c r="H132" s="168">
        <f t="shared" si="25"/>
        <v>0</v>
      </c>
      <c r="I132" s="162" t="e">
        <f t="shared" si="22"/>
        <v>#NUM!</v>
      </c>
      <c r="J132" s="165" t="e">
        <f t="shared" si="26"/>
        <v>#NUM!</v>
      </c>
      <c r="K132" s="165" t="e">
        <f t="shared" si="27"/>
        <v>#NUM!</v>
      </c>
      <c r="L132" s="165" t="e">
        <f t="shared" si="28"/>
        <v>#NUM!</v>
      </c>
      <c r="M132" s="186"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100.00000000000004</v>
      </c>
      <c r="F133" s="162">
        <f t="shared" si="24"/>
        <v>0</v>
      </c>
      <c r="G133" s="162"/>
      <c r="H133" s="168">
        <f t="shared" si="25"/>
        <v>0</v>
      </c>
      <c r="I133" s="162" t="e">
        <f t="shared" si="22"/>
        <v>#NUM!</v>
      </c>
      <c r="J133" s="165" t="e">
        <f t="shared" si="26"/>
        <v>#NUM!</v>
      </c>
      <c r="K133" s="165" t="e">
        <f t="shared" si="27"/>
        <v>#NUM!</v>
      </c>
      <c r="L133" s="165" t="e">
        <f t="shared" si="28"/>
        <v>#NUM!</v>
      </c>
      <c r="M133" s="186"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100.00000000000004</v>
      </c>
      <c r="F134" s="162">
        <f t="shared" si="24"/>
        <v>0</v>
      </c>
      <c r="G134" s="162"/>
      <c r="H134" s="168">
        <f t="shared" si="25"/>
        <v>0</v>
      </c>
      <c r="I134" s="162" t="e">
        <f t="shared" si="22"/>
        <v>#NUM!</v>
      </c>
      <c r="J134" s="165" t="e">
        <f t="shared" si="26"/>
        <v>#NUM!</v>
      </c>
      <c r="K134" s="165" t="e">
        <f t="shared" si="27"/>
        <v>#NUM!</v>
      </c>
      <c r="L134" s="165" t="e">
        <f t="shared" si="28"/>
        <v>#NUM!</v>
      </c>
      <c r="M134" s="186"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100.00000000000004</v>
      </c>
      <c r="F135" s="162">
        <f t="shared" si="24"/>
        <v>0</v>
      </c>
      <c r="G135" s="162"/>
      <c r="H135" s="168">
        <f t="shared" si="25"/>
        <v>0</v>
      </c>
      <c r="I135" s="162" t="e">
        <f t="shared" si="22"/>
        <v>#NUM!</v>
      </c>
      <c r="J135" s="165" t="e">
        <f t="shared" si="26"/>
        <v>#NUM!</v>
      </c>
      <c r="K135" s="165" t="e">
        <f t="shared" si="27"/>
        <v>#NUM!</v>
      </c>
      <c r="L135" s="165" t="e">
        <f t="shared" si="28"/>
        <v>#NUM!</v>
      </c>
      <c r="M135" s="186"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100.00000000000004</v>
      </c>
      <c r="F136" s="162">
        <f t="shared" si="24"/>
        <v>0</v>
      </c>
      <c r="G136" s="162"/>
      <c r="H136" s="168">
        <f t="shared" si="25"/>
        <v>0</v>
      </c>
      <c r="I136" s="162" t="e">
        <f t="shared" si="22"/>
        <v>#NUM!</v>
      </c>
      <c r="J136" s="165" t="e">
        <f t="shared" si="26"/>
        <v>#NUM!</v>
      </c>
      <c r="K136" s="165" t="e">
        <f t="shared" si="27"/>
        <v>#NUM!</v>
      </c>
      <c r="L136" s="165" t="e">
        <f t="shared" si="28"/>
        <v>#NUM!</v>
      </c>
      <c r="M136" s="186"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100.00000000000004</v>
      </c>
      <c r="F137" s="162">
        <f t="shared" si="24"/>
        <v>0</v>
      </c>
      <c r="G137" s="162"/>
      <c r="H137" s="168">
        <f t="shared" si="25"/>
        <v>0</v>
      </c>
      <c r="I137" s="162" t="e">
        <f t="shared" si="22"/>
        <v>#NUM!</v>
      </c>
      <c r="J137" s="165" t="e">
        <f t="shared" si="26"/>
        <v>#NUM!</v>
      </c>
      <c r="K137" s="165" t="e">
        <f t="shared" si="27"/>
        <v>#NUM!</v>
      </c>
      <c r="L137" s="165" t="e">
        <f t="shared" si="28"/>
        <v>#NUM!</v>
      </c>
      <c r="M137" s="186"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100.00000000000004</v>
      </c>
      <c r="F138" s="162">
        <f t="shared" si="24"/>
        <v>0</v>
      </c>
      <c r="G138" s="162"/>
      <c r="H138" s="168">
        <f t="shared" si="25"/>
        <v>0</v>
      </c>
      <c r="I138" s="162" t="e">
        <f t="shared" si="22"/>
        <v>#NUM!</v>
      </c>
      <c r="J138" s="165" t="e">
        <f t="shared" si="26"/>
        <v>#NUM!</v>
      </c>
      <c r="K138" s="165" t="e">
        <f t="shared" si="27"/>
        <v>#NUM!</v>
      </c>
      <c r="L138" s="165" t="e">
        <f t="shared" si="28"/>
        <v>#NUM!</v>
      </c>
      <c r="M138" s="186"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100.00000000000004</v>
      </c>
      <c r="F139" s="162">
        <f t="shared" si="24"/>
        <v>0</v>
      </c>
      <c r="G139" s="162"/>
      <c r="H139" s="168">
        <f t="shared" si="25"/>
        <v>0</v>
      </c>
      <c r="I139" s="162" t="e">
        <f t="shared" si="22"/>
        <v>#NUM!</v>
      </c>
      <c r="J139" s="165" t="e">
        <f t="shared" si="26"/>
        <v>#NUM!</v>
      </c>
      <c r="K139" s="165" t="e">
        <f t="shared" si="27"/>
        <v>#NUM!</v>
      </c>
      <c r="L139" s="165" t="e">
        <f t="shared" si="28"/>
        <v>#NUM!</v>
      </c>
      <c r="M139" s="186"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100.00000000000004</v>
      </c>
      <c r="F140" s="162">
        <f t="shared" si="24"/>
        <v>0</v>
      </c>
      <c r="G140" s="162"/>
      <c r="H140" s="168">
        <f t="shared" si="25"/>
        <v>0</v>
      </c>
      <c r="I140" s="162" t="e">
        <f t="shared" si="22"/>
        <v>#NUM!</v>
      </c>
      <c r="J140" s="165" t="e">
        <f t="shared" si="26"/>
        <v>#NUM!</v>
      </c>
      <c r="K140" s="165" t="e">
        <f t="shared" si="27"/>
        <v>#NUM!</v>
      </c>
      <c r="L140" s="165" t="e">
        <f t="shared" si="28"/>
        <v>#NUM!</v>
      </c>
      <c r="M140" s="186"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100.00000000000004</v>
      </c>
      <c r="F141" s="162">
        <f t="shared" si="24"/>
        <v>0</v>
      </c>
      <c r="G141" s="162"/>
      <c r="H141" s="168">
        <f t="shared" si="25"/>
        <v>0</v>
      </c>
      <c r="I141" s="162" t="e">
        <f t="shared" si="22"/>
        <v>#NUM!</v>
      </c>
      <c r="J141" s="165" t="e">
        <f t="shared" si="26"/>
        <v>#NUM!</v>
      </c>
      <c r="K141" s="165" t="e">
        <f t="shared" si="27"/>
        <v>#NUM!</v>
      </c>
      <c r="L141" s="165" t="e">
        <f t="shared" si="28"/>
        <v>#NUM!</v>
      </c>
      <c r="M141" s="186"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100.00000000000004</v>
      </c>
      <c r="F142" s="162">
        <f t="shared" si="24"/>
        <v>0</v>
      </c>
      <c r="G142" s="162"/>
      <c r="H142" s="168">
        <f t="shared" si="25"/>
        <v>0</v>
      </c>
      <c r="I142" s="162" t="e">
        <f t="shared" si="22"/>
        <v>#NUM!</v>
      </c>
      <c r="J142" s="165" t="e">
        <f t="shared" si="26"/>
        <v>#NUM!</v>
      </c>
      <c r="K142" s="165" t="e">
        <f t="shared" si="27"/>
        <v>#NUM!</v>
      </c>
      <c r="L142" s="165" t="e">
        <f t="shared" si="28"/>
        <v>#NUM!</v>
      </c>
      <c r="M142" s="186"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100.00000000000004</v>
      </c>
      <c r="F143" s="162">
        <f t="shared" si="24"/>
        <v>0</v>
      </c>
      <c r="G143" s="162"/>
      <c r="H143" s="168">
        <f t="shared" si="25"/>
        <v>0</v>
      </c>
      <c r="I143" s="162" t="e">
        <f t="shared" si="22"/>
        <v>#NUM!</v>
      </c>
      <c r="J143" s="165" t="e">
        <f t="shared" si="26"/>
        <v>#NUM!</v>
      </c>
      <c r="K143" s="165" t="e">
        <f t="shared" si="27"/>
        <v>#NUM!</v>
      </c>
      <c r="L143" s="165" t="e">
        <f t="shared" si="28"/>
        <v>#NUM!</v>
      </c>
      <c r="M143" s="186"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100.00000000000004</v>
      </c>
      <c r="F144" s="162">
        <f t="shared" si="24"/>
        <v>0</v>
      </c>
      <c r="G144" s="162"/>
      <c r="H144" s="168">
        <f t="shared" si="25"/>
        <v>0</v>
      </c>
      <c r="I144" s="162" t="e">
        <f t="shared" si="22"/>
        <v>#NUM!</v>
      </c>
      <c r="J144" s="165" t="e">
        <f t="shared" si="26"/>
        <v>#NUM!</v>
      </c>
      <c r="K144" s="165" t="e">
        <f t="shared" si="27"/>
        <v>#NUM!</v>
      </c>
      <c r="L144" s="165" t="e">
        <f t="shared" si="28"/>
        <v>#NUM!</v>
      </c>
      <c r="M144" s="186"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100.00000000000004</v>
      </c>
      <c r="F145" s="162">
        <f t="shared" si="24"/>
        <v>0</v>
      </c>
      <c r="G145" s="162"/>
      <c r="H145" s="168">
        <f t="shared" si="25"/>
        <v>0</v>
      </c>
      <c r="I145" s="162" t="e">
        <f t="shared" si="22"/>
        <v>#NUM!</v>
      </c>
      <c r="J145" s="165" t="e">
        <f t="shared" si="26"/>
        <v>#NUM!</v>
      </c>
      <c r="K145" s="165" t="e">
        <f t="shared" si="27"/>
        <v>#NUM!</v>
      </c>
      <c r="L145" s="165" t="e">
        <f t="shared" si="28"/>
        <v>#NUM!</v>
      </c>
      <c r="M145" s="186"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100.00000000000004</v>
      </c>
      <c r="F146" s="162">
        <f t="shared" si="24"/>
        <v>0</v>
      </c>
      <c r="G146" s="162"/>
      <c r="H146" s="168">
        <f t="shared" si="25"/>
        <v>0</v>
      </c>
      <c r="I146" s="162" t="e">
        <f t="shared" si="22"/>
        <v>#NUM!</v>
      </c>
      <c r="J146" s="165" t="e">
        <f t="shared" si="26"/>
        <v>#NUM!</v>
      </c>
      <c r="K146" s="165" t="e">
        <f t="shared" si="27"/>
        <v>#NUM!</v>
      </c>
      <c r="L146" s="165" t="e">
        <f t="shared" si="28"/>
        <v>#NUM!</v>
      </c>
      <c r="M146" s="186"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100.00000000000004</v>
      </c>
      <c r="F147" s="162">
        <f t="shared" si="24"/>
        <v>0</v>
      </c>
      <c r="G147" s="162"/>
      <c r="H147" s="168">
        <f t="shared" si="25"/>
        <v>0</v>
      </c>
      <c r="I147" s="162" t="e">
        <f t="shared" si="22"/>
        <v>#NUM!</v>
      </c>
      <c r="J147" s="165" t="e">
        <f t="shared" si="26"/>
        <v>#NUM!</v>
      </c>
      <c r="K147" s="165" t="e">
        <f t="shared" si="27"/>
        <v>#NUM!</v>
      </c>
      <c r="L147" s="165" t="e">
        <f t="shared" si="28"/>
        <v>#NUM!</v>
      </c>
      <c r="M147" s="186"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100.00000000000004</v>
      </c>
      <c r="F148" s="162">
        <f t="shared" si="24"/>
        <v>0</v>
      </c>
      <c r="G148" s="162"/>
      <c r="H148" s="168">
        <f t="shared" si="25"/>
        <v>0</v>
      </c>
      <c r="I148" s="162" t="e">
        <f t="shared" si="22"/>
        <v>#NUM!</v>
      </c>
      <c r="J148" s="165" t="e">
        <f t="shared" si="26"/>
        <v>#NUM!</v>
      </c>
      <c r="K148" s="165" t="e">
        <f t="shared" si="27"/>
        <v>#NUM!</v>
      </c>
      <c r="L148" s="165" t="e">
        <f t="shared" si="28"/>
        <v>#NUM!</v>
      </c>
      <c r="M148" s="186"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100.00000000000004</v>
      </c>
      <c r="F149" s="162">
        <f t="shared" si="24"/>
        <v>0</v>
      </c>
      <c r="G149" s="162"/>
      <c r="H149" s="168">
        <f t="shared" si="25"/>
        <v>0</v>
      </c>
      <c r="I149" s="162" t="e">
        <f t="shared" si="22"/>
        <v>#NUM!</v>
      </c>
      <c r="J149" s="165" t="e">
        <f t="shared" si="26"/>
        <v>#NUM!</v>
      </c>
      <c r="K149" s="165" t="e">
        <f t="shared" si="27"/>
        <v>#NUM!</v>
      </c>
      <c r="L149" s="165" t="e">
        <f t="shared" si="28"/>
        <v>#NUM!</v>
      </c>
      <c r="M149" s="186"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100.00000000000004</v>
      </c>
      <c r="F150" s="162">
        <f t="shared" si="24"/>
        <v>0</v>
      </c>
      <c r="G150" s="162"/>
      <c r="H150" s="168">
        <f t="shared" si="25"/>
        <v>0</v>
      </c>
      <c r="I150" s="162" t="e">
        <f t="shared" si="22"/>
        <v>#NUM!</v>
      </c>
      <c r="J150" s="165" t="e">
        <f t="shared" si="26"/>
        <v>#NUM!</v>
      </c>
      <c r="K150" s="165" t="e">
        <f t="shared" si="27"/>
        <v>#NUM!</v>
      </c>
      <c r="L150" s="165" t="e">
        <f t="shared" si="28"/>
        <v>#NUM!</v>
      </c>
      <c r="M150" s="186"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100.00000000000004</v>
      </c>
      <c r="F151" s="162">
        <f t="shared" si="24"/>
        <v>0</v>
      </c>
      <c r="G151" s="162"/>
      <c r="H151" s="168">
        <f t="shared" si="25"/>
        <v>0</v>
      </c>
      <c r="I151" s="162" t="e">
        <f t="shared" si="22"/>
        <v>#NUM!</v>
      </c>
      <c r="J151" s="165" t="e">
        <f t="shared" si="26"/>
        <v>#NUM!</v>
      </c>
      <c r="K151" s="165" t="e">
        <f t="shared" si="27"/>
        <v>#NUM!</v>
      </c>
      <c r="L151" s="165" t="e">
        <f t="shared" si="28"/>
        <v>#NUM!</v>
      </c>
      <c r="M151" s="186"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100.00000000000004</v>
      </c>
      <c r="F152" s="162">
        <f t="shared" si="24"/>
        <v>0</v>
      </c>
      <c r="G152" s="162"/>
      <c r="H152" s="168">
        <f t="shared" si="25"/>
        <v>0</v>
      </c>
      <c r="I152" s="162" t="e">
        <f t="shared" si="22"/>
        <v>#NUM!</v>
      </c>
      <c r="J152" s="165" t="e">
        <f t="shared" si="26"/>
        <v>#NUM!</v>
      </c>
      <c r="K152" s="165" t="e">
        <f t="shared" si="27"/>
        <v>#NUM!</v>
      </c>
      <c r="L152" s="165" t="e">
        <f t="shared" si="28"/>
        <v>#NUM!</v>
      </c>
      <c r="M152" s="186"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100.00000000000004</v>
      </c>
      <c r="F153" s="162">
        <f t="shared" si="24"/>
        <v>0</v>
      </c>
      <c r="G153" s="162"/>
      <c r="H153" s="168">
        <f t="shared" si="25"/>
        <v>0</v>
      </c>
      <c r="I153" s="162" t="e">
        <f t="shared" si="22"/>
        <v>#NUM!</v>
      </c>
      <c r="J153" s="165" t="e">
        <f t="shared" si="26"/>
        <v>#NUM!</v>
      </c>
      <c r="K153" s="165" t="e">
        <f t="shared" si="27"/>
        <v>#NUM!</v>
      </c>
      <c r="L153" s="165" t="e">
        <f t="shared" si="28"/>
        <v>#NUM!</v>
      </c>
      <c r="M153" s="186"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100.00000000000004</v>
      </c>
      <c r="F154" s="162">
        <f t="shared" si="24"/>
        <v>0</v>
      </c>
      <c r="G154" s="162"/>
      <c r="H154" s="168">
        <f t="shared" si="25"/>
        <v>0</v>
      </c>
      <c r="I154" s="162" t="e">
        <f t="shared" si="22"/>
        <v>#NUM!</v>
      </c>
      <c r="J154" s="165" t="e">
        <f t="shared" si="26"/>
        <v>#NUM!</v>
      </c>
      <c r="K154" s="165" t="e">
        <f t="shared" si="27"/>
        <v>#NUM!</v>
      </c>
      <c r="L154" s="165" t="e">
        <f t="shared" si="28"/>
        <v>#NUM!</v>
      </c>
      <c r="M154" s="186"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100.00000000000004</v>
      </c>
      <c r="F155" s="162">
        <f t="shared" si="24"/>
        <v>0</v>
      </c>
      <c r="G155" s="162"/>
      <c r="H155" s="168">
        <f t="shared" si="25"/>
        <v>0</v>
      </c>
      <c r="I155" s="162" t="e">
        <f t="shared" si="22"/>
        <v>#NUM!</v>
      </c>
      <c r="J155" s="165" t="e">
        <f t="shared" si="26"/>
        <v>#NUM!</v>
      </c>
      <c r="K155" s="165" t="e">
        <f t="shared" si="27"/>
        <v>#NUM!</v>
      </c>
      <c r="L155" s="165" t="e">
        <f t="shared" si="28"/>
        <v>#NUM!</v>
      </c>
      <c r="M155" s="186"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100.00000000000004</v>
      </c>
      <c r="F156" s="162">
        <f t="shared" si="24"/>
        <v>0</v>
      </c>
      <c r="G156" s="162"/>
      <c r="H156" s="168">
        <f t="shared" si="25"/>
        <v>0</v>
      </c>
      <c r="I156" s="162" t="e">
        <f t="shared" si="22"/>
        <v>#NUM!</v>
      </c>
      <c r="J156" s="165" t="e">
        <f t="shared" si="26"/>
        <v>#NUM!</v>
      </c>
      <c r="K156" s="165" t="e">
        <f t="shared" si="27"/>
        <v>#NUM!</v>
      </c>
      <c r="L156" s="165" t="e">
        <f t="shared" si="28"/>
        <v>#NUM!</v>
      </c>
      <c r="M156" s="186"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100.00000000000004</v>
      </c>
      <c r="F157" s="162">
        <f t="shared" si="24"/>
        <v>0</v>
      </c>
      <c r="G157" s="162"/>
      <c r="H157" s="168">
        <f t="shared" si="25"/>
        <v>0</v>
      </c>
      <c r="I157" s="162" t="e">
        <f t="shared" si="22"/>
        <v>#NUM!</v>
      </c>
      <c r="J157" s="165" t="e">
        <f t="shared" si="26"/>
        <v>#NUM!</v>
      </c>
      <c r="K157" s="165" t="e">
        <f t="shared" si="27"/>
        <v>#NUM!</v>
      </c>
      <c r="L157" s="165" t="e">
        <f t="shared" si="28"/>
        <v>#NUM!</v>
      </c>
      <c r="M157" s="186"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100.00000000000004</v>
      </c>
      <c r="F158" s="162">
        <f t="shared" si="24"/>
        <v>0</v>
      </c>
      <c r="G158" s="162"/>
      <c r="H158" s="168">
        <f t="shared" si="25"/>
        <v>0</v>
      </c>
      <c r="I158" s="162" t="e">
        <f t="shared" ref="I158:I221" si="43">D158*F158</f>
        <v>#NUM!</v>
      </c>
      <c r="J158" s="165" t="e">
        <f t="shared" si="26"/>
        <v>#NUM!</v>
      </c>
      <c r="K158" s="165" t="e">
        <f t="shared" si="27"/>
        <v>#NUM!</v>
      </c>
      <c r="L158" s="165" t="e">
        <f t="shared" si="28"/>
        <v>#NUM!</v>
      </c>
      <c r="M158" s="186"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100.00000000000004</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6"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100.00000000000004</v>
      </c>
      <c r="F160" s="162">
        <f t="shared" si="45"/>
        <v>0</v>
      </c>
      <c r="G160" s="162"/>
      <c r="H160" s="168">
        <f t="shared" si="46"/>
        <v>0</v>
      </c>
      <c r="I160" s="162" t="e">
        <f t="shared" si="43"/>
        <v>#NUM!</v>
      </c>
      <c r="J160" s="165" t="e">
        <f t="shared" si="47"/>
        <v>#NUM!</v>
      </c>
      <c r="K160" s="165" t="e">
        <f t="shared" si="48"/>
        <v>#NUM!</v>
      </c>
      <c r="L160" s="165" t="e">
        <f t="shared" si="49"/>
        <v>#NUM!</v>
      </c>
      <c r="M160" s="186"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100.00000000000004</v>
      </c>
      <c r="F161" s="162">
        <f t="shared" si="45"/>
        <v>0</v>
      </c>
      <c r="G161" s="162"/>
      <c r="H161" s="168">
        <f t="shared" si="46"/>
        <v>0</v>
      </c>
      <c r="I161" s="162" t="e">
        <f t="shared" si="43"/>
        <v>#NUM!</v>
      </c>
      <c r="J161" s="165" t="e">
        <f t="shared" si="47"/>
        <v>#NUM!</v>
      </c>
      <c r="K161" s="165" t="e">
        <f t="shared" si="48"/>
        <v>#NUM!</v>
      </c>
      <c r="L161" s="165" t="e">
        <f t="shared" si="49"/>
        <v>#NUM!</v>
      </c>
      <c r="M161" s="186"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100.00000000000004</v>
      </c>
      <c r="F162" s="162">
        <f t="shared" si="45"/>
        <v>0</v>
      </c>
      <c r="G162" s="162"/>
      <c r="H162" s="168">
        <f t="shared" si="46"/>
        <v>0</v>
      </c>
      <c r="I162" s="162" t="e">
        <f t="shared" si="43"/>
        <v>#NUM!</v>
      </c>
      <c r="J162" s="165" t="e">
        <f t="shared" si="47"/>
        <v>#NUM!</v>
      </c>
      <c r="K162" s="165" t="e">
        <f t="shared" si="48"/>
        <v>#NUM!</v>
      </c>
      <c r="L162" s="165" t="e">
        <f t="shared" si="49"/>
        <v>#NUM!</v>
      </c>
      <c r="M162" s="186"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100.00000000000004</v>
      </c>
      <c r="F163" s="162">
        <f t="shared" si="45"/>
        <v>0</v>
      </c>
      <c r="G163" s="162"/>
      <c r="H163" s="168">
        <f t="shared" si="46"/>
        <v>0</v>
      </c>
      <c r="I163" s="162" t="e">
        <f t="shared" si="43"/>
        <v>#NUM!</v>
      </c>
      <c r="J163" s="165" t="e">
        <f t="shared" si="47"/>
        <v>#NUM!</v>
      </c>
      <c r="K163" s="165" t="e">
        <f t="shared" si="48"/>
        <v>#NUM!</v>
      </c>
      <c r="L163" s="165" t="e">
        <f t="shared" si="49"/>
        <v>#NUM!</v>
      </c>
      <c r="M163" s="186"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100.00000000000004</v>
      </c>
      <c r="F164" s="162">
        <f t="shared" si="45"/>
        <v>0</v>
      </c>
      <c r="G164" s="162"/>
      <c r="H164" s="168">
        <f t="shared" si="46"/>
        <v>0</v>
      </c>
      <c r="I164" s="162" t="e">
        <f t="shared" si="43"/>
        <v>#NUM!</v>
      </c>
      <c r="J164" s="165" t="e">
        <f t="shared" si="47"/>
        <v>#NUM!</v>
      </c>
      <c r="K164" s="165" t="e">
        <f t="shared" si="48"/>
        <v>#NUM!</v>
      </c>
      <c r="L164" s="165" t="e">
        <f t="shared" si="49"/>
        <v>#NUM!</v>
      </c>
      <c r="M164" s="186"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100.00000000000004</v>
      </c>
      <c r="F165" s="162">
        <f t="shared" si="45"/>
        <v>0</v>
      </c>
      <c r="G165" s="162"/>
      <c r="H165" s="168">
        <f t="shared" si="46"/>
        <v>0</v>
      </c>
      <c r="I165" s="162" t="e">
        <f t="shared" si="43"/>
        <v>#NUM!</v>
      </c>
      <c r="J165" s="165" t="e">
        <f t="shared" si="47"/>
        <v>#NUM!</v>
      </c>
      <c r="K165" s="165" t="e">
        <f t="shared" si="48"/>
        <v>#NUM!</v>
      </c>
      <c r="L165" s="165" t="e">
        <f t="shared" si="49"/>
        <v>#NUM!</v>
      </c>
      <c r="M165" s="186"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100.00000000000004</v>
      </c>
      <c r="F166" s="162">
        <f t="shared" si="45"/>
        <v>0</v>
      </c>
      <c r="G166" s="162"/>
      <c r="H166" s="168">
        <f t="shared" si="46"/>
        <v>0</v>
      </c>
      <c r="I166" s="162" t="e">
        <f t="shared" si="43"/>
        <v>#NUM!</v>
      </c>
      <c r="J166" s="165" t="e">
        <f t="shared" si="47"/>
        <v>#NUM!</v>
      </c>
      <c r="K166" s="165" t="e">
        <f t="shared" si="48"/>
        <v>#NUM!</v>
      </c>
      <c r="L166" s="165" t="e">
        <f t="shared" si="49"/>
        <v>#NUM!</v>
      </c>
      <c r="M166" s="186"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100.00000000000004</v>
      </c>
      <c r="F167" s="162">
        <f t="shared" si="45"/>
        <v>0</v>
      </c>
      <c r="G167" s="162"/>
      <c r="H167" s="168">
        <f t="shared" si="46"/>
        <v>0</v>
      </c>
      <c r="I167" s="162" t="e">
        <f t="shared" si="43"/>
        <v>#NUM!</v>
      </c>
      <c r="J167" s="165" t="e">
        <f t="shared" si="47"/>
        <v>#NUM!</v>
      </c>
      <c r="K167" s="165" t="e">
        <f t="shared" si="48"/>
        <v>#NUM!</v>
      </c>
      <c r="L167" s="165" t="e">
        <f t="shared" si="49"/>
        <v>#NUM!</v>
      </c>
      <c r="M167" s="186"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100.00000000000004</v>
      </c>
      <c r="F168" s="162">
        <f t="shared" si="45"/>
        <v>0</v>
      </c>
      <c r="G168" s="162"/>
      <c r="H168" s="168">
        <f t="shared" si="46"/>
        <v>0</v>
      </c>
      <c r="I168" s="162" t="e">
        <f t="shared" si="43"/>
        <v>#NUM!</v>
      </c>
      <c r="J168" s="165" t="e">
        <f t="shared" si="47"/>
        <v>#NUM!</v>
      </c>
      <c r="K168" s="165" t="e">
        <f t="shared" si="48"/>
        <v>#NUM!</v>
      </c>
      <c r="L168" s="165" t="e">
        <f t="shared" si="49"/>
        <v>#NUM!</v>
      </c>
      <c r="M168" s="186"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100.00000000000004</v>
      </c>
      <c r="F169" s="162">
        <f t="shared" si="45"/>
        <v>0</v>
      </c>
      <c r="G169" s="162"/>
      <c r="H169" s="168">
        <f t="shared" si="46"/>
        <v>0</v>
      </c>
      <c r="I169" s="162" t="e">
        <f t="shared" si="43"/>
        <v>#NUM!</v>
      </c>
      <c r="J169" s="165" t="e">
        <f t="shared" si="47"/>
        <v>#NUM!</v>
      </c>
      <c r="K169" s="165" t="e">
        <f t="shared" si="48"/>
        <v>#NUM!</v>
      </c>
      <c r="L169" s="165" t="e">
        <f t="shared" si="49"/>
        <v>#NUM!</v>
      </c>
      <c r="M169" s="186"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100.00000000000004</v>
      </c>
      <c r="F170" s="162">
        <f t="shared" si="45"/>
        <v>0</v>
      </c>
      <c r="G170" s="162"/>
      <c r="H170" s="168">
        <f t="shared" si="46"/>
        <v>0</v>
      </c>
      <c r="I170" s="162" t="e">
        <f t="shared" si="43"/>
        <v>#NUM!</v>
      </c>
      <c r="J170" s="165" t="e">
        <f t="shared" si="47"/>
        <v>#NUM!</v>
      </c>
      <c r="K170" s="165" t="e">
        <f t="shared" si="48"/>
        <v>#NUM!</v>
      </c>
      <c r="L170" s="165" t="e">
        <f t="shared" si="49"/>
        <v>#NUM!</v>
      </c>
      <c r="M170" s="186"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100.00000000000004</v>
      </c>
      <c r="F171" s="162">
        <f t="shared" si="45"/>
        <v>0</v>
      </c>
      <c r="G171" s="162"/>
      <c r="H171" s="168">
        <f t="shared" si="46"/>
        <v>0</v>
      </c>
      <c r="I171" s="162" t="e">
        <f t="shared" si="43"/>
        <v>#NUM!</v>
      </c>
      <c r="J171" s="165" t="e">
        <f t="shared" si="47"/>
        <v>#NUM!</v>
      </c>
      <c r="K171" s="165" t="e">
        <f t="shared" si="48"/>
        <v>#NUM!</v>
      </c>
      <c r="L171" s="165" t="e">
        <f t="shared" si="49"/>
        <v>#NUM!</v>
      </c>
      <c r="M171" s="186"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100.00000000000004</v>
      </c>
      <c r="F172" s="162">
        <f t="shared" si="45"/>
        <v>0</v>
      </c>
      <c r="G172" s="162"/>
      <c r="H172" s="168">
        <f t="shared" si="46"/>
        <v>0</v>
      </c>
      <c r="I172" s="162" t="e">
        <f t="shared" si="43"/>
        <v>#NUM!</v>
      </c>
      <c r="J172" s="165" t="e">
        <f t="shared" si="47"/>
        <v>#NUM!</v>
      </c>
      <c r="K172" s="165" t="e">
        <f t="shared" si="48"/>
        <v>#NUM!</v>
      </c>
      <c r="L172" s="165" t="e">
        <f t="shared" si="49"/>
        <v>#NUM!</v>
      </c>
      <c r="M172" s="186"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100.00000000000004</v>
      </c>
      <c r="F173" s="162">
        <f t="shared" si="45"/>
        <v>0</v>
      </c>
      <c r="G173" s="162"/>
      <c r="H173" s="168">
        <f t="shared" si="46"/>
        <v>0</v>
      </c>
      <c r="I173" s="162" t="e">
        <f t="shared" si="43"/>
        <v>#NUM!</v>
      </c>
      <c r="J173" s="165" t="e">
        <f t="shared" si="47"/>
        <v>#NUM!</v>
      </c>
      <c r="K173" s="165" t="e">
        <f t="shared" si="48"/>
        <v>#NUM!</v>
      </c>
      <c r="L173" s="165" t="e">
        <f t="shared" si="49"/>
        <v>#NUM!</v>
      </c>
      <c r="M173" s="186"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100.00000000000004</v>
      </c>
      <c r="F174" s="162">
        <f t="shared" si="45"/>
        <v>0</v>
      </c>
      <c r="G174" s="162"/>
      <c r="H174" s="168">
        <f t="shared" si="46"/>
        <v>0</v>
      </c>
      <c r="I174" s="162" t="e">
        <f t="shared" si="43"/>
        <v>#NUM!</v>
      </c>
      <c r="J174" s="165" t="e">
        <f t="shared" si="47"/>
        <v>#NUM!</v>
      </c>
      <c r="K174" s="165" t="e">
        <f t="shared" si="48"/>
        <v>#NUM!</v>
      </c>
      <c r="L174" s="165" t="e">
        <f t="shared" si="49"/>
        <v>#NUM!</v>
      </c>
      <c r="M174" s="186"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100.00000000000004</v>
      </c>
      <c r="F175" s="162">
        <f t="shared" si="45"/>
        <v>0</v>
      </c>
      <c r="G175" s="162"/>
      <c r="H175" s="168">
        <f t="shared" si="46"/>
        <v>0</v>
      </c>
      <c r="I175" s="162" t="e">
        <f t="shared" si="43"/>
        <v>#NUM!</v>
      </c>
      <c r="J175" s="165" t="e">
        <f t="shared" si="47"/>
        <v>#NUM!</v>
      </c>
      <c r="K175" s="165" t="e">
        <f t="shared" si="48"/>
        <v>#NUM!</v>
      </c>
      <c r="L175" s="165" t="e">
        <f t="shared" si="49"/>
        <v>#NUM!</v>
      </c>
      <c r="M175" s="186"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100.00000000000004</v>
      </c>
      <c r="F176" s="162">
        <f t="shared" si="45"/>
        <v>0</v>
      </c>
      <c r="G176" s="162"/>
      <c r="H176" s="168">
        <f t="shared" si="46"/>
        <v>0</v>
      </c>
      <c r="I176" s="162" t="e">
        <f t="shared" si="43"/>
        <v>#NUM!</v>
      </c>
      <c r="J176" s="165" t="e">
        <f t="shared" si="47"/>
        <v>#NUM!</v>
      </c>
      <c r="K176" s="165" t="e">
        <f t="shared" si="48"/>
        <v>#NUM!</v>
      </c>
      <c r="L176" s="165" t="e">
        <f t="shared" si="49"/>
        <v>#NUM!</v>
      </c>
      <c r="M176" s="186"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100.00000000000004</v>
      </c>
      <c r="F177" s="162">
        <f t="shared" si="45"/>
        <v>0</v>
      </c>
      <c r="G177" s="162"/>
      <c r="H177" s="168">
        <f t="shared" si="46"/>
        <v>0</v>
      </c>
      <c r="I177" s="162" t="e">
        <f t="shared" si="43"/>
        <v>#NUM!</v>
      </c>
      <c r="J177" s="165" t="e">
        <f t="shared" si="47"/>
        <v>#NUM!</v>
      </c>
      <c r="K177" s="165" t="e">
        <f t="shared" si="48"/>
        <v>#NUM!</v>
      </c>
      <c r="L177" s="165" t="e">
        <f t="shared" si="49"/>
        <v>#NUM!</v>
      </c>
      <c r="M177" s="186"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100.00000000000004</v>
      </c>
      <c r="F178" s="162">
        <f t="shared" si="45"/>
        <v>0</v>
      </c>
      <c r="G178" s="162"/>
      <c r="H178" s="168">
        <f t="shared" si="46"/>
        <v>0</v>
      </c>
      <c r="I178" s="162" t="e">
        <f t="shared" si="43"/>
        <v>#NUM!</v>
      </c>
      <c r="J178" s="165" t="e">
        <f t="shared" si="47"/>
        <v>#NUM!</v>
      </c>
      <c r="K178" s="165" t="e">
        <f t="shared" si="48"/>
        <v>#NUM!</v>
      </c>
      <c r="L178" s="165" t="e">
        <f t="shared" si="49"/>
        <v>#NUM!</v>
      </c>
      <c r="M178" s="186"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100.00000000000004</v>
      </c>
      <c r="F179" s="162">
        <f t="shared" si="45"/>
        <v>0</v>
      </c>
      <c r="G179" s="162"/>
      <c r="H179" s="168">
        <f t="shared" si="46"/>
        <v>0</v>
      </c>
      <c r="I179" s="162" t="e">
        <f t="shared" si="43"/>
        <v>#NUM!</v>
      </c>
      <c r="J179" s="165" t="e">
        <f t="shared" si="47"/>
        <v>#NUM!</v>
      </c>
      <c r="K179" s="165" t="e">
        <f t="shared" si="48"/>
        <v>#NUM!</v>
      </c>
      <c r="L179" s="165" t="e">
        <f t="shared" si="49"/>
        <v>#NUM!</v>
      </c>
      <c r="M179" s="186"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100.00000000000004</v>
      </c>
      <c r="F180" s="162">
        <f t="shared" si="45"/>
        <v>0</v>
      </c>
      <c r="G180" s="162"/>
      <c r="H180" s="168">
        <f t="shared" si="46"/>
        <v>0</v>
      </c>
      <c r="I180" s="162" t="e">
        <f t="shared" si="43"/>
        <v>#NUM!</v>
      </c>
      <c r="J180" s="165" t="e">
        <f t="shared" si="47"/>
        <v>#NUM!</v>
      </c>
      <c r="K180" s="165" t="e">
        <f t="shared" si="48"/>
        <v>#NUM!</v>
      </c>
      <c r="L180" s="165" t="e">
        <f t="shared" si="49"/>
        <v>#NUM!</v>
      </c>
      <c r="M180" s="186"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100.00000000000004</v>
      </c>
      <c r="F181" s="162">
        <f t="shared" si="45"/>
        <v>0</v>
      </c>
      <c r="G181" s="162"/>
      <c r="H181" s="168">
        <f t="shared" si="46"/>
        <v>0</v>
      </c>
      <c r="I181" s="162" t="e">
        <f t="shared" si="43"/>
        <v>#NUM!</v>
      </c>
      <c r="J181" s="165" t="e">
        <f t="shared" si="47"/>
        <v>#NUM!</v>
      </c>
      <c r="K181" s="165" t="e">
        <f t="shared" si="48"/>
        <v>#NUM!</v>
      </c>
      <c r="L181" s="165" t="e">
        <f t="shared" si="49"/>
        <v>#NUM!</v>
      </c>
      <c r="M181" s="186"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100.00000000000004</v>
      </c>
      <c r="F182" s="162">
        <f t="shared" si="45"/>
        <v>0</v>
      </c>
      <c r="G182" s="162"/>
      <c r="H182" s="168">
        <f t="shared" si="46"/>
        <v>0</v>
      </c>
      <c r="I182" s="162" t="e">
        <f t="shared" si="43"/>
        <v>#NUM!</v>
      </c>
      <c r="J182" s="165" t="e">
        <f t="shared" si="47"/>
        <v>#NUM!</v>
      </c>
      <c r="K182" s="165" t="e">
        <f t="shared" si="48"/>
        <v>#NUM!</v>
      </c>
      <c r="L182" s="165" t="e">
        <f t="shared" si="49"/>
        <v>#NUM!</v>
      </c>
      <c r="M182" s="186"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100.00000000000004</v>
      </c>
      <c r="F183" s="162">
        <f t="shared" si="45"/>
        <v>0</v>
      </c>
      <c r="G183" s="162"/>
      <c r="H183" s="168">
        <f t="shared" si="46"/>
        <v>0</v>
      </c>
      <c r="I183" s="162" t="e">
        <f t="shared" si="43"/>
        <v>#NUM!</v>
      </c>
      <c r="J183" s="165" t="e">
        <f t="shared" si="47"/>
        <v>#NUM!</v>
      </c>
      <c r="K183" s="165" t="e">
        <f t="shared" si="48"/>
        <v>#NUM!</v>
      </c>
      <c r="L183" s="165" t="e">
        <f t="shared" si="49"/>
        <v>#NUM!</v>
      </c>
      <c r="M183" s="186"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100.00000000000004</v>
      </c>
      <c r="F184" s="162">
        <f t="shared" si="45"/>
        <v>0</v>
      </c>
      <c r="G184" s="162"/>
      <c r="H184" s="168">
        <f t="shared" si="46"/>
        <v>0</v>
      </c>
      <c r="I184" s="162" t="e">
        <f t="shared" si="43"/>
        <v>#NUM!</v>
      </c>
      <c r="J184" s="165" t="e">
        <f t="shared" si="47"/>
        <v>#NUM!</v>
      </c>
      <c r="K184" s="165" t="e">
        <f t="shared" si="48"/>
        <v>#NUM!</v>
      </c>
      <c r="L184" s="165" t="e">
        <f t="shared" si="49"/>
        <v>#NUM!</v>
      </c>
      <c r="M184" s="186"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100.00000000000004</v>
      </c>
      <c r="F185" s="162">
        <f t="shared" si="45"/>
        <v>0</v>
      </c>
      <c r="G185" s="162"/>
      <c r="H185" s="168">
        <f t="shared" si="46"/>
        <v>0</v>
      </c>
      <c r="I185" s="162" t="e">
        <f t="shared" si="43"/>
        <v>#NUM!</v>
      </c>
      <c r="J185" s="165" t="e">
        <f t="shared" si="47"/>
        <v>#NUM!</v>
      </c>
      <c r="K185" s="165" t="e">
        <f t="shared" si="48"/>
        <v>#NUM!</v>
      </c>
      <c r="L185" s="165" t="e">
        <f t="shared" si="49"/>
        <v>#NUM!</v>
      </c>
      <c r="M185" s="186"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100.00000000000004</v>
      </c>
      <c r="F186" s="162">
        <f t="shared" si="45"/>
        <v>0</v>
      </c>
      <c r="G186" s="162"/>
      <c r="H186" s="168">
        <f t="shared" si="46"/>
        <v>0</v>
      </c>
      <c r="I186" s="162" t="e">
        <f t="shared" si="43"/>
        <v>#NUM!</v>
      </c>
      <c r="J186" s="165" t="e">
        <f t="shared" si="47"/>
        <v>#NUM!</v>
      </c>
      <c r="K186" s="165" t="e">
        <f t="shared" si="48"/>
        <v>#NUM!</v>
      </c>
      <c r="L186" s="165" t="e">
        <f t="shared" si="49"/>
        <v>#NUM!</v>
      </c>
      <c r="M186" s="186"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100.00000000000004</v>
      </c>
      <c r="F187" s="162">
        <f t="shared" si="45"/>
        <v>0</v>
      </c>
      <c r="G187" s="162"/>
      <c r="H187" s="168">
        <f t="shared" si="46"/>
        <v>0</v>
      </c>
      <c r="I187" s="162" t="e">
        <f t="shared" si="43"/>
        <v>#NUM!</v>
      </c>
      <c r="J187" s="165" t="e">
        <f t="shared" si="47"/>
        <v>#NUM!</v>
      </c>
      <c r="K187" s="165" t="e">
        <f t="shared" si="48"/>
        <v>#NUM!</v>
      </c>
      <c r="L187" s="165" t="e">
        <f t="shared" si="49"/>
        <v>#NUM!</v>
      </c>
      <c r="M187" s="186"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100.00000000000004</v>
      </c>
      <c r="F188" s="162">
        <f t="shared" si="45"/>
        <v>0</v>
      </c>
      <c r="G188" s="162"/>
      <c r="H188" s="168">
        <f t="shared" si="46"/>
        <v>0</v>
      </c>
      <c r="I188" s="162" t="e">
        <f t="shared" si="43"/>
        <v>#NUM!</v>
      </c>
      <c r="J188" s="165" t="e">
        <f t="shared" si="47"/>
        <v>#NUM!</v>
      </c>
      <c r="K188" s="165" t="e">
        <f t="shared" si="48"/>
        <v>#NUM!</v>
      </c>
      <c r="L188" s="165" t="e">
        <f t="shared" si="49"/>
        <v>#NUM!</v>
      </c>
      <c r="M188" s="186"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100.00000000000004</v>
      </c>
      <c r="F189" s="162">
        <f t="shared" si="45"/>
        <v>0</v>
      </c>
      <c r="G189" s="162"/>
      <c r="H189" s="168">
        <f t="shared" si="46"/>
        <v>0</v>
      </c>
      <c r="I189" s="162" t="e">
        <f t="shared" si="43"/>
        <v>#NUM!</v>
      </c>
      <c r="J189" s="165" t="e">
        <f t="shared" si="47"/>
        <v>#NUM!</v>
      </c>
      <c r="K189" s="165" t="e">
        <f t="shared" si="48"/>
        <v>#NUM!</v>
      </c>
      <c r="L189" s="165" t="e">
        <f t="shared" si="49"/>
        <v>#NUM!</v>
      </c>
      <c r="M189" s="186"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100.00000000000004</v>
      </c>
      <c r="F190" s="162">
        <f t="shared" si="45"/>
        <v>0</v>
      </c>
      <c r="G190" s="162"/>
      <c r="H190" s="168">
        <f t="shared" si="46"/>
        <v>0</v>
      </c>
      <c r="I190" s="162" t="e">
        <f t="shared" si="43"/>
        <v>#NUM!</v>
      </c>
      <c r="J190" s="165" t="e">
        <f t="shared" si="47"/>
        <v>#NUM!</v>
      </c>
      <c r="K190" s="165" t="e">
        <f t="shared" si="48"/>
        <v>#NUM!</v>
      </c>
      <c r="L190" s="165" t="e">
        <f t="shared" si="49"/>
        <v>#NUM!</v>
      </c>
      <c r="M190" s="186"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100.00000000000004</v>
      </c>
      <c r="F191" s="162">
        <f t="shared" si="45"/>
        <v>0</v>
      </c>
      <c r="G191" s="162"/>
      <c r="H191" s="168">
        <f t="shared" si="46"/>
        <v>0</v>
      </c>
      <c r="I191" s="162" t="e">
        <f t="shared" si="43"/>
        <v>#NUM!</v>
      </c>
      <c r="J191" s="165" t="e">
        <f t="shared" si="47"/>
        <v>#NUM!</v>
      </c>
      <c r="K191" s="165" t="e">
        <f t="shared" si="48"/>
        <v>#NUM!</v>
      </c>
      <c r="L191" s="165" t="e">
        <f t="shared" si="49"/>
        <v>#NUM!</v>
      </c>
      <c r="M191" s="186"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100.00000000000004</v>
      </c>
      <c r="F192" s="162">
        <f t="shared" si="45"/>
        <v>0</v>
      </c>
      <c r="G192" s="162"/>
      <c r="H192" s="168">
        <f t="shared" si="46"/>
        <v>0</v>
      </c>
      <c r="I192" s="162" t="e">
        <f t="shared" si="43"/>
        <v>#NUM!</v>
      </c>
      <c r="J192" s="165" t="e">
        <f t="shared" si="47"/>
        <v>#NUM!</v>
      </c>
      <c r="K192" s="165" t="e">
        <f t="shared" si="48"/>
        <v>#NUM!</v>
      </c>
      <c r="L192" s="165" t="e">
        <f t="shared" si="49"/>
        <v>#NUM!</v>
      </c>
      <c r="M192" s="186"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100.00000000000004</v>
      </c>
      <c r="F193" s="162">
        <f t="shared" si="45"/>
        <v>0</v>
      </c>
      <c r="G193" s="162"/>
      <c r="H193" s="168">
        <f t="shared" si="46"/>
        <v>0</v>
      </c>
      <c r="I193" s="162" t="e">
        <f t="shared" si="43"/>
        <v>#NUM!</v>
      </c>
      <c r="J193" s="165" t="e">
        <f t="shared" si="47"/>
        <v>#NUM!</v>
      </c>
      <c r="K193" s="165" t="e">
        <f t="shared" si="48"/>
        <v>#NUM!</v>
      </c>
      <c r="L193" s="165" t="e">
        <f t="shared" si="49"/>
        <v>#NUM!</v>
      </c>
      <c r="M193" s="186"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100.00000000000004</v>
      </c>
      <c r="F194" s="162">
        <f t="shared" si="45"/>
        <v>0</v>
      </c>
      <c r="G194" s="162"/>
      <c r="H194" s="168">
        <f t="shared" si="46"/>
        <v>0</v>
      </c>
      <c r="I194" s="162" t="e">
        <f t="shared" si="43"/>
        <v>#NUM!</v>
      </c>
      <c r="J194" s="165" t="e">
        <f t="shared" si="47"/>
        <v>#NUM!</v>
      </c>
      <c r="K194" s="165" t="e">
        <f t="shared" si="48"/>
        <v>#NUM!</v>
      </c>
      <c r="L194" s="165" t="e">
        <f t="shared" si="49"/>
        <v>#NUM!</v>
      </c>
      <c r="M194" s="186"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100.00000000000004</v>
      </c>
      <c r="F195" s="162">
        <f t="shared" si="45"/>
        <v>0</v>
      </c>
      <c r="G195" s="162"/>
      <c r="H195" s="168">
        <f t="shared" si="46"/>
        <v>0</v>
      </c>
      <c r="I195" s="162" t="e">
        <f t="shared" si="43"/>
        <v>#NUM!</v>
      </c>
      <c r="J195" s="165" t="e">
        <f t="shared" si="47"/>
        <v>#NUM!</v>
      </c>
      <c r="K195" s="165" t="e">
        <f t="shared" si="48"/>
        <v>#NUM!</v>
      </c>
      <c r="L195" s="165" t="e">
        <f t="shared" si="49"/>
        <v>#NUM!</v>
      </c>
      <c r="M195" s="186"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100.00000000000004</v>
      </c>
      <c r="F196" s="162">
        <f t="shared" si="45"/>
        <v>0</v>
      </c>
      <c r="G196" s="162"/>
      <c r="H196" s="168">
        <f t="shared" si="46"/>
        <v>0</v>
      </c>
      <c r="I196" s="162" t="e">
        <f t="shared" si="43"/>
        <v>#NUM!</v>
      </c>
      <c r="J196" s="165" t="e">
        <f t="shared" si="47"/>
        <v>#NUM!</v>
      </c>
      <c r="K196" s="165" t="e">
        <f t="shared" si="48"/>
        <v>#NUM!</v>
      </c>
      <c r="L196" s="165" t="e">
        <f t="shared" si="49"/>
        <v>#NUM!</v>
      </c>
      <c r="M196" s="186"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100.00000000000004</v>
      </c>
      <c r="F197" s="162">
        <f t="shared" si="45"/>
        <v>0</v>
      </c>
      <c r="G197" s="162"/>
      <c r="H197" s="168">
        <f t="shared" si="46"/>
        <v>0</v>
      </c>
      <c r="I197" s="162" t="e">
        <f t="shared" si="43"/>
        <v>#NUM!</v>
      </c>
      <c r="J197" s="165" t="e">
        <f t="shared" si="47"/>
        <v>#NUM!</v>
      </c>
      <c r="K197" s="165" t="e">
        <f t="shared" si="48"/>
        <v>#NUM!</v>
      </c>
      <c r="L197" s="165" t="e">
        <f t="shared" si="49"/>
        <v>#NUM!</v>
      </c>
      <c r="M197" s="186"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100.00000000000004</v>
      </c>
      <c r="F198" s="162">
        <f t="shared" si="45"/>
        <v>0</v>
      </c>
      <c r="G198" s="162"/>
      <c r="H198" s="168">
        <f t="shared" si="46"/>
        <v>0</v>
      </c>
      <c r="I198" s="162" t="e">
        <f t="shared" si="43"/>
        <v>#NUM!</v>
      </c>
      <c r="J198" s="165" t="e">
        <f t="shared" si="47"/>
        <v>#NUM!</v>
      </c>
      <c r="K198" s="165" t="e">
        <f t="shared" si="48"/>
        <v>#NUM!</v>
      </c>
      <c r="L198" s="165" t="e">
        <f t="shared" si="49"/>
        <v>#NUM!</v>
      </c>
      <c r="M198" s="186"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100.00000000000004</v>
      </c>
      <c r="F199" s="162">
        <f t="shared" si="45"/>
        <v>0</v>
      </c>
      <c r="G199" s="162"/>
      <c r="H199" s="168">
        <f t="shared" si="46"/>
        <v>0</v>
      </c>
      <c r="I199" s="162" t="e">
        <f t="shared" si="43"/>
        <v>#NUM!</v>
      </c>
      <c r="J199" s="165" t="e">
        <f t="shared" si="47"/>
        <v>#NUM!</v>
      </c>
      <c r="K199" s="165" t="e">
        <f t="shared" si="48"/>
        <v>#NUM!</v>
      </c>
      <c r="L199" s="165" t="e">
        <f t="shared" si="49"/>
        <v>#NUM!</v>
      </c>
      <c r="M199" s="186"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100.00000000000004</v>
      </c>
      <c r="F200" s="162">
        <f t="shared" si="45"/>
        <v>0</v>
      </c>
      <c r="G200" s="162"/>
      <c r="H200" s="168">
        <f t="shared" si="46"/>
        <v>0</v>
      </c>
      <c r="I200" s="162" t="e">
        <f t="shared" si="43"/>
        <v>#NUM!</v>
      </c>
      <c r="J200" s="165" t="e">
        <f t="shared" si="47"/>
        <v>#NUM!</v>
      </c>
      <c r="K200" s="165" t="e">
        <f t="shared" si="48"/>
        <v>#NUM!</v>
      </c>
      <c r="L200" s="165" t="e">
        <f t="shared" si="49"/>
        <v>#NUM!</v>
      </c>
      <c r="M200" s="186"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100.00000000000004</v>
      </c>
      <c r="F201" s="162">
        <f t="shared" si="45"/>
        <v>0</v>
      </c>
      <c r="G201" s="162"/>
      <c r="H201" s="168">
        <f t="shared" si="46"/>
        <v>0</v>
      </c>
      <c r="I201" s="162" t="e">
        <f t="shared" si="43"/>
        <v>#NUM!</v>
      </c>
      <c r="J201" s="165" t="e">
        <f t="shared" si="47"/>
        <v>#NUM!</v>
      </c>
      <c r="K201" s="165" t="e">
        <f t="shared" si="48"/>
        <v>#NUM!</v>
      </c>
      <c r="L201" s="165" t="e">
        <f t="shared" si="49"/>
        <v>#NUM!</v>
      </c>
      <c r="M201" s="186"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100.00000000000004</v>
      </c>
      <c r="F202" s="162">
        <f t="shared" si="45"/>
        <v>0</v>
      </c>
      <c r="G202" s="162"/>
      <c r="H202" s="168">
        <f t="shared" si="46"/>
        <v>0</v>
      </c>
      <c r="I202" s="162" t="e">
        <f t="shared" si="43"/>
        <v>#NUM!</v>
      </c>
      <c r="J202" s="165" t="e">
        <f t="shared" si="47"/>
        <v>#NUM!</v>
      </c>
      <c r="K202" s="165" t="e">
        <f t="shared" si="48"/>
        <v>#NUM!</v>
      </c>
      <c r="L202" s="165" t="e">
        <f t="shared" si="49"/>
        <v>#NUM!</v>
      </c>
      <c r="M202" s="186"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100.00000000000004</v>
      </c>
      <c r="F203" s="162">
        <f t="shared" si="45"/>
        <v>0</v>
      </c>
      <c r="G203" s="162"/>
      <c r="H203" s="168">
        <f t="shared" si="46"/>
        <v>0</v>
      </c>
      <c r="I203" s="162" t="e">
        <f t="shared" si="43"/>
        <v>#NUM!</v>
      </c>
      <c r="J203" s="165" t="e">
        <f t="shared" si="47"/>
        <v>#NUM!</v>
      </c>
      <c r="K203" s="165" t="e">
        <f t="shared" si="48"/>
        <v>#NUM!</v>
      </c>
      <c r="L203" s="165" t="e">
        <f t="shared" si="49"/>
        <v>#NUM!</v>
      </c>
      <c r="M203" s="186"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100.00000000000004</v>
      </c>
      <c r="F204" s="162">
        <f t="shared" si="45"/>
        <v>0</v>
      </c>
      <c r="G204" s="162"/>
      <c r="H204" s="168">
        <f t="shared" si="46"/>
        <v>0</v>
      </c>
      <c r="I204" s="162" t="e">
        <f t="shared" si="43"/>
        <v>#NUM!</v>
      </c>
      <c r="J204" s="165" t="e">
        <f t="shared" si="47"/>
        <v>#NUM!</v>
      </c>
      <c r="K204" s="165" t="e">
        <f t="shared" si="48"/>
        <v>#NUM!</v>
      </c>
      <c r="L204" s="165" t="e">
        <f t="shared" si="49"/>
        <v>#NUM!</v>
      </c>
      <c r="M204" s="186"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100.00000000000004</v>
      </c>
      <c r="F205" s="162">
        <f t="shared" si="45"/>
        <v>0</v>
      </c>
      <c r="G205" s="162"/>
      <c r="H205" s="168">
        <f t="shared" si="46"/>
        <v>0</v>
      </c>
      <c r="I205" s="162" t="e">
        <f t="shared" si="43"/>
        <v>#NUM!</v>
      </c>
      <c r="J205" s="165" t="e">
        <f t="shared" si="47"/>
        <v>#NUM!</v>
      </c>
      <c r="K205" s="165" t="e">
        <f t="shared" si="48"/>
        <v>#NUM!</v>
      </c>
      <c r="L205" s="165" t="e">
        <f t="shared" si="49"/>
        <v>#NUM!</v>
      </c>
      <c r="M205" s="186"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100.00000000000004</v>
      </c>
      <c r="F206" s="162">
        <f t="shared" si="45"/>
        <v>0</v>
      </c>
      <c r="G206" s="162"/>
      <c r="H206" s="168">
        <f t="shared" si="46"/>
        <v>0</v>
      </c>
      <c r="I206" s="162" t="e">
        <f t="shared" si="43"/>
        <v>#NUM!</v>
      </c>
      <c r="J206" s="165" t="e">
        <f t="shared" si="47"/>
        <v>#NUM!</v>
      </c>
      <c r="K206" s="165" t="e">
        <f t="shared" si="48"/>
        <v>#NUM!</v>
      </c>
      <c r="L206" s="165" t="e">
        <f t="shared" si="49"/>
        <v>#NUM!</v>
      </c>
      <c r="M206" s="186"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100.00000000000004</v>
      </c>
      <c r="F207" s="162">
        <f t="shared" si="45"/>
        <v>0</v>
      </c>
      <c r="G207" s="162"/>
      <c r="H207" s="168">
        <f t="shared" si="46"/>
        <v>0</v>
      </c>
      <c r="I207" s="162" t="e">
        <f t="shared" si="43"/>
        <v>#NUM!</v>
      </c>
      <c r="J207" s="165" t="e">
        <f t="shared" si="47"/>
        <v>#NUM!</v>
      </c>
      <c r="K207" s="165" t="e">
        <f t="shared" si="48"/>
        <v>#NUM!</v>
      </c>
      <c r="L207" s="165" t="e">
        <f t="shared" si="49"/>
        <v>#NUM!</v>
      </c>
      <c r="M207" s="186"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100.00000000000004</v>
      </c>
      <c r="F208" s="162">
        <f t="shared" si="45"/>
        <v>0</v>
      </c>
      <c r="G208" s="162"/>
      <c r="H208" s="168">
        <f t="shared" si="46"/>
        <v>0</v>
      </c>
      <c r="I208" s="162" t="e">
        <f t="shared" si="43"/>
        <v>#NUM!</v>
      </c>
      <c r="J208" s="165" t="e">
        <f t="shared" si="47"/>
        <v>#NUM!</v>
      </c>
      <c r="K208" s="165" t="e">
        <f t="shared" si="48"/>
        <v>#NUM!</v>
      </c>
      <c r="L208" s="165" t="e">
        <f t="shared" si="49"/>
        <v>#NUM!</v>
      </c>
      <c r="M208" s="186"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100.00000000000004</v>
      </c>
      <c r="F209" s="162">
        <f t="shared" si="45"/>
        <v>0</v>
      </c>
      <c r="G209" s="162"/>
      <c r="H209" s="168">
        <f t="shared" si="46"/>
        <v>0</v>
      </c>
      <c r="I209" s="162" t="e">
        <f t="shared" si="43"/>
        <v>#NUM!</v>
      </c>
      <c r="J209" s="165" t="e">
        <f t="shared" si="47"/>
        <v>#NUM!</v>
      </c>
      <c r="K209" s="165" t="e">
        <f t="shared" si="48"/>
        <v>#NUM!</v>
      </c>
      <c r="L209" s="165" t="e">
        <f t="shared" si="49"/>
        <v>#NUM!</v>
      </c>
      <c r="M209" s="186"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100.00000000000004</v>
      </c>
      <c r="F210" s="162">
        <f t="shared" si="45"/>
        <v>0</v>
      </c>
      <c r="G210" s="162"/>
      <c r="H210" s="168">
        <f t="shared" si="46"/>
        <v>0</v>
      </c>
      <c r="I210" s="162" t="e">
        <f t="shared" si="43"/>
        <v>#NUM!</v>
      </c>
      <c r="J210" s="165" t="e">
        <f t="shared" si="47"/>
        <v>#NUM!</v>
      </c>
      <c r="K210" s="165" t="e">
        <f t="shared" si="48"/>
        <v>#NUM!</v>
      </c>
      <c r="L210" s="165" t="e">
        <f t="shared" si="49"/>
        <v>#NUM!</v>
      </c>
      <c r="M210" s="186"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100.00000000000004</v>
      </c>
      <c r="F211" s="162">
        <f t="shared" si="45"/>
        <v>0</v>
      </c>
      <c r="G211" s="162"/>
      <c r="H211" s="168">
        <f t="shared" si="46"/>
        <v>0</v>
      </c>
      <c r="I211" s="162" t="e">
        <f t="shared" si="43"/>
        <v>#NUM!</v>
      </c>
      <c r="J211" s="165" t="e">
        <f t="shared" si="47"/>
        <v>#NUM!</v>
      </c>
      <c r="K211" s="165" t="e">
        <f t="shared" si="48"/>
        <v>#NUM!</v>
      </c>
      <c r="L211" s="165" t="e">
        <f t="shared" si="49"/>
        <v>#NUM!</v>
      </c>
      <c r="M211" s="186"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100.00000000000004</v>
      </c>
      <c r="F212" s="162">
        <f t="shared" si="45"/>
        <v>0</v>
      </c>
      <c r="G212" s="162"/>
      <c r="H212" s="168">
        <f t="shared" si="46"/>
        <v>0</v>
      </c>
      <c r="I212" s="162" t="e">
        <f t="shared" si="43"/>
        <v>#NUM!</v>
      </c>
      <c r="J212" s="165" t="e">
        <f t="shared" si="47"/>
        <v>#NUM!</v>
      </c>
      <c r="K212" s="165" t="e">
        <f t="shared" si="48"/>
        <v>#NUM!</v>
      </c>
      <c r="L212" s="165" t="e">
        <f t="shared" si="49"/>
        <v>#NUM!</v>
      </c>
      <c r="M212" s="186"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100.00000000000004</v>
      </c>
      <c r="F213" s="162">
        <f t="shared" si="45"/>
        <v>0</v>
      </c>
      <c r="G213" s="162"/>
      <c r="H213" s="168">
        <f t="shared" si="46"/>
        <v>0</v>
      </c>
      <c r="I213" s="162" t="e">
        <f t="shared" si="43"/>
        <v>#NUM!</v>
      </c>
      <c r="J213" s="165" t="e">
        <f t="shared" si="47"/>
        <v>#NUM!</v>
      </c>
      <c r="K213" s="165" t="e">
        <f t="shared" si="48"/>
        <v>#NUM!</v>
      </c>
      <c r="L213" s="165" t="e">
        <f t="shared" si="49"/>
        <v>#NUM!</v>
      </c>
      <c r="M213" s="186"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100.00000000000004</v>
      </c>
      <c r="F214" s="162">
        <f t="shared" si="45"/>
        <v>0</v>
      </c>
      <c r="G214" s="162"/>
      <c r="H214" s="168">
        <f t="shared" si="46"/>
        <v>0</v>
      </c>
      <c r="I214" s="162" t="e">
        <f t="shared" si="43"/>
        <v>#NUM!</v>
      </c>
      <c r="J214" s="165" t="e">
        <f t="shared" si="47"/>
        <v>#NUM!</v>
      </c>
      <c r="K214" s="165" t="e">
        <f t="shared" si="48"/>
        <v>#NUM!</v>
      </c>
      <c r="L214" s="165" t="e">
        <f t="shared" si="49"/>
        <v>#NUM!</v>
      </c>
      <c r="M214" s="186"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100.00000000000004</v>
      </c>
      <c r="F215" s="162">
        <f t="shared" si="45"/>
        <v>0</v>
      </c>
      <c r="G215" s="162"/>
      <c r="H215" s="168">
        <f t="shared" si="46"/>
        <v>0</v>
      </c>
      <c r="I215" s="162" t="e">
        <f t="shared" si="43"/>
        <v>#NUM!</v>
      </c>
      <c r="J215" s="165" t="e">
        <f t="shared" si="47"/>
        <v>#NUM!</v>
      </c>
      <c r="K215" s="165" t="e">
        <f t="shared" si="48"/>
        <v>#NUM!</v>
      </c>
      <c r="L215" s="165" t="e">
        <f t="shared" si="49"/>
        <v>#NUM!</v>
      </c>
      <c r="M215" s="186"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100.00000000000004</v>
      </c>
      <c r="F216" s="162">
        <f t="shared" si="45"/>
        <v>0</v>
      </c>
      <c r="G216" s="162"/>
      <c r="H216" s="168">
        <f t="shared" si="46"/>
        <v>0</v>
      </c>
      <c r="I216" s="162" t="e">
        <f t="shared" si="43"/>
        <v>#NUM!</v>
      </c>
      <c r="J216" s="165" t="e">
        <f t="shared" si="47"/>
        <v>#NUM!</v>
      </c>
      <c r="K216" s="165" t="e">
        <f t="shared" si="48"/>
        <v>#NUM!</v>
      </c>
      <c r="L216" s="165" t="e">
        <f t="shared" si="49"/>
        <v>#NUM!</v>
      </c>
      <c r="M216" s="186"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100.00000000000004</v>
      </c>
      <c r="F217" s="162">
        <f t="shared" si="45"/>
        <v>0</v>
      </c>
      <c r="G217" s="162"/>
      <c r="H217" s="168">
        <f t="shared" si="46"/>
        <v>0</v>
      </c>
      <c r="I217" s="162" t="e">
        <f t="shared" si="43"/>
        <v>#NUM!</v>
      </c>
      <c r="J217" s="165" t="e">
        <f t="shared" si="47"/>
        <v>#NUM!</v>
      </c>
      <c r="K217" s="165" t="e">
        <f t="shared" si="48"/>
        <v>#NUM!</v>
      </c>
      <c r="L217" s="165" t="e">
        <f t="shared" si="49"/>
        <v>#NUM!</v>
      </c>
      <c r="M217" s="186"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100.00000000000004</v>
      </c>
      <c r="F218" s="162">
        <f t="shared" si="45"/>
        <v>0</v>
      </c>
      <c r="G218" s="162"/>
      <c r="H218" s="168">
        <f t="shared" si="46"/>
        <v>0</v>
      </c>
      <c r="I218" s="162" t="e">
        <f t="shared" si="43"/>
        <v>#NUM!</v>
      </c>
      <c r="J218" s="165" t="e">
        <f t="shared" si="47"/>
        <v>#NUM!</v>
      </c>
      <c r="K218" s="165" t="e">
        <f t="shared" si="48"/>
        <v>#NUM!</v>
      </c>
      <c r="L218" s="165" t="e">
        <f t="shared" si="49"/>
        <v>#NUM!</v>
      </c>
      <c r="M218" s="186"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100.00000000000004</v>
      </c>
      <c r="F219" s="162">
        <f t="shared" si="45"/>
        <v>0</v>
      </c>
      <c r="G219" s="162"/>
      <c r="H219" s="168">
        <f t="shared" si="46"/>
        <v>0</v>
      </c>
      <c r="I219" s="162" t="e">
        <f t="shared" si="43"/>
        <v>#NUM!</v>
      </c>
      <c r="J219" s="165" t="e">
        <f t="shared" si="47"/>
        <v>#NUM!</v>
      </c>
      <c r="K219" s="165" t="e">
        <f t="shared" si="48"/>
        <v>#NUM!</v>
      </c>
      <c r="L219" s="165" t="e">
        <f t="shared" si="49"/>
        <v>#NUM!</v>
      </c>
      <c r="M219" s="186"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100.00000000000004</v>
      </c>
      <c r="F220" s="162">
        <f t="shared" si="45"/>
        <v>0</v>
      </c>
      <c r="G220" s="162"/>
      <c r="H220" s="168">
        <f t="shared" si="46"/>
        <v>0</v>
      </c>
      <c r="I220" s="162" t="e">
        <f t="shared" si="43"/>
        <v>#NUM!</v>
      </c>
      <c r="J220" s="165" t="e">
        <f t="shared" si="47"/>
        <v>#NUM!</v>
      </c>
      <c r="K220" s="165" t="e">
        <f t="shared" si="48"/>
        <v>#NUM!</v>
      </c>
      <c r="L220" s="165" t="e">
        <f t="shared" si="49"/>
        <v>#NUM!</v>
      </c>
      <c r="M220" s="186"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100.00000000000004</v>
      </c>
      <c r="F221" s="162">
        <f t="shared" si="45"/>
        <v>0</v>
      </c>
      <c r="G221" s="162"/>
      <c r="H221" s="168">
        <f t="shared" si="46"/>
        <v>0</v>
      </c>
      <c r="I221" s="162" t="e">
        <f t="shared" si="43"/>
        <v>#NUM!</v>
      </c>
      <c r="J221" s="165" t="e">
        <f t="shared" si="47"/>
        <v>#NUM!</v>
      </c>
      <c r="K221" s="165" t="e">
        <f t="shared" si="48"/>
        <v>#NUM!</v>
      </c>
      <c r="L221" s="165" t="e">
        <f t="shared" si="49"/>
        <v>#NUM!</v>
      </c>
      <c r="M221" s="186"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100.00000000000004</v>
      </c>
      <c r="F222" s="162">
        <f t="shared" si="45"/>
        <v>0</v>
      </c>
      <c r="G222" s="162"/>
      <c r="H222" s="168">
        <f t="shared" si="46"/>
        <v>0</v>
      </c>
      <c r="I222" s="162" t="e">
        <f t="shared" ref="I222:I250" si="64">D222*F222</f>
        <v>#NUM!</v>
      </c>
      <c r="J222" s="165" t="e">
        <f t="shared" si="47"/>
        <v>#NUM!</v>
      </c>
      <c r="K222" s="165" t="e">
        <f t="shared" si="48"/>
        <v>#NUM!</v>
      </c>
      <c r="L222" s="165" t="e">
        <f t="shared" si="49"/>
        <v>#NUM!</v>
      </c>
      <c r="M222" s="186"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100.00000000000004</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6"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100.00000000000004</v>
      </c>
      <c r="F224" s="162">
        <f t="shared" si="66"/>
        <v>0</v>
      </c>
      <c r="G224" s="162"/>
      <c r="H224" s="168">
        <f t="shared" si="67"/>
        <v>0</v>
      </c>
      <c r="I224" s="162" t="e">
        <f t="shared" si="64"/>
        <v>#NUM!</v>
      </c>
      <c r="J224" s="165" t="e">
        <f t="shared" si="68"/>
        <v>#NUM!</v>
      </c>
      <c r="K224" s="165" t="e">
        <f t="shared" si="69"/>
        <v>#NUM!</v>
      </c>
      <c r="L224" s="165" t="e">
        <f t="shared" si="70"/>
        <v>#NUM!</v>
      </c>
      <c r="M224" s="186"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100.00000000000004</v>
      </c>
      <c r="F225" s="162">
        <f t="shared" si="66"/>
        <v>0</v>
      </c>
      <c r="G225" s="162"/>
      <c r="H225" s="168">
        <f t="shared" si="67"/>
        <v>0</v>
      </c>
      <c r="I225" s="162" t="e">
        <f t="shared" si="64"/>
        <v>#NUM!</v>
      </c>
      <c r="J225" s="165" t="e">
        <f t="shared" si="68"/>
        <v>#NUM!</v>
      </c>
      <c r="K225" s="165" t="e">
        <f t="shared" si="69"/>
        <v>#NUM!</v>
      </c>
      <c r="L225" s="165" t="e">
        <f t="shared" si="70"/>
        <v>#NUM!</v>
      </c>
      <c r="M225" s="186"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100.00000000000004</v>
      </c>
      <c r="F226" s="162">
        <f t="shared" si="66"/>
        <v>0</v>
      </c>
      <c r="G226" s="162"/>
      <c r="H226" s="168">
        <f t="shared" si="67"/>
        <v>0</v>
      </c>
      <c r="I226" s="162" t="e">
        <f t="shared" si="64"/>
        <v>#NUM!</v>
      </c>
      <c r="J226" s="165" t="e">
        <f t="shared" si="68"/>
        <v>#NUM!</v>
      </c>
      <c r="K226" s="165" t="e">
        <f t="shared" si="69"/>
        <v>#NUM!</v>
      </c>
      <c r="L226" s="165" t="e">
        <f t="shared" si="70"/>
        <v>#NUM!</v>
      </c>
      <c r="M226" s="186"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100.00000000000004</v>
      </c>
      <c r="F227" s="162">
        <f t="shared" si="66"/>
        <v>0</v>
      </c>
      <c r="G227" s="162"/>
      <c r="H227" s="168">
        <f t="shared" si="67"/>
        <v>0</v>
      </c>
      <c r="I227" s="162" t="e">
        <f t="shared" si="64"/>
        <v>#NUM!</v>
      </c>
      <c r="J227" s="165" t="e">
        <f t="shared" si="68"/>
        <v>#NUM!</v>
      </c>
      <c r="K227" s="165" t="e">
        <f t="shared" si="69"/>
        <v>#NUM!</v>
      </c>
      <c r="L227" s="165" t="e">
        <f t="shared" si="70"/>
        <v>#NUM!</v>
      </c>
      <c r="M227" s="186"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100.00000000000004</v>
      </c>
      <c r="F228" s="162">
        <f t="shared" si="66"/>
        <v>0</v>
      </c>
      <c r="G228" s="162"/>
      <c r="H228" s="168">
        <f t="shared" si="67"/>
        <v>0</v>
      </c>
      <c r="I228" s="162" t="e">
        <f t="shared" si="64"/>
        <v>#NUM!</v>
      </c>
      <c r="J228" s="165" t="e">
        <f t="shared" si="68"/>
        <v>#NUM!</v>
      </c>
      <c r="K228" s="165" t="e">
        <f t="shared" si="69"/>
        <v>#NUM!</v>
      </c>
      <c r="L228" s="165" t="e">
        <f t="shared" si="70"/>
        <v>#NUM!</v>
      </c>
      <c r="M228" s="186"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100.00000000000004</v>
      </c>
      <c r="F229" s="162">
        <f t="shared" si="66"/>
        <v>0</v>
      </c>
      <c r="G229" s="162"/>
      <c r="H229" s="168">
        <f t="shared" si="67"/>
        <v>0</v>
      </c>
      <c r="I229" s="162" t="e">
        <f t="shared" si="64"/>
        <v>#NUM!</v>
      </c>
      <c r="J229" s="165" t="e">
        <f t="shared" si="68"/>
        <v>#NUM!</v>
      </c>
      <c r="K229" s="165" t="e">
        <f t="shared" si="69"/>
        <v>#NUM!</v>
      </c>
      <c r="L229" s="165" t="e">
        <f t="shared" si="70"/>
        <v>#NUM!</v>
      </c>
      <c r="M229" s="186"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100.00000000000004</v>
      </c>
      <c r="F230" s="162">
        <f t="shared" si="66"/>
        <v>0</v>
      </c>
      <c r="G230" s="162"/>
      <c r="H230" s="168">
        <f t="shared" si="67"/>
        <v>0</v>
      </c>
      <c r="I230" s="162" t="e">
        <f t="shared" si="64"/>
        <v>#NUM!</v>
      </c>
      <c r="J230" s="165" t="e">
        <f t="shared" si="68"/>
        <v>#NUM!</v>
      </c>
      <c r="K230" s="165" t="e">
        <f t="shared" si="69"/>
        <v>#NUM!</v>
      </c>
      <c r="L230" s="165" t="e">
        <f t="shared" si="70"/>
        <v>#NUM!</v>
      </c>
      <c r="M230" s="186"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100.00000000000004</v>
      </c>
      <c r="F231" s="162">
        <f t="shared" si="66"/>
        <v>0</v>
      </c>
      <c r="G231" s="162"/>
      <c r="H231" s="168">
        <f t="shared" si="67"/>
        <v>0</v>
      </c>
      <c r="I231" s="162" t="e">
        <f t="shared" si="64"/>
        <v>#NUM!</v>
      </c>
      <c r="J231" s="165" t="e">
        <f t="shared" si="68"/>
        <v>#NUM!</v>
      </c>
      <c r="K231" s="165" t="e">
        <f t="shared" si="69"/>
        <v>#NUM!</v>
      </c>
      <c r="L231" s="165" t="e">
        <f t="shared" si="70"/>
        <v>#NUM!</v>
      </c>
      <c r="M231" s="186"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100.00000000000004</v>
      </c>
      <c r="F232" s="162">
        <f t="shared" si="66"/>
        <v>0</v>
      </c>
      <c r="G232" s="162"/>
      <c r="H232" s="168">
        <f t="shared" si="67"/>
        <v>0</v>
      </c>
      <c r="I232" s="162" t="e">
        <f t="shared" si="64"/>
        <v>#NUM!</v>
      </c>
      <c r="J232" s="165" t="e">
        <f t="shared" si="68"/>
        <v>#NUM!</v>
      </c>
      <c r="K232" s="165" t="e">
        <f t="shared" si="69"/>
        <v>#NUM!</v>
      </c>
      <c r="L232" s="165" t="e">
        <f t="shared" si="70"/>
        <v>#NUM!</v>
      </c>
      <c r="M232" s="186"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100.00000000000004</v>
      </c>
      <c r="F233" s="162">
        <f t="shared" si="66"/>
        <v>0</v>
      </c>
      <c r="G233" s="162"/>
      <c r="H233" s="168">
        <f t="shared" si="67"/>
        <v>0</v>
      </c>
      <c r="I233" s="162" t="e">
        <f t="shared" si="64"/>
        <v>#NUM!</v>
      </c>
      <c r="J233" s="165" t="e">
        <f t="shared" si="68"/>
        <v>#NUM!</v>
      </c>
      <c r="K233" s="165" t="e">
        <f t="shared" si="69"/>
        <v>#NUM!</v>
      </c>
      <c r="L233" s="165" t="e">
        <f t="shared" si="70"/>
        <v>#NUM!</v>
      </c>
      <c r="M233" s="186"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100.00000000000004</v>
      </c>
      <c r="F234" s="162">
        <f t="shared" si="66"/>
        <v>0</v>
      </c>
      <c r="G234" s="162"/>
      <c r="H234" s="168">
        <f t="shared" si="67"/>
        <v>0</v>
      </c>
      <c r="I234" s="162" t="e">
        <f t="shared" si="64"/>
        <v>#NUM!</v>
      </c>
      <c r="J234" s="165" t="e">
        <f t="shared" si="68"/>
        <v>#NUM!</v>
      </c>
      <c r="K234" s="165" t="e">
        <f t="shared" si="69"/>
        <v>#NUM!</v>
      </c>
      <c r="L234" s="165" t="e">
        <f t="shared" si="70"/>
        <v>#NUM!</v>
      </c>
      <c r="M234" s="186"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100.00000000000004</v>
      </c>
      <c r="F235" s="162">
        <f t="shared" si="66"/>
        <v>0</v>
      </c>
      <c r="G235" s="162"/>
      <c r="H235" s="168">
        <f t="shared" si="67"/>
        <v>0</v>
      </c>
      <c r="I235" s="162" t="e">
        <f t="shared" si="64"/>
        <v>#NUM!</v>
      </c>
      <c r="J235" s="165" t="e">
        <f t="shared" si="68"/>
        <v>#NUM!</v>
      </c>
      <c r="K235" s="165" t="e">
        <f t="shared" si="69"/>
        <v>#NUM!</v>
      </c>
      <c r="L235" s="165" t="e">
        <f t="shared" si="70"/>
        <v>#NUM!</v>
      </c>
      <c r="M235" s="186"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100.00000000000004</v>
      </c>
      <c r="F236" s="162">
        <f t="shared" si="66"/>
        <v>0</v>
      </c>
      <c r="G236" s="162"/>
      <c r="H236" s="168">
        <f t="shared" si="67"/>
        <v>0</v>
      </c>
      <c r="I236" s="162" t="e">
        <f t="shared" si="64"/>
        <v>#NUM!</v>
      </c>
      <c r="J236" s="165" t="e">
        <f t="shared" si="68"/>
        <v>#NUM!</v>
      </c>
      <c r="K236" s="165" t="e">
        <f t="shared" si="69"/>
        <v>#NUM!</v>
      </c>
      <c r="L236" s="165" t="e">
        <f t="shared" si="70"/>
        <v>#NUM!</v>
      </c>
      <c r="M236" s="186"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100.00000000000004</v>
      </c>
      <c r="F237" s="162">
        <f t="shared" si="66"/>
        <v>0</v>
      </c>
      <c r="G237" s="162"/>
      <c r="H237" s="168">
        <f t="shared" si="67"/>
        <v>0</v>
      </c>
      <c r="I237" s="162" t="e">
        <f t="shared" si="64"/>
        <v>#NUM!</v>
      </c>
      <c r="J237" s="165" t="e">
        <f t="shared" si="68"/>
        <v>#NUM!</v>
      </c>
      <c r="K237" s="165" t="e">
        <f t="shared" si="69"/>
        <v>#NUM!</v>
      </c>
      <c r="L237" s="165" t="e">
        <f t="shared" si="70"/>
        <v>#NUM!</v>
      </c>
      <c r="M237" s="186"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100.00000000000004</v>
      </c>
      <c r="F238" s="162">
        <f t="shared" si="66"/>
        <v>0</v>
      </c>
      <c r="G238" s="162"/>
      <c r="H238" s="168">
        <f t="shared" si="67"/>
        <v>0</v>
      </c>
      <c r="I238" s="162" t="e">
        <f t="shared" si="64"/>
        <v>#NUM!</v>
      </c>
      <c r="J238" s="165" t="e">
        <f t="shared" si="68"/>
        <v>#NUM!</v>
      </c>
      <c r="K238" s="165" t="e">
        <f t="shared" si="69"/>
        <v>#NUM!</v>
      </c>
      <c r="L238" s="165" t="e">
        <f t="shared" si="70"/>
        <v>#NUM!</v>
      </c>
      <c r="M238" s="186"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100.00000000000004</v>
      </c>
      <c r="F239" s="162">
        <f t="shared" si="66"/>
        <v>0</v>
      </c>
      <c r="G239" s="162"/>
      <c r="H239" s="168">
        <f t="shared" si="67"/>
        <v>0</v>
      </c>
      <c r="I239" s="162" t="e">
        <f t="shared" si="64"/>
        <v>#NUM!</v>
      </c>
      <c r="J239" s="165" t="e">
        <f t="shared" si="68"/>
        <v>#NUM!</v>
      </c>
      <c r="K239" s="165" t="e">
        <f t="shared" si="69"/>
        <v>#NUM!</v>
      </c>
      <c r="L239" s="165" t="e">
        <f t="shared" si="70"/>
        <v>#NUM!</v>
      </c>
      <c r="M239" s="186"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100.00000000000004</v>
      </c>
      <c r="F240" s="162">
        <f t="shared" si="66"/>
        <v>0</v>
      </c>
      <c r="G240" s="162"/>
      <c r="H240" s="168">
        <f t="shared" si="67"/>
        <v>0</v>
      </c>
      <c r="I240" s="162" t="e">
        <f t="shared" si="64"/>
        <v>#NUM!</v>
      </c>
      <c r="J240" s="165" t="e">
        <f t="shared" si="68"/>
        <v>#NUM!</v>
      </c>
      <c r="K240" s="165" t="e">
        <f t="shared" si="69"/>
        <v>#NUM!</v>
      </c>
      <c r="L240" s="165" t="e">
        <f t="shared" si="70"/>
        <v>#NUM!</v>
      </c>
      <c r="M240" s="186"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100.00000000000004</v>
      </c>
      <c r="F241" s="162">
        <f t="shared" si="66"/>
        <v>0</v>
      </c>
      <c r="G241" s="162"/>
      <c r="H241" s="168">
        <f t="shared" si="67"/>
        <v>0</v>
      </c>
      <c r="I241" s="162" t="e">
        <f t="shared" si="64"/>
        <v>#NUM!</v>
      </c>
      <c r="J241" s="165" t="e">
        <f t="shared" si="68"/>
        <v>#NUM!</v>
      </c>
      <c r="K241" s="165" t="e">
        <f t="shared" si="69"/>
        <v>#NUM!</v>
      </c>
      <c r="L241" s="165" t="e">
        <f t="shared" si="70"/>
        <v>#NUM!</v>
      </c>
      <c r="M241" s="186"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100.00000000000004</v>
      </c>
      <c r="F242" s="162">
        <f t="shared" si="66"/>
        <v>0</v>
      </c>
      <c r="G242" s="162"/>
      <c r="H242" s="168">
        <f t="shared" si="67"/>
        <v>0</v>
      </c>
      <c r="I242" s="162" t="e">
        <f t="shared" si="64"/>
        <v>#NUM!</v>
      </c>
      <c r="J242" s="165" t="e">
        <f t="shared" si="68"/>
        <v>#NUM!</v>
      </c>
      <c r="K242" s="165" t="e">
        <f t="shared" si="69"/>
        <v>#NUM!</v>
      </c>
      <c r="L242" s="165" t="e">
        <f t="shared" si="70"/>
        <v>#NUM!</v>
      </c>
      <c r="M242" s="186"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100.00000000000004</v>
      </c>
      <c r="F243" s="162">
        <f t="shared" si="66"/>
        <v>0</v>
      </c>
      <c r="G243" s="162"/>
      <c r="H243" s="168">
        <f t="shared" si="67"/>
        <v>0</v>
      </c>
      <c r="I243" s="162" t="e">
        <f t="shared" si="64"/>
        <v>#NUM!</v>
      </c>
      <c r="J243" s="165" t="e">
        <f t="shared" si="68"/>
        <v>#NUM!</v>
      </c>
      <c r="K243" s="165" t="e">
        <f t="shared" si="69"/>
        <v>#NUM!</v>
      </c>
      <c r="L243" s="165" t="e">
        <f t="shared" si="70"/>
        <v>#NUM!</v>
      </c>
      <c r="M243" s="186"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100.00000000000004</v>
      </c>
      <c r="F244" s="162">
        <f t="shared" si="66"/>
        <v>0</v>
      </c>
      <c r="G244" s="162"/>
      <c r="H244" s="168">
        <f t="shared" si="67"/>
        <v>0</v>
      </c>
      <c r="I244" s="162" t="e">
        <f t="shared" si="64"/>
        <v>#NUM!</v>
      </c>
      <c r="J244" s="165" t="e">
        <f t="shared" si="68"/>
        <v>#NUM!</v>
      </c>
      <c r="K244" s="165" t="e">
        <f t="shared" si="69"/>
        <v>#NUM!</v>
      </c>
      <c r="L244" s="165" t="e">
        <f t="shared" si="70"/>
        <v>#NUM!</v>
      </c>
      <c r="M244" s="186"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100.00000000000004</v>
      </c>
      <c r="F245" s="162">
        <f t="shared" si="66"/>
        <v>0</v>
      </c>
      <c r="G245" s="162"/>
      <c r="H245" s="168">
        <f t="shared" si="67"/>
        <v>0</v>
      </c>
      <c r="I245" s="162" t="e">
        <f t="shared" si="64"/>
        <v>#NUM!</v>
      </c>
      <c r="J245" s="165" t="e">
        <f t="shared" si="68"/>
        <v>#NUM!</v>
      </c>
      <c r="K245" s="165" t="e">
        <f t="shared" si="69"/>
        <v>#NUM!</v>
      </c>
      <c r="L245" s="165" t="e">
        <f t="shared" si="70"/>
        <v>#NUM!</v>
      </c>
      <c r="M245" s="186"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100.00000000000004</v>
      </c>
      <c r="F246" s="162">
        <f t="shared" si="66"/>
        <v>0</v>
      </c>
      <c r="G246" s="162"/>
      <c r="H246" s="168">
        <f t="shared" si="67"/>
        <v>0</v>
      </c>
      <c r="I246" s="162" t="e">
        <f t="shared" si="64"/>
        <v>#NUM!</v>
      </c>
      <c r="J246" s="165" t="e">
        <f t="shared" si="68"/>
        <v>#NUM!</v>
      </c>
      <c r="K246" s="165" t="e">
        <f t="shared" si="69"/>
        <v>#NUM!</v>
      </c>
      <c r="L246" s="165" t="e">
        <f t="shared" si="70"/>
        <v>#NUM!</v>
      </c>
      <c r="M246" s="186"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100.00000000000004</v>
      </c>
      <c r="F247" s="162">
        <f t="shared" si="66"/>
        <v>0</v>
      </c>
      <c r="G247" s="162"/>
      <c r="H247" s="168">
        <f t="shared" si="67"/>
        <v>0</v>
      </c>
      <c r="I247" s="162" t="e">
        <f t="shared" si="64"/>
        <v>#NUM!</v>
      </c>
      <c r="J247" s="165" t="e">
        <f t="shared" si="68"/>
        <v>#NUM!</v>
      </c>
      <c r="K247" s="165" t="e">
        <f t="shared" si="69"/>
        <v>#NUM!</v>
      </c>
      <c r="L247" s="165" t="e">
        <f t="shared" si="70"/>
        <v>#NUM!</v>
      </c>
      <c r="M247" s="186"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100.00000000000004</v>
      </c>
      <c r="F248" s="162">
        <f t="shared" si="66"/>
        <v>0</v>
      </c>
      <c r="G248" s="162"/>
      <c r="H248" s="168">
        <f t="shared" si="67"/>
        <v>0</v>
      </c>
      <c r="I248" s="162" t="e">
        <f t="shared" si="64"/>
        <v>#NUM!</v>
      </c>
      <c r="J248" s="165" t="e">
        <f t="shared" si="68"/>
        <v>#NUM!</v>
      </c>
      <c r="K248" s="165" t="e">
        <f t="shared" si="69"/>
        <v>#NUM!</v>
      </c>
      <c r="L248" s="165" t="e">
        <f t="shared" si="70"/>
        <v>#NUM!</v>
      </c>
      <c r="M248" s="186"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100.00000000000004</v>
      </c>
      <c r="F249" s="162">
        <f t="shared" si="66"/>
        <v>0</v>
      </c>
      <c r="G249" s="162"/>
      <c r="H249" s="168">
        <f t="shared" si="67"/>
        <v>0</v>
      </c>
      <c r="I249" s="162" t="e">
        <f t="shared" si="64"/>
        <v>#NUM!</v>
      </c>
      <c r="J249" s="165" t="e">
        <f t="shared" si="68"/>
        <v>#NUM!</v>
      </c>
      <c r="K249" s="165" t="e">
        <f t="shared" si="69"/>
        <v>#NUM!</v>
      </c>
      <c r="L249" s="165" t="e">
        <f t="shared" si="70"/>
        <v>#NUM!</v>
      </c>
      <c r="M249" s="186"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100.00000000000004</v>
      </c>
      <c r="F250" s="162">
        <f t="shared" si="66"/>
        <v>0</v>
      </c>
      <c r="G250" s="162"/>
      <c r="H250" s="168">
        <f t="shared" si="67"/>
        <v>0</v>
      </c>
      <c r="I250" s="162" t="e">
        <f t="shared" si="64"/>
        <v>#NUM!</v>
      </c>
      <c r="J250" s="165" t="e">
        <f t="shared" si="68"/>
        <v>#NUM!</v>
      </c>
      <c r="K250" s="165" t="e">
        <f t="shared" si="69"/>
        <v>#NUM!</v>
      </c>
      <c r="L250" s="165" t="e">
        <f t="shared" si="70"/>
        <v>#NUM!</v>
      </c>
      <c r="M250" s="186"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2014-05-30T18:42:39Z</dcterms:modified>
  <cp:category>Research</cp:category>
</cp:coreProperties>
</file>