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B32" i="5"/>
  <c r="B33" i="5" s="1"/>
  <c r="B34" i="5" s="1"/>
  <c r="B35" i="5" s="1"/>
  <c r="B36" i="5" s="1"/>
  <c r="B37" i="5" s="1"/>
  <c r="B38" i="5" s="1"/>
  <c r="B39" i="5" s="1"/>
  <c r="B40" i="5" s="1"/>
  <c r="B41" i="5" s="1"/>
  <c r="B42" i="5" s="1"/>
  <c r="H32" i="5"/>
  <c r="H33" i="5"/>
  <c r="H34" i="5"/>
  <c r="H35" i="5"/>
  <c r="H36" i="5"/>
  <c r="H37" i="5"/>
  <c r="H38" i="5"/>
  <c r="H39" i="5"/>
  <c r="H40" i="5"/>
  <c r="H41" i="5"/>
  <c r="H42" i="5"/>
  <c r="B43" i="5"/>
  <c r="B44" i="5" s="1"/>
  <c r="B45" i="5" s="1"/>
  <c r="B46" i="5" s="1"/>
  <c r="B47" i="5" s="1"/>
  <c r="B48" i="5" s="1"/>
  <c r="B49" i="5" s="1"/>
  <c r="B50" i="5" s="1"/>
  <c r="B51" i="5" s="1"/>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D31" i="5" s="1"/>
  <c r="O230" i="5"/>
  <c r="O233" i="5"/>
  <c r="O244" i="5"/>
  <c r="O138" i="5"/>
  <c r="O76" i="5"/>
  <c r="O98" i="5"/>
  <c r="O183" i="5"/>
  <c r="O236" i="5"/>
  <c r="O213" i="5"/>
  <c r="O216" i="5"/>
  <c r="O189" i="5"/>
  <c r="O249" i="5"/>
  <c r="O186" i="5"/>
  <c r="O151" i="5"/>
  <c r="O57" i="5"/>
  <c r="O241" i="5"/>
  <c r="O227" i="5"/>
  <c r="O70" i="5"/>
  <c r="O243" i="5"/>
  <c r="O235" i="5"/>
  <c r="O202" i="5"/>
  <c r="O188" i="5"/>
  <c r="O185" i="5"/>
  <c r="O182" i="5"/>
  <c r="O169" i="5"/>
  <c r="O42" i="5"/>
  <c r="O221" i="5"/>
  <c r="O173" i="5"/>
  <c r="O38" i="5"/>
  <c r="O240" i="5"/>
  <c r="O226" i="5"/>
  <c r="O178" i="5"/>
  <c r="O143" i="5"/>
  <c r="O74" i="5"/>
  <c r="O47" i="5"/>
  <c r="O245" i="5"/>
  <c r="O237" i="5"/>
  <c r="O217" i="5"/>
  <c r="O214" i="5"/>
  <c r="O190" i="5"/>
  <c r="O129" i="5"/>
  <c r="O116" i="5"/>
  <c r="O246" i="5"/>
  <c r="O218" i="5"/>
  <c r="O166" i="5"/>
  <c r="O232" i="5"/>
  <c r="O205" i="5"/>
  <c r="O175" i="5"/>
  <c r="O133" i="5"/>
  <c r="O68" i="5"/>
  <c r="O250" i="5"/>
  <c r="O242" i="5"/>
  <c r="O234" i="5"/>
  <c r="O122" i="5"/>
  <c r="O86" i="5"/>
  <c r="O238" i="5"/>
  <c r="O224" i="5"/>
  <c r="O199" i="5"/>
  <c r="O33" i="5"/>
  <c r="O248" i="5"/>
  <c r="O229" i="5"/>
  <c r="O208" i="5"/>
  <c r="O146" i="5"/>
  <c r="O126" i="5"/>
  <c r="O37" i="5"/>
  <c r="O247" i="5"/>
  <c r="O239" i="5"/>
  <c r="O225" i="5"/>
  <c r="O222" i="5"/>
  <c r="O219" i="5"/>
  <c r="O210" i="5"/>
  <c r="O207" i="5"/>
  <c r="O177" i="5"/>
  <c r="O174" i="5"/>
  <c r="O145" i="5"/>
  <c r="O142" i="5"/>
  <c r="O135" i="5"/>
  <c r="O125" i="5"/>
  <c r="O92" i="5"/>
  <c r="O118" i="5"/>
  <c r="O106" i="5"/>
  <c r="O100" i="5"/>
  <c r="O82" i="5"/>
  <c r="O231" i="5"/>
  <c r="O223" i="5"/>
  <c r="O215" i="5"/>
  <c r="O209" i="5"/>
  <c r="O193" i="5"/>
  <c r="O181" i="5"/>
  <c r="O165" i="5"/>
  <c r="O154" i="5"/>
  <c r="O108" i="5"/>
  <c r="O102" i="5"/>
  <c r="O90" i="5"/>
  <c r="O84" i="5"/>
  <c r="O66" i="5"/>
  <c r="O228" i="5"/>
  <c r="O220" i="5"/>
  <c r="O206" i="5"/>
  <c r="O196" i="5"/>
  <c r="O157" i="5"/>
  <c r="O137" i="5"/>
  <c r="O134" i="5"/>
  <c r="O114" i="5"/>
  <c r="O212" i="5"/>
  <c r="O204" i="5"/>
  <c r="O201" i="5"/>
  <c r="O198" i="5"/>
  <c r="O162" i="5"/>
  <c r="O159" i="5"/>
  <c r="O153" i="5"/>
  <c r="O150" i="5"/>
  <c r="O141" i="5"/>
  <c r="O112" i="5"/>
  <c r="O96" i="5"/>
  <c r="O80" i="5"/>
  <c r="O64" i="5"/>
  <c r="O52" i="5"/>
  <c r="O211" i="5"/>
  <c r="O197" i="5"/>
  <c r="O194" i="5"/>
  <c r="O191" i="5"/>
  <c r="O170" i="5"/>
  <c r="O167" i="5"/>
  <c r="O161" i="5"/>
  <c r="O158" i="5"/>
  <c r="O149" i="5"/>
  <c r="O110" i="5"/>
  <c r="O94" i="5"/>
  <c r="O78" i="5"/>
  <c r="O62" i="5"/>
  <c r="O44" i="5"/>
  <c r="O40" i="5"/>
  <c r="O130" i="5"/>
  <c r="O127" i="5"/>
  <c r="O120" i="5"/>
  <c r="O104" i="5"/>
  <c r="O88" i="5"/>
  <c r="O72" i="5"/>
  <c r="O55" i="5"/>
  <c r="O180" i="5"/>
  <c r="O172" i="5"/>
  <c r="O164" i="5"/>
  <c r="O156" i="5"/>
  <c r="O148" i="5"/>
  <c r="O140" i="5"/>
  <c r="O132" i="5"/>
  <c r="O124" i="5"/>
  <c r="O121" i="5"/>
  <c r="O117" i="5"/>
  <c r="O113" i="5"/>
  <c r="O109" i="5"/>
  <c r="O105" i="5"/>
  <c r="O101" i="5"/>
  <c r="O97" i="5"/>
  <c r="O93" i="5"/>
  <c r="O89" i="5"/>
  <c r="O85" i="5"/>
  <c r="O81" i="5"/>
  <c r="O77" i="5"/>
  <c r="O73" i="5"/>
  <c r="O69" i="5"/>
  <c r="O65" i="5"/>
  <c r="O61" i="5"/>
  <c r="O50" i="5"/>
  <c r="O203" i="5"/>
  <c r="O195" i="5"/>
  <c r="O187" i="5"/>
  <c r="O179" i="5"/>
  <c r="O171" i="5"/>
  <c r="O163" i="5"/>
  <c r="O155" i="5"/>
  <c r="O147" i="5"/>
  <c r="O139" i="5"/>
  <c r="O131" i="5"/>
  <c r="O123" i="5"/>
  <c r="O48" i="5"/>
  <c r="O200" i="5"/>
  <c r="O192" i="5"/>
  <c r="O184" i="5"/>
  <c r="O176" i="5"/>
  <c r="O168" i="5"/>
  <c r="O160" i="5"/>
  <c r="O152" i="5"/>
  <c r="O144" i="5"/>
  <c r="O136" i="5"/>
  <c r="O128" i="5"/>
  <c r="O119" i="5"/>
  <c r="O115" i="5"/>
  <c r="O111" i="5"/>
  <c r="O107" i="5"/>
  <c r="O103" i="5"/>
  <c r="O99" i="5"/>
  <c r="O95" i="5"/>
  <c r="O91" i="5"/>
  <c r="O87" i="5"/>
  <c r="O83" i="5"/>
  <c r="O79" i="5"/>
  <c r="O75" i="5"/>
  <c r="O71" i="5"/>
  <c r="O67" i="5"/>
  <c r="O63" i="5"/>
  <c r="O58" i="5"/>
  <c r="O39" i="5"/>
  <c r="F219" i="5"/>
  <c r="Q219" i="5" s="1"/>
  <c r="F125" i="5"/>
  <c r="Q125" i="5" s="1"/>
  <c r="F176" i="5"/>
  <c r="Q176" i="5" s="1"/>
  <c r="F121" i="5"/>
  <c r="F233" i="5"/>
  <c r="Q233" i="5" s="1"/>
  <c r="F123" i="5"/>
  <c r="Q123" i="5" s="1"/>
  <c r="F79" i="5"/>
  <c r="F127" i="5"/>
  <c r="Q127" i="5" s="1"/>
  <c r="F129" i="5"/>
  <c r="Q129" i="5" s="1"/>
  <c r="F209" i="5"/>
  <c r="Q209" i="5" s="1"/>
  <c r="F135" i="5"/>
  <c r="Q135" i="5" s="1"/>
  <c r="F106" i="5"/>
  <c r="F43" i="5"/>
  <c r="Q43" i="5" s="1"/>
  <c r="F211" i="5"/>
  <c r="Q211" i="5" s="1"/>
  <c r="F196" i="5"/>
  <c r="Q196" i="5" s="1"/>
  <c r="F137" i="5"/>
  <c r="Q137" i="5" s="1"/>
  <c r="F128" i="5"/>
  <c r="Q128" i="5" s="1"/>
  <c r="F126" i="5"/>
  <c r="Q126" i="5" s="1"/>
  <c r="F124" i="5"/>
  <c r="Q124" i="5" s="1"/>
  <c r="F122" i="5"/>
  <c r="F108" i="5"/>
  <c r="F93" i="5"/>
  <c r="F71" i="5"/>
  <c r="F62" i="5"/>
  <c r="F50" i="5"/>
  <c r="Q50" i="5" s="1"/>
  <c r="F250" i="5"/>
  <c r="Q250" i="5" s="1"/>
  <c r="F248" i="5"/>
  <c r="Q248" i="5" s="1"/>
  <c r="F246" i="5"/>
  <c r="Q246" i="5" s="1"/>
  <c r="F244" i="5"/>
  <c r="Q244" i="5" s="1"/>
  <c r="F242" i="5"/>
  <c r="Q242" i="5" s="1"/>
  <c r="F240" i="5"/>
  <c r="Q240" i="5" s="1"/>
  <c r="F238" i="5"/>
  <c r="Q238" i="5" s="1"/>
  <c r="F227" i="5"/>
  <c r="Q227" i="5" s="1"/>
  <c r="F213" i="5"/>
  <c r="Q213" i="5" s="1"/>
  <c r="F204" i="5"/>
  <c r="Q204" i="5" s="1"/>
  <c r="F202" i="5"/>
  <c r="F200" i="5"/>
  <c r="Q200" i="5" s="1"/>
  <c r="F198" i="5"/>
  <c r="Q198" i="5" s="1"/>
  <c r="F139" i="5"/>
  <c r="Q139" i="5" s="1"/>
  <c r="F120" i="5"/>
  <c r="F110" i="5"/>
  <c r="F99" i="5"/>
  <c r="F95" i="5"/>
  <c r="F73" i="5"/>
  <c r="F64" i="5"/>
  <c r="F33" i="5"/>
  <c r="Q33" i="5" s="1"/>
  <c r="F194" i="5"/>
  <c r="Q194" i="5" s="1"/>
  <c r="F182" i="5"/>
  <c r="Q182" i="5" s="1"/>
  <c r="F69" i="5"/>
  <c r="F229" i="5"/>
  <c r="Q229" i="5" s="1"/>
  <c r="F215" i="5"/>
  <c r="Q215" i="5" s="1"/>
  <c r="F172" i="5"/>
  <c r="F170" i="5"/>
  <c r="Q170" i="5" s="1"/>
  <c r="F168" i="5"/>
  <c r="Q168" i="5" s="1"/>
  <c r="F166" i="5"/>
  <c r="Q166" i="5" s="1"/>
  <c r="F164" i="5"/>
  <c r="Q164" i="5" s="1"/>
  <c r="F162" i="5"/>
  <c r="Q162" i="5" s="1"/>
  <c r="F160" i="5"/>
  <c r="Q160" i="5" s="1"/>
  <c r="F158" i="5"/>
  <c r="Q158" i="5" s="1"/>
  <c r="F156" i="5"/>
  <c r="Q156" i="5" s="1"/>
  <c r="F154" i="5"/>
  <c r="Q154" i="5" s="1"/>
  <c r="F152" i="5"/>
  <c r="Q152" i="5" s="1"/>
  <c r="F141" i="5"/>
  <c r="Q141" i="5" s="1"/>
  <c r="F112" i="5"/>
  <c r="F97" i="5"/>
  <c r="F75" i="5"/>
  <c r="F66" i="5"/>
  <c r="F231" i="5"/>
  <c r="Q231" i="5" s="1"/>
  <c r="F217" i="5"/>
  <c r="Q217" i="5" s="1"/>
  <c r="F174" i="5"/>
  <c r="Q174" i="5" s="1"/>
  <c r="F143" i="5"/>
  <c r="Q143" i="5" s="1"/>
  <c r="F77" i="5"/>
  <c r="F55" i="5"/>
  <c r="F47" i="5"/>
  <c r="Q47" i="5" s="1"/>
  <c r="F35" i="5"/>
  <c r="Q35" i="5" s="1"/>
  <c r="F249" i="5"/>
  <c r="Q249" i="5" s="1"/>
  <c r="F247" i="5"/>
  <c r="Q247" i="5" s="1"/>
  <c r="F245" i="5"/>
  <c r="Q245" i="5" s="1"/>
  <c r="F243" i="5"/>
  <c r="Q243" i="5" s="1"/>
  <c r="F241" i="5"/>
  <c r="Q241" i="5" s="1"/>
  <c r="F239" i="5"/>
  <c r="Q239" i="5" s="1"/>
  <c r="F235" i="5"/>
  <c r="Q235" i="5" s="1"/>
  <c r="F221" i="5"/>
  <c r="Q221" i="5" s="1"/>
  <c r="F205" i="5"/>
  <c r="Q205" i="5" s="1"/>
  <c r="F203" i="5"/>
  <c r="Q203" i="5" s="1"/>
  <c r="F201" i="5"/>
  <c r="Q201" i="5" s="1"/>
  <c r="F199" i="5"/>
  <c r="Q199" i="5" s="1"/>
  <c r="F178" i="5"/>
  <c r="Q178" i="5" s="1"/>
  <c r="F147" i="5"/>
  <c r="Q147" i="5" s="1"/>
  <c r="F131" i="5"/>
  <c r="Q131" i="5" s="1"/>
  <c r="F102" i="5"/>
  <c r="F100" i="5"/>
  <c r="F98" i="5"/>
  <c r="F237" i="5"/>
  <c r="Q237" i="5" s="1"/>
  <c r="F223" i="5"/>
  <c r="Q223" i="5" s="1"/>
  <c r="F207" i="5"/>
  <c r="Q207" i="5" s="1"/>
  <c r="F192" i="5"/>
  <c r="Q192" i="5" s="1"/>
  <c r="F180" i="5"/>
  <c r="Q180" i="5" s="1"/>
  <c r="F169" i="5"/>
  <c r="Q169" i="5" s="1"/>
  <c r="F167" i="5"/>
  <c r="Q167" i="5" s="1"/>
  <c r="F165" i="5"/>
  <c r="Q165" i="5" s="1"/>
  <c r="F163" i="5"/>
  <c r="Q163" i="5" s="1"/>
  <c r="F161" i="5"/>
  <c r="Q161" i="5" s="1"/>
  <c r="F159" i="5"/>
  <c r="Q159" i="5" s="1"/>
  <c r="F157" i="5"/>
  <c r="Q157" i="5" s="1"/>
  <c r="F155" i="5"/>
  <c r="Q155" i="5" s="1"/>
  <c r="F153" i="5"/>
  <c r="Q153" i="5" s="1"/>
  <c r="F151" i="5"/>
  <c r="Q151" i="5" s="1"/>
  <c r="F149" i="5"/>
  <c r="Q149" i="5" s="1"/>
  <c r="F133" i="5"/>
  <c r="Q133" i="5" s="1"/>
  <c r="F104" i="5"/>
  <c r="F67" i="5"/>
  <c r="F41" i="5"/>
  <c r="Q41" i="5" s="1"/>
  <c r="F39" i="5"/>
  <c r="Q39" i="5" s="1"/>
  <c r="F37" i="5"/>
  <c r="Q37" i="5" s="1"/>
  <c r="Q202" i="5"/>
  <c r="C32" i="5"/>
  <c r="F225" i="5"/>
  <c r="Q225" i="5" s="1"/>
  <c r="F190" i="5"/>
  <c r="Q190" i="5" s="1"/>
  <c r="F188" i="5"/>
  <c r="Q188" i="5" s="1"/>
  <c r="F186" i="5"/>
  <c r="Q186" i="5" s="1"/>
  <c r="F184" i="5"/>
  <c r="Q184" i="5" s="1"/>
  <c r="F145" i="5"/>
  <c r="Q145" i="5" s="1"/>
  <c r="F118" i="5"/>
  <c r="F116" i="5"/>
  <c r="F114" i="5"/>
  <c r="F91" i="5"/>
  <c r="F89" i="5"/>
  <c r="F87" i="5"/>
  <c r="F85" i="5"/>
  <c r="F83" i="5"/>
  <c r="F81" i="5"/>
  <c r="F59" i="5"/>
  <c r="F57" i="5"/>
  <c r="F65" i="5"/>
  <c r="F63" i="5"/>
  <c r="F61" i="5"/>
  <c r="F54" i="5"/>
  <c r="F52" i="5"/>
  <c r="F48" i="5"/>
  <c r="Q48" i="5" s="1"/>
  <c r="F46" i="5"/>
  <c r="Q46" i="5" s="1"/>
  <c r="F44" i="5"/>
  <c r="Q44" i="5" s="1"/>
  <c r="F40" i="5"/>
  <c r="Q40" i="5" s="1"/>
  <c r="F34" i="5"/>
  <c r="Q34" i="5" s="1"/>
  <c r="F32" i="5"/>
  <c r="Q32" i="5" s="1"/>
  <c r="F236" i="5"/>
  <c r="Q236" i="5" s="1"/>
  <c r="F232" i="5"/>
  <c r="Q232" i="5" s="1"/>
  <c r="F228" i="5"/>
  <c r="Q228" i="5" s="1"/>
  <c r="F195" i="5"/>
  <c r="Q195" i="5" s="1"/>
  <c r="F148" i="5"/>
  <c r="Q148" i="5" s="1"/>
  <c r="F94" i="5"/>
  <c r="F56" i="5"/>
  <c r="F42" i="5"/>
  <c r="Q42" i="5" s="1"/>
  <c r="F224" i="5"/>
  <c r="Q224" i="5" s="1"/>
  <c r="F191" i="5"/>
  <c r="Q191" i="5" s="1"/>
  <c r="F189" i="5"/>
  <c r="Q189" i="5" s="1"/>
  <c r="F187" i="5"/>
  <c r="Q187" i="5" s="1"/>
  <c r="F185" i="5"/>
  <c r="Q185" i="5" s="1"/>
  <c r="F183" i="5"/>
  <c r="Q183" i="5" s="1"/>
  <c r="F146" i="5"/>
  <c r="Q146" i="5" s="1"/>
  <c r="F119" i="5"/>
  <c r="F117" i="5"/>
  <c r="F115" i="5"/>
  <c r="F92" i="5"/>
  <c r="F90" i="5"/>
  <c r="F88" i="5"/>
  <c r="F86" i="5"/>
  <c r="F84" i="5"/>
  <c r="F82" i="5"/>
  <c r="F80" i="5"/>
  <c r="F58" i="5"/>
  <c r="F51" i="5"/>
  <c r="Q51" i="5" s="1"/>
  <c r="F38" i="5"/>
  <c r="Q38" i="5" s="1"/>
  <c r="F36" i="5"/>
  <c r="Q36" i="5" s="1"/>
  <c r="F234" i="5"/>
  <c r="Q234" i="5" s="1"/>
  <c r="F230" i="5"/>
  <c r="Q230" i="5" s="1"/>
  <c r="F226" i="5"/>
  <c r="Q226" i="5" s="1"/>
  <c r="F197" i="5"/>
  <c r="Q197" i="5" s="1"/>
  <c r="F193" i="5"/>
  <c r="Q193" i="5" s="1"/>
  <c r="F150" i="5"/>
  <c r="Q150" i="5" s="1"/>
  <c r="F96" i="5"/>
  <c r="F222" i="5"/>
  <c r="Q222" i="5" s="1"/>
  <c r="F220" i="5"/>
  <c r="Q220" i="5" s="1"/>
  <c r="F218" i="5"/>
  <c r="Q218" i="5" s="1"/>
  <c r="F216" i="5"/>
  <c r="Q216" i="5" s="1"/>
  <c r="F214" i="5"/>
  <c r="Q214" i="5" s="1"/>
  <c r="F212" i="5"/>
  <c r="Q212" i="5" s="1"/>
  <c r="F210" i="5"/>
  <c r="Q210" i="5" s="1"/>
  <c r="F208" i="5"/>
  <c r="Q208" i="5" s="1"/>
  <c r="F206" i="5"/>
  <c r="Q206" i="5" s="1"/>
  <c r="F181" i="5"/>
  <c r="Q181" i="5" s="1"/>
  <c r="F179" i="5"/>
  <c r="Q179" i="5" s="1"/>
  <c r="F177" i="5"/>
  <c r="Q177" i="5" s="1"/>
  <c r="F175" i="5"/>
  <c r="Q175" i="5" s="1"/>
  <c r="F173" i="5"/>
  <c r="Q173" i="5" s="1"/>
  <c r="F171" i="5"/>
  <c r="Q171" i="5" s="1"/>
  <c r="F144" i="5"/>
  <c r="Q144" i="5" s="1"/>
  <c r="F142" i="5"/>
  <c r="Q142" i="5" s="1"/>
  <c r="F140" i="5"/>
  <c r="F138" i="5"/>
  <c r="Q138" i="5" s="1"/>
  <c r="F136" i="5"/>
  <c r="Q136" i="5" s="1"/>
  <c r="F134" i="5"/>
  <c r="Q134" i="5" s="1"/>
  <c r="F132" i="5"/>
  <c r="Q132" i="5" s="1"/>
  <c r="F130" i="5"/>
  <c r="Q130" i="5" s="1"/>
  <c r="F113" i="5"/>
  <c r="F111" i="5"/>
  <c r="F109" i="5"/>
  <c r="F107" i="5"/>
  <c r="F105" i="5"/>
  <c r="F103" i="5"/>
  <c r="F101" i="5"/>
  <c r="F78" i="5"/>
  <c r="F76" i="5"/>
  <c r="F74" i="5"/>
  <c r="F72" i="5"/>
  <c r="F70" i="5"/>
  <c r="F68" i="5"/>
  <c r="F60" i="5"/>
  <c r="F53" i="5"/>
  <c r="F49" i="5"/>
  <c r="Q49" i="5" s="1"/>
  <c r="F45" i="5"/>
  <c r="Q45" i="5" s="1"/>
  <c r="D176" i="5"/>
  <c r="M176" i="5" s="1"/>
  <c r="D137" i="5"/>
  <c r="M137" i="5" s="1"/>
  <c r="D188" i="5"/>
  <c r="M188" i="5" s="1"/>
  <c r="D136" i="5"/>
  <c r="M136" i="5" s="1"/>
  <c r="C169" i="5"/>
  <c r="D170" i="5" s="1"/>
  <c r="M170" i="5" s="1"/>
  <c r="D247" i="5"/>
  <c r="U247" i="5" s="1"/>
  <c r="D140" i="5"/>
  <c r="U140" i="5" s="1"/>
  <c r="D168" i="5"/>
  <c r="C248" i="5"/>
  <c r="D248" i="5" s="1"/>
  <c r="D192" i="5"/>
  <c r="M192" i="5" s="1"/>
  <c r="D180" i="5"/>
  <c r="U180" i="5" s="1"/>
  <c r="D130" i="5"/>
  <c r="M130" i="5" s="1"/>
  <c r="D129" i="5"/>
  <c r="M129" i="5" s="1"/>
  <c r="C126" i="5"/>
  <c r="D126" i="5" s="1"/>
  <c r="D184" i="5"/>
  <c r="U184" i="5" s="1"/>
  <c r="D182" i="5"/>
  <c r="D178" i="5"/>
  <c r="M178" i="5" s="1"/>
  <c r="D172" i="5"/>
  <c r="U172" i="5" s="1"/>
  <c r="C133" i="5"/>
  <c r="D133" i="5" s="1"/>
  <c r="O60" i="5"/>
  <c r="O59" i="5"/>
  <c r="O56" i="5"/>
  <c r="O54" i="5"/>
  <c r="O53" i="5"/>
  <c r="O51" i="5"/>
  <c r="O49" i="5"/>
  <c r="O46" i="5"/>
  <c r="O45" i="5"/>
  <c r="O43" i="5"/>
  <c r="O41" i="5"/>
  <c r="O35" i="5"/>
  <c r="D125" i="5"/>
  <c r="U125" i="5" s="1"/>
  <c r="B52" i="5"/>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D124" i="5"/>
  <c r="C244" i="5"/>
  <c r="D244" i="5" s="1"/>
  <c r="C228" i="5"/>
  <c r="D228" i="5" s="1"/>
  <c r="C212" i="5"/>
  <c r="D212" i="5" s="1"/>
  <c r="C196" i="5"/>
  <c r="D197" i="5" s="1"/>
  <c r="C189" i="5"/>
  <c r="D189" i="5" s="1"/>
  <c r="U189" i="5" s="1"/>
  <c r="C173" i="5"/>
  <c r="D174" i="5" s="1"/>
  <c r="U174" i="5" s="1"/>
  <c r="C157" i="5"/>
  <c r="D158"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C142" i="5"/>
  <c r="C138" i="5"/>
  <c r="C134" i="5"/>
  <c r="C131" i="5"/>
  <c r="D132" i="5" s="1"/>
  <c r="Q31" i="5"/>
  <c r="O34" i="5"/>
  <c r="F30" i="5"/>
  <c r="O31" i="5"/>
  <c r="O36" i="5"/>
  <c r="D32" i="5" l="1"/>
  <c r="U32" i="5" s="1"/>
  <c r="V32" i="5" s="1"/>
  <c r="V128" i="5"/>
  <c r="Q70" i="5"/>
  <c r="Q84" i="5"/>
  <c r="Q66" i="5"/>
  <c r="Q95" i="5"/>
  <c r="Q72" i="5"/>
  <c r="Q91" i="5"/>
  <c r="Q75" i="5"/>
  <c r="Q78" i="5"/>
  <c r="Q92" i="5"/>
  <c r="Q71" i="5"/>
  <c r="Q97" i="5"/>
  <c r="B98" i="5"/>
  <c r="B99" i="5" s="1"/>
  <c r="B100" i="5" s="1"/>
  <c r="B101" i="5" s="1"/>
  <c r="B102" i="5" s="1"/>
  <c r="B103" i="5" s="1"/>
  <c r="B104" i="5" s="1"/>
  <c r="B105" i="5" s="1"/>
  <c r="B106" i="5" s="1"/>
  <c r="B107" i="5" s="1"/>
  <c r="B108" i="5" s="1"/>
  <c r="B109" i="5" s="1"/>
  <c r="B110" i="5" s="1"/>
  <c r="B111" i="5" s="1"/>
  <c r="B112" i="5" s="1"/>
  <c r="B113" i="5" s="1"/>
  <c r="Q96" i="5"/>
  <c r="Q94" i="5"/>
  <c r="Q93" i="5"/>
  <c r="Q90" i="5"/>
  <c r="Q89" i="5"/>
  <c r="Q87" i="5"/>
  <c r="Q88" i="5"/>
  <c r="Q86" i="5"/>
  <c r="Q85" i="5"/>
  <c r="Q83" i="5"/>
  <c r="Q82" i="5"/>
  <c r="Q81" i="5"/>
  <c r="Q79" i="5"/>
  <c r="Q80" i="5"/>
  <c r="Q77" i="5"/>
  <c r="Q76" i="5"/>
  <c r="Q74" i="5"/>
  <c r="Q73" i="5"/>
  <c r="Q69" i="5"/>
  <c r="Q68" i="5"/>
  <c r="Q67" i="5"/>
  <c r="Q65" i="5"/>
  <c r="Q64" i="5"/>
  <c r="Q63" i="5"/>
  <c r="Q61" i="5"/>
  <c r="Q62" i="5"/>
  <c r="Q60" i="5"/>
  <c r="Q59" i="5"/>
  <c r="Q58" i="5"/>
  <c r="Q57" i="5"/>
  <c r="Q56" i="5"/>
  <c r="Q55" i="5"/>
  <c r="Q54" i="5"/>
  <c r="Q53" i="5"/>
  <c r="M172" i="5"/>
  <c r="I168" i="5"/>
  <c r="U129" i="5"/>
  <c r="V129" i="5" s="1"/>
  <c r="D157" i="5"/>
  <c r="U157" i="5" s="1"/>
  <c r="I180" i="5"/>
  <c r="I174" i="5"/>
  <c r="M125" i="5"/>
  <c r="I176" i="5"/>
  <c r="U130" i="5"/>
  <c r="V130" i="5" s="1"/>
  <c r="I172" i="5"/>
  <c r="Q172" i="5"/>
  <c r="M174" i="5"/>
  <c r="M247" i="5"/>
  <c r="I188" i="5"/>
  <c r="D229" i="5"/>
  <c r="U229" i="5" s="1"/>
  <c r="D173" i="5"/>
  <c r="I173" i="5" s="1"/>
  <c r="M140" i="5"/>
  <c r="D169" i="5"/>
  <c r="I169" i="5" s="1"/>
  <c r="M180" i="5"/>
  <c r="U178" i="5"/>
  <c r="V178" i="5" s="1"/>
  <c r="C33" i="5"/>
  <c r="D33" i="5" s="1"/>
  <c r="V140" i="5"/>
  <c r="I182" i="5"/>
  <c r="I136" i="5"/>
  <c r="I124" i="5"/>
  <c r="U137" i="5"/>
  <c r="V137" i="5" s="1"/>
  <c r="I178" i="5"/>
  <c r="I140" i="5"/>
  <c r="M128" i="5"/>
  <c r="I125" i="5"/>
  <c r="I137" i="5"/>
  <c r="D249" i="5"/>
  <c r="M249" i="5" s="1"/>
  <c r="I128" i="5"/>
  <c r="M168" i="5"/>
  <c r="I130" i="5"/>
  <c r="Q140" i="5"/>
  <c r="M184" i="5"/>
  <c r="I184" i="5"/>
  <c r="U188" i="5"/>
  <c r="V188" i="5" s="1"/>
  <c r="U168" i="5"/>
  <c r="V168" i="5" s="1"/>
  <c r="I192" i="5"/>
  <c r="U136" i="5"/>
  <c r="V136" i="5" s="1"/>
  <c r="D127" i="5"/>
  <c r="U127" i="5" s="1"/>
  <c r="V127" i="5" s="1"/>
  <c r="I129" i="5"/>
  <c r="U176" i="5"/>
  <c r="V176" i="5" s="1"/>
  <c r="D213" i="5"/>
  <c r="I213" i="5" s="1"/>
  <c r="U192" i="5"/>
  <c r="V192" i="5" s="1"/>
  <c r="U248" i="5"/>
  <c r="V248" i="5" s="1"/>
  <c r="I248" i="5"/>
  <c r="M248" i="5"/>
  <c r="U182" i="5"/>
  <c r="V182" i="5" s="1"/>
  <c r="M182" i="5"/>
  <c r="I247" i="5"/>
  <c r="U186" i="5"/>
  <c r="V186" i="5" s="1"/>
  <c r="D245" i="5"/>
  <c r="M245" i="5" s="1"/>
  <c r="M133" i="5"/>
  <c r="I133" i="5"/>
  <c r="U133" i="5"/>
  <c r="V133" i="5" s="1"/>
  <c r="I186" i="5"/>
  <c r="M141" i="5"/>
  <c r="I141" i="5"/>
  <c r="I170" i="5"/>
  <c r="Q52" i="5"/>
  <c r="U141" i="5"/>
  <c r="V141" i="5" s="1"/>
  <c r="U124" i="5"/>
  <c r="V124" i="5" s="1"/>
  <c r="M124" i="5"/>
  <c r="U170" i="5"/>
  <c r="V170" i="5" s="1"/>
  <c r="D196" i="5"/>
  <c r="I196" i="5" s="1"/>
  <c r="M189" i="5"/>
  <c r="I189" i="5"/>
  <c r="D131" i="5"/>
  <c r="U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74"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I185" i="5"/>
  <c r="M185" i="5"/>
  <c r="U185" i="5"/>
  <c r="U159" i="5"/>
  <c r="I159" i="5"/>
  <c r="M159" i="5"/>
  <c r="I145" i="5"/>
  <c r="M145" i="5"/>
  <c r="U145" i="5"/>
  <c r="I161" i="5"/>
  <c r="M161" i="5"/>
  <c r="U161" i="5"/>
  <c r="I154" i="5"/>
  <c r="M154" i="5"/>
  <c r="U154" i="5"/>
  <c r="V172" i="5"/>
  <c r="U205" i="5"/>
  <c r="I205" i="5"/>
  <c r="M205" i="5"/>
  <c r="U221" i="5"/>
  <c r="I221" i="5"/>
  <c r="M221"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U156" i="5"/>
  <c r="I156" i="5"/>
  <c r="M156" i="5"/>
  <c r="V180" i="5"/>
  <c r="I198" i="5"/>
  <c r="M198" i="5"/>
  <c r="U198" i="5"/>
  <c r="I214" i="5"/>
  <c r="M214" i="5"/>
  <c r="U214" i="5"/>
  <c r="I207" i="5"/>
  <c r="M207" i="5"/>
  <c r="U207" i="5"/>
  <c r="I223" i="5"/>
  <c r="M223" i="5"/>
  <c r="U223" i="5"/>
  <c r="U240" i="5"/>
  <c r="I240" i="5"/>
  <c r="M240" i="5"/>
  <c r="I234" i="5"/>
  <c r="M234" i="5"/>
  <c r="U234" i="5"/>
  <c r="V184" i="5"/>
  <c r="I194" i="5"/>
  <c r="M194" i="5"/>
  <c r="U194" i="5"/>
  <c r="I210" i="5"/>
  <c r="M210" i="5"/>
  <c r="U210" i="5"/>
  <c r="I226" i="5"/>
  <c r="M226" i="5"/>
  <c r="U226" i="5"/>
  <c r="U212" i="5"/>
  <c r="I212" i="5"/>
  <c r="M212" i="5"/>
  <c r="I227" i="5"/>
  <c r="U227" i="5"/>
  <c r="M227" i="5"/>
  <c r="U244" i="5"/>
  <c r="I244" i="5"/>
  <c r="M244" i="5"/>
  <c r="U237" i="5"/>
  <c r="I237" i="5"/>
  <c r="M237" i="5"/>
  <c r="I32" i="5" l="1"/>
  <c r="M32" i="5"/>
  <c r="I33" i="5"/>
  <c r="M33" i="5"/>
  <c r="U33" i="5"/>
  <c r="V33" i="5" s="1"/>
  <c r="C113" i="5"/>
  <c r="B114" i="5"/>
  <c r="B115" i="5" s="1"/>
  <c r="B116" i="5" s="1"/>
  <c r="B117" i="5" s="1"/>
  <c r="B118" i="5" s="1"/>
  <c r="B119" i="5" s="1"/>
  <c r="B120" i="5" s="1"/>
  <c r="B121" i="5" s="1"/>
  <c r="B122" i="5" s="1"/>
  <c r="Q113" i="5"/>
  <c r="Q112" i="5"/>
  <c r="Q111" i="5"/>
  <c r="Q110" i="5"/>
  <c r="Q109" i="5"/>
  <c r="Q108" i="5"/>
  <c r="Q107" i="5"/>
  <c r="Q106" i="5"/>
  <c r="Q105" i="5"/>
  <c r="Q104" i="5"/>
  <c r="Q103" i="5"/>
  <c r="Q102" i="5"/>
  <c r="Q101" i="5"/>
  <c r="Q100" i="5"/>
  <c r="Q99" i="5"/>
  <c r="Q98" i="5"/>
  <c r="M157" i="5"/>
  <c r="U173" i="5"/>
  <c r="V173" i="5" s="1"/>
  <c r="U196" i="5"/>
  <c r="V196" i="5" s="1"/>
  <c r="I157" i="5"/>
  <c r="M213" i="5"/>
  <c r="M131" i="5"/>
  <c r="I131" i="5"/>
  <c r="M173" i="5"/>
  <c r="I229" i="5"/>
  <c r="C34" i="5"/>
  <c r="D34" i="5" s="1"/>
  <c r="I34" i="5" s="1"/>
  <c r="M229" i="5"/>
  <c r="M196" i="5"/>
  <c r="M169" i="5"/>
  <c r="I249" i="5"/>
  <c r="U169" i="5"/>
  <c r="V169" i="5" s="1"/>
  <c r="U249" i="5"/>
  <c r="V249" i="5" s="1"/>
  <c r="I245" i="5"/>
  <c r="U245" i="5"/>
  <c r="V245" i="5" s="1"/>
  <c r="I127" i="5"/>
  <c r="U213" i="5"/>
  <c r="V213" i="5" s="1"/>
  <c r="M127" i="5"/>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210" i="5"/>
  <c r="V240" i="5"/>
  <c r="V198" i="5"/>
  <c r="V175" i="5"/>
  <c r="V160" i="5"/>
  <c r="V144" i="5"/>
  <c r="V166" i="5"/>
  <c r="M142" i="5"/>
  <c r="I142" i="5"/>
  <c r="U142" i="5"/>
  <c r="M134" i="5"/>
  <c r="I134" i="5"/>
  <c r="U134" i="5"/>
  <c r="V131" i="5"/>
  <c r="V211" i="5"/>
  <c r="V195" i="5"/>
  <c r="V241" i="5"/>
  <c r="V232" i="5"/>
  <c r="V154" i="5"/>
  <c r="V1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158" i="5"/>
  <c r="V239" i="5"/>
  <c r="V197" i="5"/>
  <c r="V149" i="5"/>
  <c r="V167" i="5"/>
  <c r="V31" i="5"/>
  <c r="C122" i="5" l="1"/>
  <c r="D123" i="5" s="1"/>
  <c r="Q122" i="5"/>
  <c r="C121" i="5"/>
  <c r="Q121" i="5"/>
  <c r="C120" i="5"/>
  <c r="Q120" i="5"/>
  <c r="C119" i="5"/>
  <c r="Q119" i="5"/>
  <c r="C118" i="5"/>
  <c r="Q118" i="5"/>
  <c r="C117" i="5"/>
  <c r="Q117" i="5"/>
  <c r="C116" i="5"/>
  <c r="Q116" i="5"/>
  <c r="C115" i="5"/>
  <c r="Q115" i="5"/>
  <c r="C114" i="5"/>
  <c r="D114" i="5" s="1"/>
  <c r="Q114" i="5"/>
  <c r="C35" i="5"/>
  <c r="M34" i="5"/>
  <c r="U34" i="5"/>
  <c r="V34" i="5" s="1"/>
  <c r="V142" i="5"/>
  <c r="V143" i="5"/>
  <c r="V191" i="5"/>
  <c r="V134" i="5"/>
  <c r="V138" i="5"/>
  <c r="V190" i="5"/>
  <c r="V139" i="5"/>
  <c r="V135" i="5"/>
  <c r="B15" i="5" l="1"/>
  <c r="T30" i="5" s="1"/>
  <c r="D122" i="5"/>
  <c r="U122" i="5" s="1"/>
  <c r="V122" i="5" s="1"/>
  <c r="D120" i="5"/>
  <c r="U120" i="5" s="1"/>
  <c r="V120" i="5" s="1"/>
  <c r="D121" i="5"/>
  <c r="I121" i="5" s="1"/>
  <c r="U123" i="5"/>
  <c r="V123" i="5" s="1"/>
  <c r="M123" i="5"/>
  <c r="I123" i="5"/>
  <c r="D119" i="5"/>
  <c r="U119" i="5" s="1"/>
  <c r="V119" i="5" s="1"/>
  <c r="D118" i="5"/>
  <c r="U118" i="5" s="1"/>
  <c r="V118" i="5" s="1"/>
  <c r="D117" i="5"/>
  <c r="M117" i="5" s="1"/>
  <c r="D116" i="5"/>
  <c r="M116" i="5" s="1"/>
  <c r="D115" i="5"/>
  <c r="U115" i="5" s="1"/>
  <c r="V115" i="5" s="1"/>
  <c r="U114" i="5"/>
  <c r="V114" i="5" s="1"/>
  <c r="M114" i="5"/>
  <c r="I114" i="5"/>
  <c r="C36" i="5"/>
  <c r="D35" i="5"/>
  <c r="M122" i="5" l="1"/>
  <c r="I122" i="5"/>
  <c r="T197" i="5"/>
  <c r="R151" i="5"/>
  <c r="S111" i="5"/>
  <c r="S239" i="5"/>
  <c r="R199" i="5"/>
  <c r="T191" i="5"/>
  <c r="R153" i="5"/>
  <c r="T169" i="5"/>
  <c r="S68" i="5"/>
  <c r="T139" i="5"/>
  <c r="S166" i="5"/>
  <c r="T90" i="5"/>
  <c r="R49" i="5"/>
  <c r="R31" i="5"/>
  <c r="S77" i="5"/>
  <c r="T40" i="5"/>
  <c r="S81" i="5"/>
  <c r="T171" i="5"/>
  <c r="S70" i="5"/>
  <c r="T133" i="5"/>
  <c r="R89" i="5"/>
  <c r="S189" i="5"/>
  <c r="R113" i="5"/>
  <c r="R160" i="5"/>
  <c r="R106" i="5"/>
  <c r="S87" i="5"/>
  <c r="S196" i="5"/>
  <c r="T210" i="5"/>
  <c r="T245" i="5"/>
  <c r="R244" i="5"/>
  <c r="R185" i="5"/>
  <c r="R222" i="5"/>
  <c r="S136" i="5"/>
  <c r="R162" i="5"/>
  <c r="S129" i="5"/>
  <c r="S34" i="5"/>
  <c r="S170" i="5"/>
  <c r="S167" i="5"/>
  <c r="T182" i="5"/>
  <c r="R206" i="5"/>
  <c r="R124" i="5"/>
  <c r="T228" i="5"/>
  <c r="T101" i="5"/>
  <c r="R169" i="5"/>
  <c r="T127" i="5"/>
  <c r="T229" i="5"/>
  <c r="R74" i="5"/>
  <c r="S147" i="5"/>
  <c r="T49" i="5"/>
  <c r="R136" i="5"/>
  <c r="T154" i="5"/>
  <c r="R123" i="5"/>
  <c r="S55" i="5"/>
  <c r="R69" i="5"/>
  <c r="R134" i="5"/>
  <c r="S143" i="5"/>
  <c r="T235" i="5"/>
  <c r="T110" i="5"/>
  <c r="S80" i="5"/>
  <c r="T237" i="5"/>
  <c r="T179" i="5"/>
  <c r="S31" i="5"/>
  <c r="T204" i="5"/>
  <c r="S56" i="5"/>
  <c r="R237" i="5"/>
  <c r="R107" i="5"/>
  <c r="R242" i="5"/>
  <c r="S171" i="5"/>
  <c r="R38" i="5"/>
  <c r="S124" i="5"/>
  <c r="R51" i="5"/>
  <c r="R193" i="5"/>
  <c r="R108" i="5"/>
  <c r="R62" i="5"/>
  <c r="R102" i="5"/>
  <c r="S152" i="5"/>
  <c r="R93" i="5"/>
  <c r="T185" i="5"/>
  <c r="S230" i="5"/>
  <c r="S234" i="5"/>
  <c r="T250" i="5"/>
  <c r="S127" i="5"/>
  <c r="S228" i="5"/>
  <c r="T177" i="5"/>
  <c r="R224" i="5"/>
  <c r="R217" i="5"/>
  <c r="S146" i="5"/>
  <c r="S121" i="5"/>
  <c r="S46" i="5"/>
  <c r="R247" i="5"/>
  <c r="T205" i="5"/>
  <c r="R43" i="5"/>
  <c r="T62" i="5"/>
  <c r="T199" i="5"/>
  <c r="T75" i="5"/>
  <c r="S125" i="5"/>
  <c r="S89" i="5"/>
  <c r="S104" i="5"/>
  <c r="S240" i="5"/>
  <c r="T243" i="5"/>
  <c r="T70" i="5"/>
  <c r="R61" i="5"/>
  <c r="R110" i="5"/>
  <c r="T89" i="5"/>
  <c r="T105" i="5"/>
  <c r="T36" i="5"/>
  <c r="S225" i="5"/>
  <c r="R221" i="5"/>
  <c r="S250" i="5"/>
  <c r="R128" i="5"/>
  <c r="S233" i="5"/>
  <c r="S37" i="5"/>
  <c r="T200" i="5"/>
  <c r="R65" i="5"/>
  <c r="S181" i="5"/>
  <c r="T223" i="5"/>
  <c r="S109" i="5"/>
  <c r="T109" i="5"/>
  <c r="S194" i="5"/>
  <c r="T57" i="5"/>
  <c r="S163" i="5"/>
  <c r="R190" i="5"/>
  <c r="T132" i="5"/>
  <c r="R52" i="5"/>
  <c r="S192" i="5"/>
  <c r="R189" i="5"/>
  <c r="T35" i="5"/>
  <c r="R121" i="5"/>
  <c r="S173" i="5"/>
  <c r="S204" i="5"/>
  <c r="S198" i="5"/>
  <c r="S74" i="5"/>
  <c r="R208" i="5"/>
  <c r="R99" i="5"/>
  <c r="S224" i="5"/>
  <c r="T117" i="5"/>
  <c r="R45" i="5"/>
  <c r="R142" i="5"/>
  <c r="R40" i="5"/>
  <c r="S229" i="5"/>
  <c r="R171" i="5"/>
  <c r="T55" i="5"/>
  <c r="R132" i="5"/>
  <c r="S231" i="5"/>
  <c r="R186" i="5"/>
  <c r="R147" i="5"/>
  <c r="R82" i="5"/>
  <c r="S209" i="5"/>
  <c r="R44" i="5"/>
  <c r="S195" i="5"/>
  <c r="S36" i="5"/>
  <c r="R164" i="5"/>
  <c r="S161" i="5"/>
  <c r="T160" i="5"/>
  <c r="T86" i="5"/>
  <c r="T107" i="5"/>
  <c r="T156" i="5"/>
  <c r="S83" i="5"/>
  <c r="S102" i="5"/>
  <c r="S116" i="5"/>
  <c r="S100" i="5"/>
  <c r="T226" i="5"/>
  <c r="S35" i="5"/>
  <c r="S49" i="5"/>
  <c r="R209" i="5"/>
  <c r="R98" i="5"/>
  <c r="S128" i="5"/>
  <c r="T50" i="5"/>
  <c r="T48" i="5"/>
  <c r="S75" i="5"/>
  <c r="T227" i="5"/>
  <c r="S40" i="5"/>
  <c r="S84" i="5"/>
  <c r="R30" i="5"/>
  <c r="T246" i="5"/>
  <c r="T215" i="5"/>
  <c r="R182" i="5"/>
  <c r="R71" i="5"/>
  <c r="S156" i="5"/>
  <c r="T115" i="5"/>
  <c r="T126" i="5"/>
  <c r="R213" i="5"/>
  <c r="S242" i="5"/>
  <c r="T175" i="5"/>
  <c r="T125" i="5"/>
  <c r="S160" i="5"/>
  <c r="R141" i="5"/>
  <c r="R163" i="5"/>
  <c r="R231" i="5"/>
  <c r="S50" i="5"/>
  <c r="T187" i="5"/>
  <c r="R117" i="5"/>
  <c r="R84" i="5"/>
  <c r="S218" i="5"/>
  <c r="T61" i="5"/>
  <c r="S94" i="5"/>
  <c r="T76" i="5"/>
  <c r="T31" i="5"/>
  <c r="R46" i="5"/>
  <c r="T203" i="5"/>
  <c r="S117" i="5"/>
  <c r="T45" i="5"/>
  <c r="S108" i="5"/>
  <c r="T80" i="5"/>
  <c r="T64" i="5"/>
  <c r="R174" i="5"/>
  <c r="R215" i="5"/>
  <c r="T153" i="5"/>
  <c r="R112" i="5"/>
  <c r="S93" i="5"/>
  <c r="R55" i="5"/>
  <c r="S159" i="5"/>
  <c r="S236" i="5"/>
  <c r="T134" i="5"/>
  <c r="T52" i="5"/>
  <c r="T38" i="5"/>
  <c r="R154" i="5"/>
  <c r="R103" i="5"/>
  <c r="T47" i="5"/>
  <c r="T231" i="5"/>
  <c r="R129" i="5"/>
  <c r="T241" i="5"/>
  <c r="R64" i="5"/>
  <c r="T87" i="5"/>
  <c r="R214" i="5"/>
  <c r="R229" i="5"/>
  <c r="R60" i="5"/>
  <c r="S112" i="5"/>
  <c r="T118" i="5"/>
  <c r="S133" i="5"/>
  <c r="R36" i="5"/>
  <c r="T96" i="5"/>
  <c r="R180" i="5"/>
  <c r="S141" i="5"/>
  <c r="S78" i="5"/>
  <c r="R166" i="5"/>
  <c r="T189" i="5"/>
  <c r="T116" i="5"/>
  <c r="R145" i="5"/>
  <c r="S249" i="5"/>
  <c r="R168" i="5"/>
  <c r="R59" i="5"/>
  <c r="T174" i="5"/>
  <c r="S164" i="5"/>
  <c r="R240" i="5"/>
  <c r="R63" i="5"/>
  <c r="S148" i="5"/>
  <c r="T74" i="5"/>
  <c r="R122" i="5"/>
  <c r="T41" i="5"/>
  <c r="R91" i="5"/>
  <c r="R161" i="5"/>
  <c r="R137" i="5"/>
  <c r="T232" i="5"/>
  <c r="S200" i="5"/>
  <c r="T148" i="5"/>
  <c r="R181" i="5"/>
  <c r="T222" i="5"/>
  <c r="T123" i="5"/>
  <c r="T85" i="5"/>
  <c r="T100" i="5"/>
  <c r="T82" i="5"/>
  <c r="S158" i="5"/>
  <c r="S144" i="5"/>
  <c r="R210" i="5"/>
  <c r="T68" i="5"/>
  <c r="T33" i="5"/>
  <c r="R219" i="5"/>
  <c r="S44" i="5"/>
  <c r="S130" i="5"/>
  <c r="R249" i="5"/>
  <c r="S145" i="5"/>
  <c r="S232" i="5"/>
  <c r="S210" i="5"/>
  <c r="R101" i="5"/>
  <c r="R32" i="5"/>
  <c r="R232" i="5"/>
  <c r="R135" i="5"/>
  <c r="R188" i="5"/>
  <c r="R248" i="5"/>
  <c r="T143" i="5"/>
  <c r="R159" i="5"/>
  <c r="S174" i="5"/>
  <c r="R118" i="5"/>
  <c r="T152" i="5"/>
  <c r="T219" i="5"/>
  <c r="T166" i="5"/>
  <c r="R34" i="5"/>
  <c r="S154" i="5"/>
  <c r="S110" i="5"/>
  <c r="R177" i="5"/>
  <c r="T196" i="5"/>
  <c r="S244" i="5"/>
  <c r="R158" i="5"/>
  <c r="S86" i="5"/>
  <c r="S96" i="5"/>
  <c r="T121" i="5"/>
  <c r="R77" i="5"/>
  <c r="T184" i="5"/>
  <c r="S52" i="5"/>
  <c r="T99" i="5"/>
  <c r="R243" i="5"/>
  <c r="R211" i="5"/>
  <c r="R66" i="5"/>
  <c r="T144" i="5"/>
  <c r="R178" i="5"/>
  <c r="R96" i="5"/>
  <c r="T172" i="5"/>
  <c r="S139" i="5"/>
  <c r="R48" i="5"/>
  <c r="S53" i="5"/>
  <c r="S140" i="5"/>
  <c r="R238" i="5"/>
  <c r="S92" i="5"/>
  <c r="R194" i="5"/>
  <c r="S246" i="5"/>
  <c r="T43" i="5"/>
  <c r="S213" i="5"/>
  <c r="S149" i="5"/>
  <c r="S191" i="5"/>
  <c r="S59" i="5"/>
  <c r="T98" i="5"/>
  <c r="R53" i="5"/>
  <c r="R97" i="5"/>
  <c r="T240" i="5"/>
  <c r="T198" i="5"/>
  <c r="R133" i="5"/>
  <c r="T66" i="5"/>
  <c r="R116" i="5"/>
  <c r="S79" i="5"/>
  <c r="R201" i="5"/>
  <c r="T34" i="5"/>
  <c r="T213" i="5"/>
  <c r="S237" i="5"/>
  <c r="S42" i="5"/>
  <c r="T39" i="5"/>
  <c r="R157" i="5"/>
  <c r="S238" i="5"/>
  <c r="T167" i="5"/>
  <c r="T94" i="5"/>
  <c r="T88" i="5"/>
  <c r="S73" i="5"/>
  <c r="T42" i="5"/>
  <c r="R149" i="5"/>
  <c r="S131" i="5"/>
  <c r="R150" i="5"/>
  <c r="S51" i="5"/>
  <c r="S247" i="5"/>
  <c r="R54" i="5"/>
  <c r="T217" i="5"/>
  <c r="T130" i="5"/>
  <c r="R172" i="5"/>
  <c r="S221" i="5"/>
  <c r="R104" i="5"/>
  <c r="S184" i="5"/>
  <c r="S212" i="5"/>
  <c r="T44" i="5"/>
  <c r="T211" i="5"/>
  <c r="R218" i="5"/>
  <c r="R198" i="5"/>
  <c r="S120" i="5"/>
  <c r="R176" i="5"/>
  <c r="R130" i="5"/>
  <c r="S32" i="5"/>
  <c r="T212" i="5"/>
  <c r="R148" i="5"/>
  <c r="S88" i="5"/>
  <c r="S64" i="5"/>
  <c r="S190" i="5"/>
  <c r="R187" i="5"/>
  <c r="T238" i="5"/>
  <c r="R78" i="5"/>
  <c r="S186" i="5"/>
  <c r="R67" i="5"/>
  <c r="T168" i="5"/>
  <c r="S172" i="5"/>
  <c r="R196" i="5"/>
  <c r="T220" i="5"/>
  <c r="S207" i="5"/>
  <c r="S180" i="5"/>
  <c r="T113" i="5"/>
  <c r="T67" i="5"/>
  <c r="T218" i="5"/>
  <c r="S67" i="5"/>
  <c r="T155" i="5"/>
  <c r="R57" i="5"/>
  <c r="T176" i="5"/>
  <c r="R85" i="5"/>
  <c r="R105" i="5"/>
  <c r="S95" i="5"/>
  <c r="T129" i="5"/>
  <c r="R127" i="5"/>
  <c r="S199" i="5"/>
  <c r="T208" i="5"/>
  <c r="S193" i="5"/>
  <c r="R115" i="5"/>
  <c r="R202" i="5"/>
  <c r="R167" i="5"/>
  <c r="S157" i="5"/>
  <c r="T202" i="5"/>
  <c r="T122" i="5"/>
  <c r="T114" i="5"/>
  <c r="S220" i="5"/>
  <c r="S219" i="5"/>
  <c r="S153" i="5"/>
  <c r="R119" i="5"/>
  <c r="S223" i="5"/>
  <c r="S118" i="5"/>
  <c r="S82" i="5"/>
  <c r="T180" i="5"/>
  <c r="S211" i="5"/>
  <c r="S43" i="5"/>
  <c r="S226" i="5"/>
  <c r="R131" i="5"/>
  <c r="S123" i="5"/>
  <c r="T249" i="5"/>
  <c r="T69" i="5"/>
  <c r="T233" i="5"/>
  <c r="T106" i="5"/>
  <c r="R68" i="5"/>
  <c r="T157" i="5"/>
  <c r="S201" i="5"/>
  <c r="R173" i="5"/>
  <c r="T162" i="5"/>
  <c r="R81" i="5"/>
  <c r="S48" i="5"/>
  <c r="R191" i="5"/>
  <c r="T104" i="5"/>
  <c r="R207" i="5"/>
  <c r="S90" i="5"/>
  <c r="S155" i="5"/>
  <c r="S208" i="5"/>
  <c r="S187" i="5"/>
  <c r="S137" i="5"/>
  <c r="R58" i="5"/>
  <c r="R225" i="5"/>
  <c r="S126" i="5"/>
  <c r="T207" i="5"/>
  <c r="R241" i="5"/>
  <c r="R76" i="5"/>
  <c r="T83" i="5"/>
  <c r="T136" i="5"/>
  <c r="R170" i="5"/>
  <c r="R42" i="5"/>
  <c r="S61" i="5"/>
  <c r="R175" i="5"/>
  <c r="T77" i="5"/>
  <c r="T242" i="5"/>
  <c r="S72" i="5"/>
  <c r="T59" i="5"/>
  <c r="S105" i="5"/>
  <c r="T95" i="5"/>
  <c r="R47" i="5"/>
  <c r="S98" i="5"/>
  <c r="R109" i="5"/>
  <c r="R239" i="5"/>
  <c r="R192" i="5"/>
  <c r="R228" i="5"/>
  <c r="T71" i="5"/>
  <c r="S203" i="5"/>
  <c r="S222" i="5"/>
  <c r="R80" i="5"/>
  <c r="T131" i="5"/>
  <c r="T209" i="5"/>
  <c r="S107" i="5"/>
  <c r="T188" i="5"/>
  <c r="S99" i="5"/>
  <c r="R39" i="5"/>
  <c r="T119" i="5"/>
  <c r="S178" i="5"/>
  <c r="S214" i="5"/>
  <c r="R245" i="5"/>
  <c r="T247" i="5"/>
  <c r="S142" i="5"/>
  <c r="S45" i="5"/>
  <c r="T124" i="5"/>
  <c r="S122" i="5"/>
  <c r="S33" i="5"/>
  <c r="T221" i="5"/>
  <c r="R120" i="5"/>
  <c r="T164" i="5"/>
  <c r="T190" i="5"/>
  <c r="R226" i="5"/>
  <c r="T92" i="5"/>
  <c r="S175" i="5"/>
  <c r="R230" i="5"/>
  <c r="R140" i="5"/>
  <c r="R88" i="5"/>
  <c r="T46" i="5"/>
  <c r="S41" i="5"/>
  <c r="T93" i="5"/>
  <c r="R138" i="5"/>
  <c r="S185" i="5"/>
  <c r="R223" i="5"/>
  <c r="T81" i="5"/>
  <c r="T151" i="5"/>
  <c r="S169" i="5"/>
  <c r="S243" i="5"/>
  <c r="S217" i="5"/>
  <c r="T178" i="5"/>
  <c r="T128" i="5"/>
  <c r="R203" i="5"/>
  <c r="R86" i="5"/>
  <c r="S119" i="5"/>
  <c r="T135" i="5"/>
  <c r="R33" i="5"/>
  <c r="R236" i="5"/>
  <c r="R183" i="5"/>
  <c r="R184" i="5"/>
  <c r="R100" i="5"/>
  <c r="R152" i="5"/>
  <c r="S106" i="5"/>
  <c r="R227" i="5"/>
  <c r="R212" i="5"/>
  <c r="S182" i="5"/>
  <c r="R156" i="5"/>
  <c r="S215" i="5"/>
  <c r="T170" i="5"/>
  <c r="S85" i="5"/>
  <c r="S176" i="5"/>
  <c r="T193" i="5"/>
  <c r="S30" i="5"/>
  <c r="S206" i="5"/>
  <c r="R83" i="5"/>
  <c r="T158" i="5"/>
  <c r="R250" i="5"/>
  <c r="R125" i="5"/>
  <c r="R90" i="5"/>
  <c r="T192" i="5"/>
  <c r="S62" i="5"/>
  <c r="T103" i="5"/>
  <c r="S138" i="5"/>
  <c r="T145" i="5"/>
  <c r="S134" i="5"/>
  <c r="S188" i="5"/>
  <c r="T239" i="5"/>
  <c r="R146" i="5"/>
  <c r="S58" i="5"/>
  <c r="S97" i="5"/>
  <c r="T234" i="5"/>
  <c r="R79" i="5"/>
  <c r="T138" i="5"/>
  <c r="S183" i="5"/>
  <c r="T140" i="5"/>
  <c r="S135" i="5"/>
  <c r="R50" i="5"/>
  <c r="T225" i="5"/>
  <c r="T201" i="5"/>
  <c r="S151" i="5"/>
  <c r="S103" i="5"/>
  <c r="S179" i="5"/>
  <c r="T84" i="5"/>
  <c r="R95" i="5"/>
  <c r="S216" i="5"/>
  <c r="R195" i="5"/>
  <c r="S227" i="5"/>
  <c r="S245" i="5"/>
  <c r="T32" i="5"/>
  <c r="T63" i="5"/>
  <c r="S39" i="5"/>
  <c r="R205" i="5"/>
  <c r="T142" i="5"/>
  <c r="S54" i="5"/>
  <c r="R216" i="5"/>
  <c r="R75" i="5"/>
  <c r="S114" i="5"/>
  <c r="S113" i="5"/>
  <c r="T186" i="5"/>
  <c r="S165" i="5"/>
  <c r="S38" i="5"/>
  <c r="T159" i="5"/>
  <c r="T146" i="5"/>
  <c r="S177" i="5"/>
  <c r="S63" i="5"/>
  <c r="S76" i="5"/>
  <c r="T206" i="5"/>
  <c r="S132" i="5"/>
  <c r="R143" i="5"/>
  <c r="T54" i="5"/>
  <c r="T91" i="5"/>
  <c r="R204" i="5"/>
  <c r="T79" i="5"/>
  <c r="T51" i="5"/>
  <c r="S60" i="5"/>
  <c r="S205" i="5"/>
  <c r="S47" i="5"/>
  <c r="T216" i="5"/>
  <c r="S91" i="5"/>
  <c r="S115" i="5"/>
  <c r="R35" i="5"/>
  <c r="R41" i="5"/>
  <c r="R165" i="5"/>
  <c r="T236" i="5"/>
  <c r="T102" i="5"/>
  <c r="T248" i="5"/>
  <c r="T165" i="5"/>
  <c r="R126" i="5"/>
  <c r="T111" i="5"/>
  <c r="R114" i="5"/>
  <c r="T72" i="5"/>
  <c r="S162" i="5"/>
  <c r="T37" i="5"/>
  <c r="R200" i="5"/>
  <c r="R220" i="5"/>
  <c r="T161" i="5"/>
  <c r="T112" i="5"/>
  <c r="S69" i="5"/>
  <c r="R87" i="5"/>
  <c r="S66" i="5"/>
  <c r="T97" i="5"/>
  <c r="R111" i="5"/>
  <c r="T60" i="5"/>
  <c r="S65" i="5"/>
  <c r="R246" i="5"/>
  <c r="T181" i="5"/>
  <c r="R70" i="5"/>
  <c r="T78" i="5"/>
  <c r="T108" i="5"/>
  <c r="S197" i="5"/>
  <c r="R233" i="5"/>
  <c r="T73" i="5"/>
  <c r="S168" i="5"/>
  <c r="S235" i="5"/>
  <c r="S71" i="5"/>
  <c r="R56" i="5"/>
  <c r="T141" i="5"/>
  <c r="T214" i="5"/>
  <c r="T56" i="5"/>
  <c r="R139" i="5"/>
  <c r="R197" i="5"/>
  <c r="T137" i="5"/>
  <c r="R144" i="5"/>
  <c r="T244" i="5"/>
  <c r="S101" i="5"/>
  <c r="T65" i="5"/>
  <c r="R92" i="5"/>
  <c r="T150" i="5"/>
  <c r="R234" i="5"/>
  <c r="T120" i="5"/>
  <c r="T230" i="5"/>
  <c r="S150" i="5"/>
  <c r="R155" i="5"/>
  <c r="R73" i="5"/>
  <c r="S57" i="5"/>
  <c r="T224" i="5"/>
  <c r="R235" i="5"/>
  <c r="T147" i="5"/>
  <c r="R72" i="5"/>
  <c r="T53" i="5"/>
  <c r="R37" i="5"/>
  <c r="T183" i="5"/>
  <c r="T149" i="5"/>
  <c r="T58" i="5"/>
  <c r="T195" i="5"/>
  <c r="T173" i="5"/>
  <c r="S248" i="5"/>
  <c r="T194" i="5"/>
  <c r="T163" i="5"/>
  <c r="R179" i="5"/>
  <c r="R94" i="5"/>
  <c r="S241" i="5"/>
  <c r="S202" i="5"/>
  <c r="U121" i="5"/>
  <c r="V121" i="5" s="1"/>
  <c r="I120" i="5"/>
  <c r="M120" i="5"/>
  <c r="M121" i="5"/>
  <c r="I116" i="5"/>
  <c r="U117" i="5"/>
  <c r="V117" i="5" s="1"/>
  <c r="M118" i="5"/>
  <c r="I118" i="5"/>
  <c r="U116" i="5"/>
  <c r="V116" i="5" s="1"/>
  <c r="M119" i="5"/>
  <c r="I117" i="5"/>
  <c r="I119" i="5"/>
  <c r="M115" i="5"/>
  <c r="I115" i="5"/>
  <c r="C37" i="5"/>
  <c r="D36" i="5"/>
  <c r="U35" i="5"/>
  <c r="V35" i="5" s="1"/>
  <c r="M35" i="5"/>
  <c r="I35" i="5"/>
  <c r="B16" i="5" l="1"/>
  <c r="B18" i="5" s="1"/>
  <c r="B19" i="5" s="1"/>
  <c r="C38" i="5"/>
  <c r="D37" i="5"/>
  <c r="U36" i="5"/>
  <c r="M36" i="5"/>
  <c r="I36" i="5"/>
  <c r="B17" i="5" l="1"/>
  <c r="C39" i="5"/>
  <c r="D38" i="5"/>
  <c r="M37" i="5"/>
  <c r="U37" i="5"/>
  <c r="V37" i="5" s="1"/>
  <c r="I37" i="5"/>
  <c r="V36" i="5"/>
  <c r="C40" i="5" l="1"/>
  <c r="D39" i="5"/>
  <c r="M38" i="5"/>
  <c r="U38" i="5"/>
  <c r="V38" i="5" s="1"/>
  <c r="I38" i="5"/>
  <c r="C41" i="5" l="1"/>
  <c r="D40" i="5"/>
  <c r="M39" i="5"/>
  <c r="U39" i="5"/>
  <c r="I39" i="5"/>
  <c r="C42" i="5" l="1"/>
  <c r="D41" i="5"/>
  <c r="I40" i="5"/>
  <c r="U40" i="5"/>
  <c r="V40" i="5" s="1"/>
  <c r="M40" i="5"/>
  <c r="V39" i="5"/>
  <c r="C43" i="5" l="1"/>
  <c r="D42" i="5"/>
  <c r="I41" i="5"/>
  <c r="U41" i="5"/>
  <c r="V41" i="5" s="1"/>
  <c r="M41" i="5"/>
  <c r="C44" i="5" l="1"/>
  <c r="D43" i="5"/>
  <c r="I42" i="5"/>
  <c r="U42" i="5"/>
  <c r="M42" i="5"/>
  <c r="C45" i="5" l="1"/>
  <c r="D44" i="5"/>
  <c r="U43" i="5"/>
  <c r="V43" i="5" s="1"/>
  <c r="I43" i="5"/>
  <c r="M43" i="5"/>
  <c r="V42" i="5"/>
  <c r="C46" i="5" l="1"/>
  <c r="D45" i="5"/>
  <c r="M44" i="5"/>
  <c r="U44" i="5"/>
  <c r="V44" i="5" s="1"/>
  <c r="I44" i="5"/>
  <c r="C47" i="5" l="1"/>
  <c r="D46" i="5"/>
  <c r="M45" i="5"/>
  <c r="U45" i="5"/>
  <c r="I45" i="5"/>
  <c r="C48" i="5" l="1"/>
  <c r="D47" i="5"/>
  <c r="M46" i="5"/>
  <c r="U46" i="5"/>
  <c r="V46" i="5" s="1"/>
  <c r="I46" i="5"/>
  <c r="V45" i="5"/>
  <c r="C49" i="5" l="1"/>
  <c r="D48" i="5"/>
  <c r="I47" i="5"/>
  <c r="M47" i="5"/>
  <c r="U47" i="5"/>
  <c r="C50" i="5" l="1"/>
  <c r="D49" i="5"/>
  <c r="M48" i="5"/>
  <c r="I48" i="5"/>
  <c r="U48" i="5"/>
  <c r="V48" i="5" s="1"/>
  <c r="V47" i="5"/>
  <c r="C51" i="5" l="1"/>
  <c r="D50" i="5"/>
  <c r="M49" i="5"/>
  <c r="I49" i="5"/>
  <c r="U49" i="5"/>
  <c r="V49" i="5" s="1"/>
  <c r="C52" i="5" l="1"/>
  <c r="D51" i="5"/>
  <c r="M50" i="5"/>
  <c r="U50" i="5"/>
  <c r="V50" i="5" s="1"/>
  <c r="I50" i="5"/>
  <c r="C53" i="5" l="1"/>
  <c r="D52" i="5"/>
  <c r="U51" i="5"/>
  <c r="V51" i="5" s="1"/>
  <c r="M51" i="5"/>
  <c r="I51" i="5"/>
  <c r="C54" i="5" l="1"/>
  <c r="D53" i="5"/>
  <c r="I52" i="5"/>
  <c r="M52" i="5"/>
  <c r="U52" i="5"/>
  <c r="V52" i="5" s="1"/>
  <c r="C55" i="5" l="1"/>
  <c r="D54" i="5"/>
  <c r="I53" i="5"/>
  <c r="M53" i="5"/>
  <c r="U53" i="5"/>
  <c r="V53" i="5" s="1"/>
  <c r="C56" i="5" l="1"/>
  <c r="D55" i="5"/>
  <c r="I54" i="5"/>
  <c r="M54" i="5"/>
  <c r="U54" i="5"/>
  <c r="V54" i="5" s="1"/>
  <c r="C57" i="5" l="1"/>
  <c r="D56" i="5"/>
  <c r="M55" i="5"/>
  <c r="U55" i="5"/>
  <c r="V55" i="5" s="1"/>
  <c r="I55" i="5"/>
  <c r="C58" i="5" l="1"/>
  <c r="D57" i="5"/>
  <c r="I56" i="5"/>
  <c r="M56" i="5"/>
  <c r="U56" i="5"/>
  <c r="V56" i="5" s="1"/>
  <c r="C59" i="5" l="1"/>
  <c r="D58" i="5"/>
  <c r="U57" i="5"/>
  <c r="V57" i="5" s="1"/>
  <c r="I57" i="5"/>
  <c r="M57" i="5"/>
  <c r="C60" i="5" l="1"/>
  <c r="D59" i="5"/>
  <c r="I58" i="5"/>
  <c r="M58" i="5"/>
  <c r="U58" i="5"/>
  <c r="C61" i="5" l="1"/>
  <c r="D60" i="5"/>
  <c r="I59" i="5"/>
  <c r="M59" i="5"/>
  <c r="U59" i="5"/>
  <c r="V59" i="5" s="1"/>
  <c r="V58" i="5"/>
  <c r="C62" i="5" l="1"/>
  <c r="D61" i="5"/>
  <c r="U60" i="5"/>
  <c r="V60" i="5" s="1"/>
  <c r="M60" i="5"/>
  <c r="I60" i="5"/>
  <c r="C63" i="5" l="1"/>
  <c r="D62" i="5"/>
  <c r="M61" i="5"/>
  <c r="I61" i="5"/>
  <c r="U61" i="5"/>
  <c r="C64" i="5" l="1"/>
  <c r="D63" i="5"/>
  <c r="I62" i="5"/>
  <c r="M62" i="5"/>
  <c r="U62" i="5"/>
  <c r="V62" i="5" s="1"/>
  <c r="V61" i="5"/>
  <c r="C65" i="5" l="1"/>
  <c r="D64" i="5"/>
  <c r="U63" i="5"/>
  <c r="V63" i="5" s="1"/>
  <c r="M63" i="5"/>
  <c r="I63" i="5"/>
  <c r="C66" i="5" l="1"/>
  <c r="D65" i="5"/>
  <c r="I64" i="5"/>
  <c r="M64" i="5"/>
  <c r="U64" i="5"/>
  <c r="C67" i="5" l="1"/>
  <c r="D66" i="5"/>
  <c r="M65" i="5"/>
  <c r="I65" i="5"/>
  <c r="U65" i="5"/>
  <c r="V65" i="5" s="1"/>
  <c r="V64" i="5"/>
  <c r="C68" i="5" l="1"/>
  <c r="D67" i="5"/>
  <c r="M66" i="5"/>
  <c r="I66" i="5"/>
  <c r="U66" i="5"/>
  <c r="V66" i="5" s="1"/>
  <c r="C69" i="5" l="1"/>
  <c r="D68" i="5"/>
  <c r="U67" i="5"/>
  <c r="V67" i="5" s="1"/>
  <c r="I67" i="5"/>
  <c r="M67" i="5"/>
  <c r="C70" i="5" l="1"/>
  <c r="D69" i="5"/>
  <c r="I68" i="5"/>
  <c r="M68" i="5"/>
  <c r="U68" i="5"/>
  <c r="C71" i="5" l="1"/>
  <c r="D70" i="5"/>
  <c r="U69" i="5"/>
  <c r="V69" i="5" s="1"/>
  <c r="I69" i="5"/>
  <c r="M69" i="5"/>
  <c r="V68" i="5"/>
  <c r="C72" i="5" l="1"/>
  <c r="D71" i="5"/>
  <c r="U70" i="5"/>
  <c r="V70" i="5" s="1"/>
  <c r="I70" i="5"/>
  <c r="M70" i="5"/>
  <c r="C73" i="5" l="1"/>
  <c r="D72" i="5"/>
  <c r="M71" i="5"/>
  <c r="U71" i="5"/>
  <c r="V71" i="5" s="1"/>
  <c r="I71" i="5"/>
  <c r="C74" i="5" l="1"/>
  <c r="D73" i="5"/>
  <c r="U72" i="5"/>
  <c r="I72" i="5"/>
  <c r="M72" i="5"/>
  <c r="C75" i="5" l="1"/>
  <c r="D74" i="5"/>
  <c r="I73" i="5"/>
  <c r="M73" i="5"/>
  <c r="U73" i="5"/>
  <c r="V73" i="5" s="1"/>
  <c r="V72" i="5"/>
  <c r="C76" i="5" l="1"/>
  <c r="D75" i="5"/>
  <c r="M74" i="5"/>
  <c r="I74" i="5"/>
  <c r="U74" i="5"/>
  <c r="V74" i="5" s="1"/>
  <c r="C77" i="5" l="1"/>
  <c r="D76" i="5"/>
  <c r="M75" i="5"/>
  <c r="U75" i="5"/>
  <c r="V75" i="5" s="1"/>
  <c r="I75" i="5"/>
  <c r="C78" i="5" l="1"/>
  <c r="D77" i="5"/>
  <c r="U76" i="5"/>
  <c r="M76" i="5"/>
  <c r="I76" i="5"/>
  <c r="C79" i="5" l="1"/>
  <c r="D78" i="5"/>
  <c r="I77" i="5"/>
  <c r="M77" i="5"/>
  <c r="U77" i="5"/>
  <c r="V77" i="5" s="1"/>
  <c r="V76" i="5"/>
  <c r="C80" i="5" l="1"/>
  <c r="D79" i="5"/>
  <c r="U78" i="5"/>
  <c r="V78" i="5" s="1"/>
  <c r="I78" i="5"/>
  <c r="M78" i="5"/>
  <c r="C81" i="5" l="1"/>
  <c r="D80" i="5"/>
  <c r="I79" i="5"/>
  <c r="U79" i="5"/>
  <c r="V79" i="5" s="1"/>
  <c r="M79" i="5"/>
  <c r="C82" i="5" l="1"/>
  <c r="D81" i="5"/>
  <c r="U81" i="5" s="1"/>
  <c r="V81" i="5" s="1"/>
  <c r="I80" i="5"/>
  <c r="U80" i="5"/>
  <c r="M80" i="5"/>
  <c r="M81" i="5" l="1"/>
  <c r="I81" i="5"/>
  <c r="C83" i="5"/>
  <c r="D82" i="5"/>
  <c r="V80" i="5"/>
  <c r="C84" i="5" l="1"/>
  <c r="D83" i="5"/>
  <c r="I82" i="5"/>
  <c r="U82" i="5"/>
  <c r="M82" i="5"/>
  <c r="C85" i="5" l="1"/>
  <c r="D84" i="5"/>
  <c r="U83" i="5"/>
  <c r="V83" i="5" s="1"/>
  <c r="M83" i="5"/>
  <c r="I83" i="5"/>
  <c r="V82" i="5"/>
  <c r="C86" i="5" l="1"/>
  <c r="D85" i="5"/>
  <c r="U84" i="5"/>
  <c r="V84" i="5" s="1"/>
  <c r="M84" i="5"/>
  <c r="I84" i="5"/>
  <c r="C87" i="5" l="1"/>
  <c r="D86" i="5"/>
  <c r="U85" i="5"/>
  <c r="V85" i="5" s="1"/>
  <c r="I85" i="5"/>
  <c r="M85" i="5"/>
  <c r="C88" i="5" l="1"/>
  <c r="D87" i="5"/>
  <c r="M86" i="5"/>
  <c r="I86" i="5"/>
  <c r="U86" i="5"/>
  <c r="C89" i="5" l="1"/>
  <c r="D88" i="5"/>
  <c r="U87" i="5"/>
  <c r="V87" i="5" s="1"/>
  <c r="I87" i="5"/>
  <c r="M87" i="5"/>
  <c r="V86" i="5"/>
  <c r="C90" i="5" l="1"/>
  <c r="D89" i="5"/>
  <c r="I88" i="5"/>
  <c r="M88" i="5"/>
  <c r="U88" i="5"/>
  <c r="V88" i="5" s="1"/>
  <c r="C91" i="5" l="1"/>
  <c r="D90" i="5"/>
  <c r="I89" i="5"/>
  <c r="M89" i="5"/>
  <c r="U89" i="5"/>
  <c r="V89" i="5" s="1"/>
  <c r="C92" i="5" l="1"/>
  <c r="D91" i="5"/>
  <c r="M90" i="5"/>
  <c r="I90" i="5"/>
  <c r="U90" i="5"/>
  <c r="C93" i="5" l="1"/>
  <c r="D92" i="5"/>
  <c r="U91" i="5"/>
  <c r="V91" i="5" s="1"/>
  <c r="M91" i="5"/>
  <c r="I91" i="5"/>
  <c r="V90" i="5"/>
  <c r="C94" i="5" l="1"/>
  <c r="D93" i="5"/>
  <c r="M92" i="5"/>
  <c r="U92" i="5"/>
  <c r="V92" i="5" s="1"/>
  <c r="I92" i="5"/>
  <c r="C95" i="5" l="1"/>
  <c r="D94" i="5"/>
  <c r="M93" i="5"/>
  <c r="I93" i="5"/>
  <c r="U93" i="5"/>
  <c r="V93" i="5" s="1"/>
  <c r="C96" i="5" l="1"/>
  <c r="D95" i="5"/>
  <c r="I94" i="5"/>
  <c r="M94" i="5"/>
  <c r="U94" i="5"/>
  <c r="C97" i="5" l="1"/>
  <c r="D96" i="5"/>
  <c r="I95" i="5"/>
  <c r="U95" i="5"/>
  <c r="V95" i="5" s="1"/>
  <c r="M95" i="5"/>
  <c r="V94" i="5"/>
  <c r="C98" i="5" l="1"/>
  <c r="D97" i="5"/>
  <c r="U96" i="5"/>
  <c r="V96" i="5" s="1"/>
  <c r="I96" i="5"/>
  <c r="M96" i="5"/>
  <c r="C99" i="5" l="1"/>
  <c r="D98" i="5"/>
  <c r="U97" i="5"/>
  <c r="M97" i="5"/>
  <c r="I97" i="5"/>
  <c r="C100" i="5" l="1"/>
  <c r="D99" i="5"/>
  <c r="M98" i="5"/>
  <c r="U98" i="5"/>
  <c r="V98" i="5" s="1"/>
  <c r="I98" i="5"/>
  <c r="V97" i="5"/>
  <c r="C101" i="5" l="1"/>
  <c r="D100" i="5"/>
  <c r="U99" i="5"/>
  <c r="V99" i="5" s="1"/>
  <c r="I99" i="5"/>
  <c r="M99" i="5"/>
  <c r="C102" i="5" l="1"/>
  <c r="D101" i="5"/>
  <c r="U100" i="5"/>
  <c r="V100" i="5" s="1"/>
  <c r="M100" i="5"/>
  <c r="I100" i="5"/>
  <c r="C103" i="5" l="1"/>
  <c r="D102" i="5"/>
  <c r="M101" i="5"/>
  <c r="I101" i="5"/>
  <c r="U101" i="5"/>
  <c r="C104" i="5" l="1"/>
  <c r="D103" i="5"/>
  <c r="U102" i="5"/>
  <c r="V102" i="5" s="1"/>
  <c r="I102" i="5"/>
  <c r="M102" i="5"/>
  <c r="V101" i="5"/>
  <c r="C105" i="5" l="1"/>
  <c r="D104" i="5"/>
  <c r="M103" i="5"/>
  <c r="U103" i="5"/>
  <c r="V103" i="5" s="1"/>
  <c r="I103" i="5"/>
  <c r="C106" i="5" l="1"/>
  <c r="D105" i="5"/>
  <c r="M104" i="5"/>
  <c r="I104" i="5"/>
  <c r="U104" i="5"/>
  <c r="V104" i="5" s="1"/>
  <c r="C107" i="5" l="1"/>
  <c r="D106" i="5"/>
  <c r="M105" i="5"/>
  <c r="U105" i="5"/>
  <c r="I105" i="5"/>
  <c r="C108" i="5" l="1"/>
  <c r="D107" i="5"/>
  <c r="M106" i="5"/>
  <c r="I106" i="5"/>
  <c r="U106" i="5"/>
  <c r="V106" i="5" s="1"/>
  <c r="V105" i="5"/>
  <c r="C109" i="5" l="1"/>
  <c r="D108" i="5"/>
  <c r="I107" i="5"/>
  <c r="M107" i="5"/>
  <c r="U107" i="5"/>
  <c r="V107" i="5" s="1"/>
  <c r="C110" i="5" l="1"/>
  <c r="D109" i="5"/>
  <c r="U108" i="5"/>
  <c r="V108" i="5" s="1"/>
  <c r="M108" i="5"/>
  <c r="I108" i="5"/>
  <c r="C111" i="5" l="1"/>
  <c r="D110" i="5"/>
  <c r="M109" i="5"/>
  <c r="U109" i="5"/>
  <c r="I109" i="5"/>
  <c r="C112" i="5" l="1"/>
  <c r="D113" i="5" s="1"/>
  <c r="D111" i="5"/>
  <c r="U110" i="5"/>
  <c r="V110" i="5" s="1"/>
  <c r="M110" i="5"/>
  <c r="I110" i="5"/>
  <c r="V109" i="5"/>
  <c r="U113" i="5" l="1"/>
  <c r="V113" i="5" s="1"/>
  <c r="I113" i="5"/>
  <c r="M113" i="5"/>
  <c r="D112" i="5"/>
  <c r="I111" i="5"/>
  <c r="M111" i="5"/>
  <c r="U111" i="5"/>
  <c r="V111" i="5" s="1"/>
  <c r="M112" i="5" l="1"/>
  <c r="I112" i="5"/>
  <c r="B4" i="5" s="1"/>
  <c r="L200" i="5" s="1"/>
  <c r="U112" i="5"/>
  <c r="J34" i="5" l="1"/>
  <c r="J111" i="5"/>
  <c r="K66" i="5"/>
  <c r="J104" i="5"/>
  <c r="L55" i="5"/>
  <c r="J109" i="5"/>
  <c r="L156" i="5"/>
  <c r="K144" i="5"/>
  <c r="L101" i="5"/>
  <c r="L180" i="5"/>
  <c r="K246" i="5"/>
  <c r="K79" i="5"/>
  <c r="J122" i="5"/>
  <c r="K240" i="5"/>
  <c r="J189" i="5"/>
  <c r="J170" i="5"/>
  <c r="K41" i="5"/>
  <c r="K51" i="5"/>
  <c r="K110" i="5"/>
  <c r="L35" i="5"/>
  <c r="K94" i="5"/>
  <c r="K70" i="5"/>
  <c r="J191" i="5"/>
  <c r="J126" i="5"/>
  <c r="L202" i="5"/>
  <c r="K73" i="5"/>
  <c r="J54" i="5"/>
  <c r="L211" i="5"/>
  <c r="K109" i="5"/>
  <c r="J226" i="5"/>
  <c r="K221" i="5"/>
  <c r="L209" i="5"/>
  <c r="K50" i="5"/>
  <c r="K193" i="5"/>
  <c r="J41" i="5"/>
  <c r="K40" i="5"/>
  <c r="J177" i="5"/>
  <c r="L217" i="5"/>
  <c r="L74" i="5"/>
  <c r="K81" i="5"/>
  <c r="L150" i="5"/>
  <c r="K32" i="5"/>
  <c r="K210" i="5"/>
  <c r="K116" i="5"/>
  <c r="K42" i="5"/>
  <c r="K245" i="5"/>
  <c r="J222" i="5"/>
  <c r="J70" i="5"/>
  <c r="L79" i="5"/>
  <c r="L208" i="5"/>
  <c r="J246" i="5"/>
  <c r="J37" i="5"/>
  <c r="J158" i="5"/>
  <c r="J194" i="5"/>
  <c r="L247" i="5"/>
  <c r="K123" i="5"/>
  <c r="L128" i="5"/>
  <c r="K165" i="5"/>
  <c r="J192" i="5"/>
  <c r="K46" i="5"/>
  <c r="K159" i="5"/>
  <c r="L222" i="5"/>
  <c r="J142" i="5"/>
  <c r="J133" i="5"/>
  <c r="K215" i="5"/>
  <c r="K194" i="5"/>
  <c r="J47" i="5"/>
  <c r="J219" i="5"/>
  <c r="J123" i="5"/>
  <c r="J249" i="5"/>
  <c r="L183" i="5"/>
  <c r="K248" i="5"/>
  <c r="L224" i="5"/>
  <c r="L186" i="5"/>
  <c r="K69" i="5"/>
  <c r="L90" i="5"/>
  <c r="J74" i="5"/>
  <c r="K160" i="5"/>
  <c r="K235" i="5"/>
  <c r="L129" i="5"/>
  <c r="L112" i="5"/>
  <c r="L226" i="5"/>
  <c r="K236" i="5"/>
  <c r="J211" i="5"/>
  <c r="K67" i="5"/>
  <c r="K150" i="5"/>
  <c r="K101" i="5"/>
  <c r="L157" i="5"/>
  <c r="K56" i="5"/>
  <c r="J42" i="5"/>
  <c r="K130" i="5"/>
  <c r="J90" i="5"/>
  <c r="J237" i="5"/>
  <c r="J85" i="5"/>
  <c r="J76" i="5"/>
  <c r="L45" i="5"/>
  <c r="L205" i="5"/>
  <c r="L162" i="5"/>
  <c r="K115" i="5"/>
  <c r="L216" i="5"/>
  <c r="K135" i="5"/>
  <c r="L237" i="5"/>
  <c r="K230" i="5"/>
  <c r="K58" i="5"/>
  <c r="L93" i="5"/>
  <c r="J116" i="5"/>
  <c r="J88" i="5"/>
  <c r="J137" i="5"/>
  <c r="K243" i="5"/>
  <c r="J174" i="5"/>
  <c r="L69" i="5"/>
  <c r="J99" i="5"/>
  <c r="K59" i="5"/>
  <c r="L173" i="5"/>
  <c r="K95" i="5"/>
  <c r="J201" i="5"/>
  <c r="K108" i="5"/>
  <c r="L37" i="5"/>
  <c r="J139" i="5"/>
  <c r="J180" i="5"/>
  <c r="L92" i="5"/>
  <c r="L99" i="5"/>
  <c r="J114" i="5"/>
  <c r="L71" i="5"/>
  <c r="J40" i="5"/>
  <c r="L235" i="5"/>
  <c r="J165" i="5"/>
  <c r="J218" i="5"/>
  <c r="K191" i="5"/>
  <c r="L139" i="5"/>
  <c r="J143" i="5"/>
  <c r="J198" i="5"/>
  <c r="J60" i="5"/>
  <c r="K87" i="5"/>
  <c r="K163" i="5"/>
  <c r="K119" i="5"/>
  <c r="J56" i="5"/>
  <c r="J132" i="5"/>
  <c r="J45" i="5"/>
  <c r="L231" i="5"/>
  <c r="K155" i="5"/>
  <c r="L151" i="5"/>
  <c r="J131" i="5"/>
  <c r="J110" i="5"/>
  <c r="J68" i="5"/>
  <c r="K142" i="5"/>
  <c r="K241" i="5"/>
  <c r="J200" i="5"/>
  <c r="J147" i="5"/>
  <c r="J96" i="5"/>
  <c r="K91" i="5"/>
  <c r="J57" i="5"/>
  <c r="L175" i="5"/>
  <c r="K178" i="5"/>
  <c r="L165" i="5"/>
  <c r="K201" i="5"/>
  <c r="L230" i="5"/>
  <c r="K125" i="5"/>
  <c r="K38" i="5"/>
  <c r="K147" i="5"/>
  <c r="J33" i="5"/>
  <c r="J227" i="5"/>
  <c r="J244" i="5"/>
  <c r="K218" i="5"/>
  <c r="L125" i="5"/>
  <c r="L40" i="5"/>
  <c r="L167" i="5"/>
  <c r="J55" i="5"/>
  <c r="J151" i="5"/>
  <c r="L189" i="5"/>
  <c r="J182" i="5"/>
  <c r="L232" i="5"/>
  <c r="K90" i="5"/>
  <c r="L85" i="5"/>
  <c r="K172" i="5"/>
  <c r="J250" i="5"/>
  <c r="K183" i="5"/>
  <c r="L238" i="5"/>
  <c r="K111" i="5"/>
  <c r="K93" i="5"/>
  <c r="J232" i="5"/>
  <c r="J75" i="5"/>
  <c r="L51" i="5"/>
  <c r="J210" i="5"/>
  <c r="K214" i="5"/>
  <c r="L169" i="5"/>
  <c r="K136" i="5"/>
  <c r="J178" i="5"/>
  <c r="J159" i="5"/>
  <c r="L30" i="5"/>
  <c r="K242" i="5"/>
  <c r="J149" i="5"/>
  <c r="L204" i="5"/>
  <c r="L214" i="5"/>
  <c r="J193" i="5"/>
  <c r="K169" i="5"/>
  <c r="J235" i="5"/>
  <c r="J44" i="5"/>
  <c r="J66" i="5"/>
  <c r="L121" i="5"/>
  <c r="J207" i="5"/>
  <c r="K39" i="5"/>
  <c r="J181" i="5"/>
  <c r="L152" i="5"/>
  <c r="K117" i="5"/>
  <c r="J173" i="5"/>
  <c r="K222" i="5"/>
  <c r="L174" i="5"/>
  <c r="K227" i="5"/>
  <c r="J128" i="5"/>
  <c r="K148" i="5"/>
  <c r="J164" i="5"/>
  <c r="L181" i="5"/>
  <c r="K233" i="5"/>
  <c r="L197" i="5"/>
  <c r="K154" i="5"/>
  <c r="J172" i="5"/>
  <c r="K200" i="5"/>
  <c r="K68" i="5"/>
  <c r="J209" i="5"/>
  <c r="J102" i="5"/>
  <c r="J112" i="5"/>
  <c r="K181" i="5"/>
  <c r="J176" i="5"/>
  <c r="L43" i="5"/>
  <c r="K177" i="5"/>
  <c r="J121" i="5"/>
  <c r="L44" i="5"/>
  <c r="L54" i="5"/>
  <c r="L218" i="5"/>
  <c r="L81" i="5"/>
  <c r="J84" i="5"/>
  <c r="J157" i="5"/>
  <c r="L161" i="5"/>
  <c r="L195" i="5"/>
  <c r="K121" i="5"/>
  <c r="J100" i="5"/>
  <c r="K57" i="5"/>
  <c r="L199" i="5"/>
  <c r="L166" i="5"/>
  <c r="L58" i="5"/>
  <c r="L163" i="5"/>
  <c r="K231" i="5"/>
  <c r="K179" i="5"/>
  <c r="L137" i="5"/>
  <c r="L215" i="5"/>
  <c r="J127" i="5"/>
  <c r="L88" i="5"/>
  <c r="L207" i="5"/>
  <c r="L145" i="5"/>
  <c r="J69" i="5"/>
  <c r="L192" i="5"/>
  <c r="L34" i="5"/>
  <c r="J195" i="5"/>
  <c r="L213" i="5"/>
  <c r="L118" i="5"/>
  <c r="J71" i="5"/>
  <c r="K175" i="5"/>
  <c r="K206" i="5"/>
  <c r="J119" i="5"/>
  <c r="K187" i="5"/>
  <c r="K197" i="5"/>
  <c r="K190" i="5"/>
  <c r="L171" i="5"/>
  <c r="L133" i="5"/>
  <c r="J216" i="5"/>
  <c r="L57" i="5"/>
  <c r="V112" i="5"/>
  <c r="E15" i="5" s="1"/>
  <c r="W112" i="5" s="1"/>
  <c r="L50" i="5"/>
  <c r="J105" i="5"/>
  <c r="K61" i="5"/>
  <c r="K161" i="5"/>
  <c r="K63" i="5"/>
  <c r="L59" i="5"/>
  <c r="L96" i="5"/>
  <c r="K113" i="5"/>
  <c r="K143" i="5"/>
  <c r="L194" i="5"/>
  <c r="L143" i="5"/>
  <c r="L31" i="5"/>
  <c r="L172" i="5"/>
  <c r="L245" i="5"/>
  <c r="L201" i="5"/>
  <c r="L168" i="5"/>
  <c r="J150" i="5"/>
  <c r="J225" i="5"/>
  <c r="J77" i="5"/>
  <c r="K85" i="5"/>
  <c r="K118" i="5"/>
  <c r="L108" i="5"/>
  <c r="L158" i="5"/>
  <c r="L164" i="5"/>
  <c r="K54" i="5"/>
  <c r="J169" i="5"/>
  <c r="K164" i="5"/>
  <c r="L144" i="5"/>
  <c r="L110" i="5"/>
  <c r="L78" i="5"/>
  <c r="L97" i="5"/>
  <c r="J92" i="5"/>
  <c r="L42" i="5"/>
  <c r="J36" i="5"/>
  <c r="J48" i="5"/>
  <c r="L89" i="5"/>
  <c r="L75" i="5"/>
  <c r="L100" i="5"/>
  <c r="K64" i="5"/>
  <c r="K205" i="5"/>
  <c r="J167" i="5"/>
  <c r="J239" i="5"/>
  <c r="K212" i="5"/>
  <c r="J199" i="5"/>
  <c r="J230" i="5"/>
  <c r="K96" i="5"/>
  <c r="L115" i="5"/>
  <c r="J64" i="5"/>
  <c r="K127" i="5"/>
  <c r="K137" i="5"/>
  <c r="L73" i="5"/>
  <c r="J35" i="5"/>
  <c r="K152" i="5"/>
  <c r="J156" i="5"/>
  <c r="J94" i="5"/>
  <c r="J152" i="5"/>
  <c r="L124" i="5"/>
  <c r="K209" i="5"/>
  <c r="L203" i="5"/>
  <c r="J130" i="5"/>
  <c r="K126" i="5"/>
  <c r="K140" i="5"/>
  <c r="J188" i="5"/>
  <c r="L36" i="5"/>
  <c r="J98" i="5"/>
  <c r="K219" i="5"/>
  <c r="L159" i="5"/>
  <c r="L95" i="5"/>
  <c r="L149" i="5"/>
  <c r="K47" i="5"/>
  <c r="J186" i="5"/>
  <c r="K132" i="5"/>
  <c r="K198" i="5"/>
  <c r="L77" i="5"/>
  <c r="J106" i="5"/>
  <c r="J43" i="5"/>
  <c r="J148" i="5"/>
  <c r="K239" i="5"/>
  <c r="K213" i="5"/>
  <c r="L182" i="5"/>
  <c r="J213" i="5"/>
  <c r="L188" i="5"/>
  <c r="L56" i="5"/>
  <c r="K228" i="5"/>
  <c r="L38" i="5"/>
  <c r="L116" i="5"/>
  <c r="J233" i="5"/>
  <c r="L190" i="5"/>
  <c r="K216" i="5"/>
  <c r="K223" i="5"/>
  <c r="J61" i="5"/>
  <c r="J234" i="5"/>
  <c r="K192" i="5"/>
  <c r="L154" i="5"/>
  <c r="L122" i="5"/>
  <c r="K102" i="5"/>
  <c r="K128" i="5"/>
  <c r="J52" i="5"/>
  <c r="L120" i="5"/>
  <c r="K149" i="5"/>
  <c r="L246" i="5"/>
  <c r="J101" i="5"/>
  <c r="J203" i="5"/>
  <c r="K104" i="5"/>
  <c r="L248" i="5"/>
  <c r="K76" i="5"/>
  <c r="J238" i="5"/>
  <c r="J231" i="5"/>
  <c r="L135" i="5"/>
  <c r="J161" i="5"/>
  <c r="J241" i="5"/>
  <c r="K60" i="5"/>
  <c r="J97" i="5"/>
  <c r="J184" i="5"/>
  <c r="J65" i="5"/>
  <c r="K151" i="5"/>
  <c r="L130" i="5"/>
  <c r="J175" i="5"/>
  <c r="L119" i="5"/>
  <c r="L179" i="5"/>
  <c r="J236" i="5"/>
  <c r="L66" i="5"/>
  <c r="L67" i="5"/>
  <c r="L109" i="5"/>
  <c r="K49" i="5"/>
  <c r="K145" i="5"/>
  <c r="J117" i="5"/>
  <c r="K168" i="5"/>
  <c r="K133" i="5"/>
  <c r="J155" i="5"/>
  <c r="L140" i="5"/>
  <c r="J79" i="5"/>
  <c r="K250" i="5"/>
  <c r="J83" i="5"/>
  <c r="K122" i="5"/>
  <c r="L86" i="5"/>
  <c r="K195" i="5"/>
  <c r="L178" i="5"/>
  <c r="J247" i="5"/>
  <c r="J243" i="5"/>
  <c r="L111" i="5"/>
  <c r="J240" i="5"/>
  <c r="J113" i="5"/>
  <c r="K82" i="5"/>
  <c r="K162" i="5"/>
  <c r="J223" i="5"/>
  <c r="K105" i="5"/>
  <c r="L80" i="5"/>
  <c r="K33" i="5"/>
  <c r="L191" i="5"/>
  <c r="L84" i="5"/>
  <c r="J217" i="5"/>
  <c r="L61" i="5"/>
  <c r="J171" i="5"/>
  <c r="L106" i="5"/>
  <c r="L39" i="5"/>
  <c r="J179" i="5"/>
  <c r="J221" i="5"/>
  <c r="J124" i="5"/>
  <c r="K153" i="5"/>
  <c r="J187" i="5"/>
  <c r="J86" i="5"/>
  <c r="L184" i="5"/>
  <c r="K196" i="5"/>
  <c r="J91" i="5"/>
  <c r="L239" i="5"/>
  <c r="K176" i="5"/>
  <c r="L123" i="5"/>
  <c r="K107" i="5"/>
  <c r="J89" i="5"/>
  <c r="K74" i="5"/>
  <c r="L219" i="5"/>
  <c r="L234" i="5"/>
  <c r="K208" i="5"/>
  <c r="L47" i="5"/>
  <c r="K31" i="5"/>
  <c r="L212" i="5"/>
  <c r="J146" i="5"/>
  <c r="L70" i="5"/>
  <c r="K157" i="5"/>
  <c r="K71" i="5"/>
  <c r="J72" i="5"/>
  <c r="L147" i="5"/>
  <c r="K188" i="5"/>
  <c r="J135" i="5"/>
  <c r="K86" i="5"/>
  <c r="L60" i="5"/>
  <c r="K89" i="5"/>
  <c r="J58" i="5"/>
  <c r="L103" i="5"/>
  <c r="K124" i="5"/>
  <c r="J82" i="5"/>
  <c r="L114" i="5"/>
  <c r="L170" i="5"/>
  <c r="L250" i="5"/>
  <c r="L126" i="5"/>
  <c r="L240" i="5"/>
  <c r="K30" i="5"/>
  <c r="K43" i="5"/>
  <c r="L206" i="5"/>
  <c r="J154" i="5"/>
  <c r="L113" i="5"/>
  <c r="K167" i="5"/>
  <c r="K199" i="5"/>
  <c r="K184" i="5"/>
  <c r="J224" i="5"/>
  <c r="L227" i="5"/>
  <c r="L210" i="5"/>
  <c r="L64" i="5"/>
  <c r="J38" i="5"/>
  <c r="J141" i="5"/>
  <c r="J208" i="5"/>
  <c r="J160" i="5"/>
  <c r="K189" i="5"/>
  <c r="L153" i="5"/>
  <c r="L160" i="5"/>
  <c r="L187" i="5"/>
  <c r="K36" i="5"/>
  <c r="J49" i="5"/>
  <c r="L131" i="5"/>
  <c r="K134" i="5"/>
  <c r="L233" i="5"/>
  <c r="J63" i="5"/>
  <c r="J140" i="5"/>
  <c r="J115" i="5"/>
  <c r="K211" i="5"/>
  <c r="J145" i="5"/>
  <c r="K114" i="5"/>
  <c r="J245" i="5"/>
  <c r="L220" i="5"/>
  <c r="K171" i="5"/>
  <c r="J125" i="5"/>
  <c r="J62" i="5"/>
  <c r="J196" i="5"/>
  <c r="K129" i="5"/>
  <c r="J78" i="5"/>
  <c r="K55" i="5"/>
  <c r="L52" i="5"/>
  <c r="L196" i="5"/>
  <c r="J185" i="5"/>
  <c r="K234" i="5"/>
  <c r="K84" i="5"/>
  <c r="K202" i="5"/>
  <c r="L98" i="5"/>
  <c r="J46" i="5"/>
  <c r="J118" i="5"/>
  <c r="K120" i="5"/>
  <c r="L221" i="5"/>
  <c r="K203" i="5"/>
  <c r="L63" i="5"/>
  <c r="L132" i="5"/>
  <c r="K44" i="5"/>
  <c r="K45" i="5"/>
  <c r="J205" i="5"/>
  <c r="K182" i="5"/>
  <c r="L102" i="5"/>
  <c r="K217" i="5"/>
  <c r="J53" i="5"/>
  <c r="K156" i="5"/>
  <c r="K75" i="5"/>
  <c r="K97" i="5"/>
  <c r="J136" i="5"/>
  <c r="K88" i="5"/>
  <c r="J103" i="5"/>
  <c r="K77" i="5"/>
  <c r="K229" i="5"/>
  <c r="K139" i="5"/>
  <c r="K99" i="5"/>
  <c r="K166" i="5"/>
  <c r="J202" i="5"/>
  <c r="K249" i="5"/>
  <c r="L76" i="5"/>
  <c r="L53" i="5"/>
  <c r="L136" i="5"/>
  <c r="L142" i="5"/>
  <c r="L117" i="5"/>
  <c r="J220" i="5"/>
  <c r="J215" i="5"/>
  <c r="J120" i="5"/>
  <c r="L48" i="5"/>
  <c r="K226" i="5"/>
  <c r="K83" i="5"/>
  <c r="L148" i="5"/>
  <c r="J87" i="5"/>
  <c r="L236" i="5"/>
  <c r="L241" i="5"/>
  <c r="K204" i="5"/>
  <c r="K98" i="5"/>
  <c r="L229" i="5"/>
  <c r="K238" i="5"/>
  <c r="K112" i="5"/>
  <c r="L193" i="5"/>
  <c r="L65" i="5"/>
  <c r="J242" i="5"/>
  <c r="J39" i="5"/>
  <c r="L94" i="5"/>
  <c r="J129" i="5"/>
  <c r="K141" i="5"/>
  <c r="K53" i="5"/>
  <c r="J31" i="5"/>
  <c r="L242" i="5"/>
  <c r="J93" i="5"/>
  <c r="L82" i="5"/>
  <c r="K225" i="5"/>
  <c r="L46" i="5"/>
  <c r="K131" i="5"/>
  <c r="J95" i="5"/>
  <c r="L223" i="5"/>
  <c r="J59" i="5"/>
  <c r="J73" i="5"/>
  <c r="L107" i="5"/>
  <c r="J138" i="5"/>
  <c r="L228" i="5"/>
  <c r="L185" i="5"/>
  <c r="J67" i="5"/>
  <c r="K37" i="5"/>
  <c r="K244" i="5"/>
  <c r="K35" i="5"/>
  <c r="J162" i="5"/>
  <c r="J214" i="5"/>
  <c r="L87" i="5"/>
  <c r="K232" i="5"/>
  <c r="J168" i="5"/>
  <c r="J163" i="5"/>
  <c r="L91" i="5"/>
  <c r="K34" i="5"/>
  <c r="J80" i="5"/>
  <c r="J183" i="5"/>
  <c r="J212" i="5"/>
  <c r="L134" i="5"/>
  <c r="J204" i="5"/>
  <c r="K80" i="5"/>
  <c r="K224" i="5"/>
  <c r="J30" i="5"/>
  <c r="K65" i="5"/>
  <c r="J144" i="5"/>
  <c r="L198" i="5"/>
  <c r="L33" i="5"/>
  <c r="K100" i="5"/>
  <c r="K106" i="5"/>
  <c r="K72" i="5"/>
  <c r="L49" i="5"/>
  <c r="K62" i="5"/>
  <c r="K78" i="5"/>
  <c r="L243" i="5"/>
  <c r="L249" i="5"/>
  <c r="K173" i="5"/>
  <c r="J166" i="5"/>
  <c r="J153" i="5"/>
  <c r="L68" i="5"/>
  <c r="J32" i="5"/>
  <c r="J51" i="5"/>
  <c r="K180" i="5"/>
  <c r="L146" i="5"/>
  <c r="K48" i="5"/>
  <c r="L176" i="5"/>
  <c r="L225" i="5"/>
  <c r="L141" i="5"/>
  <c r="J197" i="5"/>
  <c r="L104" i="5"/>
  <c r="J228" i="5"/>
  <c r="J108" i="5"/>
  <c r="L83" i="5"/>
  <c r="K247" i="5"/>
  <c r="K158" i="5"/>
  <c r="J134" i="5"/>
  <c r="K237" i="5"/>
  <c r="K185" i="5"/>
  <c r="J229" i="5"/>
  <c r="J248" i="5"/>
  <c r="L155" i="5"/>
  <c r="L177" i="5"/>
  <c r="K174" i="5"/>
  <c r="L32" i="5"/>
  <c r="J81" i="5"/>
  <c r="J206" i="5"/>
  <c r="L62" i="5"/>
  <c r="L138" i="5"/>
  <c r="L41" i="5"/>
  <c r="K92" i="5"/>
  <c r="K170" i="5"/>
  <c r="J107" i="5"/>
  <c r="L105" i="5"/>
  <c r="K220" i="5"/>
  <c r="K103" i="5"/>
  <c r="L72" i="5"/>
  <c r="K207" i="5"/>
  <c r="J50" i="5"/>
  <c r="L244" i="5"/>
  <c r="K52" i="5"/>
  <c r="J190" i="5"/>
  <c r="L127" i="5"/>
  <c r="K186" i="5"/>
  <c r="K138" i="5"/>
  <c r="K146" i="5"/>
  <c r="B5" i="5" l="1"/>
  <c r="B7" i="5" s="1"/>
  <c r="X112" i="5"/>
  <c r="Y112" i="5"/>
  <c r="W33" i="5"/>
  <c r="Y90" i="5"/>
  <c r="Y146" i="5"/>
  <c r="Y225" i="5"/>
  <c r="X65" i="5"/>
  <c r="W156" i="5"/>
  <c r="W189" i="5"/>
  <c r="Y97" i="5"/>
  <c r="X102" i="5"/>
  <c r="Y38" i="5"/>
  <c r="W155" i="5"/>
  <c r="X109" i="5"/>
  <c r="X59" i="5"/>
  <c r="X87" i="5"/>
  <c r="W227" i="5"/>
  <c r="X31" i="5"/>
  <c r="Y172" i="5"/>
  <c r="W231" i="5"/>
  <c r="Y183" i="5"/>
  <c r="Y108" i="5"/>
  <c r="Y182" i="5"/>
  <c r="Y145" i="5"/>
  <c r="W85" i="5"/>
  <c r="W138" i="5"/>
  <c r="X213" i="5"/>
  <c r="X98" i="5"/>
  <c r="X122" i="5"/>
  <c r="Y131" i="5"/>
  <c r="W237" i="5"/>
  <c r="Y150" i="5"/>
  <c r="Y207" i="5"/>
  <c r="W210" i="5"/>
  <c r="W181" i="5"/>
  <c r="Y33" i="5"/>
  <c r="X218" i="5"/>
  <c r="W94" i="5"/>
  <c r="W214" i="5"/>
  <c r="W163" i="5"/>
  <c r="X234" i="5"/>
  <c r="X248" i="5"/>
  <c r="W59" i="5"/>
  <c r="Y56" i="5"/>
  <c r="X34" i="5"/>
  <c r="Y198" i="5"/>
  <c r="X247" i="5"/>
  <c r="W126" i="5"/>
  <c r="W60" i="5"/>
  <c r="W92" i="5"/>
  <c r="X245" i="5"/>
  <c r="Y180" i="5"/>
  <c r="W91" i="5"/>
  <c r="W230" i="5"/>
  <c r="X99" i="5"/>
  <c r="W50" i="5"/>
  <c r="Y175" i="5"/>
  <c r="W52" i="5"/>
  <c r="W149" i="5"/>
  <c r="Y63" i="5"/>
  <c r="Y119" i="5"/>
  <c r="Y202" i="5"/>
  <c r="W160" i="5"/>
  <c r="X166" i="5"/>
  <c r="Y148" i="5"/>
  <c r="W239" i="5"/>
  <c r="Y68" i="5"/>
  <c r="W87" i="5"/>
  <c r="W240" i="5"/>
  <c r="Y93" i="5"/>
  <c r="W235" i="5"/>
  <c r="W205" i="5"/>
  <c r="Y211" i="5"/>
  <c r="Y147" i="5"/>
  <c r="W162" i="5"/>
  <c r="Y229" i="5"/>
  <c r="Y232" i="5"/>
  <c r="X62" i="5"/>
  <c r="X144" i="5"/>
  <c r="Y138" i="5"/>
  <c r="Y105" i="5"/>
  <c r="Y246" i="5"/>
  <c r="Y123" i="5"/>
  <c r="W30" i="5"/>
  <c r="W204" i="5"/>
  <c r="Y178" i="5"/>
  <c r="X121" i="5"/>
  <c r="Y46" i="5"/>
  <c r="W195" i="5"/>
  <c r="Y194" i="5"/>
  <c r="Y216" i="5"/>
  <c r="Y64" i="5"/>
  <c r="X106" i="5"/>
  <c r="W47" i="5"/>
  <c r="X180" i="5"/>
  <c r="Y151" i="5"/>
  <c r="X101" i="5"/>
  <c r="X156" i="5"/>
  <c r="Y200" i="5"/>
  <c r="X204" i="5"/>
  <c r="W238" i="5"/>
  <c r="Y126" i="5"/>
  <c r="X93" i="5"/>
  <c r="W67" i="5"/>
  <c r="W133" i="5"/>
  <c r="Y88" i="5"/>
  <c r="X96" i="5"/>
  <c r="X89" i="5"/>
  <c r="X217" i="5"/>
  <c r="X207" i="5"/>
  <c r="Y210" i="5"/>
  <c r="W125" i="5"/>
  <c r="X145" i="5"/>
  <c r="Y181" i="5"/>
  <c r="X163" i="5"/>
  <c r="Y89" i="5"/>
  <c r="X57" i="5"/>
  <c r="X196" i="5"/>
  <c r="W119" i="5"/>
  <c r="Y141" i="5"/>
  <c r="Y209" i="5"/>
  <c r="W129" i="5"/>
  <c r="W116" i="5"/>
  <c r="W246" i="5"/>
  <c r="W131" i="5"/>
  <c r="X235" i="5"/>
  <c r="X129" i="5"/>
  <c r="Y237" i="5"/>
  <c r="Y249" i="5"/>
  <c r="W89" i="5"/>
  <c r="Y160" i="5"/>
  <c r="Y54" i="5"/>
  <c r="Y250" i="5"/>
  <c r="X133" i="5"/>
  <c r="Y67" i="5"/>
  <c r="Y116" i="5"/>
  <c r="Y221" i="5"/>
  <c r="Y40" i="5"/>
  <c r="Y82" i="5"/>
  <c r="X240" i="5"/>
  <c r="X124" i="5"/>
  <c r="W250" i="5"/>
  <c r="Y36" i="5"/>
  <c r="X175" i="5"/>
  <c r="W245" i="5"/>
  <c r="Y191" i="5"/>
  <c r="X239" i="5"/>
  <c r="X157" i="5"/>
  <c r="W225" i="5"/>
  <c r="Y100" i="5"/>
  <c r="W123" i="5"/>
  <c r="W220" i="5"/>
  <c r="Y86" i="5"/>
  <c r="W73" i="5"/>
  <c r="X51" i="5"/>
  <c r="X148" i="5"/>
  <c r="X215" i="5"/>
  <c r="X231" i="5"/>
  <c r="X72" i="5"/>
  <c r="W58" i="5"/>
  <c r="Y193" i="5"/>
  <c r="Y94" i="5"/>
  <c r="W107" i="5"/>
  <c r="W118" i="5"/>
  <c r="X177" i="5"/>
  <c r="Y142" i="5"/>
  <c r="W57" i="5"/>
  <c r="Y121" i="5"/>
  <c r="W122" i="5"/>
  <c r="Y165" i="5"/>
  <c r="Y129" i="5"/>
  <c r="W38" i="5"/>
  <c r="X165" i="5"/>
  <c r="X238" i="5"/>
  <c r="Y153" i="5"/>
  <c r="W41" i="5"/>
  <c r="W170" i="5"/>
  <c r="Y43" i="5"/>
  <c r="W198" i="5"/>
  <c r="X211" i="5"/>
  <c r="X117" i="5"/>
  <c r="X91" i="5"/>
  <c r="W83" i="5"/>
  <c r="W70" i="5"/>
  <c r="X97" i="5"/>
  <c r="X84" i="5"/>
  <c r="Y218" i="5"/>
  <c r="W90" i="5"/>
  <c r="W36" i="5"/>
  <c r="W61" i="5"/>
  <c r="Y245" i="5"/>
  <c r="X169" i="5"/>
  <c r="Y134" i="5"/>
  <c r="X60" i="5"/>
  <c r="X36" i="5"/>
  <c r="X140" i="5"/>
  <c r="W31" i="5"/>
  <c r="X54" i="5"/>
  <c r="Y161" i="5"/>
  <c r="W147" i="5"/>
  <c r="X77" i="5"/>
  <c r="W141" i="5"/>
  <c r="W192" i="5"/>
  <c r="Y139" i="5"/>
  <c r="X42" i="5"/>
  <c r="X128" i="5"/>
  <c r="W184" i="5"/>
  <c r="Y177" i="5"/>
  <c r="W248" i="5"/>
  <c r="X119" i="5"/>
  <c r="Y60" i="5"/>
  <c r="Y41" i="5"/>
  <c r="X30" i="5"/>
  <c r="X162" i="5"/>
  <c r="Y71" i="5"/>
  <c r="W72" i="5"/>
  <c r="Y58" i="5"/>
  <c r="W152" i="5"/>
  <c r="X209" i="5"/>
  <c r="W95" i="5"/>
  <c r="X115" i="5"/>
  <c r="W62" i="5"/>
  <c r="W191" i="5"/>
  <c r="W146" i="5"/>
  <c r="X152" i="5"/>
  <c r="W132" i="5"/>
  <c r="W109" i="5"/>
  <c r="W158" i="5"/>
  <c r="X132" i="5"/>
  <c r="Y109" i="5"/>
  <c r="X237" i="5"/>
  <c r="X159" i="5"/>
  <c r="Y149" i="5"/>
  <c r="X80" i="5"/>
  <c r="W203" i="5"/>
  <c r="W219" i="5"/>
  <c r="W110" i="5"/>
  <c r="W224" i="5"/>
  <c r="Y57" i="5"/>
  <c r="X138" i="5"/>
  <c r="W165" i="5"/>
  <c r="X135" i="5"/>
  <c r="W69" i="5"/>
  <c r="Y215" i="5"/>
  <c r="X137" i="5"/>
  <c r="X194" i="5"/>
  <c r="W208" i="5"/>
  <c r="Y196" i="5"/>
  <c r="X201" i="5"/>
  <c r="X197" i="5"/>
  <c r="W194" i="5"/>
  <c r="X113" i="5"/>
  <c r="X153" i="5"/>
  <c r="X39" i="5"/>
  <c r="W196" i="5"/>
  <c r="Y52" i="5"/>
  <c r="X176" i="5"/>
  <c r="X214" i="5"/>
  <c r="Y233" i="5"/>
  <c r="Y95" i="5"/>
  <c r="Y173" i="5"/>
  <c r="X171" i="5"/>
  <c r="W229" i="5"/>
  <c r="Y205" i="5"/>
  <c r="X236" i="5"/>
  <c r="W168" i="5"/>
  <c r="W211" i="5"/>
  <c r="Y220" i="5"/>
  <c r="Y222" i="5"/>
  <c r="Y167" i="5"/>
  <c r="W80" i="5"/>
  <c r="Y166" i="5"/>
  <c r="X232" i="5"/>
  <c r="X32" i="5"/>
  <c r="Y189" i="5"/>
  <c r="X221" i="5"/>
  <c r="Y37" i="5"/>
  <c r="X55" i="5"/>
  <c r="X136" i="5"/>
  <c r="X161" i="5"/>
  <c r="Y135" i="5"/>
  <c r="W56" i="5"/>
  <c r="X174" i="5"/>
  <c r="W173" i="5"/>
  <c r="W200" i="5"/>
  <c r="X160" i="5"/>
  <c r="Y65" i="5"/>
  <c r="X212" i="5"/>
  <c r="Y30" i="5"/>
  <c r="W190" i="5"/>
  <c r="X69" i="5"/>
  <c r="W145" i="5"/>
  <c r="Y35" i="5"/>
  <c r="W223" i="5"/>
  <c r="Y103" i="5"/>
  <c r="W134" i="5"/>
  <c r="W84" i="5"/>
  <c r="Y128" i="5"/>
  <c r="Y133" i="5"/>
  <c r="X183" i="5"/>
  <c r="Y236" i="5"/>
  <c r="X244" i="5"/>
  <c r="W71" i="5"/>
  <c r="W187" i="5"/>
  <c r="X205" i="5"/>
  <c r="Y179" i="5"/>
  <c r="Y188" i="5"/>
  <c r="X170" i="5"/>
  <c r="W104" i="5"/>
  <c r="Y157" i="5"/>
  <c r="W243" i="5"/>
  <c r="W45" i="5"/>
  <c r="Y201" i="5"/>
  <c r="X191" i="5"/>
  <c r="Y73" i="5"/>
  <c r="Y50" i="5"/>
  <c r="X94" i="5"/>
  <c r="Y248" i="5"/>
  <c r="Y85" i="5"/>
  <c r="X85" i="5"/>
  <c r="W171" i="5"/>
  <c r="W88" i="5"/>
  <c r="W137" i="5"/>
  <c r="Y102" i="5"/>
  <c r="Y32" i="5"/>
  <c r="Y136" i="5"/>
  <c r="Y154" i="5"/>
  <c r="X227" i="5"/>
  <c r="Y87" i="5"/>
  <c r="W53" i="5"/>
  <c r="W236" i="5"/>
  <c r="W164" i="5"/>
  <c r="X50" i="5"/>
  <c r="X131" i="5"/>
  <c r="W75" i="5"/>
  <c r="X118" i="5"/>
  <c r="W121" i="5"/>
  <c r="Y72" i="5"/>
  <c r="X143" i="5"/>
  <c r="W148" i="5"/>
  <c r="X246" i="5"/>
  <c r="W96" i="5"/>
  <c r="W100" i="5"/>
  <c r="Y174" i="5"/>
  <c r="X58" i="5"/>
  <c r="X71" i="5"/>
  <c r="Y79" i="5"/>
  <c r="W172" i="5"/>
  <c r="W209" i="5"/>
  <c r="W197" i="5"/>
  <c r="Y125" i="5"/>
  <c r="W142" i="5"/>
  <c r="X243" i="5"/>
  <c r="X192" i="5"/>
  <c r="Y61" i="5"/>
  <c r="X233" i="5"/>
  <c r="Y137" i="5"/>
  <c r="X228" i="5"/>
  <c r="Y212" i="5"/>
  <c r="Y219" i="5"/>
  <c r="W226" i="5"/>
  <c r="Y176" i="5"/>
  <c r="W180" i="5"/>
  <c r="Y124" i="5"/>
  <c r="X250" i="5"/>
  <c r="Y230" i="5"/>
  <c r="Y240" i="5"/>
  <c r="W39" i="5"/>
  <c r="X48" i="5"/>
  <c r="Y111" i="5"/>
  <c r="W228" i="5"/>
  <c r="X150" i="5"/>
  <c r="W135" i="5"/>
  <c r="Y81" i="5"/>
  <c r="X193" i="5"/>
  <c r="W201" i="5"/>
  <c r="Y110" i="5"/>
  <c r="Y158" i="5"/>
  <c r="Y170" i="5"/>
  <c r="X56" i="5"/>
  <c r="W86" i="5"/>
  <c r="X182" i="5"/>
  <c r="W183" i="5"/>
  <c r="W81" i="5"/>
  <c r="Y159" i="5"/>
  <c r="X155" i="5"/>
  <c r="Y169" i="5"/>
  <c r="Y48" i="5"/>
  <c r="Y223" i="5"/>
  <c r="X186" i="5"/>
  <c r="W115" i="5"/>
  <c r="W46" i="5"/>
  <c r="W65" i="5"/>
  <c r="X63" i="5"/>
  <c r="W77" i="5"/>
  <c r="W74" i="5"/>
  <c r="W232" i="5"/>
  <c r="W199" i="5"/>
  <c r="X219" i="5"/>
  <c r="W49" i="5"/>
  <c r="Y92" i="5"/>
  <c r="X43" i="5"/>
  <c r="Y217" i="5"/>
  <c r="X76" i="5"/>
  <c r="W111" i="5"/>
  <c r="W120" i="5"/>
  <c r="Y164" i="5"/>
  <c r="Y184" i="5"/>
  <c r="X70" i="5"/>
  <c r="W32" i="5"/>
  <c r="W124" i="5"/>
  <c r="W153" i="5"/>
  <c r="Y192" i="5"/>
  <c r="Y186" i="5"/>
  <c r="W157" i="5"/>
  <c r="Y227" i="5"/>
  <c r="X206" i="5"/>
  <c r="Y239" i="5"/>
  <c r="Y66" i="5"/>
  <c r="Y195" i="5"/>
  <c r="W98" i="5"/>
  <c r="W105" i="5"/>
  <c r="W150" i="5"/>
  <c r="W114" i="5"/>
  <c r="Y80" i="5"/>
  <c r="Y156" i="5"/>
  <c r="X86" i="5"/>
  <c r="W37" i="5"/>
  <c r="X210" i="5"/>
  <c r="W247" i="5"/>
  <c r="Y228" i="5"/>
  <c r="Y204" i="5"/>
  <c r="X100" i="5"/>
  <c r="W166" i="5"/>
  <c r="X68" i="5"/>
  <c r="W249" i="5"/>
  <c r="W102" i="5"/>
  <c r="W218" i="5"/>
  <c r="Y243" i="5"/>
  <c r="W54" i="5"/>
  <c r="X173" i="5"/>
  <c r="Y241" i="5"/>
  <c r="W42" i="5"/>
  <c r="W176" i="5"/>
  <c r="W169" i="5"/>
  <c r="Y199" i="5"/>
  <c r="Y55" i="5"/>
  <c r="X142" i="5"/>
  <c r="W143" i="5"/>
  <c r="W222" i="5"/>
  <c r="X126" i="5"/>
  <c r="X110" i="5"/>
  <c r="X35" i="5"/>
  <c r="W68" i="5"/>
  <c r="W117" i="5"/>
  <c r="W233" i="5"/>
  <c r="X120" i="5"/>
  <c r="Y163" i="5"/>
  <c r="Y203" i="5"/>
  <c r="W127" i="5"/>
  <c r="W63" i="5"/>
  <c r="X111" i="5"/>
  <c r="Y78" i="5"/>
  <c r="Y231" i="5"/>
  <c r="X139" i="5"/>
  <c r="Y45" i="5"/>
  <c r="X141" i="5"/>
  <c r="X178" i="5"/>
  <c r="X168" i="5"/>
  <c r="X38" i="5"/>
  <c r="X195" i="5"/>
  <c r="X82" i="5"/>
  <c r="X104" i="5"/>
  <c r="Y206" i="5"/>
  <c r="Y53" i="5"/>
  <c r="Y168" i="5"/>
  <c r="X79" i="5"/>
  <c r="W154" i="5"/>
  <c r="W174" i="5"/>
  <c r="W48" i="5"/>
  <c r="Y113" i="5"/>
  <c r="W139" i="5"/>
  <c r="Y244" i="5"/>
  <c r="W140" i="5"/>
  <c r="Y226" i="5"/>
  <c r="W51" i="5"/>
  <c r="X179" i="5"/>
  <c r="Y208" i="5"/>
  <c r="X83" i="5"/>
  <c r="W113" i="5"/>
  <c r="X125" i="5"/>
  <c r="Y42" i="5"/>
  <c r="X151" i="5"/>
  <c r="Y91" i="5"/>
  <c r="Y83" i="5"/>
  <c r="W241" i="5"/>
  <c r="X45" i="5"/>
  <c r="X90" i="5"/>
  <c r="Y214" i="5"/>
  <c r="Y69" i="5"/>
  <c r="X40" i="5"/>
  <c r="W97" i="5"/>
  <c r="W193" i="5"/>
  <c r="W82" i="5"/>
  <c r="Y44" i="5"/>
  <c r="X92" i="5"/>
  <c r="Y132" i="5"/>
  <c r="Y187" i="5"/>
  <c r="W136" i="5"/>
  <c r="W99" i="5"/>
  <c r="X73" i="5"/>
  <c r="X158" i="5"/>
  <c r="W179" i="5"/>
  <c r="W185" i="5"/>
  <c r="W188" i="5"/>
  <c r="X52" i="5"/>
  <c r="X200" i="5"/>
  <c r="X53" i="5"/>
  <c r="X108" i="5"/>
  <c r="Y155" i="5"/>
  <c r="X146" i="5"/>
  <c r="X187" i="5"/>
  <c r="X202" i="5"/>
  <c r="X46" i="5"/>
  <c r="Y140" i="5"/>
  <c r="X222" i="5"/>
  <c r="X123" i="5"/>
  <c r="Y127" i="5"/>
  <c r="W103" i="5"/>
  <c r="X37" i="5"/>
  <c r="X190" i="5"/>
  <c r="W40" i="5"/>
  <c r="X172" i="5"/>
  <c r="Y152" i="5"/>
  <c r="Y107" i="5"/>
  <c r="X167" i="5"/>
  <c r="Y74" i="5"/>
  <c r="X66" i="5"/>
  <c r="X64" i="5"/>
  <c r="X95" i="5"/>
  <c r="Y117" i="5"/>
  <c r="X47" i="5"/>
  <c r="Y51" i="5"/>
  <c r="W66" i="5"/>
  <c r="Y185" i="5"/>
  <c r="X199" i="5"/>
  <c r="W79" i="5"/>
  <c r="X226" i="5"/>
  <c r="W35" i="5"/>
  <c r="X220" i="5"/>
  <c r="X184" i="5"/>
  <c r="Y49" i="5"/>
  <c r="X114" i="5"/>
  <c r="X78" i="5"/>
  <c r="X67" i="5"/>
  <c r="X241" i="5"/>
  <c r="X208" i="5"/>
  <c r="W244" i="5"/>
  <c r="Y47" i="5"/>
  <c r="Y99" i="5"/>
  <c r="X49" i="5"/>
  <c r="X223" i="5"/>
  <c r="X230" i="5"/>
  <c r="W206" i="5"/>
  <c r="W144" i="5"/>
  <c r="W215" i="5"/>
  <c r="X61" i="5"/>
  <c r="W108" i="5"/>
  <c r="X198" i="5"/>
  <c r="X74" i="5"/>
  <c r="X44" i="5"/>
  <c r="Y143" i="5"/>
  <c r="W221" i="5"/>
  <c r="Y197" i="5"/>
  <c r="W151" i="5"/>
  <c r="W34" i="5"/>
  <c r="W175" i="5"/>
  <c r="X164" i="5"/>
  <c r="X130" i="5"/>
  <c r="Y130" i="5"/>
  <c r="X41" i="5"/>
  <c r="X203" i="5"/>
  <c r="X107" i="5"/>
  <c r="Y247" i="5"/>
  <c r="Y118" i="5"/>
  <c r="X147" i="5"/>
  <c r="W207" i="5"/>
  <c r="X116" i="5"/>
  <c r="Y70" i="5"/>
  <c r="W177" i="5"/>
  <c r="X189" i="5"/>
  <c r="X134" i="5"/>
  <c r="Y39" i="5"/>
  <c r="W55" i="5"/>
  <c r="W161" i="5"/>
  <c r="Y62" i="5"/>
  <c r="W44" i="5"/>
  <c r="X216" i="5"/>
  <c r="W178" i="5"/>
  <c r="Y162" i="5"/>
  <c r="X154" i="5"/>
  <c r="Y235" i="5"/>
  <c r="Y114" i="5"/>
  <c r="W76" i="5"/>
  <c r="Y106" i="5"/>
  <c r="Y122" i="5"/>
  <c r="X81" i="5"/>
  <c r="Y84" i="5"/>
  <c r="W242" i="5"/>
  <c r="Y144" i="5"/>
  <c r="W167" i="5"/>
  <c r="W64" i="5"/>
  <c r="Y104" i="5"/>
  <c r="X75" i="5"/>
  <c r="Y101" i="5"/>
  <c r="W216" i="5"/>
  <c r="W212" i="5"/>
  <c r="X229" i="5"/>
  <c r="Y213" i="5"/>
  <c r="W234" i="5"/>
  <c r="X181" i="5"/>
  <c r="X33" i="5"/>
  <c r="Y238" i="5"/>
  <c r="W213" i="5"/>
  <c r="Y120" i="5"/>
  <c r="Y75" i="5"/>
  <c r="X127" i="5"/>
  <c r="W78" i="5"/>
  <c r="Y76" i="5"/>
  <c r="W106" i="5"/>
  <c r="Y31" i="5"/>
  <c r="W130" i="5"/>
  <c r="W93" i="5"/>
  <c r="Y234" i="5"/>
  <c r="Y59" i="5"/>
  <c r="X149" i="5"/>
  <c r="Y98" i="5"/>
  <c r="Y190" i="5"/>
  <c r="X225" i="5"/>
  <c r="W43" i="5"/>
  <c r="Y224" i="5"/>
  <c r="X249" i="5"/>
  <c r="Y96" i="5"/>
  <c r="Y34" i="5"/>
  <c r="W101" i="5"/>
  <c r="X105" i="5"/>
  <c r="X188" i="5"/>
  <c r="W186" i="5"/>
  <c r="W128" i="5"/>
  <c r="X242" i="5"/>
  <c r="Y115" i="5"/>
  <c r="X224" i="5"/>
  <c r="Y171" i="5"/>
  <c r="X88" i="5"/>
  <c r="W159" i="5"/>
  <c r="W217" i="5"/>
  <c r="W182" i="5"/>
  <c r="X185" i="5"/>
  <c r="W202" i="5"/>
  <c r="X103" i="5"/>
  <c r="Y77" i="5"/>
  <c r="Y242" i="5"/>
  <c r="B6" i="5" l="1"/>
  <c r="E16" i="5"/>
  <c r="E17" i="5" s="1"/>
  <c r="E18" i="5" l="1"/>
  <c r="E19" i="5" s="1"/>
</calcChain>
</file>

<file path=xl/sharedStrings.xml><?xml version="1.0" encoding="utf-8"?>
<sst xmlns="http://schemas.openxmlformats.org/spreadsheetml/2006/main" count="568" uniqueCount="238">
  <si>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</si>
  <si>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</si>
  <si>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</si>
  <si>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</si>
  <si>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</si>
  <si>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</si>
  <si>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</si>
  <si>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</si>
  <si>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</si>
  <si>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</si>
  <si>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</si>
  <si>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</si>
  <si>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</si>
  <si>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</si>
  <si>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</si>
  <si>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</si>
  <si>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</si>
  <si>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</si>
  <si>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</si>
  <si>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</si>
  <si>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</si>
  <si>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</si>
  <si>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</si>
  <si>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</si>
  <si>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</si>
  <si>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</si>
  <si>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</si>
  <si>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</si>
  <si>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</si>
  <si>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</si>
  <si>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</si>
  <si>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</si>
  <si>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</si>
  <si>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</si>
  <si>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</si>
  <si>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</si>
  <si>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</si>
  <si>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</si>
  <si>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</si>
  <si>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</si>
  <si>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</si>
  <si>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</si>
  <si>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</si>
  <si>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</si>
  <si>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</si>
  <si>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</si>
  <si>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</si>
  <si>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</si>
  <si>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</si>
  <si>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</si>
  <si>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</si>
  <si>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</si>
  <si>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</si>
  <si>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</si>
  <si>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</si>
  <si>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</si>
  <si>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</si>
  <si>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</si>
  <si>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</si>
  <si>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</si>
  <si>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</si>
  <si>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</si>
  <si>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</si>
  <si>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</si>
  <si>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</si>
  <si>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</si>
  <si>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</si>
  <si>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</si>
  <si>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</si>
  <si>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</si>
  <si>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</si>
  <si>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</si>
  <si>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</si>
  <si>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</si>
  <si>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</si>
  <si>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</si>
  <si>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</si>
  <si>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</si>
  <si>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</si>
  <si>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</si>
  <si>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</si>
  <si>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</si>
  <si>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</si>
  <si>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</si>
  <si>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</si>
  <si>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</si>
  <si>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</si>
  <si>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</si>
  <si>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</si>
  <si>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</si>
  <si>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</si>
  <si>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</si>
  <si>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</si>
  <si>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</si>
  <si>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</si>
  <si>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</si>
  <si>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</si>
  <si>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</si>
  <si>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</si>
  <si>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</si>
  <si>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</si>
  <si>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</si>
  <si>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</si>
  <si>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</si>
  <si>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</si>
  <si>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</si>
  <si>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</si>
  <si>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</si>
  <si>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</si>
  <si>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</si>
  <si>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</si>
  <si>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</si>
  <si>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</si>
  <si>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</si>
  <si>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</si>
  <si>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</si>
  <si>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</si>
  <si>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</si>
  <si>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</si>
  <si>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</si>
  <si>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</si>
  <si>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</si>
  <si>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</si>
  <si>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</si>
  <si>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</si>
  <si>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</si>
  <si>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</si>
  <si>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</si>
  <si>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</si>
  <si>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</si>
  <si>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</si>
  <si>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</si>
  <si>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</si>
  <si>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</si>
  <si>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</si>
  <si>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</si>
  <si>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</si>
  <si>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</si>
  <si>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</si>
  <si>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</si>
  <si>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</si>
  <si>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</si>
  <si>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</si>
  <si>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</si>
  <si>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</si>
  <si>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13BIM05-15_00.0-02.5cm_Set1_Run1</t>
  </si>
  <si>
    <t>13BIM05-15_00.0-02.5cm_Set1_Run2</t>
  </si>
  <si>
    <t>13BIM05-15_00.0-02.5cm_Set1_Run3</t>
  </si>
  <si>
    <t>13BIM05-15_00.0-02.5cm_Set2_Run1</t>
  </si>
  <si>
    <t>13BIM05-15_00.0-02.5cm_Set2_Run2</t>
  </si>
  <si>
    <t>13BIM05-15_00.0-02.5cm_Set2_Run3</t>
  </si>
  <si>
    <t>13BIM05-15_02.5-05.0cm_Set1_Run1</t>
  </si>
  <si>
    <t>13BIM05-15_02.5-05.0cm_Set1_Run2</t>
  </si>
  <si>
    <t>13BIM05-15_02.5-05.0cm_Set1_Run3</t>
  </si>
  <si>
    <t>13BIM05-15_02.5-05.0cm_Set2_Run1</t>
  </si>
  <si>
    <t>13BIM05-15_02.5-05.0cm_Set2_Run3</t>
  </si>
  <si>
    <t>13BIM05-15_02.5-05.0cm_Set2_Run4</t>
  </si>
  <si>
    <t>13BIM05-15_05.0-07.0cm_Set1_Run1</t>
  </si>
  <si>
    <t>13BIM05-15_05.0-07.0cm_Set1_Run2</t>
  </si>
  <si>
    <t>13BIM05-15_05.0-07.0cm_Set2_Run3</t>
  </si>
  <si>
    <t>13BIM05-15_07.0-09.0cm_Set1_Run2</t>
  </si>
  <si>
    <t>13BIM05-15_07.0-09.0cm_Set1_Run3</t>
  </si>
  <si>
    <t>13BIM05-15_07.0-09.0cm_Set2_Run2</t>
  </si>
  <si>
    <t>13BIM05-15_07.0-09.0cm_Set2_Run3</t>
  </si>
  <si>
    <t>13BIM05-15_09.0-11.0cm_Set1_Run1</t>
  </si>
  <si>
    <t>13BIM05-15_09.0-11.0cm_Set1_Run2</t>
  </si>
  <si>
    <t>13BIM05-15_09.0-11.0cm_Set2_Run1</t>
  </si>
  <si>
    <t>13BIM05-15_09.0-11.0cm_Set2_Run2</t>
  </si>
  <si>
    <t>13BIM05-15_09.0-11.0cm_Set2_Run3</t>
  </si>
  <si>
    <t>13BIM05-15_11.0-13.0cm_Set1_Run1</t>
  </si>
  <si>
    <t>13BIM05-15_11.0-13.0cm_Set1_Run2</t>
  </si>
  <si>
    <t>13BIM05-15_11.0-13.0cm_Set1_Run3</t>
  </si>
  <si>
    <t>13BIM05-15_11.0-13.0cm_Set2_Run1</t>
  </si>
  <si>
    <t>13BIM05-15_11.0-13.0cm_Set2_Run2</t>
  </si>
  <si>
    <t>13BIM05-15_11.0-13.0cm_Set2_Run3</t>
  </si>
  <si>
    <t>13BIM05-15_13.0-15.5cm_Set1_Run3</t>
  </si>
  <si>
    <t>13BIM05-15_13.0-15.5cm_Set2_Run1</t>
  </si>
  <si>
    <t>13BIM05-15_13.0-15.5cm_Set2_Run2</t>
  </si>
  <si>
    <t>13BIM05-15_13.0-15.5cm_Set2_Run3</t>
  </si>
  <si>
    <t>13BIM05-15_16.5-19.5cm_Set1_Run1</t>
  </si>
  <si>
    <t>13BIM05-15_16.5-19.5cm_Set1_Run2</t>
  </si>
  <si>
    <t>13BIM05-15_16.5-19.5cm_Set1_Run3</t>
  </si>
  <si>
    <t>13BIM05-15_16.5-19.5cm_Set2_Run1</t>
  </si>
  <si>
    <t>13BIM05-15_16.5-19.5cm_Set2_Run2</t>
  </si>
  <si>
    <t>13BIM05-15_16.5-19.5cm_Set2_Run3</t>
  </si>
  <si>
    <t xml:space="preserve"> 9:01  20 Mar 2014</t>
  </si>
  <si>
    <t>Wheaton, 3/19/2014  12:23:00 PM</t>
  </si>
  <si>
    <t>Fine Sand</t>
  </si>
  <si>
    <t>Well Sorted</t>
  </si>
  <si>
    <t>Symmetrical</t>
  </si>
  <si>
    <t>Mesokurtic</t>
  </si>
  <si>
    <t>Unimodal, Well Sorted</t>
  </si>
  <si>
    <t>Sand</t>
  </si>
  <si>
    <t>Well Sorted Fine Sand</t>
  </si>
  <si>
    <t>Wheaton, 3/19/2014  12:26:00 PM</t>
  </si>
  <si>
    <t>Wheaton, 3/19/2014  12:28:00 PM</t>
  </si>
  <si>
    <t>Wheaton, 3/19/2014  12:35:00 PM</t>
  </si>
  <si>
    <t>Wheaton, 3/19/2014  12:38:00 PM</t>
  </si>
  <si>
    <t>Wheaton, 3/19/2014  12:40:00 PM</t>
  </si>
  <si>
    <t>Wheaton, 3/19/2014  12:48:00 PM</t>
  </si>
  <si>
    <t>Wheaton, 3/19/2014  12:50:00 PM</t>
  </si>
  <si>
    <t>Wheaton, 3/19/2014  12:52:00 PM</t>
  </si>
  <si>
    <t>Wheaton, 3/19/2014  1:04:00 PM</t>
  </si>
  <si>
    <t>Wheaton, 3/19/2014  1:08:00 PM</t>
  </si>
  <si>
    <t>Wheaton, 3/19/2014  1:11:00 PM</t>
  </si>
  <si>
    <t>Wheaton, 3/19/2014  1:20:00 PM</t>
  </si>
  <si>
    <t>Wheaton, 3/19/2014  1:22:00 PM</t>
  </si>
  <si>
    <t>Wheaton, 3/19/2014  1:36:00 PM</t>
  </si>
  <si>
    <t>Wheaton, 3/19/2014  1:47:00 PM</t>
  </si>
  <si>
    <t>Wheaton, 3/19/2014  1:49:00 PM</t>
  </si>
  <si>
    <t>Wheaton, 3/19/2014  1:58:00 PM</t>
  </si>
  <si>
    <t>Wheaton, 3/19/2014  2:00:00 PM</t>
  </si>
  <si>
    <t>Wheaton, 3/19/2014  2:09:00 PM</t>
  </si>
  <si>
    <t>Wheaton, 3/19/2014  2:11:00 PM</t>
  </si>
  <si>
    <t>Wheaton, 3/19/2014  2:21:00 PM</t>
  </si>
  <si>
    <t>Wheaton, 3/19/2014  2:23:00 PM</t>
  </si>
  <si>
    <t>Wheaton, 3/19/2014  2:25:00 PM</t>
  </si>
  <si>
    <t>Wheaton, 3/19/2014  2:33:00 PM</t>
  </si>
  <si>
    <t>Wheaton, 3/19/2014  2:35:00 PM</t>
  </si>
  <si>
    <t>Wheaton, 3/19/2014  2:37:00 PM</t>
  </si>
  <si>
    <t>Wheaton, 3/19/2014  2:45:00 PM</t>
  </si>
  <si>
    <t>Leptokurtic</t>
  </si>
  <si>
    <t>Wheaton, 3/19/2014  2:47:00 PM</t>
  </si>
  <si>
    <t>Wheaton, 3/19/2014  2:49:00 PM</t>
  </si>
  <si>
    <t>Wheaton,  8:26  20 Mar 2014</t>
  </si>
  <si>
    <t>Wheaton,  8:34  20 Mar 2014</t>
  </si>
  <si>
    <t>Wheaton,  8:36  20 Mar 2014</t>
  </si>
  <si>
    <t>Wheaton,  8:38  20 Mar 2014</t>
  </si>
  <si>
    <t>Wheaton,  8:46  20 Mar 2014</t>
  </si>
  <si>
    <t>Wheaton,  8:48  20 Mar 2014</t>
  </si>
  <si>
    <t>Wheaton,  8:50  20 Mar 2014</t>
  </si>
  <si>
    <t>Wheaton,  8:57  20 Mar 2014</t>
  </si>
  <si>
    <t>Wheaton,  8:59  20 Mar 2014</t>
  </si>
  <si>
    <t>Wheaton,  9:01  20 Mar 2014</t>
  </si>
  <si>
    <t>Standard Deviation</t>
  </si>
  <si>
    <t>Averaged Data (N=6)</t>
  </si>
  <si>
    <t>Averaged Data (N=4)</t>
  </si>
  <si>
    <t>Averaged Data (N=5)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</si>
</sst>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165" fontId="8" fillId="0" borderId="5" xfId="0" applyNumberFormat="1" applyFont="1" applyBorder="1" applyAlignment="1">
      <alignment horizontal="center"/>
    </xf>
    <xf numFmtId="2" fontId="8" fillId="0" borderId="19" xfId="0" applyNumberFormat="1" applyFont="1" applyBorder="1" applyAlignment="1">
      <alignment horizontal="center"/>
    </xf>
    <xf numFmtId="2" fontId="8" fillId="0" borderId="2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5" xfId="0" applyNumberFormat="1" applyFont="1" applyBorder="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3095424"/>
        <c:axId val="263096960"/>
      </c:barChart>
      <c:catAx>
        <c:axId val="26309542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96960"/>
        <c:crosses val="autoZero"/>
        <c:auto val="0"/>
        <c:lblAlgn val="ctr"/>
        <c:lblOffset val="100"/>
        <c:tickMarkSkip val="1"/>
        <c:noMultiLvlLbl val="0"/>
      </c:catAx>
      <c:valAx>
        <c:axId val="263096960"/>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9542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0.45228</cdr:x>
      <cdr:y>0.06882</cdr:y>
    </cdr:from>
    <cdr:to>
      <cdr:x>0.45849</cdr:x>
      <cdr:y>0.079</cdr:y>
    </cdr:to>
    <cdr:sp macro="" textlink="">
      <cdr:nvSpPr>
        <cdr:cNvPr id="2" name="Oval 1"/>
        <cdr:cNvSpPr/>
      </cdr:nvSpPr>
      <cdr:spPr bwMode="auto">
        <a:xfrm xmlns:a="http://schemas.openxmlformats.org/drawingml/2006/main">
          <a:off x="4164402" y="3863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0.06953</cdr:y>
    </cdr:from>
    <cdr:to>
      <cdr:x>0.45866</cdr:x>
      <cdr:y>0.07971</cdr:y>
    </cdr:to>
    <cdr:sp macro="" textlink="">
      <cdr:nvSpPr>
        <cdr:cNvPr id="3" name="Oval 2"/>
        <cdr:cNvSpPr/>
      </cdr:nvSpPr>
      <cdr:spPr bwMode="auto">
        <a:xfrm xmlns:a="http://schemas.openxmlformats.org/drawingml/2006/main">
          <a:off x="4165948" y="3903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0.06995</cdr:y>
    </cdr:from>
    <cdr:to>
      <cdr:x>0.45875</cdr:x>
      <cdr:y>0.08013</cdr:y>
    </cdr:to>
    <cdr:sp macro="" textlink="">
      <cdr:nvSpPr>
        <cdr:cNvPr id="4" name="Oval 3"/>
        <cdr:cNvSpPr/>
      </cdr:nvSpPr>
      <cdr:spPr bwMode="auto">
        <a:xfrm xmlns:a="http://schemas.openxmlformats.org/drawingml/2006/main">
          <a:off x="4166805" y="39264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0.06833</cdr:y>
    </cdr:from>
    <cdr:to>
      <cdr:x>0.45831</cdr:x>
      <cdr:y>0.07851</cdr:y>
    </cdr:to>
    <cdr:sp macro="" textlink="">
      <cdr:nvSpPr>
        <cdr:cNvPr id="5" name="Oval 4"/>
        <cdr:cNvSpPr/>
      </cdr:nvSpPr>
      <cdr:spPr bwMode="auto">
        <a:xfrm xmlns:a="http://schemas.openxmlformats.org/drawingml/2006/main">
          <a:off x="4162779" y="3835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0.06874</cdr:y>
    </cdr:from>
    <cdr:to>
      <cdr:x>0.45841</cdr:x>
      <cdr:y>0.07892</cdr:y>
    </cdr:to>
    <cdr:sp macro="" textlink="">
      <cdr:nvSpPr>
        <cdr:cNvPr id="6" name="Oval 5"/>
        <cdr:cNvSpPr/>
      </cdr:nvSpPr>
      <cdr:spPr bwMode="auto">
        <a:xfrm xmlns:a="http://schemas.openxmlformats.org/drawingml/2006/main">
          <a:off x="4163667" y="3858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cdr:x>
      <cdr:y>0.06912</cdr:y>
    </cdr:from>
    <cdr:to>
      <cdr:x>0.4585</cdr:x>
      <cdr:y>0.0793</cdr:y>
    </cdr:to>
    <cdr:sp macro="" textlink="">
      <cdr:nvSpPr>
        <cdr:cNvPr id="7" name="Oval 6"/>
        <cdr:cNvSpPr/>
      </cdr:nvSpPr>
      <cdr:spPr bwMode="auto">
        <a:xfrm xmlns:a="http://schemas.openxmlformats.org/drawingml/2006/main">
          <a:off x="4164525" y="38800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0.06924</cdr:y>
    </cdr:from>
    <cdr:to>
      <cdr:x>0.45841</cdr:x>
      <cdr:y>0.07942</cdr:y>
    </cdr:to>
    <cdr:sp macro="" textlink="">
      <cdr:nvSpPr>
        <cdr:cNvPr id="8" name="Oval 7"/>
        <cdr:cNvSpPr/>
      </cdr:nvSpPr>
      <cdr:spPr bwMode="auto">
        <a:xfrm xmlns:a="http://schemas.openxmlformats.org/drawingml/2006/main">
          <a:off x="4163667" y="38864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0.06979</cdr:y>
    </cdr:from>
    <cdr:to>
      <cdr:x>0.45856</cdr:x>
      <cdr:y>0.07997</cdr:y>
    </cdr:to>
    <cdr:sp macro="" textlink="">
      <cdr:nvSpPr>
        <cdr:cNvPr id="9" name="Oval 8"/>
        <cdr:cNvSpPr/>
      </cdr:nvSpPr>
      <cdr:spPr bwMode="auto">
        <a:xfrm xmlns:a="http://schemas.openxmlformats.org/drawingml/2006/main">
          <a:off x="4165005" y="3917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0.45244</cdr:x>
      <cdr:y>0.07015</cdr:y>
    </cdr:from>
    <cdr:to>
      <cdr:x>0.45865</cdr:x>
      <cdr:y>0.08033</cdr:y>
    </cdr:to>
    <cdr:sp macro="" textlink="">
      <cdr:nvSpPr>
        <cdr:cNvPr id="10" name="Oval 9"/>
        <cdr:cNvSpPr/>
      </cdr:nvSpPr>
      <cdr:spPr bwMode="auto">
        <a:xfrm xmlns:a="http://schemas.openxmlformats.org/drawingml/2006/main">
          <a:off x="4165828" y="3937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0.45216</cdr:x>
      <cdr:y>0.06875</cdr:y>
    </cdr:from>
    <cdr:to>
      <cdr:x>0.45837</cdr:x>
      <cdr:y>0.07893</cdr:y>
    </cdr:to>
    <cdr:sp macro="" textlink="">
      <cdr:nvSpPr>
        <cdr:cNvPr id="11" name="Oval 10"/>
        <cdr:cNvSpPr/>
      </cdr:nvSpPr>
      <cdr:spPr bwMode="auto">
        <a:xfrm xmlns:a="http://schemas.openxmlformats.org/drawingml/2006/main">
          <a:off x="4163307" y="3859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0.45234</cdr:x>
      <cdr:y>0.06948</cdr:y>
    </cdr:from>
    <cdr:to>
      <cdr:x>0.45855</cdr:x>
      <cdr:y>0.07966</cdr:y>
    </cdr:to>
    <cdr:sp macro="" textlink="">
      <cdr:nvSpPr>
        <cdr:cNvPr id="12" name="Oval 11"/>
        <cdr:cNvSpPr/>
      </cdr:nvSpPr>
      <cdr:spPr bwMode="auto">
        <a:xfrm xmlns:a="http://schemas.openxmlformats.org/drawingml/2006/main">
          <a:off x="4164927" y="3900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0.45239</cdr:x>
      <cdr:y>0.06973</cdr:y>
    </cdr:from>
    <cdr:to>
      <cdr:x>0.4586</cdr:x>
      <cdr:y>0.07991</cdr:y>
    </cdr:to>
    <cdr:sp macro="" textlink="">
      <cdr:nvSpPr>
        <cdr:cNvPr id="13" name="Oval 12"/>
        <cdr:cNvSpPr/>
      </cdr:nvSpPr>
      <cdr:spPr bwMode="auto">
        <a:xfrm xmlns:a="http://schemas.openxmlformats.org/drawingml/2006/main">
          <a:off x="4165378" y="3914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0.45256</cdr:x>
      <cdr:y>0.07079</cdr:y>
    </cdr:from>
    <cdr:to>
      <cdr:x>0.45877</cdr:x>
      <cdr:y>0.08097</cdr:y>
    </cdr:to>
    <cdr:sp macro="" textlink="">
      <cdr:nvSpPr>
        <cdr:cNvPr id="14" name="Oval 13"/>
        <cdr:cNvSpPr/>
      </cdr:nvSpPr>
      <cdr:spPr bwMode="auto">
        <a:xfrm xmlns:a="http://schemas.openxmlformats.org/drawingml/2006/main">
          <a:off x="4166963" y="3973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0.45267</cdr:x>
      <cdr:y>0.07115</cdr:y>
    </cdr:from>
    <cdr:to>
      <cdr:x>0.45888</cdr:x>
      <cdr:y>0.08133</cdr:y>
    </cdr:to>
    <cdr:sp macro="" textlink="">
      <cdr:nvSpPr>
        <cdr:cNvPr id="15" name="Oval 14"/>
        <cdr:cNvSpPr/>
      </cdr:nvSpPr>
      <cdr:spPr bwMode="auto">
        <a:xfrm xmlns:a="http://schemas.openxmlformats.org/drawingml/2006/main">
          <a:off x="4168003" y="3993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0.45275</cdr:x>
      <cdr:y>0.07149</cdr:y>
    </cdr:from>
    <cdr:to>
      <cdr:x>0.45896</cdr:x>
      <cdr:y>0.08167</cdr:y>
    </cdr:to>
    <cdr:sp macro="" textlink="">
      <cdr:nvSpPr>
        <cdr:cNvPr id="16" name="Oval 15"/>
        <cdr:cNvSpPr/>
      </cdr:nvSpPr>
      <cdr:spPr bwMode="auto">
        <a:xfrm xmlns:a="http://schemas.openxmlformats.org/drawingml/2006/main">
          <a:off x="4168733" y="4013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0.45257</cdr:x>
      <cdr:y>0.07079</cdr:y>
    </cdr:from>
    <cdr:to>
      <cdr:x>0.45878</cdr:x>
      <cdr:y>0.08097</cdr:y>
    </cdr:to>
    <cdr:sp macro="" textlink="">
      <cdr:nvSpPr>
        <cdr:cNvPr id="17" name="Oval 16"/>
        <cdr:cNvSpPr/>
      </cdr:nvSpPr>
      <cdr:spPr bwMode="auto">
        <a:xfrm xmlns:a="http://schemas.openxmlformats.org/drawingml/2006/main">
          <a:off x="4167056" y="3973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0.45272</cdr:x>
      <cdr:y>0.0713</cdr:y>
    </cdr:from>
    <cdr:to>
      <cdr:x>0.45893</cdr:x>
      <cdr:y>0.08148</cdr:y>
    </cdr:to>
    <cdr:sp macro="" textlink="">
      <cdr:nvSpPr>
        <cdr:cNvPr id="18" name="Oval 17"/>
        <cdr:cNvSpPr/>
      </cdr:nvSpPr>
      <cdr:spPr bwMode="auto">
        <a:xfrm xmlns:a="http://schemas.openxmlformats.org/drawingml/2006/main">
          <a:off x="4168405" y="4002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0.45287</cdr:x>
      <cdr:y>0.07191</cdr:y>
    </cdr:from>
    <cdr:to>
      <cdr:x>0.45908</cdr:x>
      <cdr:y>0.08209</cdr:y>
    </cdr:to>
    <cdr:sp macro="" textlink="">
      <cdr:nvSpPr>
        <cdr:cNvPr id="19" name="Oval 18"/>
        <cdr:cNvSpPr/>
      </cdr:nvSpPr>
      <cdr:spPr bwMode="auto">
        <a:xfrm xmlns:a="http://schemas.openxmlformats.org/drawingml/2006/main">
          <a:off x="4169837" y="4036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cdr:x>
      <cdr:y>0.07258</cdr:y>
    </cdr:from>
    <cdr:to>
      <cdr:x>0.45941</cdr:x>
      <cdr:y>0.08276</cdr:y>
    </cdr:to>
    <cdr:sp macro="" textlink="">
      <cdr:nvSpPr>
        <cdr:cNvPr id="20" name="Oval 19"/>
        <cdr:cNvSpPr/>
      </cdr:nvSpPr>
      <cdr:spPr bwMode="auto">
        <a:xfrm xmlns:a="http://schemas.openxmlformats.org/drawingml/2006/main">
          <a:off x="4172877" y="40740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0.45341</cdr:x>
      <cdr:y>0.07335</cdr:y>
    </cdr:from>
    <cdr:to>
      <cdr:x>0.45961</cdr:x>
      <cdr:y>0.08354</cdr:y>
    </cdr:to>
    <cdr:sp macro="" textlink="">
      <cdr:nvSpPr>
        <cdr:cNvPr id="21" name="Oval 20"/>
        <cdr:cNvSpPr/>
      </cdr:nvSpPr>
      <cdr:spPr bwMode="auto">
        <a:xfrm xmlns:a="http://schemas.openxmlformats.org/drawingml/2006/main">
          <a:off x="4174733" y="4117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0.45362</cdr:x>
      <cdr:y>0.07411</cdr:y>
    </cdr:from>
    <cdr:to>
      <cdr:x>0.45982</cdr:x>
      <cdr:y>0.08429</cdr:y>
    </cdr:to>
    <cdr:sp macro="" textlink="">
      <cdr:nvSpPr>
        <cdr:cNvPr id="22" name="Oval 21"/>
        <cdr:cNvSpPr/>
      </cdr:nvSpPr>
      <cdr:spPr bwMode="auto">
        <a:xfrm xmlns:a="http://schemas.openxmlformats.org/drawingml/2006/main">
          <a:off x="4176680" y="41600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0.45315</cdr:x>
      <cdr:y>0.07237</cdr:y>
    </cdr:from>
    <cdr:to>
      <cdr:x>0.45936</cdr:x>
      <cdr:y>0.08255</cdr:y>
    </cdr:to>
    <cdr:sp macro="" textlink="">
      <cdr:nvSpPr>
        <cdr:cNvPr id="23" name="Oval 22"/>
        <cdr:cNvSpPr/>
      </cdr:nvSpPr>
      <cdr:spPr bwMode="auto">
        <a:xfrm xmlns:a="http://schemas.openxmlformats.org/drawingml/2006/main">
          <a:off x="4172416" y="4062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cdr:x>
      <cdr:y>0.07323</cdr:y>
    </cdr:from>
    <cdr:to>
      <cdr:x>0.4596</cdr:x>
      <cdr:y>0.08341</cdr:y>
    </cdr:to>
    <cdr:sp macro="" textlink="">
      <cdr:nvSpPr>
        <cdr:cNvPr id="24" name="Oval 23"/>
        <cdr:cNvSpPr/>
      </cdr:nvSpPr>
      <cdr:spPr bwMode="auto">
        <a:xfrm xmlns:a="http://schemas.openxmlformats.org/drawingml/2006/main">
          <a:off x="4174662" y="4110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0.45357</cdr:x>
      <cdr:y>0.074</cdr:y>
    </cdr:from>
    <cdr:to>
      <cdr:x>0.45978</cdr:x>
      <cdr:y>0.08418</cdr:y>
    </cdr:to>
    <cdr:sp macro="" textlink="">
      <cdr:nvSpPr>
        <cdr:cNvPr id="25" name="Oval 24"/>
        <cdr:cNvSpPr/>
      </cdr:nvSpPr>
      <cdr:spPr bwMode="auto">
        <a:xfrm xmlns:a="http://schemas.openxmlformats.org/drawingml/2006/main">
          <a:off x="4176235" y="4153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0.45252</cdr:x>
      <cdr:y>0.06968</cdr:y>
    </cdr:from>
    <cdr:to>
      <cdr:x>0.45873</cdr:x>
      <cdr:y>0.07986</cdr:y>
    </cdr:to>
    <cdr:sp macro="" textlink="">
      <cdr:nvSpPr>
        <cdr:cNvPr id="26" name="Oval 25"/>
        <cdr:cNvSpPr/>
      </cdr:nvSpPr>
      <cdr:spPr bwMode="auto">
        <a:xfrm xmlns:a="http://schemas.openxmlformats.org/drawingml/2006/main">
          <a:off x="4166573" y="3911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0.45264</cdr:x>
      <cdr:y>0.07012</cdr:y>
    </cdr:from>
    <cdr:to>
      <cdr:x>0.45885</cdr:x>
      <cdr:y>0.0803</cdr:y>
    </cdr:to>
    <cdr:sp macro="" textlink="">
      <cdr:nvSpPr>
        <cdr:cNvPr id="27" name="Oval 26"/>
        <cdr:cNvSpPr/>
      </cdr:nvSpPr>
      <cdr:spPr bwMode="auto">
        <a:xfrm xmlns:a="http://schemas.openxmlformats.org/drawingml/2006/main">
          <a:off x="4167681" y="3936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0.45275</cdr:x>
      <cdr:y>0.07055</cdr:y>
    </cdr:from>
    <cdr:to>
      <cdr:x>0.45896</cdr:x>
      <cdr:y>0.08073</cdr:y>
    </cdr:to>
    <cdr:sp macro="" textlink="">
      <cdr:nvSpPr>
        <cdr:cNvPr id="28" name="Oval 27"/>
        <cdr:cNvSpPr/>
      </cdr:nvSpPr>
      <cdr:spPr bwMode="auto">
        <a:xfrm xmlns:a="http://schemas.openxmlformats.org/drawingml/2006/main">
          <a:off x="4168684" y="3960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0.45255</cdr:x>
      <cdr:y>0.06978</cdr:y>
    </cdr:from>
    <cdr:to>
      <cdr:x>0.45876</cdr:x>
      <cdr:y>0.07996</cdr:y>
    </cdr:to>
    <cdr:sp macro="" textlink="">
      <cdr:nvSpPr>
        <cdr:cNvPr id="29" name="Oval 28"/>
        <cdr:cNvSpPr/>
      </cdr:nvSpPr>
      <cdr:spPr bwMode="auto">
        <a:xfrm xmlns:a="http://schemas.openxmlformats.org/drawingml/2006/main">
          <a:off x="4166879" y="3916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0.45271</cdr:x>
      <cdr:y>0.07034</cdr:y>
    </cdr:from>
    <cdr:to>
      <cdr:x>0.45892</cdr:x>
      <cdr:y>0.08052</cdr:y>
    </cdr:to>
    <cdr:sp macro="" textlink="">
      <cdr:nvSpPr>
        <cdr:cNvPr id="30" name="Oval 29"/>
        <cdr:cNvSpPr/>
      </cdr:nvSpPr>
      <cdr:spPr bwMode="auto">
        <a:xfrm xmlns:a="http://schemas.openxmlformats.org/drawingml/2006/main">
          <a:off x="4168356" y="39485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0.45288</cdr:x>
      <cdr:y>0.071</cdr:y>
    </cdr:from>
    <cdr:to>
      <cdr:x>0.45908</cdr:x>
      <cdr:y>0.08119</cdr:y>
    </cdr:to>
    <cdr:sp macro="" textlink="">
      <cdr:nvSpPr>
        <cdr:cNvPr id="31" name="Oval 30"/>
        <cdr:cNvSpPr/>
      </cdr:nvSpPr>
      <cdr:spPr bwMode="auto">
        <a:xfrm xmlns:a="http://schemas.openxmlformats.org/drawingml/2006/main">
          <a:off x="4169856" y="3985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0.45239</cdr:x>
      <cdr:y>0.06907</cdr:y>
    </cdr:from>
    <cdr:to>
      <cdr:x>0.45859</cdr:x>
      <cdr:y>0.07926</cdr:y>
    </cdr:to>
    <cdr:sp macro="" textlink="">
      <cdr:nvSpPr>
        <cdr:cNvPr id="12320" name="Oval 12319"/>
        <cdr:cNvSpPr/>
      </cdr:nvSpPr>
      <cdr:spPr bwMode="auto">
        <a:xfrm xmlns:a="http://schemas.openxmlformats.org/drawingml/2006/main">
          <a:off x="4165343" y="3877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0.45255</cdr:x>
      <cdr:y>0.06966</cdr:y>
    </cdr:from>
    <cdr:to>
      <cdr:x>0.45875</cdr:x>
      <cdr:y>0.07984</cdr:y>
    </cdr:to>
    <cdr:sp macro="" textlink="">
      <cdr:nvSpPr>
        <cdr:cNvPr id="12321" name="Oval 12320"/>
        <cdr:cNvSpPr/>
      </cdr:nvSpPr>
      <cdr:spPr bwMode="auto">
        <a:xfrm xmlns:a="http://schemas.openxmlformats.org/drawingml/2006/main">
          <a:off x="4166836" y="3910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0.45264</cdr:x>
      <cdr:y>0.06998</cdr:y>
    </cdr:from>
    <cdr:to>
      <cdr:x>0.45885</cdr:x>
      <cdr:y>0.08017</cdr:y>
    </cdr:to>
    <cdr:sp macro="" textlink="">
      <cdr:nvSpPr>
        <cdr:cNvPr id="12322" name="Oval 12321"/>
        <cdr:cNvSpPr/>
      </cdr:nvSpPr>
      <cdr:spPr bwMode="auto">
        <a:xfrm xmlns:a="http://schemas.openxmlformats.org/drawingml/2006/main">
          <a:off x="4167677" y="3928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0.06873</cdr:y>
    </cdr:from>
    <cdr:to>
      <cdr:x>0.45846</cdr:x>
      <cdr:y>0.07891</cdr:y>
    </cdr:to>
    <cdr:sp macro="" textlink="">
      <cdr:nvSpPr>
        <cdr:cNvPr id="12324" name="Oval 12323"/>
        <cdr:cNvSpPr/>
      </cdr:nvSpPr>
      <cdr:spPr bwMode="auto">
        <a:xfrm xmlns:a="http://schemas.openxmlformats.org/drawingml/2006/main">
          <a:off x="4164128" y="3858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0.45239</cdr:x>
      <cdr:y>0.06932</cdr:y>
    </cdr:from>
    <cdr:to>
      <cdr:x>0.4586</cdr:x>
      <cdr:y>0.0795</cdr:y>
    </cdr:to>
    <cdr:sp macro="" textlink="">
      <cdr:nvSpPr>
        <cdr:cNvPr id="12325" name="Oval 12324"/>
        <cdr:cNvSpPr/>
      </cdr:nvSpPr>
      <cdr:spPr bwMode="auto">
        <a:xfrm xmlns:a="http://schemas.openxmlformats.org/drawingml/2006/main">
          <a:off x="4165419" y="3891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cdr:x>
      <cdr:y>0.06971</cdr:y>
    </cdr:from>
    <cdr:to>
      <cdr:x>0.45871</cdr:x>
      <cdr:y>0.07989</cdr:y>
    </cdr:to>
    <cdr:sp macro="" textlink="">
      <cdr:nvSpPr>
        <cdr:cNvPr id="12326" name="Oval 12325"/>
        <cdr:cNvSpPr/>
      </cdr:nvSpPr>
      <cdr:spPr bwMode="auto">
        <a:xfrm xmlns:a="http://schemas.openxmlformats.org/drawingml/2006/main">
          <a:off x="4166403" y="3913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cdr:x>
      <cdr:y>0.07016</cdr:y>
    </cdr:from>
    <cdr:to>
      <cdr:x>0.45871</cdr:x>
      <cdr:y>0.08034</cdr:y>
    </cdr:to>
    <cdr:sp macro="" textlink="">
      <cdr:nvSpPr>
        <cdr:cNvPr id="12327" name="Oval 12326"/>
        <cdr:cNvSpPr/>
      </cdr:nvSpPr>
      <cdr:spPr bwMode="auto">
        <a:xfrm xmlns:a="http://schemas.openxmlformats.org/drawingml/2006/main">
          <a:off x="4166396" y="3938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0.07061</cdr:y>
    </cdr:from>
    <cdr:to>
      <cdr:x>0.45882</cdr:x>
      <cdr:y>0.08079</cdr:y>
    </cdr:to>
    <cdr:sp macro="" textlink="">
      <cdr:nvSpPr>
        <cdr:cNvPr id="12330" name="Oval 12329"/>
        <cdr:cNvSpPr/>
      </cdr:nvSpPr>
      <cdr:spPr bwMode="auto">
        <a:xfrm xmlns:a="http://schemas.openxmlformats.org/drawingml/2006/main">
          <a:off x="4167469" y="3963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0.45269</cdr:x>
      <cdr:y>0.07089</cdr:y>
    </cdr:from>
    <cdr:to>
      <cdr:x>0.4589</cdr:x>
      <cdr:y>0.08107</cdr:y>
    </cdr:to>
    <cdr:sp macro="" textlink="">
      <cdr:nvSpPr>
        <cdr:cNvPr id="12331" name="Oval 12330"/>
        <cdr:cNvSpPr/>
      </cdr:nvSpPr>
      <cdr:spPr bwMode="auto">
        <a:xfrm xmlns:a="http://schemas.openxmlformats.org/drawingml/2006/main">
          <a:off x="4168149" y="3979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0.45242</cdr:x>
      <cdr:y>0.06996</cdr:y>
    </cdr:from>
    <cdr:to>
      <cdr:x>0.45863</cdr:x>
      <cdr:y>0.08014</cdr:y>
    </cdr:to>
    <cdr:sp macro="" textlink="">
      <cdr:nvSpPr>
        <cdr:cNvPr id="12335" name="Oval 12334"/>
        <cdr:cNvSpPr/>
      </cdr:nvSpPr>
      <cdr:spPr bwMode="auto">
        <a:xfrm xmlns:a="http://schemas.openxmlformats.org/drawingml/2006/main">
          <a:off x="4165698" y="3926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0.45253</cdr:x>
      <cdr:y>0.07038</cdr:y>
    </cdr:from>
    <cdr:to>
      <cdr:x>0.45874</cdr:x>
      <cdr:y>0.08057</cdr:y>
    </cdr:to>
    <cdr:sp macro="" textlink="">
      <cdr:nvSpPr>
        <cdr:cNvPr id="12337" name="Oval 12336"/>
        <cdr:cNvSpPr/>
      </cdr:nvSpPr>
      <cdr:spPr bwMode="auto">
        <a:xfrm xmlns:a="http://schemas.openxmlformats.org/drawingml/2006/main">
          <a:off x="4166707" y="3950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0.07066</cdr:y>
    </cdr:from>
    <cdr:to>
      <cdr:x>0.45883</cdr:x>
      <cdr:y>0.08085</cdr:y>
    </cdr:to>
    <cdr:sp macro="" textlink="">
      <cdr:nvSpPr>
        <cdr:cNvPr id="12339" name="Oval 12338"/>
        <cdr:cNvSpPr/>
      </cdr:nvSpPr>
      <cdr:spPr bwMode="auto">
        <a:xfrm xmlns:a="http://schemas.openxmlformats.org/drawingml/2006/main">
          <a:off x="4167523" y="3966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0.45248</cdr:x>
      <cdr:y>0.06935</cdr:y>
    </cdr:from>
    <cdr:to>
      <cdr:x>0.45869</cdr:x>
      <cdr:y>0.07953</cdr:y>
    </cdr:to>
    <cdr:sp macro="" textlink="">
      <cdr:nvSpPr>
        <cdr:cNvPr id="12340" name="Oval 12339"/>
        <cdr:cNvSpPr/>
      </cdr:nvSpPr>
      <cdr:spPr bwMode="auto">
        <a:xfrm xmlns:a="http://schemas.openxmlformats.org/drawingml/2006/main">
          <a:off x="4166199" y="3892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0.45257</cdr:x>
      <cdr:y>0.06969</cdr:y>
    </cdr:from>
    <cdr:to>
      <cdr:x>0.45878</cdr:x>
      <cdr:y>0.07987</cdr:y>
    </cdr:to>
    <cdr:sp macro="" textlink="">
      <cdr:nvSpPr>
        <cdr:cNvPr id="12348" name="Oval 12347"/>
        <cdr:cNvSpPr/>
      </cdr:nvSpPr>
      <cdr:spPr bwMode="auto">
        <a:xfrm xmlns:a="http://schemas.openxmlformats.org/drawingml/2006/main">
          <a:off x="4167041" y="3911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0.45264</cdr:x>
      <cdr:y>0.06999</cdr:y>
    </cdr:from>
    <cdr:to>
      <cdr:x>0.45885</cdr:x>
      <cdr:y>0.08017</cdr:y>
    </cdr:to>
    <cdr:sp macro="" textlink="">
      <cdr:nvSpPr>
        <cdr:cNvPr id="12383" name="Oval 12382"/>
        <cdr:cNvSpPr/>
      </cdr:nvSpPr>
      <cdr:spPr bwMode="auto">
        <a:xfrm xmlns:a="http://schemas.openxmlformats.org/drawingml/2006/main">
          <a:off x="4167672" y="3928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0.0696</cdr:y>
    </cdr:from>
    <cdr:to>
      <cdr:x>0.45875</cdr:x>
      <cdr:y>0.07978</cdr:y>
    </cdr:to>
    <cdr:sp macro="" textlink="">
      <cdr:nvSpPr>
        <cdr:cNvPr id="12384" name="Oval 12383"/>
        <cdr:cNvSpPr/>
      </cdr:nvSpPr>
      <cdr:spPr bwMode="auto">
        <a:xfrm xmlns:a="http://schemas.openxmlformats.org/drawingml/2006/main">
          <a:off x="4166746" y="3906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0.45268</cdr:x>
      <cdr:y>0.07016</cdr:y>
    </cdr:from>
    <cdr:to>
      <cdr:x>0.45889</cdr:x>
      <cdr:y>0.08034</cdr:y>
    </cdr:to>
    <cdr:sp macro="" textlink="">
      <cdr:nvSpPr>
        <cdr:cNvPr id="12385" name="Oval 12384"/>
        <cdr:cNvSpPr/>
      </cdr:nvSpPr>
      <cdr:spPr bwMode="auto">
        <a:xfrm xmlns:a="http://schemas.openxmlformats.org/drawingml/2006/main">
          <a:off x="4168079" y="3938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0.45277</cdr:x>
      <cdr:y>0.07053</cdr:y>
    </cdr:from>
    <cdr:to>
      <cdr:x>0.45898</cdr:x>
      <cdr:y>0.08071</cdr:y>
    </cdr:to>
    <cdr:sp macro="" textlink="">
      <cdr:nvSpPr>
        <cdr:cNvPr id="12386" name="Oval 12385"/>
        <cdr:cNvSpPr/>
      </cdr:nvSpPr>
      <cdr:spPr bwMode="auto">
        <a:xfrm xmlns:a="http://schemas.openxmlformats.org/drawingml/2006/main">
          <a:off x="4168909" y="3959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13BIM05-15_16.5-19.5cm_Set2_Run3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98.5%</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1.5%</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2.6%</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72.9%</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6.4%</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0.5%</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16.1%</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0.5%</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0.4%</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9"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D76"/>
  <sheetViews>
    <sheetView showGridLines="0" tabSelected="1" zoomScale="66" zoomScaleNormal="66" workbookViewId="0">
      <pane xSplit="2" topLeftCell="AX1" activePane="topRight" state="frozen"/>
      <selection pane="topRight" activeCell="A40" sqref="A40"/>
    </sheetView>
  </sheetViews>
  <sheetFormatPr defaultColWidth="28.7109375" defaultRowHeight="12.75" x14ac:dyDescent="0.2"/>
  <cols>
    <col min="1" max="1" width="16" style="14" customWidth="1"/>
    <col min="2" max="2" width="24.28515625" style="14" customWidth="1"/>
    <col min="3" max="58" width="41.7109375" style="14" customWidth="1"/>
    <col min="59" max="16384" width="28.7109375" style="14"/>
  </cols>
  <sheetData>
    <row r="2" spans="1:264" ht="15.75" x14ac:dyDescent="0.25">
      <c r="B2" s="15" t="s">
        <v>41</v>
      </c>
    </row>
    <row r="3" spans="1:264" ht="13.5" thickBot="1" x14ac:dyDescent="0.25">
      <c r="B3" s="14" t="s">
        <v>144</v>
      </c>
    </row>
    <row r="4" spans="1:264" s="17" customFormat="1" ht="14.25" customHeight="1" thickBot="1" x14ac:dyDescent="0.25">
      <c r="A4" s="14"/>
      <c r="B4" s="14"/>
      <c r="C4" s="16" t="s">
        <v>145</v>
      </c>
      <c r="D4" s="17" t="s">
        <v>146</v>
      </c>
      <c r="E4" s="17" t="s">
        <v>147</v>
      </c>
      <c r="F4" s="17" t="s">
        <v>148</v>
      </c>
      <c r="G4" s="17" t="s">
        <v>149</v>
      </c>
      <c r="H4" s="17" t="s">
        <v>150</v>
      </c>
      <c r="I4" s="192" t="s">
        <v>235</v>
      </c>
      <c r="J4" s="17" t="s">
        <v>234</v>
      </c>
      <c r="K4" s="17" t="s">
        <v>151</v>
      </c>
      <c r="L4" s="17" t="s">
        <v>152</v>
      </c>
      <c r="M4" s="17" t="s">
        <v>153</v>
      </c>
      <c r="N4" s="17" t="s">
        <v>154</v>
      </c>
      <c r="O4" s="17" t="s">
        <v>155</v>
      </c>
      <c r="P4" s="17" t="s">
        <v>156</v>
      </c>
      <c r="Q4" s="192" t="s">
        <v>235</v>
      </c>
      <c r="R4" s="17" t="s">
        <v>234</v>
      </c>
      <c r="S4" s="17" t="s">
        <v>157</v>
      </c>
      <c r="T4" s="17" t="s">
        <v>158</v>
      </c>
      <c r="U4" s="17" t="s">
        <v>159</v>
      </c>
      <c r="V4" s="192" t="s">
        <v>235</v>
      </c>
      <c r="W4" s="17" t="s">
        <v>234</v>
      </c>
      <c r="X4" s="17" t="s">
        <v>160</v>
      </c>
      <c r="Y4" s="17" t="s">
        <v>161</v>
      </c>
      <c r="Z4" s="17" t="s">
        <v>162</v>
      </c>
      <c r="AA4" s="17" t="s">
        <v>163</v>
      </c>
      <c r="AB4" s="192" t="s">
        <v>236</v>
      </c>
      <c r="AC4" s="17" t="s">
        <v>234</v>
      </c>
      <c r="AD4" s="17" t="s">
        <v>164</v>
      </c>
      <c r="AE4" s="17" t="s">
        <v>165</v>
      </c>
      <c r="AF4" s="17" t="s">
        <v>166</v>
      </c>
      <c r="AG4" s="17" t="s">
        <v>167</v>
      </c>
      <c r="AH4" s="17" t="s">
        <v>168</v>
      </c>
      <c r="AI4" s="192" t="s">
        <v>237</v>
      </c>
      <c r="AJ4" s="17" t="s">
        <v>234</v>
      </c>
      <c r="AK4" s="17" t="s">
        <v>169</v>
      </c>
      <c r="AL4" s="17" t="s">
        <v>170</v>
      </c>
      <c r="AM4" s="17" t="s">
        <v>171</v>
      </c>
      <c r="AN4" s="17" t="s">
        <v>172</v>
      </c>
      <c r="AO4" s="17" t="s">
        <v>173</v>
      </c>
      <c r="AP4" s="17" t="s">
        <v>174</v>
      </c>
      <c r="AQ4" s="192" t="s">
        <v>235</v>
      </c>
      <c r="AR4" s="17" t="s">
        <v>234</v>
      </c>
      <c r="AS4" s="17" t="s">
        <v>175</v>
      </c>
      <c r="AT4" s="17" t="s">
        <v>176</v>
      </c>
      <c r="AU4" s="17" t="s">
        <v>177</v>
      </c>
      <c r="AV4" s="17" t="s">
        <v>178</v>
      </c>
      <c r="AW4" s="192" t="s">
        <v>236</v>
      </c>
      <c r="AX4" s="17" t="s">
        <v>234</v>
      </c>
      <c r="AY4" s="17" t="s">
        <v>179</v>
      </c>
      <c r="AZ4" s="17" t="s">
        <v>180</v>
      </c>
      <c r="BA4" s="17" t="s">
        <v>181</v>
      </c>
      <c r="BB4" s="17" t="s">
        <v>182</v>
      </c>
      <c r="BC4" s="17" t="s">
        <v>183</v>
      </c>
      <c r="BD4" s="17" t="s">
        <v>184</v>
      </c>
      <c r="BE4" s="192" t="s">
        <v>235</v>
      </c>
      <c r="BF4" s="17" t="s">
        <v>234</v>
      </c>
    </row>
    <row r="5" spans="1:264" s="20" customFormat="1" ht="13.5" customHeight="1" x14ac:dyDescent="0.2">
      <c r="A5" s="34"/>
      <c r="B5" s="50" t="s">
        <v>45</v>
      </c>
      <c r="C5" s="18" t="s">
        <v>186</v>
      </c>
      <c r="D5" s="19" t="s">
        <v>194</v>
      </c>
      <c r="E5" s="19" t="s">
        <v>195</v>
      </c>
      <c r="F5" s="19" t="s">
        <v>196</v>
      </c>
      <c r="G5" s="19" t="s">
        <v>197</v>
      </c>
      <c r="H5" s="19" t="s">
        <v>198</v>
      </c>
      <c r="I5" s="19"/>
      <c r="J5" s="19"/>
      <c r="K5" s="19" t="s">
        <v>199</v>
      </c>
      <c r="L5" s="19" t="s">
        <v>200</v>
      </c>
      <c r="M5" s="19" t="s">
        <v>201</v>
      </c>
      <c r="N5" s="19" t="s">
        <v>202</v>
      </c>
      <c r="O5" s="19" t="s">
        <v>203</v>
      </c>
      <c r="P5" s="19" t="s">
        <v>204</v>
      </c>
      <c r="Q5" s="19"/>
      <c r="R5" s="19"/>
      <c r="S5" s="19" t="s">
        <v>205</v>
      </c>
      <c r="T5" s="19" t="s">
        <v>206</v>
      </c>
      <c r="U5" s="19" t="s">
        <v>207</v>
      </c>
      <c r="V5" s="19"/>
      <c r="W5" s="19"/>
      <c r="X5" s="19" t="s">
        <v>208</v>
      </c>
      <c r="Y5" s="19" t="s">
        <v>209</v>
      </c>
      <c r="Z5" s="19" t="s">
        <v>210</v>
      </c>
      <c r="AA5" s="19" t="s">
        <v>211</v>
      </c>
      <c r="AB5" s="19"/>
      <c r="AC5" s="19"/>
      <c r="AD5" s="19" t="s">
        <v>212</v>
      </c>
      <c r="AE5" s="19" t="s">
        <v>213</v>
      </c>
      <c r="AF5" s="19" t="s">
        <v>214</v>
      </c>
      <c r="AG5" s="19" t="s">
        <v>215</v>
      </c>
      <c r="AH5" s="19" t="s">
        <v>216</v>
      </c>
      <c r="AI5" s="19"/>
      <c r="AJ5" s="19"/>
      <c r="AK5" s="19" t="s">
        <v>217</v>
      </c>
      <c r="AL5" s="19" t="s">
        <v>218</v>
      </c>
      <c r="AM5" s="19" t="s">
        <v>219</v>
      </c>
      <c r="AN5" s="19" t="s">
        <v>220</v>
      </c>
      <c r="AO5" s="19" t="s">
        <v>222</v>
      </c>
      <c r="AP5" s="19" t="s">
        <v>223</v>
      </c>
      <c r="AQ5" s="19"/>
      <c r="AR5" s="19"/>
      <c r="AS5" s="19" t="s">
        <v>224</v>
      </c>
      <c r="AT5" s="19" t="s">
        <v>225</v>
      </c>
      <c r="AU5" s="19" t="s">
        <v>226</v>
      </c>
      <c r="AV5" s="19" t="s">
        <v>227</v>
      </c>
      <c r="AW5" s="19"/>
      <c r="AX5" s="19"/>
      <c r="AY5" s="19" t="s">
        <v>228</v>
      </c>
      <c r="AZ5" s="19" t="s">
        <v>229</v>
      </c>
      <c r="BA5" s="19" t="s">
        <v>230</v>
      </c>
      <c r="BB5" s="19" t="s">
        <v>231</v>
      </c>
      <c r="BC5" s="19" t="s">
        <v>232</v>
      </c>
      <c r="BD5" s="19" t="s">
        <v>233</v>
      </c>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row>
    <row r="6" spans="1:264" s="26" customFormat="1" ht="13.5" customHeight="1" x14ac:dyDescent="0.2">
      <c r="A6" s="34"/>
      <c r="B6" s="186" t="s">
        <v>133</v>
      </c>
      <c r="C6" s="25"/>
    </row>
    <row r="7" spans="1:264" s="22" customFormat="1" ht="13.5" customHeight="1" x14ac:dyDescent="0.2">
      <c r="A7" s="34"/>
      <c r="B7" s="51" t="s">
        <v>1</v>
      </c>
      <c r="C7" s="21" t="s">
        <v>191</v>
      </c>
      <c r="D7" s="22" t="s">
        <v>191</v>
      </c>
      <c r="E7" s="22" t="s">
        <v>191</v>
      </c>
      <c r="F7" s="22" t="s">
        <v>191</v>
      </c>
      <c r="G7" s="22" t="s">
        <v>191</v>
      </c>
      <c r="H7" s="22" t="s">
        <v>191</v>
      </c>
      <c r="K7" s="22" t="s">
        <v>191</v>
      </c>
      <c r="L7" s="22" t="s">
        <v>191</v>
      </c>
      <c r="M7" s="22" t="s">
        <v>191</v>
      </c>
      <c r="N7" s="22" t="s">
        <v>191</v>
      </c>
      <c r="O7" s="22" t="s">
        <v>191</v>
      </c>
      <c r="P7" s="22" t="s">
        <v>191</v>
      </c>
      <c r="S7" s="22" t="s">
        <v>191</v>
      </c>
      <c r="T7" s="22" t="s">
        <v>191</v>
      </c>
      <c r="U7" s="22" t="s">
        <v>191</v>
      </c>
      <c r="X7" s="22" t="s">
        <v>191</v>
      </c>
      <c r="Y7" s="22" t="s">
        <v>191</v>
      </c>
      <c r="Z7" s="22" t="s">
        <v>191</v>
      </c>
      <c r="AA7" s="22" t="s">
        <v>191</v>
      </c>
      <c r="AD7" s="22" t="s">
        <v>191</v>
      </c>
      <c r="AE7" s="22" t="s">
        <v>191</v>
      </c>
      <c r="AF7" s="22" t="s">
        <v>191</v>
      </c>
      <c r="AG7" s="22" t="s">
        <v>191</v>
      </c>
      <c r="AH7" s="22" t="s">
        <v>191</v>
      </c>
      <c r="AK7" s="22" t="s">
        <v>191</v>
      </c>
      <c r="AL7" s="22" t="s">
        <v>191</v>
      </c>
      <c r="AM7" s="22" t="s">
        <v>191</v>
      </c>
      <c r="AN7" s="22" t="s">
        <v>191</v>
      </c>
      <c r="AO7" s="22" t="s">
        <v>191</v>
      </c>
      <c r="AP7" s="22" t="s">
        <v>191</v>
      </c>
      <c r="AS7" s="22" t="s">
        <v>191</v>
      </c>
      <c r="AT7" s="22" t="s">
        <v>191</v>
      </c>
      <c r="AU7" s="22" t="s">
        <v>191</v>
      </c>
      <c r="AV7" s="22" t="s">
        <v>191</v>
      </c>
      <c r="AY7" s="22" t="s">
        <v>191</v>
      </c>
      <c r="AZ7" s="22" t="s">
        <v>191</v>
      </c>
      <c r="BA7" s="22" t="s">
        <v>191</v>
      </c>
      <c r="BB7" s="22" t="s">
        <v>191</v>
      </c>
      <c r="BC7" s="22" t="s">
        <v>191</v>
      </c>
      <c r="BD7" s="22" t="s">
        <v>191</v>
      </c>
    </row>
    <row r="8" spans="1:264" s="39" customFormat="1" ht="13.5" customHeight="1" x14ac:dyDescent="0.2">
      <c r="A8" s="34"/>
      <c r="B8" s="51" t="s">
        <v>46</v>
      </c>
      <c r="C8" s="38" t="s">
        <v>192</v>
      </c>
      <c r="D8" s="39" t="s">
        <v>192</v>
      </c>
      <c r="E8" s="39" t="s">
        <v>192</v>
      </c>
      <c r="F8" s="39" t="s">
        <v>192</v>
      </c>
      <c r="G8" s="39" t="s">
        <v>192</v>
      </c>
      <c r="H8" s="39" t="s">
        <v>192</v>
      </c>
      <c r="K8" s="39" t="s">
        <v>192</v>
      </c>
      <c r="L8" s="39" t="s">
        <v>192</v>
      </c>
      <c r="M8" s="39" t="s">
        <v>192</v>
      </c>
      <c r="N8" s="39" t="s">
        <v>192</v>
      </c>
      <c r="O8" s="39" t="s">
        <v>192</v>
      </c>
      <c r="P8" s="39" t="s">
        <v>192</v>
      </c>
      <c r="S8" s="39" t="s">
        <v>192</v>
      </c>
      <c r="T8" s="39" t="s">
        <v>192</v>
      </c>
      <c r="U8" s="39" t="s">
        <v>192</v>
      </c>
      <c r="X8" s="39" t="s">
        <v>192</v>
      </c>
      <c r="Y8" s="39" t="s">
        <v>192</v>
      </c>
      <c r="Z8" s="39" t="s">
        <v>192</v>
      </c>
      <c r="AA8" s="39" t="s">
        <v>192</v>
      </c>
      <c r="AD8" s="39" t="s">
        <v>192</v>
      </c>
      <c r="AE8" s="39" t="s">
        <v>192</v>
      </c>
      <c r="AF8" s="39" t="s">
        <v>192</v>
      </c>
      <c r="AG8" s="39" t="s">
        <v>192</v>
      </c>
      <c r="AH8" s="39" t="s">
        <v>192</v>
      </c>
      <c r="AK8" s="39" t="s">
        <v>192</v>
      </c>
      <c r="AL8" s="39" t="s">
        <v>192</v>
      </c>
      <c r="AM8" s="39" t="s">
        <v>192</v>
      </c>
      <c r="AN8" s="39" t="s">
        <v>192</v>
      </c>
      <c r="AO8" s="39" t="s">
        <v>192</v>
      </c>
      <c r="AP8" s="39" t="s">
        <v>192</v>
      </c>
      <c r="AS8" s="39" t="s">
        <v>192</v>
      </c>
      <c r="AT8" s="39" t="s">
        <v>192</v>
      </c>
      <c r="AU8" s="39" t="s">
        <v>192</v>
      </c>
      <c r="AV8" s="39" t="s">
        <v>192</v>
      </c>
      <c r="AY8" s="39" t="s">
        <v>192</v>
      </c>
      <c r="AZ8" s="39" t="s">
        <v>192</v>
      </c>
      <c r="BA8" s="39" t="s">
        <v>192</v>
      </c>
      <c r="BB8" s="39" t="s">
        <v>192</v>
      </c>
      <c r="BC8" s="39" t="s">
        <v>192</v>
      </c>
      <c r="BD8" s="39" t="s">
        <v>192</v>
      </c>
    </row>
    <row r="9" spans="1:264" s="39" customFormat="1" ht="13.5" customHeight="1" thickBot="1" x14ac:dyDescent="0.25">
      <c r="A9" s="34"/>
      <c r="B9" s="52" t="s">
        <v>47</v>
      </c>
      <c r="C9" s="38" t="s">
        <v>193</v>
      </c>
      <c r="D9" s="39" t="s">
        <v>193</v>
      </c>
      <c r="E9" s="39" t="s">
        <v>193</v>
      </c>
      <c r="F9" s="39" t="s">
        <v>193</v>
      </c>
      <c r="G9" s="39" t="s">
        <v>193</v>
      </c>
      <c r="H9" s="39" t="s">
        <v>193</v>
      </c>
      <c r="K9" s="39" t="s">
        <v>193</v>
      </c>
      <c r="L9" s="39" t="s">
        <v>193</v>
      </c>
      <c r="M9" s="39" t="s">
        <v>193</v>
      </c>
      <c r="N9" s="39" t="s">
        <v>193</v>
      </c>
      <c r="O9" s="39" t="s">
        <v>193</v>
      </c>
      <c r="P9" s="39" t="s">
        <v>193</v>
      </c>
      <c r="S9" s="39" t="s">
        <v>193</v>
      </c>
      <c r="T9" s="39" t="s">
        <v>193</v>
      </c>
      <c r="U9" s="39" t="s">
        <v>193</v>
      </c>
      <c r="X9" s="39" t="s">
        <v>193</v>
      </c>
      <c r="Y9" s="39" t="s">
        <v>193</v>
      </c>
      <c r="Z9" s="39" t="s">
        <v>193</v>
      </c>
      <c r="AA9" s="39" t="s">
        <v>193</v>
      </c>
      <c r="AD9" s="39" t="s">
        <v>193</v>
      </c>
      <c r="AE9" s="39" t="s">
        <v>193</v>
      </c>
      <c r="AF9" s="39" t="s">
        <v>193</v>
      </c>
      <c r="AG9" s="39" t="s">
        <v>193</v>
      </c>
      <c r="AH9" s="39" t="s">
        <v>193</v>
      </c>
      <c r="AK9" s="39" t="s">
        <v>193</v>
      </c>
      <c r="AL9" s="39" t="s">
        <v>193</v>
      </c>
      <c r="AM9" s="39" t="s">
        <v>193</v>
      </c>
      <c r="AN9" s="39" t="s">
        <v>193</v>
      </c>
      <c r="AO9" s="39" t="s">
        <v>193</v>
      </c>
      <c r="AP9" s="39" t="s">
        <v>193</v>
      </c>
      <c r="AS9" s="39" t="s">
        <v>193</v>
      </c>
      <c r="AT9" s="39" t="s">
        <v>193</v>
      </c>
      <c r="AU9" s="39" t="s">
        <v>193</v>
      </c>
      <c r="AV9" s="39" t="s">
        <v>193</v>
      </c>
      <c r="AY9" s="39" t="s">
        <v>193</v>
      </c>
      <c r="AZ9" s="39" t="s">
        <v>193</v>
      </c>
      <c r="BA9" s="39" t="s">
        <v>193</v>
      </c>
      <c r="BB9" s="39" t="s">
        <v>193</v>
      </c>
      <c r="BC9" s="39" t="s">
        <v>193</v>
      </c>
      <c r="BD9" s="39" t="s">
        <v>193</v>
      </c>
    </row>
    <row r="10" spans="1:264" s="41" customFormat="1" ht="13.5" customHeight="1" x14ac:dyDescent="0.2">
      <c r="A10" s="35" t="s">
        <v>2</v>
      </c>
      <c r="B10" s="40" t="s">
        <v>122</v>
      </c>
      <c r="C10" s="62">
        <v>212.51373023227401</v>
      </c>
      <c r="D10" s="63">
        <v>209.72983692157499</v>
      </c>
      <c r="E10" s="63">
        <v>211.76656745897299</v>
      </c>
      <c r="F10" s="63">
        <v>213.274315512399</v>
      </c>
      <c r="G10" s="63">
        <v>215.71060862312899</v>
      </c>
      <c r="H10" s="63">
        <v>214.02330016442599</v>
      </c>
      <c r="I10" s="63">
        <v>212.83639315212932</v>
      </c>
      <c r="J10" s="63">
        <v>1.8601509262413793</v>
      </c>
      <c r="K10" s="63">
        <v>189.819854102611</v>
      </c>
      <c r="L10" s="63">
        <v>189.788184572614</v>
      </c>
      <c r="M10" s="63">
        <v>189.72975142573799</v>
      </c>
      <c r="N10" s="63">
        <v>209.71345090593499</v>
      </c>
      <c r="O10" s="63">
        <v>208.02646166691</v>
      </c>
      <c r="P10" s="63">
        <v>209.300908553461</v>
      </c>
      <c r="Q10" s="63">
        <v>199.39643520454482</v>
      </c>
      <c r="R10" s="63">
        <v>9.6306016005457611</v>
      </c>
      <c r="S10" s="63">
        <v>175.88328880891299</v>
      </c>
      <c r="T10" s="63">
        <v>175.827712805999</v>
      </c>
      <c r="U10" s="63">
        <v>175.771095229232</v>
      </c>
      <c r="V10" s="63">
        <v>175.82736561471469</v>
      </c>
      <c r="W10" s="63">
        <v>4.5803495039495573E-2</v>
      </c>
      <c r="X10" s="63">
        <v>172.16230578427999</v>
      </c>
      <c r="Y10" s="63">
        <v>171.89514507822301</v>
      </c>
      <c r="Z10" s="63">
        <v>172.13820764770699</v>
      </c>
      <c r="AA10" s="63">
        <v>171.96916374885799</v>
      </c>
      <c r="AB10" s="63">
        <v>172.04120556476701</v>
      </c>
      <c r="AC10" s="63">
        <v>0.11247039191463515</v>
      </c>
      <c r="AD10" s="63">
        <v>202.459156994659</v>
      </c>
      <c r="AE10" s="63">
        <v>203.147254787637</v>
      </c>
      <c r="AF10" s="63">
        <v>204.66050130264901</v>
      </c>
      <c r="AG10" s="63">
        <v>205.35473232586699</v>
      </c>
      <c r="AH10" s="63">
        <v>205.12638021079599</v>
      </c>
      <c r="AI10" s="63">
        <v>204.1496051243216</v>
      </c>
      <c r="AJ10" s="63">
        <v>1.1427823172435556</v>
      </c>
      <c r="AK10" s="63">
        <v>215.94554014327699</v>
      </c>
      <c r="AL10" s="63">
        <v>213.07718228096999</v>
      </c>
      <c r="AM10" s="63">
        <v>213.93069070208901</v>
      </c>
      <c r="AN10" s="63">
        <v>220.47214162740599</v>
      </c>
      <c r="AO10" s="63">
        <v>218.11797334480499</v>
      </c>
      <c r="AP10" s="63">
        <v>218.40025663494799</v>
      </c>
      <c r="AQ10" s="63">
        <v>216.65729745558249</v>
      </c>
      <c r="AR10" s="63">
        <v>2.5975220349688866</v>
      </c>
      <c r="AS10" s="63">
        <v>183.95037678766201</v>
      </c>
      <c r="AT10" s="63">
        <v>184.061618431695</v>
      </c>
      <c r="AU10" s="63">
        <v>183.79636002404101</v>
      </c>
      <c r="AV10" s="63">
        <v>183.763166423934</v>
      </c>
      <c r="AW10" s="63">
        <v>183.89288041683298</v>
      </c>
      <c r="AX10" s="63">
        <v>0.12033313809649178</v>
      </c>
      <c r="AY10" s="63">
        <v>214.911540335122</v>
      </c>
      <c r="AZ10" s="63">
        <v>214.395506728063</v>
      </c>
      <c r="BA10" s="63">
        <v>214.997593698201</v>
      </c>
      <c r="BB10" s="63">
        <v>214.58493071946799</v>
      </c>
      <c r="BC10" s="63">
        <v>214.4335074661</v>
      </c>
      <c r="BD10" s="63">
        <v>213.05754345362001</v>
      </c>
      <c r="BE10" s="63">
        <v>214.39677040009568</v>
      </c>
      <c r="BF10" s="63">
        <v>0.63982563385029556</v>
      </c>
      <c r="BH10" s="63"/>
      <c r="BI10" s="63"/>
      <c r="BJ10" s="63"/>
      <c r="BK10" s="63"/>
      <c r="BL10" s="63"/>
      <c r="BM10" s="63"/>
      <c r="BN10" s="63"/>
      <c r="BO10" s="63"/>
      <c r="BP10" s="63"/>
      <c r="BQ10" s="63"/>
      <c r="BR10" s="63"/>
      <c r="BS10" s="63"/>
      <c r="BT10" s="63"/>
      <c r="BU10" s="63"/>
      <c r="BV10" s="63"/>
      <c r="BW10" s="169"/>
      <c r="BX10" s="169"/>
      <c r="BY10" s="169"/>
      <c r="BZ10" s="169"/>
      <c r="CA10" s="63"/>
      <c r="CB10" s="63"/>
      <c r="CC10" s="63"/>
      <c r="CD10" s="63"/>
      <c r="CE10" s="169"/>
      <c r="CF10" s="169"/>
      <c r="CG10" s="169"/>
      <c r="CH10" s="169"/>
      <c r="CI10" s="63"/>
      <c r="CJ10" s="63"/>
      <c r="CK10" s="169"/>
      <c r="CL10" s="169"/>
      <c r="CM10" s="169"/>
      <c r="CN10" s="169"/>
      <c r="CO10" s="169"/>
      <c r="CP10" s="169"/>
      <c r="CQ10" s="169"/>
      <c r="CR10" s="169"/>
      <c r="CS10" s="63"/>
      <c r="CT10" s="63"/>
      <c r="CU10" s="63"/>
      <c r="CV10" s="63"/>
      <c r="CX10" s="63"/>
      <c r="CY10" s="63"/>
      <c r="CZ10" s="63"/>
      <c r="DA10" s="63"/>
      <c r="DB10" s="63"/>
      <c r="DC10" s="63"/>
      <c r="DD10" s="63"/>
      <c r="DE10" s="63"/>
      <c r="DF10" s="63"/>
      <c r="DG10" s="63"/>
      <c r="DH10" s="63"/>
      <c r="DJ10" s="63"/>
      <c r="DK10" s="63"/>
      <c r="DL10" s="63"/>
      <c r="DM10" s="63"/>
      <c r="DN10" s="63"/>
      <c r="DO10" s="63"/>
      <c r="DP10" s="63"/>
      <c r="DQ10" s="63"/>
      <c r="DR10" s="63"/>
      <c r="DS10" s="63"/>
      <c r="DT10" s="63"/>
      <c r="DU10" s="63"/>
      <c r="DV10" s="63"/>
      <c r="DW10" s="63"/>
      <c r="DX10" s="63"/>
      <c r="DY10" s="63"/>
      <c r="DZ10" s="63"/>
      <c r="EA10" s="63"/>
      <c r="EB10" s="63"/>
      <c r="EC10" s="63"/>
      <c r="ED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row>
    <row r="11" spans="1:264" s="24" customFormat="1" ht="13.5" customHeight="1" x14ac:dyDescent="0.2">
      <c r="A11" s="36" t="s">
        <v>100</v>
      </c>
      <c r="B11" s="33" t="s">
        <v>121</v>
      </c>
      <c r="C11" s="179">
        <v>128.175616413265</v>
      </c>
      <c r="D11" s="56">
        <v>114.92811895275599</v>
      </c>
      <c r="E11" s="56">
        <v>124.936402446656</v>
      </c>
      <c r="F11" s="56">
        <v>122.860420698986</v>
      </c>
      <c r="G11" s="56">
        <v>137.45141773924999</v>
      </c>
      <c r="H11" s="56">
        <v>135.102323691344</v>
      </c>
      <c r="I11" s="56">
        <v>127.24238332370949</v>
      </c>
      <c r="J11" s="56">
        <v>7.561241317044078</v>
      </c>
      <c r="K11" s="64">
        <v>54.159444334590901</v>
      </c>
      <c r="L11" s="64">
        <v>54.5294323286072</v>
      </c>
      <c r="M11" s="64">
        <v>54.774082166673097</v>
      </c>
      <c r="N11" s="56">
        <v>120.211632491591</v>
      </c>
      <c r="O11" s="56">
        <v>113.770979762167</v>
      </c>
      <c r="P11" s="56">
        <v>119.344191164167</v>
      </c>
      <c r="Q11" s="56">
        <v>86.131627041299353</v>
      </c>
      <c r="R11" s="56">
        <v>31.70875222024749</v>
      </c>
      <c r="S11" s="64">
        <v>50.252326001921901</v>
      </c>
      <c r="T11" s="64">
        <v>50.348542792107303</v>
      </c>
      <c r="U11" s="64">
        <v>50.645906481558903</v>
      </c>
      <c r="V11" s="64">
        <v>50.415591758529366</v>
      </c>
      <c r="W11" s="64">
        <v>0.16752725432303783</v>
      </c>
      <c r="X11" s="64">
        <v>50.513909183221301</v>
      </c>
      <c r="Y11" s="64">
        <v>50.596963496349403</v>
      </c>
      <c r="Z11" s="64">
        <v>50.483224984731898</v>
      </c>
      <c r="AA11" s="64">
        <v>50.698295628580702</v>
      </c>
      <c r="AB11" s="64">
        <v>50.573098323220826</v>
      </c>
      <c r="AC11" s="64">
        <v>8.3403361777058843E-2</v>
      </c>
      <c r="AD11" s="56">
        <v>112.571258661055</v>
      </c>
      <c r="AE11" s="56">
        <v>115.38835843521299</v>
      </c>
      <c r="AF11" s="56">
        <v>122.821111031519</v>
      </c>
      <c r="AG11" s="56">
        <v>130.27088474635599</v>
      </c>
      <c r="AH11" s="56">
        <v>131.60422735759801</v>
      </c>
      <c r="AI11" s="56">
        <v>122.5311680463482</v>
      </c>
      <c r="AJ11" s="56">
        <v>7.6488850285602163</v>
      </c>
      <c r="AK11" s="56">
        <v>132.793266307697</v>
      </c>
      <c r="AL11" s="56">
        <v>122.312487353671</v>
      </c>
      <c r="AM11" s="56">
        <v>125.34862949780999</v>
      </c>
      <c r="AN11" s="56">
        <v>157.178474535231</v>
      </c>
      <c r="AO11" s="56">
        <v>147.71405709461899</v>
      </c>
      <c r="AP11" s="56">
        <v>146.25719930867101</v>
      </c>
      <c r="AQ11" s="56">
        <v>138.60068568294983</v>
      </c>
      <c r="AR11" s="56">
        <v>12.658715678508569</v>
      </c>
      <c r="AS11" s="64">
        <v>53.893530529270897</v>
      </c>
      <c r="AT11" s="64">
        <v>53.795934359556902</v>
      </c>
      <c r="AU11" s="64">
        <v>53.685394079647999</v>
      </c>
      <c r="AV11" s="64">
        <v>53.709743633570902</v>
      </c>
      <c r="AW11" s="64">
        <v>53.771150650511672</v>
      </c>
      <c r="AX11" s="64">
        <v>8.1725268636789389E-2</v>
      </c>
      <c r="AY11" s="56">
        <v>125.405962477282</v>
      </c>
      <c r="AZ11" s="56">
        <v>120.43634137346901</v>
      </c>
      <c r="BA11" s="56">
        <v>126.22745647449899</v>
      </c>
      <c r="BB11" s="56">
        <v>127.157189708724</v>
      </c>
      <c r="BC11" s="56">
        <v>124.92610532251</v>
      </c>
      <c r="BD11" s="56">
        <v>120.522433583265</v>
      </c>
      <c r="BE11" s="56">
        <v>124.11258148995815</v>
      </c>
      <c r="BF11" s="56">
        <v>2.6608549439522635</v>
      </c>
      <c r="BH11" s="64"/>
      <c r="BI11" s="64"/>
      <c r="BJ11" s="64"/>
      <c r="BK11" s="64"/>
      <c r="BL11" s="64"/>
      <c r="BM11" s="64"/>
      <c r="BN11" s="64"/>
      <c r="BO11" s="64"/>
      <c r="BP11" s="64"/>
      <c r="BQ11" s="64"/>
      <c r="BR11" s="64"/>
      <c r="BS11" s="64"/>
      <c r="BT11" s="64"/>
      <c r="BU11" s="64"/>
      <c r="BV11" s="56"/>
      <c r="BW11" s="64"/>
      <c r="BX11" s="64"/>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V11" s="64"/>
      <c r="CX11" s="56"/>
      <c r="CY11" s="56"/>
      <c r="CZ11" s="56"/>
      <c r="DA11" s="56"/>
      <c r="DB11" s="56"/>
      <c r="DC11" s="56"/>
      <c r="DD11" s="56"/>
      <c r="DE11" s="56"/>
      <c r="DF11" s="56"/>
      <c r="DG11" s="56"/>
      <c r="DH11" s="56"/>
      <c r="DJ11" s="64"/>
      <c r="DK11" s="64"/>
      <c r="DL11" s="64"/>
      <c r="DM11" s="64"/>
      <c r="DN11" s="64"/>
      <c r="DO11" s="64"/>
      <c r="DP11" s="64"/>
      <c r="DQ11" s="64"/>
      <c r="DR11" s="64"/>
      <c r="DS11" s="64"/>
      <c r="DT11" s="64"/>
      <c r="DU11" s="64"/>
      <c r="DV11" s="64"/>
      <c r="DW11" s="56"/>
      <c r="DX11" s="56"/>
      <c r="DY11" s="56"/>
      <c r="DZ11" s="64"/>
      <c r="EA11" s="56"/>
      <c r="EB11" s="56"/>
      <c r="EC11" s="56"/>
      <c r="ED11" s="64"/>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row>
    <row r="12" spans="1:264" s="24" customFormat="1" ht="13.5" customHeight="1" x14ac:dyDescent="0.2">
      <c r="A12" s="36" t="s">
        <v>108</v>
      </c>
      <c r="B12" s="33" t="s">
        <v>123</v>
      </c>
      <c r="C12" s="23">
        <v>5.3536245050669198</v>
      </c>
      <c r="D12" s="24">
        <v>4.7162620832276101</v>
      </c>
      <c r="E12" s="24">
        <v>4.8662490382060302</v>
      </c>
      <c r="F12" s="24">
        <v>4.4285393803935502</v>
      </c>
      <c r="G12" s="24">
        <v>5.1231681388833197</v>
      </c>
      <c r="H12" s="24">
        <v>5.6641329532176901</v>
      </c>
      <c r="I12" s="24">
        <v>5.0253293498325204</v>
      </c>
      <c r="J12" s="24">
        <v>0.40873943814039632</v>
      </c>
      <c r="K12" s="24">
        <v>9.0973972537790396E-2</v>
      </c>
      <c r="L12" s="24">
        <v>8.8351194809637199E-2</v>
      </c>
      <c r="M12" s="24">
        <v>8.2198551663958702E-2</v>
      </c>
      <c r="N12" s="24">
        <v>4.76256718283034</v>
      </c>
      <c r="O12" s="24">
        <v>4.4994304603192798</v>
      </c>
      <c r="P12" s="24">
        <v>4.6500603535299696</v>
      </c>
      <c r="Q12" s="24">
        <v>2.3622636192818294</v>
      </c>
      <c r="R12" s="24">
        <v>2.2763671455119403</v>
      </c>
      <c r="S12" s="24">
        <v>7.8852939442901303E-3</v>
      </c>
      <c r="T12" s="24">
        <v>-2.39726674100084E-3</v>
      </c>
      <c r="U12" s="24">
        <v>-2.35809886883868E-2</v>
      </c>
      <c r="V12" s="24">
        <v>-6.0309871616991695E-3</v>
      </c>
      <c r="W12" s="24">
        <v>1.310050072202653E-2</v>
      </c>
      <c r="X12" s="24">
        <v>-1.9541408941230999E-2</v>
      </c>
      <c r="Y12" s="24">
        <v>-4.1794555421043801E-2</v>
      </c>
      <c r="Z12" s="24">
        <v>-7.4553836178667798E-3</v>
      </c>
      <c r="AA12" s="24">
        <v>-2.45403655991163E-2</v>
      </c>
      <c r="AB12" s="24">
        <v>-2.3332928394814469E-2</v>
      </c>
      <c r="AC12" s="24">
        <v>1.233654758196975E-2</v>
      </c>
      <c r="AD12" s="24">
        <v>4.7323765754986002</v>
      </c>
      <c r="AE12" s="24">
        <v>4.7142684538666799</v>
      </c>
      <c r="AF12" s="24">
        <v>5.3093992021155101</v>
      </c>
      <c r="AG12" s="24">
        <v>5.7589232530326298</v>
      </c>
      <c r="AH12" s="24">
        <v>6.10645575511478</v>
      </c>
      <c r="AI12" s="24">
        <v>5.3242846479256398</v>
      </c>
      <c r="AJ12" s="24">
        <v>0.55197805349239637</v>
      </c>
      <c r="AK12" s="24">
        <v>4.6206939965601004</v>
      </c>
      <c r="AL12" s="24">
        <v>4.3877119748367104</v>
      </c>
      <c r="AM12" s="24">
        <v>4.3797047898312904</v>
      </c>
      <c r="AN12" s="24">
        <v>5.4820082387177198</v>
      </c>
      <c r="AO12" s="24">
        <v>5.5312489729235397</v>
      </c>
      <c r="AP12" s="24">
        <v>5.3210096970929799</v>
      </c>
      <c r="AQ12" s="24">
        <v>4.9537296116603899</v>
      </c>
      <c r="AR12" s="24">
        <v>0.50138055470061271</v>
      </c>
      <c r="AS12" s="24">
        <v>8.1574974142081993E-2</v>
      </c>
      <c r="AT12" s="24">
        <v>0.128862278833072</v>
      </c>
      <c r="AU12" s="24">
        <v>9.8807663565765494E-2</v>
      </c>
      <c r="AV12" s="24">
        <v>8.4658478572491105E-2</v>
      </c>
      <c r="AW12" s="24">
        <v>9.8475848778352637E-2</v>
      </c>
      <c r="AX12" s="24">
        <v>1.8708317103632459E-2</v>
      </c>
      <c r="AY12" s="24">
        <v>5.1954974883362199</v>
      </c>
      <c r="AZ12" s="24">
        <v>4.6514453652039602</v>
      </c>
      <c r="BA12" s="24">
        <v>5.0479398352424596</v>
      </c>
      <c r="BB12" s="24">
        <v>5.1336977330219096</v>
      </c>
      <c r="BC12" s="24">
        <v>4.7241936649435896</v>
      </c>
      <c r="BD12" s="24">
        <v>4.6773096763700703</v>
      </c>
      <c r="BE12" s="24">
        <v>4.9050139605197023</v>
      </c>
      <c r="BF12" s="24">
        <v>0.22581223994230396</v>
      </c>
      <c r="DF12" s="64"/>
      <c r="DG12" s="64"/>
      <c r="DW12" s="64"/>
      <c r="DY12" s="64"/>
      <c r="EA12" s="64"/>
      <c r="EG12" s="64"/>
    </row>
    <row r="13" spans="1:264" s="43" customFormat="1" ht="13.5" customHeight="1" thickBot="1" x14ac:dyDescent="0.25">
      <c r="A13" s="37"/>
      <c r="B13" s="42" t="s">
        <v>124</v>
      </c>
      <c r="C13" s="190">
        <v>46.833550727714403</v>
      </c>
      <c r="D13" s="66">
        <v>40.209126879285897</v>
      </c>
      <c r="E13" s="66">
        <v>38.334823468716699</v>
      </c>
      <c r="F13" s="66">
        <v>31.012055960144099</v>
      </c>
      <c r="G13" s="66">
        <v>39.188425366821797</v>
      </c>
      <c r="H13" s="66">
        <v>49.887035703876997</v>
      </c>
      <c r="I13" s="66">
        <v>40.910836351093316</v>
      </c>
      <c r="J13" s="66">
        <v>6.1064377475459324</v>
      </c>
      <c r="K13" s="43">
        <v>3.7039181344348502</v>
      </c>
      <c r="L13" s="43">
        <v>3.7309289693232501</v>
      </c>
      <c r="M13" s="43">
        <v>3.7398865170975601</v>
      </c>
      <c r="N13" s="66">
        <v>35.7983219372123</v>
      </c>
      <c r="O13" s="66">
        <v>33.115946556152103</v>
      </c>
      <c r="P13" s="66">
        <v>33.789972370820799</v>
      </c>
      <c r="Q13" s="66">
        <v>18.979829080840144</v>
      </c>
      <c r="R13" s="66">
        <v>15.276180383771321</v>
      </c>
      <c r="S13" s="43">
        <v>3.6126977301400802</v>
      </c>
      <c r="T13" s="43">
        <v>3.62928341965958</v>
      </c>
      <c r="U13" s="43">
        <v>3.65168456261926</v>
      </c>
      <c r="V13" s="43">
        <v>3.6312219041396396</v>
      </c>
      <c r="W13" s="43">
        <v>1.5975221819002121E-2</v>
      </c>
      <c r="X13" s="43">
        <v>3.63062178397715</v>
      </c>
      <c r="Y13" s="43">
        <v>3.6544911234806801</v>
      </c>
      <c r="Z13" s="43">
        <v>3.64799891566296</v>
      </c>
      <c r="AA13" s="43">
        <v>3.6689640603626299</v>
      </c>
      <c r="AB13" s="43">
        <v>3.6505189708708548</v>
      </c>
      <c r="AC13" s="43">
        <v>1.3768152084150501E-2</v>
      </c>
      <c r="AD13" s="66">
        <v>38.204271339876499</v>
      </c>
      <c r="AE13" s="66">
        <v>36.927223659246302</v>
      </c>
      <c r="AF13" s="66">
        <v>44.965729104332702</v>
      </c>
      <c r="AG13" s="66">
        <v>51.346806257179097</v>
      </c>
      <c r="AH13" s="66">
        <v>58.439423894696397</v>
      </c>
      <c r="AI13" s="66">
        <v>45.976690851066202</v>
      </c>
      <c r="AJ13" s="66">
        <v>8.0930001798945366</v>
      </c>
      <c r="AK13" s="66">
        <v>32.919057174066403</v>
      </c>
      <c r="AL13" s="66">
        <v>31.694752336563901</v>
      </c>
      <c r="AM13" s="66">
        <v>30.8870113462362</v>
      </c>
      <c r="AN13" s="66">
        <v>42.757593333496096</v>
      </c>
      <c r="AO13" s="66">
        <v>45.8095387397791</v>
      </c>
      <c r="AP13" s="66">
        <v>42.749262555346597</v>
      </c>
      <c r="AQ13" s="66">
        <v>37.802869247581384</v>
      </c>
      <c r="AR13" s="66">
        <v>6.0843057253834578</v>
      </c>
      <c r="AS13" s="43">
        <v>3.64374003670939</v>
      </c>
      <c r="AT13" s="43">
        <v>3.64554568988898</v>
      </c>
      <c r="AU13" s="43">
        <v>3.6317639386598799</v>
      </c>
      <c r="AV13" s="43">
        <v>3.6431858481060799</v>
      </c>
      <c r="AW13" s="43">
        <v>3.6410588783410827</v>
      </c>
      <c r="AX13" s="43">
        <v>5.4369107064742928E-3</v>
      </c>
      <c r="AY13" s="66">
        <v>43.734605901038996</v>
      </c>
      <c r="AZ13" s="66">
        <v>35.672282039835302</v>
      </c>
      <c r="BA13" s="66">
        <v>40.480239462588898</v>
      </c>
      <c r="BB13" s="66">
        <v>42.371788480990901</v>
      </c>
      <c r="BC13" s="66">
        <v>35.113053967594702</v>
      </c>
      <c r="BD13" s="66">
        <v>35.850415782501798</v>
      </c>
      <c r="BE13" s="66">
        <v>38.870397605758434</v>
      </c>
      <c r="BF13" s="66">
        <v>3.4635654992625384</v>
      </c>
      <c r="BV13" s="66"/>
      <c r="CE13" s="57"/>
      <c r="CF13" s="66"/>
      <c r="CG13" s="66"/>
      <c r="CH13" s="66"/>
      <c r="CK13" s="66"/>
      <c r="CL13" s="66"/>
      <c r="CM13" s="66"/>
      <c r="CN13" s="66"/>
      <c r="CX13" s="66"/>
      <c r="CY13" s="66"/>
      <c r="CZ13" s="66"/>
      <c r="DC13" s="66"/>
      <c r="DD13" s="66"/>
      <c r="DE13" s="66"/>
      <c r="DF13" s="57"/>
      <c r="DG13" s="57"/>
      <c r="DH13" s="66"/>
      <c r="DJ13" s="66"/>
      <c r="DK13" s="66"/>
      <c r="DL13" s="66"/>
      <c r="DM13" s="66"/>
      <c r="DN13" s="66"/>
      <c r="DO13" s="66"/>
      <c r="DP13" s="66"/>
      <c r="DQ13" s="66"/>
      <c r="DR13" s="66"/>
      <c r="DS13" s="66"/>
      <c r="DT13" s="66"/>
      <c r="DU13" s="66"/>
      <c r="DV13" s="66"/>
      <c r="DW13" s="57"/>
      <c r="DX13" s="66"/>
      <c r="DY13" s="57"/>
      <c r="DZ13" s="66"/>
      <c r="EA13" s="57"/>
      <c r="EB13" s="57"/>
      <c r="EC13" s="66"/>
      <c r="ED13" s="66"/>
      <c r="EF13" s="66"/>
      <c r="EG13" s="57"/>
      <c r="EH13" s="66"/>
      <c r="EJ13" s="66"/>
      <c r="EK13" s="66"/>
      <c r="EL13" s="66"/>
      <c r="EM13" s="66"/>
      <c r="EN13" s="57"/>
      <c r="EQ13" s="66"/>
      <c r="ER13" s="66"/>
      <c r="ES13" s="66"/>
      <c r="ET13" s="66"/>
      <c r="EU13" s="66"/>
      <c r="EW13" s="66"/>
      <c r="EX13" s="66"/>
      <c r="EY13" s="66"/>
      <c r="EZ13" s="66"/>
      <c r="FB13" s="66"/>
      <c r="FD13" s="66"/>
      <c r="FE13" s="66"/>
      <c r="FF13" s="66"/>
      <c r="FG13" s="66"/>
      <c r="FI13" s="66"/>
      <c r="FJ13" s="66"/>
      <c r="FK13" s="66"/>
      <c r="FL13" s="66"/>
      <c r="FM13" s="66"/>
      <c r="FN13" s="66"/>
      <c r="FO13" s="66"/>
      <c r="FP13" s="66"/>
      <c r="FR13" s="66"/>
      <c r="FS13" s="66"/>
      <c r="FT13" s="66"/>
      <c r="FU13" s="66"/>
      <c r="FV13" s="66"/>
      <c r="FW13" s="66"/>
    </row>
    <row r="14" spans="1:264" s="55" customFormat="1" ht="13.5" customHeight="1" x14ac:dyDescent="0.2">
      <c r="A14" s="35" t="s">
        <v>2</v>
      </c>
      <c r="B14" s="32" t="s">
        <v>122</v>
      </c>
      <c r="C14" s="70">
        <v>188.52509765586601</v>
      </c>
      <c r="D14" s="55">
        <v>187.35918524226099</v>
      </c>
      <c r="E14" s="55">
        <v>187.76438191150299</v>
      </c>
      <c r="F14" s="55">
        <v>189.84866994811401</v>
      </c>
      <c r="G14" s="55">
        <v>190.17391903855801</v>
      </c>
      <c r="H14" s="55">
        <v>188.61757202728799</v>
      </c>
      <c r="I14" s="55">
        <v>188.71480430393163</v>
      </c>
      <c r="J14" s="55">
        <v>1.0166214962804567</v>
      </c>
      <c r="K14" s="55">
        <v>177.54233155747801</v>
      </c>
      <c r="L14" s="55">
        <v>177.24619910840499</v>
      </c>
      <c r="M14" s="55">
        <v>176.98843820228299</v>
      </c>
      <c r="N14" s="55">
        <v>187.237820112403</v>
      </c>
      <c r="O14" s="55">
        <v>186.17875465241801</v>
      </c>
      <c r="P14" s="55">
        <v>186.47556904039999</v>
      </c>
      <c r="Q14" s="55">
        <v>181.94485211223116</v>
      </c>
      <c r="R14" s="55">
        <v>4.6991914727598916</v>
      </c>
      <c r="S14" s="55">
        <v>164.25093288640301</v>
      </c>
      <c r="T14" s="55">
        <v>164.063516435504</v>
      </c>
      <c r="U14" s="55">
        <v>163.6962413025</v>
      </c>
      <c r="V14" s="55">
        <v>164.00356354146899</v>
      </c>
      <c r="W14" s="55">
        <v>0.23038583642892865</v>
      </c>
      <c r="X14" s="55">
        <v>159.975887182961</v>
      </c>
      <c r="Y14" s="55">
        <v>159.48592004729699</v>
      </c>
      <c r="Z14" s="55">
        <v>159.964412080583</v>
      </c>
      <c r="AA14" s="55">
        <v>159.51258780391899</v>
      </c>
      <c r="AB14" s="55">
        <v>159.73470177869001</v>
      </c>
      <c r="AC14" s="55">
        <v>0.23567148198956117</v>
      </c>
      <c r="AD14" s="55">
        <v>180.875022899367</v>
      </c>
      <c r="AE14" s="55">
        <v>180.87374687065099</v>
      </c>
      <c r="AF14" s="55">
        <v>181.68545841898899</v>
      </c>
      <c r="AG14" s="55">
        <v>180.96905418014401</v>
      </c>
      <c r="AH14" s="55">
        <v>180.00042241295299</v>
      </c>
      <c r="AI14" s="55">
        <v>180.88074095642077</v>
      </c>
      <c r="AJ14" s="55">
        <v>0.53486666963498231</v>
      </c>
      <c r="AK14" s="55">
        <v>190.47966614355599</v>
      </c>
      <c r="AL14" s="55">
        <v>189.07359468497501</v>
      </c>
      <c r="AM14" s="55">
        <v>189.19962516858499</v>
      </c>
      <c r="AN14" s="55">
        <v>190.810470352523</v>
      </c>
      <c r="AO14" s="55">
        <v>189.863214666879</v>
      </c>
      <c r="AP14" s="55">
        <v>190.35970079514499</v>
      </c>
      <c r="AQ14" s="55">
        <v>189.96437863527717</v>
      </c>
      <c r="AR14" s="55">
        <v>0.64887724567112193</v>
      </c>
      <c r="AS14" s="55">
        <v>171.34401236725901</v>
      </c>
      <c r="AT14" s="55">
        <v>171.75477192097901</v>
      </c>
      <c r="AU14" s="55">
        <v>171.37018567890701</v>
      </c>
      <c r="AV14" s="55">
        <v>171.237314677976</v>
      </c>
      <c r="AW14" s="55">
        <v>171.42657116128024</v>
      </c>
      <c r="AX14" s="55">
        <v>0.19591390470831763</v>
      </c>
      <c r="AY14" s="55">
        <v>191.49212492419801</v>
      </c>
      <c r="AZ14" s="55">
        <v>191.256575951023</v>
      </c>
      <c r="BA14" s="55">
        <v>191.079985191741</v>
      </c>
      <c r="BB14" s="55">
        <v>190.70513577723301</v>
      </c>
      <c r="BC14" s="55">
        <v>190.43276586935701</v>
      </c>
      <c r="BD14" s="55">
        <v>189.59797902786701</v>
      </c>
      <c r="BE14" s="55">
        <v>190.76076112356984</v>
      </c>
      <c r="BF14" s="55">
        <v>0.62521551293930089</v>
      </c>
      <c r="BG14" s="67"/>
      <c r="BW14" s="170"/>
      <c r="BX14" s="170"/>
      <c r="BY14" s="170"/>
      <c r="BZ14" s="170"/>
      <c r="CE14" s="170"/>
      <c r="CF14" s="170"/>
      <c r="CG14" s="67"/>
      <c r="CH14" s="67"/>
      <c r="CK14" s="170"/>
      <c r="CL14" s="67"/>
      <c r="CM14" s="67"/>
      <c r="CN14" s="67"/>
      <c r="CO14" s="170"/>
      <c r="CP14" s="170"/>
      <c r="CQ14" s="170"/>
      <c r="CR14" s="170"/>
      <c r="CW14" s="67"/>
      <c r="DI14" s="67"/>
      <c r="EE14" s="67"/>
      <c r="FX14" s="67"/>
    </row>
    <row r="15" spans="1:264" s="56" customFormat="1" ht="13.5" customHeight="1" x14ac:dyDescent="0.2">
      <c r="A15" s="36" t="s">
        <v>100</v>
      </c>
      <c r="B15" s="33" t="s">
        <v>121</v>
      </c>
      <c r="C15" s="23">
        <v>1.74968440446882</v>
      </c>
      <c r="D15" s="24">
        <v>1.7439647765634401</v>
      </c>
      <c r="E15" s="24">
        <v>1.7592074215756801</v>
      </c>
      <c r="F15" s="24">
        <v>1.7343037270039501</v>
      </c>
      <c r="G15" s="24">
        <v>1.7565256070519399</v>
      </c>
      <c r="H15" s="24">
        <v>1.7860707142674199</v>
      </c>
      <c r="I15" s="24">
        <v>1.7549594418218752</v>
      </c>
      <c r="J15" s="24">
        <v>1.614402219893445E-2</v>
      </c>
      <c r="K15" s="24">
        <v>1.63421599302969</v>
      </c>
      <c r="L15" s="24">
        <v>1.6450953359161899</v>
      </c>
      <c r="M15" s="24">
        <v>1.6535729355572899</v>
      </c>
      <c r="N15" s="24">
        <v>1.7273868882369201</v>
      </c>
      <c r="O15" s="24">
        <v>1.73503108471187</v>
      </c>
      <c r="P15" s="24">
        <v>1.7479223352494999</v>
      </c>
      <c r="Q15" s="24">
        <v>1.6905374287835768</v>
      </c>
      <c r="R15" s="24">
        <v>4.6964627219137474E-2</v>
      </c>
      <c r="S15" s="24">
        <v>1.6448150927534599</v>
      </c>
      <c r="T15" s="24">
        <v>1.6512253282337299</v>
      </c>
      <c r="U15" s="24">
        <v>1.6657766304767201</v>
      </c>
      <c r="V15" s="24">
        <v>1.6539390171546364</v>
      </c>
      <c r="W15" s="24">
        <v>8.7700093728761593E-3</v>
      </c>
      <c r="X15" s="24">
        <v>1.6743546013984401</v>
      </c>
      <c r="Y15" s="24">
        <v>1.68620128957749</v>
      </c>
      <c r="Z15" s="24">
        <v>1.6743444904829501</v>
      </c>
      <c r="AA15" s="24">
        <v>1.6886745910055601</v>
      </c>
      <c r="AB15" s="24">
        <v>1.68089374311611</v>
      </c>
      <c r="AC15" s="24">
        <v>6.6023618458698309E-3</v>
      </c>
      <c r="AD15" s="24">
        <v>1.7305907479993801</v>
      </c>
      <c r="AE15" s="24">
        <v>1.74346567451076</v>
      </c>
      <c r="AF15" s="24">
        <v>1.7432079409357699</v>
      </c>
      <c r="AG15" s="24">
        <v>1.7785474928498699</v>
      </c>
      <c r="AH15" s="24">
        <v>1.8159233565641399</v>
      </c>
      <c r="AI15" s="24">
        <v>1.762347042571984</v>
      </c>
      <c r="AJ15" s="24">
        <v>3.1190221308862422E-2</v>
      </c>
      <c r="AK15" s="24">
        <v>1.7562549018717599</v>
      </c>
      <c r="AL15" s="24">
        <v>1.75349478835842</v>
      </c>
      <c r="AM15" s="24">
        <v>1.7653127426573301</v>
      </c>
      <c r="AN15" s="24">
        <v>1.82439292658678</v>
      </c>
      <c r="AO15" s="24">
        <v>1.82063309744524</v>
      </c>
      <c r="AP15" s="24">
        <v>1.8068755042581299</v>
      </c>
      <c r="AQ15" s="24">
        <v>1.7878273268629432</v>
      </c>
      <c r="AR15" s="24">
        <v>3.0162179548458682E-2</v>
      </c>
      <c r="AS15" s="24">
        <v>1.6575431539795</v>
      </c>
      <c r="AT15" s="24">
        <v>1.64313037725175</v>
      </c>
      <c r="AU15" s="24">
        <v>1.6505493965720901</v>
      </c>
      <c r="AV15" s="24">
        <v>1.6553723036076</v>
      </c>
      <c r="AW15" s="24">
        <v>1.6516488078527349</v>
      </c>
      <c r="AX15" s="24">
        <v>5.5312770217738573E-3</v>
      </c>
      <c r="AY15" s="24">
        <v>1.73602404052064</v>
      </c>
      <c r="AZ15" s="24">
        <v>1.74060691376836</v>
      </c>
      <c r="BA15" s="24">
        <v>1.7508935424361201</v>
      </c>
      <c r="BB15" s="24">
        <v>1.7447320212572099</v>
      </c>
      <c r="BC15" s="24">
        <v>1.7547835614859999</v>
      </c>
      <c r="BD15" s="24">
        <v>1.75739885343501</v>
      </c>
      <c r="BE15" s="24">
        <v>1.7474064888172236</v>
      </c>
      <c r="BF15" s="24">
        <v>7.6308062216621743E-3</v>
      </c>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row>
    <row r="16" spans="1:264" s="24" customFormat="1" ht="13.5" customHeight="1" x14ac:dyDescent="0.2">
      <c r="A16" s="36" t="s">
        <v>109</v>
      </c>
      <c r="B16" s="33" t="s">
        <v>123</v>
      </c>
      <c r="C16" s="23">
        <v>-3.9745268532486699</v>
      </c>
      <c r="D16" s="24">
        <v>-4.2052680684660197</v>
      </c>
      <c r="E16" s="24">
        <v>-3.9701172701674499</v>
      </c>
      <c r="F16" s="24">
        <v>-3.9536675238162</v>
      </c>
      <c r="G16" s="24">
        <v>-3.7373202136148098</v>
      </c>
      <c r="H16" s="24">
        <v>-4.0462905985673201</v>
      </c>
      <c r="I16" s="24">
        <v>-3.9811984213134113</v>
      </c>
      <c r="J16" s="24">
        <v>0.13835102129077026</v>
      </c>
      <c r="K16" s="24">
        <v>-6.3941456734985396</v>
      </c>
      <c r="L16" s="24">
        <v>-6.3212082994185499</v>
      </c>
      <c r="M16" s="24">
        <v>-6.2691269128129399</v>
      </c>
      <c r="N16" s="24">
        <v>-4.1140293357784401</v>
      </c>
      <c r="O16" s="24">
        <v>-4.2757598053058201</v>
      </c>
      <c r="P16" s="24">
        <v>-4.1650564871307703</v>
      </c>
      <c r="Q16" s="24">
        <v>-5.2565544189908433</v>
      </c>
      <c r="R16" s="24">
        <v>1.0732811202060986</v>
      </c>
      <c r="S16" s="24">
        <v>-6.2536533488296202</v>
      </c>
      <c r="T16" s="24">
        <v>-6.2137807652183099</v>
      </c>
      <c r="U16" s="24">
        <v>-6.1293945555375897</v>
      </c>
      <c r="V16" s="24">
        <v>-6.1989428898618399</v>
      </c>
      <c r="W16" s="24">
        <v>5.1802083847521642E-2</v>
      </c>
      <c r="X16" s="24">
        <v>-5.9273286098865601</v>
      </c>
      <c r="Y16" s="24">
        <v>-5.8692045251410798</v>
      </c>
      <c r="Z16" s="24">
        <v>-5.9305630063899502</v>
      </c>
      <c r="AA16" s="24">
        <v>-5.8678521459769604</v>
      </c>
      <c r="AB16" s="24">
        <v>-5.8987370718486378</v>
      </c>
      <c r="AC16" s="24">
        <v>3.0234153361451015E-2</v>
      </c>
      <c r="AD16" s="24">
        <v>-4.04153023633146</v>
      </c>
      <c r="AE16" s="24">
        <v>-3.9700543071132102</v>
      </c>
      <c r="AF16" s="24">
        <v>-3.8712184101940701</v>
      </c>
      <c r="AG16" s="24">
        <v>-3.8984687211133</v>
      </c>
      <c r="AH16" s="24">
        <v>-4.0353491289754997</v>
      </c>
      <c r="AI16" s="24">
        <v>-3.9633241607455076</v>
      </c>
      <c r="AJ16" s="24">
        <v>6.9337981672022056E-2</v>
      </c>
      <c r="AK16" s="24">
        <v>-3.64270314614927</v>
      </c>
      <c r="AL16" s="24">
        <v>-3.8694100887745702</v>
      </c>
      <c r="AM16" s="24">
        <v>-3.8057575770399001</v>
      </c>
      <c r="AN16" s="24">
        <v>-3.6004074926271001</v>
      </c>
      <c r="AO16" s="24">
        <v>-3.7572054643033801</v>
      </c>
      <c r="AP16" s="24">
        <v>-3.62940618267274</v>
      </c>
      <c r="AQ16" s="24">
        <v>-3.7174816585944934</v>
      </c>
      <c r="AR16" s="24">
        <v>9.958944232337455E-2</v>
      </c>
      <c r="AS16" s="24">
        <v>-6.1069651947428598</v>
      </c>
      <c r="AT16" s="24">
        <v>-6.1838946964769104</v>
      </c>
      <c r="AU16" s="24">
        <v>-6.1596311126021996</v>
      </c>
      <c r="AV16" s="24">
        <v>-6.1310255604161101</v>
      </c>
      <c r="AW16" s="24">
        <v>-6.1453791410595198</v>
      </c>
      <c r="AX16" s="24">
        <v>2.901819795778823E-2</v>
      </c>
      <c r="AY16" s="24">
        <v>-4.0510010065952704</v>
      </c>
      <c r="AZ16" s="24">
        <v>-4.10652633201894</v>
      </c>
      <c r="BA16" s="24">
        <v>-4.0369487063572898</v>
      </c>
      <c r="BB16" s="24">
        <v>-3.9899939056862301</v>
      </c>
      <c r="BC16" s="24">
        <v>-4.0086751471269997</v>
      </c>
      <c r="BD16" s="24">
        <v>-4.1128922739210703</v>
      </c>
      <c r="BE16" s="24">
        <v>-4.0510062286176334</v>
      </c>
      <c r="BF16" s="24">
        <v>4.5870110918427229E-2</v>
      </c>
    </row>
    <row r="17" spans="1:180" s="46" customFormat="1" ht="13.5" customHeight="1" thickBot="1" x14ac:dyDescent="0.25">
      <c r="A17" s="37"/>
      <c r="B17" s="44" t="s">
        <v>124</v>
      </c>
      <c r="C17" s="172">
        <v>40.317901874372502</v>
      </c>
      <c r="D17" s="65">
        <v>41.223102311853197</v>
      </c>
      <c r="E17" s="65">
        <v>39.137685310371999</v>
      </c>
      <c r="F17" s="65">
        <v>40.673861148985601</v>
      </c>
      <c r="G17" s="65">
        <v>38.654107007961599</v>
      </c>
      <c r="H17" s="65">
        <v>39.512848369939903</v>
      </c>
      <c r="I17" s="65">
        <v>39.919917670580794</v>
      </c>
      <c r="J17" s="65">
        <v>0.89489123350528577</v>
      </c>
      <c r="K17" s="65">
        <v>62.570565697008199</v>
      </c>
      <c r="L17" s="65">
        <v>60.809091690081601</v>
      </c>
      <c r="M17" s="65">
        <v>59.529623343495402</v>
      </c>
      <c r="N17" s="65">
        <v>42.352973970647099</v>
      </c>
      <c r="O17" s="65">
        <v>42.4216517291134</v>
      </c>
      <c r="P17" s="65">
        <v>41.181977548208998</v>
      </c>
      <c r="Q17" s="65">
        <v>51.477647329759115</v>
      </c>
      <c r="R17" s="65">
        <v>9.5414407189389667</v>
      </c>
      <c r="S17" s="65">
        <v>59.3930983787752</v>
      </c>
      <c r="T17" s="65">
        <v>58.362216990742397</v>
      </c>
      <c r="U17" s="65">
        <v>56.274813629473599</v>
      </c>
      <c r="V17" s="65">
        <v>58.010042999663732</v>
      </c>
      <c r="W17" s="65">
        <v>1.2971622449089768</v>
      </c>
      <c r="X17" s="65">
        <v>53.289043943501603</v>
      </c>
      <c r="Y17" s="65">
        <v>51.791651887794103</v>
      </c>
      <c r="Z17" s="65">
        <v>53.230254796655899</v>
      </c>
      <c r="AA17" s="65">
        <v>51.605434852046997</v>
      </c>
      <c r="AB17" s="65">
        <v>52.479096369999652</v>
      </c>
      <c r="AC17" s="65">
        <v>0.78360041121489021</v>
      </c>
      <c r="AD17" s="65">
        <v>40.4578105861099</v>
      </c>
      <c r="AE17" s="65">
        <v>39.2494395001765</v>
      </c>
      <c r="AF17" s="65">
        <v>39.100994251576999</v>
      </c>
      <c r="AG17" s="65">
        <v>38.066572275102203</v>
      </c>
      <c r="AH17" s="65">
        <v>37.489263184023599</v>
      </c>
      <c r="AI17" s="65">
        <v>38.87281595939784</v>
      </c>
      <c r="AJ17" s="65">
        <v>1.0266806467357728</v>
      </c>
      <c r="AK17" s="65">
        <v>37.395737846180602</v>
      </c>
      <c r="AL17" s="65">
        <v>38.308699204368303</v>
      </c>
      <c r="AM17" s="65">
        <v>37.3392319844816</v>
      </c>
      <c r="AN17" s="65">
        <v>35.928516040844301</v>
      </c>
      <c r="AO17" s="65">
        <v>36.447994496643297</v>
      </c>
      <c r="AP17" s="65">
        <v>35.653258375352898</v>
      </c>
      <c r="AQ17" s="65">
        <v>36.845572991311833</v>
      </c>
      <c r="AR17" s="65">
        <v>0.9226587611947098</v>
      </c>
      <c r="AS17" s="65">
        <v>57.232435238210002</v>
      </c>
      <c r="AT17" s="65">
        <v>59.3728742103117</v>
      </c>
      <c r="AU17" s="65">
        <v>58.4143727705559</v>
      </c>
      <c r="AV17" s="65">
        <v>57.625534654478301</v>
      </c>
      <c r="AW17" s="65">
        <v>58.161304218388977</v>
      </c>
      <c r="AX17" s="65">
        <v>0.81880891320491489</v>
      </c>
      <c r="AY17" s="65">
        <v>41.092091270838303</v>
      </c>
      <c r="AZ17" s="65">
        <v>40.793418701525802</v>
      </c>
      <c r="BA17" s="65">
        <v>40.011864646991398</v>
      </c>
      <c r="BB17" s="65">
        <v>40.217456364736897</v>
      </c>
      <c r="BC17" s="65">
        <v>39.502601615784201</v>
      </c>
      <c r="BD17" s="65">
        <v>39.706651481036602</v>
      </c>
      <c r="BE17" s="65">
        <v>40.220680680152206</v>
      </c>
      <c r="BF17" s="65">
        <v>0.56433786434912758</v>
      </c>
      <c r="BH17" s="65"/>
      <c r="BI17" s="65"/>
      <c r="BJ17" s="65"/>
      <c r="BK17" s="65"/>
      <c r="BL17" s="65"/>
      <c r="BM17" s="65"/>
      <c r="BN17" s="65"/>
      <c r="BO17" s="65"/>
      <c r="BP17" s="65"/>
      <c r="BQ17" s="65"/>
      <c r="BR17" s="65"/>
      <c r="BS17" s="65"/>
      <c r="BT17" s="65"/>
      <c r="BU17" s="65"/>
      <c r="BV17" s="65"/>
      <c r="CA17" s="65"/>
      <c r="CB17" s="65"/>
      <c r="CC17" s="65"/>
      <c r="CD17" s="65"/>
      <c r="CI17" s="65"/>
      <c r="CJ17" s="65"/>
      <c r="CO17" s="65"/>
      <c r="CP17" s="65"/>
      <c r="CQ17" s="65"/>
      <c r="CR17" s="65"/>
      <c r="CS17" s="65"/>
      <c r="CT17" s="65"/>
      <c r="CU17" s="65"/>
      <c r="CV17" s="65"/>
      <c r="DF17" s="65"/>
      <c r="DG17" s="65"/>
      <c r="DL17" s="65"/>
      <c r="DN17" s="65"/>
      <c r="DO17" s="65"/>
      <c r="DP17" s="65"/>
      <c r="DQ17" s="65"/>
      <c r="DT17" s="65"/>
      <c r="DW17" s="65"/>
      <c r="DX17" s="65"/>
      <c r="DY17" s="65"/>
      <c r="EA17" s="65"/>
      <c r="EB17" s="65"/>
      <c r="EC17" s="65"/>
      <c r="EG17" s="65"/>
      <c r="EH17" s="65"/>
      <c r="EK17" s="65"/>
      <c r="EM17" s="65"/>
      <c r="EN17" s="65"/>
    </row>
    <row r="18" spans="1:180" s="41" customFormat="1" ht="13.5" customHeight="1" x14ac:dyDescent="0.2">
      <c r="A18" s="36" t="s">
        <v>2</v>
      </c>
      <c r="B18" s="50" t="s">
        <v>122</v>
      </c>
      <c r="C18" s="47">
        <v>2.4042823155266602</v>
      </c>
      <c r="D18" s="41">
        <v>2.4145283975223899</v>
      </c>
      <c r="E18" s="41">
        <v>2.4129050840219199</v>
      </c>
      <c r="F18" s="41">
        <v>2.39707820320442</v>
      </c>
      <c r="G18" s="41">
        <v>2.39439940365649</v>
      </c>
      <c r="H18" s="41">
        <v>2.3991860655361998</v>
      </c>
      <c r="I18" s="41">
        <v>2.4037299115780133</v>
      </c>
      <c r="J18" s="41">
        <v>7.670792846912332E-3</v>
      </c>
      <c r="K18" s="41">
        <v>2.4937650463443899</v>
      </c>
      <c r="L18" s="41">
        <v>2.4961734044394901</v>
      </c>
      <c r="M18" s="41">
        <v>2.49827297578268</v>
      </c>
      <c r="N18" s="41">
        <v>2.4170562209827802</v>
      </c>
      <c r="O18" s="41">
        <v>2.4252396423254501</v>
      </c>
      <c r="P18" s="41">
        <v>2.4229414656564399</v>
      </c>
      <c r="Q18" s="41">
        <v>2.4589081259218717</v>
      </c>
      <c r="R18" s="41">
        <v>3.7264922456790556E-2</v>
      </c>
      <c r="S18" s="41">
        <v>2.60602653032596</v>
      </c>
      <c r="T18" s="41">
        <v>2.6076736391524</v>
      </c>
      <c r="U18" s="41">
        <v>2.61090689901603</v>
      </c>
      <c r="V18" s="41">
        <v>2.6082023561647962</v>
      </c>
      <c r="W18" s="41">
        <v>2.0271747001105065E-3</v>
      </c>
      <c r="X18" s="41">
        <v>2.6440736276694099</v>
      </c>
      <c r="Y18" s="41">
        <v>2.6484990312393299</v>
      </c>
      <c r="Z18" s="41">
        <v>2.64417711618486</v>
      </c>
      <c r="AA18" s="41">
        <v>2.6482578173190401</v>
      </c>
      <c r="AB18" s="41">
        <v>2.6462518981031602</v>
      </c>
      <c r="AC18" s="41">
        <v>2.1285500536377244E-3</v>
      </c>
      <c r="AD18" s="41">
        <v>2.4669348954804602</v>
      </c>
      <c r="AE18" s="41">
        <v>2.4669450733743701</v>
      </c>
      <c r="AF18" s="41">
        <v>2.4603864331530398</v>
      </c>
      <c r="AG18" s="41">
        <v>2.4614000174473198</v>
      </c>
      <c r="AH18" s="41">
        <v>2.4629671049250601</v>
      </c>
      <c r="AI18" s="41">
        <v>2.4637267048760498</v>
      </c>
      <c r="AJ18" s="41">
        <v>2.7494822932799877E-3</v>
      </c>
      <c r="AK18" s="41">
        <v>2.3922910977965501</v>
      </c>
      <c r="AL18" s="41">
        <v>2.4029801989556199</v>
      </c>
      <c r="AM18" s="41">
        <v>2.4020188643916498</v>
      </c>
      <c r="AN18" s="41">
        <v>2.3788330815719898</v>
      </c>
      <c r="AO18" s="41">
        <v>2.3870040652294602</v>
      </c>
      <c r="AP18" s="41">
        <v>2.3886186778256402</v>
      </c>
      <c r="AQ18" s="41">
        <v>2.3919576642951514</v>
      </c>
      <c r="AR18" s="41">
        <v>8.4732603094201664E-3</v>
      </c>
      <c r="AS18" s="41">
        <v>2.5450323172642602</v>
      </c>
      <c r="AT18" s="41">
        <v>2.5415779124023801</v>
      </c>
      <c r="AU18" s="41">
        <v>2.5448119581008202</v>
      </c>
      <c r="AV18" s="41">
        <v>2.54593097822461</v>
      </c>
      <c r="AW18" s="41">
        <v>2.5443382914980175</v>
      </c>
      <c r="AX18" s="41">
        <v>1.6479059117191291E-3</v>
      </c>
      <c r="AY18" s="41">
        <v>2.3843045283860702</v>
      </c>
      <c r="AZ18" s="41">
        <v>2.3862693317800301</v>
      </c>
      <c r="BA18" s="41">
        <v>2.3875623053683999</v>
      </c>
      <c r="BB18" s="41">
        <v>2.3902556131366799</v>
      </c>
      <c r="BC18" s="41">
        <v>2.39264636471703</v>
      </c>
      <c r="BD18" s="41">
        <v>2.3989845086153898</v>
      </c>
      <c r="BE18" s="41">
        <v>2.3900037753339336</v>
      </c>
      <c r="BF18" s="41">
        <v>4.8319859826960361E-3</v>
      </c>
    </row>
    <row r="19" spans="1:180" s="24" customFormat="1" ht="13.5" customHeight="1" x14ac:dyDescent="0.2">
      <c r="A19" s="36" t="s">
        <v>100</v>
      </c>
      <c r="B19" s="51" t="s">
        <v>121</v>
      </c>
      <c r="C19" s="48">
        <v>0.79781582485825797</v>
      </c>
      <c r="D19" s="24">
        <v>0.79725707607225305</v>
      </c>
      <c r="E19" s="24">
        <v>0.814611454047517</v>
      </c>
      <c r="F19" s="24">
        <v>0.79435657853128205</v>
      </c>
      <c r="G19" s="24">
        <v>0.81205779350052099</v>
      </c>
      <c r="H19" s="24">
        <v>0.81403992959580396</v>
      </c>
      <c r="I19" s="24">
        <v>0.80502310943427258</v>
      </c>
      <c r="J19" s="24">
        <v>8.648287738080216E-3</v>
      </c>
      <c r="K19" s="24">
        <v>0.70859867594328596</v>
      </c>
      <c r="L19" s="24">
        <v>0.71817119287728504</v>
      </c>
      <c r="M19" s="24">
        <v>0.72558668111788205</v>
      </c>
      <c r="N19" s="24">
        <v>0.78859124397251201</v>
      </c>
      <c r="O19" s="24">
        <v>0.79496151027208695</v>
      </c>
      <c r="P19" s="24">
        <v>0.80564108355726405</v>
      </c>
      <c r="Q19" s="24">
        <v>0.75692506462338605</v>
      </c>
      <c r="R19" s="24">
        <v>4.0087748152926865E-2</v>
      </c>
      <c r="S19" s="24">
        <v>0.71792540781361103</v>
      </c>
      <c r="T19" s="24">
        <v>0.723537005620013</v>
      </c>
      <c r="U19" s="24">
        <v>0.73619495790116996</v>
      </c>
      <c r="V19" s="24">
        <v>0.72588579044493129</v>
      </c>
      <c r="W19" s="24">
        <v>7.6411913432300627E-3</v>
      </c>
      <c r="X19" s="24">
        <v>0.74360509987321</v>
      </c>
      <c r="Y19" s="24">
        <v>0.753776767680574</v>
      </c>
      <c r="Z19" s="24">
        <v>0.74359638785266302</v>
      </c>
      <c r="AA19" s="24">
        <v>0.75589134639100397</v>
      </c>
      <c r="AB19" s="24">
        <v>0.7492174004493628</v>
      </c>
      <c r="AC19" s="24">
        <v>5.6661954685294311E-3</v>
      </c>
      <c r="AD19" s="24">
        <v>0.79126459493069801</v>
      </c>
      <c r="AE19" s="24">
        <v>0.80195796050085999</v>
      </c>
      <c r="AF19" s="24">
        <v>0.801434061493707</v>
      </c>
      <c r="AG19" s="24">
        <v>0.81605978274655799</v>
      </c>
      <c r="AH19" s="24">
        <v>0.82806404129379096</v>
      </c>
      <c r="AI19" s="24">
        <v>0.80775608819312272</v>
      </c>
      <c r="AJ19" s="24">
        <v>1.2860170750998608E-2</v>
      </c>
      <c r="AK19" s="24">
        <v>0.81250225203602999</v>
      </c>
      <c r="AL19" s="24">
        <v>0.81023314269757496</v>
      </c>
      <c r="AM19" s="24">
        <v>0.81992379387144398</v>
      </c>
      <c r="AN19" s="24">
        <v>0.83395330676130996</v>
      </c>
      <c r="AO19" s="24">
        <v>0.83404274509083798</v>
      </c>
      <c r="AP19" s="24">
        <v>0.83946880763159004</v>
      </c>
      <c r="AQ19" s="24">
        <v>0.82502067468146445</v>
      </c>
      <c r="AR19" s="24">
        <v>1.1337977610564116E-2</v>
      </c>
      <c r="AS19" s="24">
        <v>0.72904643125597601</v>
      </c>
      <c r="AT19" s="24">
        <v>0.71644695816503601</v>
      </c>
      <c r="AU19" s="24">
        <v>0.72294631524824005</v>
      </c>
      <c r="AV19" s="24">
        <v>0.72715572468383205</v>
      </c>
      <c r="AW19" s="24">
        <v>0.72389885733827097</v>
      </c>
      <c r="AX19" s="24">
        <v>4.8358773729841346E-3</v>
      </c>
      <c r="AY19" s="24">
        <v>0.79468086921332504</v>
      </c>
      <c r="AZ19" s="24">
        <v>0.79910509687804798</v>
      </c>
      <c r="BA19" s="24">
        <v>0.80748377086123402</v>
      </c>
      <c r="BB19" s="24">
        <v>0.80194329289178701</v>
      </c>
      <c r="BC19" s="24">
        <v>0.81129309661127103</v>
      </c>
      <c r="BD19" s="24">
        <v>0.81344165780595901</v>
      </c>
      <c r="BE19" s="24">
        <v>0.8046579640436039</v>
      </c>
      <c r="BF19" s="24">
        <v>6.6697031286396214E-3</v>
      </c>
    </row>
    <row r="20" spans="1:180" s="24" customFormat="1" ht="13.5" customHeight="1" x14ac:dyDescent="0.2">
      <c r="A20" s="36" t="s">
        <v>101</v>
      </c>
      <c r="B20" s="51" t="s">
        <v>123</v>
      </c>
      <c r="C20" s="48">
        <v>3.8711859788821901</v>
      </c>
      <c r="D20" s="24">
        <v>4.1525205756453198</v>
      </c>
      <c r="E20" s="24">
        <v>3.9668539489721399</v>
      </c>
      <c r="F20" s="24">
        <v>3.9536675238162302</v>
      </c>
      <c r="G20" s="24">
        <v>3.7297491042726398</v>
      </c>
      <c r="H20" s="24">
        <v>3.8182480770685299</v>
      </c>
      <c r="I20" s="24">
        <v>3.915370868109509</v>
      </c>
      <c r="J20" s="24">
        <v>0.13303990969083834</v>
      </c>
      <c r="K20" s="24">
        <v>6.3941456734985804</v>
      </c>
      <c r="L20" s="24">
        <v>6.3212082994185703</v>
      </c>
      <c r="M20" s="24">
        <v>6.2691269128129203</v>
      </c>
      <c r="N20" s="24">
        <v>4.1140293357784303</v>
      </c>
      <c r="O20" s="24">
        <v>4.2757598053058299</v>
      </c>
      <c r="P20" s="24">
        <v>4.1650564871307898</v>
      </c>
      <c r="Q20" s="24">
        <v>5.2565544189908531</v>
      </c>
      <c r="R20" s="24">
        <v>1.0732811202061052</v>
      </c>
      <c r="S20" s="24">
        <v>6.2536533488296602</v>
      </c>
      <c r="T20" s="24">
        <v>6.2137807652183401</v>
      </c>
      <c r="U20" s="24">
        <v>6.1293945555376101</v>
      </c>
      <c r="V20" s="24">
        <v>6.198942889861871</v>
      </c>
      <c r="W20" s="24">
        <v>5.1802083847529455E-2</v>
      </c>
      <c r="X20" s="24">
        <v>5.9273286098866</v>
      </c>
      <c r="Y20" s="24">
        <v>5.8692045251411002</v>
      </c>
      <c r="Z20" s="24">
        <v>5.9305630063899697</v>
      </c>
      <c r="AA20" s="24">
        <v>5.8678521459770199</v>
      </c>
      <c r="AB20" s="24">
        <v>5.8987370718486734</v>
      </c>
      <c r="AC20" s="24">
        <v>3.0234153361445418E-2</v>
      </c>
      <c r="AD20" s="24">
        <v>4.0415302363314796</v>
      </c>
      <c r="AE20" s="24">
        <v>3.9700543071132199</v>
      </c>
      <c r="AF20" s="24">
        <v>3.8676695473154199</v>
      </c>
      <c r="AG20" s="24">
        <v>3.74373409580845</v>
      </c>
      <c r="AH20" s="24">
        <v>3.727441268507</v>
      </c>
      <c r="AI20" s="24">
        <v>3.8700858910151141</v>
      </c>
      <c r="AJ20" s="24">
        <v>0.12304873096251372</v>
      </c>
      <c r="AK20" s="24">
        <v>3.6427031461492998</v>
      </c>
      <c r="AL20" s="24">
        <v>3.8694100887745702</v>
      </c>
      <c r="AM20" s="24">
        <v>3.8057575770399201</v>
      </c>
      <c r="AN20" s="24">
        <v>3.2408794084900898</v>
      </c>
      <c r="AO20" s="24">
        <v>3.44809409276434</v>
      </c>
      <c r="AP20" s="24">
        <v>3.4826956397724702</v>
      </c>
      <c r="AQ20" s="24">
        <v>3.5815899921651151</v>
      </c>
      <c r="AR20" s="24">
        <v>0.21622183116378904</v>
      </c>
      <c r="AS20" s="24">
        <v>6.1069651947428598</v>
      </c>
      <c r="AT20" s="24">
        <v>6.1838946964769299</v>
      </c>
      <c r="AU20" s="24">
        <v>6.1596311126021899</v>
      </c>
      <c r="AV20" s="24">
        <v>6.1310255604161297</v>
      </c>
      <c r="AW20" s="24">
        <v>6.1453791410595278</v>
      </c>
      <c r="AX20" s="24">
        <v>2.9018197957791099E-2</v>
      </c>
      <c r="AY20" s="24">
        <v>4.0388093369690097</v>
      </c>
      <c r="AZ20" s="24">
        <v>4.1013822413258003</v>
      </c>
      <c r="BA20" s="24">
        <v>4.0305951198473204</v>
      </c>
      <c r="BB20" s="24">
        <v>3.9784182879331502</v>
      </c>
      <c r="BC20" s="24">
        <v>4.0086751471269997</v>
      </c>
      <c r="BD20" s="24">
        <v>4.11289227392108</v>
      </c>
      <c r="BE20" s="24">
        <v>4.04512873452056</v>
      </c>
      <c r="BF20" s="24">
        <v>4.7935134571991111E-2</v>
      </c>
    </row>
    <row r="21" spans="1:180" s="43" customFormat="1" ht="13.5" customHeight="1" thickBot="1" x14ac:dyDescent="0.25">
      <c r="A21" s="37"/>
      <c r="B21" s="52" t="s">
        <v>124</v>
      </c>
      <c r="C21" s="173">
        <v>39.970827953455199</v>
      </c>
      <c r="D21" s="66">
        <v>41.052293775462502</v>
      </c>
      <c r="E21" s="66">
        <v>39.126950689630903</v>
      </c>
      <c r="F21" s="66">
        <v>40.6738611489858</v>
      </c>
      <c r="G21" s="66">
        <v>38.6279732663834</v>
      </c>
      <c r="H21" s="66">
        <v>38.879676482365802</v>
      </c>
      <c r="I21" s="66">
        <v>39.721930552713935</v>
      </c>
      <c r="J21" s="66">
        <v>0.91269962030818119</v>
      </c>
      <c r="K21" s="66">
        <v>62.570565697008597</v>
      </c>
      <c r="L21" s="66">
        <v>60.809091690081701</v>
      </c>
      <c r="M21" s="66">
        <v>59.529623343495302</v>
      </c>
      <c r="N21" s="66">
        <v>42.352973970647099</v>
      </c>
      <c r="O21" s="66">
        <v>42.421651729113499</v>
      </c>
      <c r="P21" s="66">
        <v>41.181977548209197</v>
      </c>
      <c r="Q21" s="66">
        <v>51.477647329759236</v>
      </c>
      <c r="R21" s="66">
        <v>9.5414407189389667</v>
      </c>
      <c r="S21" s="66">
        <v>59.393098378775598</v>
      </c>
      <c r="T21" s="66">
        <v>58.362216990742603</v>
      </c>
      <c r="U21" s="66">
        <v>56.274813629473698</v>
      </c>
      <c r="V21" s="66">
        <v>58.010042999663966</v>
      </c>
      <c r="W21" s="66">
        <v>1.2971622449090925</v>
      </c>
      <c r="X21" s="66">
        <v>53.289043943502001</v>
      </c>
      <c r="Y21" s="66">
        <v>51.791651887794401</v>
      </c>
      <c r="Z21" s="66">
        <v>53.230254796656098</v>
      </c>
      <c r="AA21" s="66">
        <v>51.605434852047502</v>
      </c>
      <c r="AB21" s="66">
        <v>52.479096369999993</v>
      </c>
      <c r="AC21" s="66">
        <v>0.78360041121483459</v>
      </c>
      <c r="AD21" s="66">
        <v>40.457810586110099</v>
      </c>
      <c r="AE21" s="66">
        <v>39.2494395001765</v>
      </c>
      <c r="AF21" s="66">
        <v>39.088253164045803</v>
      </c>
      <c r="AG21" s="66">
        <v>37.575353453157398</v>
      </c>
      <c r="AH21" s="66">
        <v>36.673351232189297</v>
      </c>
      <c r="AI21" s="66">
        <v>38.608841587135814</v>
      </c>
      <c r="AJ21" s="66">
        <v>1.3321492515931206</v>
      </c>
      <c r="AK21" s="66">
        <v>37.395737846180801</v>
      </c>
      <c r="AL21" s="66">
        <v>38.308699204368303</v>
      </c>
      <c r="AM21" s="66">
        <v>37.3392319844817</v>
      </c>
      <c r="AN21" s="66">
        <v>34.808500677246201</v>
      </c>
      <c r="AO21" s="66">
        <v>35.510701324606899</v>
      </c>
      <c r="AP21" s="66">
        <v>35.1591205390365</v>
      </c>
      <c r="AQ21" s="66">
        <v>36.420331929320071</v>
      </c>
      <c r="AR21" s="66">
        <v>1.3151556924733243</v>
      </c>
      <c r="AS21" s="66">
        <v>57.232435238210002</v>
      </c>
      <c r="AT21" s="66">
        <v>59.372874210311899</v>
      </c>
      <c r="AU21" s="66">
        <v>58.414372770555801</v>
      </c>
      <c r="AV21" s="66">
        <v>57.6255346544785</v>
      </c>
      <c r="AW21" s="66">
        <v>58.161304218389049</v>
      </c>
      <c r="AX21" s="66">
        <v>0.8188089132049482</v>
      </c>
      <c r="AY21" s="66">
        <v>41.0496438598827</v>
      </c>
      <c r="AZ21" s="66">
        <v>40.775537087203702</v>
      </c>
      <c r="BA21" s="66">
        <v>39.990453563563101</v>
      </c>
      <c r="BB21" s="66">
        <v>40.177415317192001</v>
      </c>
      <c r="BC21" s="66">
        <v>39.5026016157843</v>
      </c>
      <c r="BD21" s="66">
        <v>39.706651481036602</v>
      </c>
      <c r="BE21" s="66">
        <v>40.20038382077707</v>
      </c>
      <c r="BF21" s="66">
        <v>0.55186257164019104</v>
      </c>
      <c r="BH21" s="66"/>
      <c r="BI21" s="66"/>
      <c r="BJ21" s="66"/>
      <c r="BK21" s="66"/>
      <c r="BL21" s="66"/>
      <c r="BM21" s="66"/>
      <c r="BN21" s="66"/>
      <c r="BO21" s="66"/>
      <c r="BP21" s="66"/>
      <c r="BQ21" s="66"/>
      <c r="BR21" s="66"/>
      <c r="BS21" s="66"/>
      <c r="BT21" s="66"/>
      <c r="BU21" s="66"/>
      <c r="BV21" s="66"/>
      <c r="CA21" s="66"/>
      <c r="CB21" s="66"/>
      <c r="CC21" s="66"/>
      <c r="CD21" s="66"/>
      <c r="CI21" s="66"/>
      <c r="CJ21" s="66"/>
      <c r="CO21" s="66"/>
      <c r="CP21" s="66"/>
      <c r="CQ21" s="66"/>
      <c r="CR21" s="66"/>
      <c r="CS21" s="66"/>
      <c r="CT21" s="66"/>
      <c r="CU21" s="66"/>
      <c r="CV21" s="66"/>
      <c r="DF21" s="66"/>
      <c r="DG21" s="66"/>
      <c r="DW21" s="66"/>
      <c r="DX21" s="66"/>
      <c r="DY21" s="66"/>
      <c r="EA21" s="66"/>
      <c r="EB21" s="66"/>
      <c r="EC21" s="66"/>
      <c r="EG21" s="66"/>
      <c r="EH21" s="66"/>
      <c r="EK21" s="66"/>
      <c r="EM21" s="66"/>
      <c r="EN21" s="66"/>
    </row>
    <row r="22" spans="1:180" s="63" customFormat="1" ht="13.5" customHeight="1" x14ac:dyDescent="0.2">
      <c r="A22" s="35" t="s">
        <v>42</v>
      </c>
      <c r="B22" s="40" t="s">
        <v>122</v>
      </c>
      <c r="C22" s="62">
        <v>190.49629068832999</v>
      </c>
      <c r="D22" s="63">
        <v>190.193720047027</v>
      </c>
      <c r="E22" s="63">
        <v>190.14374611672699</v>
      </c>
      <c r="F22" s="63">
        <v>191.33454158023801</v>
      </c>
      <c r="G22" s="63">
        <v>191.42408338502401</v>
      </c>
      <c r="H22" s="63">
        <v>191.22726408544301</v>
      </c>
      <c r="I22" s="63">
        <v>190.8032743171315</v>
      </c>
      <c r="J22" s="63">
        <v>0.53978219850582299</v>
      </c>
      <c r="K22" s="63">
        <v>184.59410805767899</v>
      </c>
      <c r="L22" s="63">
        <v>184.530801948381</v>
      </c>
      <c r="M22" s="63">
        <v>184.445728694</v>
      </c>
      <c r="N22" s="63">
        <v>189.15216046777499</v>
      </c>
      <c r="O22" s="63">
        <v>188.90426304041901</v>
      </c>
      <c r="P22" s="63">
        <v>189.06307356283199</v>
      </c>
      <c r="Q22" s="63">
        <v>186.78168929518097</v>
      </c>
      <c r="R22" s="63">
        <v>2.2597154876106034</v>
      </c>
      <c r="S22" s="63">
        <v>171.30571284043199</v>
      </c>
      <c r="T22" s="63">
        <v>171.283505178041</v>
      </c>
      <c r="U22" s="63">
        <v>171.29555527254999</v>
      </c>
      <c r="V22" s="63">
        <v>171.29492443034098</v>
      </c>
      <c r="W22" s="63">
        <v>9.0772073031894739E-3</v>
      </c>
      <c r="X22" s="63">
        <v>167.568528121301</v>
      </c>
      <c r="Y22" s="63">
        <v>167.386427139804</v>
      </c>
      <c r="Z22" s="63">
        <v>167.52518279885399</v>
      </c>
      <c r="AA22" s="63">
        <v>167.38389979854401</v>
      </c>
      <c r="AB22" s="63">
        <v>167.46600946462576</v>
      </c>
      <c r="AC22" s="63">
        <v>8.229049480084985E-2</v>
      </c>
      <c r="AD22" s="63">
        <v>183.17844511089299</v>
      </c>
      <c r="AE22" s="63">
        <v>183.24954241887701</v>
      </c>
      <c r="AF22" s="63">
        <v>183.72232260318799</v>
      </c>
      <c r="AG22" s="63">
        <v>183.623860670498</v>
      </c>
      <c r="AH22" s="63">
        <v>183.64983963098999</v>
      </c>
      <c r="AI22" s="63">
        <v>183.48480208688918</v>
      </c>
      <c r="AJ22" s="63">
        <v>0.22458512169584802</v>
      </c>
      <c r="AK22" s="63">
        <v>191.77902141245301</v>
      </c>
      <c r="AL22" s="63">
        <v>191.26330459822199</v>
      </c>
      <c r="AM22" s="63">
        <v>191.36688436185699</v>
      </c>
      <c r="AN22" s="63">
        <v>192.40258339286299</v>
      </c>
      <c r="AO22" s="63">
        <v>192.111983759303</v>
      </c>
      <c r="AP22" s="63">
        <v>192.13252512859199</v>
      </c>
      <c r="AQ22" s="63">
        <v>191.84271710888166</v>
      </c>
      <c r="AR22" s="63">
        <v>0.4155591164624145</v>
      </c>
      <c r="AS22" s="63">
        <v>178.66154373241201</v>
      </c>
      <c r="AT22" s="63">
        <v>178.60729042148299</v>
      </c>
      <c r="AU22" s="63">
        <v>178.45371453470099</v>
      </c>
      <c r="AV22" s="63">
        <v>178.46511156641799</v>
      </c>
      <c r="AW22" s="63">
        <v>178.54691506375349</v>
      </c>
      <c r="AX22" s="63">
        <v>8.9670321583251694E-2</v>
      </c>
      <c r="AY22" s="63">
        <v>193.746027224626</v>
      </c>
      <c r="AZ22" s="63">
        <v>193.79164027476301</v>
      </c>
      <c r="BA22" s="63">
        <v>193.66080289896999</v>
      </c>
      <c r="BB22" s="63">
        <v>192.79313299758101</v>
      </c>
      <c r="BC22" s="63">
        <v>192.870883210519</v>
      </c>
      <c r="BD22" s="63">
        <v>192.48910258616201</v>
      </c>
      <c r="BE22" s="63">
        <v>193.22526486543686</v>
      </c>
      <c r="BF22" s="63">
        <v>0.52216330901318175</v>
      </c>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row>
    <row r="23" spans="1:180" s="56" customFormat="1" ht="13.5" customHeight="1" x14ac:dyDescent="0.2">
      <c r="A23" s="36" t="s">
        <v>43</v>
      </c>
      <c r="B23" s="33" t="s">
        <v>121</v>
      </c>
      <c r="C23" s="23">
        <v>1.37591730047281</v>
      </c>
      <c r="D23" s="24">
        <v>1.37308033006738</v>
      </c>
      <c r="E23" s="24">
        <v>1.37475108724883</v>
      </c>
      <c r="F23" s="24">
        <v>1.37318107977882</v>
      </c>
      <c r="G23" s="24">
        <v>1.3765207319403501</v>
      </c>
      <c r="H23" s="24">
        <v>1.3762670179234699</v>
      </c>
      <c r="I23" s="24">
        <v>1.3749529245719432</v>
      </c>
      <c r="J23" s="24">
        <v>1.402477843768559E-3</v>
      </c>
      <c r="K23" s="24">
        <v>1.32052294052069</v>
      </c>
      <c r="L23" s="24">
        <v>1.32238156785661</v>
      </c>
      <c r="M23" s="24">
        <v>1.32389444544327</v>
      </c>
      <c r="N23" s="24">
        <v>1.3559464136617601</v>
      </c>
      <c r="O23" s="24">
        <v>1.3552418452230099</v>
      </c>
      <c r="P23" s="24">
        <v>1.3571538863038899</v>
      </c>
      <c r="Q23" s="24">
        <v>1.3391901831682052</v>
      </c>
      <c r="R23" s="24">
        <v>1.6961116486079838E-2</v>
      </c>
      <c r="S23" s="24">
        <v>1.32349821442983</v>
      </c>
      <c r="T23" s="24">
        <v>1.32392563325663</v>
      </c>
      <c r="U23" s="24">
        <v>1.3257090281570201</v>
      </c>
      <c r="V23" s="24">
        <v>1.3243776252811601</v>
      </c>
      <c r="W23" s="24">
        <v>9.5747825972259076E-4</v>
      </c>
      <c r="X23" s="24">
        <v>1.33370445753176</v>
      </c>
      <c r="Y23" s="24">
        <v>1.3343707575125301</v>
      </c>
      <c r="Z23" s="24">
        <v>1.3325782863023801</v>
      </c>
      <c r="AA23" s="24">
        <v>1.3338571285854901</v>
      </c>
      <c r="AB23" s="24">
        <v>1.3336276574830399</v>
      </c>
      <c r="AC23" s="24">
        <v>6.5420424237596958E-4</v>
      </c>
      <c r="AD23" s="24">
        <v>1.38108202104682</v>
      </c>
      <c r="AE23" s="24">
        <v>1.38377916021914</v>
      </c>
      <c r="AF23" s="24">
        <v>1.38374410909394</v>
      </c>
      <c r="AG23" s="24">
        <v>1.3834390658740801</v>
      </c>
      <c r="AH23" s="24">
        <v>1.3879076579687599</v>
      </c>
      <c r="AI23" s="24">
        <v>1.3839904028405479</v>
      </c>
      <c r="AJ23" s="24">
        <v>2.2005830546881337E-3</v>
      </c>
      <c r="AK23" s="24">
        <v>1.39591978781086</v>
      </c>
      <c r="AL23" s="24">
        <v>1.3938467970141599</v>
      </c>
      <c r="AM23" s="24">
        <v>1.3957336067430499</v>
      </c>
      <c r="AN23" s="24">
        <v>1.41117066546942</v>
      </c>
      <c r="AO23" s="24">
        <v>1.40875094849622</v>
      </c>
      <c r="AP23" s="24">
        <v>1.41082151034211</v>
      </c>
      <c r="AQ23" s="24">
        <v>1.4027072193126366</v>
      </c>
      <c r="AR23" s="24">
        <v>7.6070787666665182E-3</v>
      </c>
      <c r="AS23" s="24">
        <v>1.33287599316475</v>
      </c>
      <c r="AT23" s="24">
        <v>1.3323797334535901</v>
      </c>
      <c r="AU23" s="24">
        <v>1.3322321884570101</v>
      </c>
      <c r="AV23" s="24">
        <v>1.33219091330901</v>
      </c>
      <c r="AW23" s="24">
        <v>1.3324197070960899</v>
      </c>
      <c r="AX23" s="24">
        <v>2.726282751095106E-4</v>
      </c>
      <c r="AY23" s="24">
        <v>1.3660168523489999</v>
      </c>
      <c r="AZ23" s="24">
        <v>1.36686524114918</v>
      </c>
      <c r="BA23" s="24">
        <v>1.3669799245641701</v>
      </c>
      <c r="BB23" s="24">
        <v>1.36648091030075</v>
      </c>
      <c r="BC23" s="24">
        <v>1.3674807984588</v>
      </c>
      <c r="BD23" s="24">
        <v>1.365509168422</v>
      </c>
      <c r="BE23" s="24">
        <v>1.3665554825406498</v>
      </c>
      <c r="BF23" s="24">
        <v>6.484298615986433E-4</v>
      </c>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row>
    <row r="24" spans="1:180" s="24" customFormat="1" ht="13.5" customHeight="1" x14ac:dyDescent="0.2">
      <c r="A24" s="36" t="s">
        <v>126</v>
      </c>
      <c r="B24" s="33" t="s">
        <v>123</v>
      </c>
      <c r="C24" s="23">
        <v>3.9891968582870398E-2</v>
      </c>
      <c r="D24" s="24">
        <v>3.1701830183309299E-2</v>
      </c>
      <c r="E24" s="24">
        <v>3.42233282805436E-2</v>
      </c>
      <c r="F24" s="24">
        <v>4.0539065726889402E-2</v>
      </c>
      <c r="G24" s="24">
        <v>4.47382288423607E-2</v>
      </c>
      <c r="H24" s="24">
        <v>4.2634638433651902E-2</v>
      </c>
      <c r="I24" s="24">
        <v>3.8954843341604213E-2</v>
      </c>
      <c r="J24" s="24">
        <v>4.571101958702411E-3</v>
      </c>
      <c r="K24" s="24">
        <v>-4.3041886096430497E-2</v>
      </c>
      <c r="L24" s="24">
        <v>-4.4187492125732801E-2</v>
      </c>
      <c r="M24" s="24">
        <v>-4.4727184758406903E-2</v>
      </c>
      <c r="N24" s="24">
        <v>2.6064576345476698E-2</v>
      </c>
      <c r="O24" s="24">
        <v>2.0018201901328001E-2</v>
      </c>
      <c r="P24" s="24">
        <v>2.2565881366295601E-2</v>
      </c>
      <c r="Q24" s="24">
        <v>-1.0551317227911652E-2</v>
      </c>
      <c r="R24" s="24">
        <v>3.3483795218278226E-2</v>
      </c>
      <c r="S24" s="24">
        <v>-5.7497516360751698E-2</v>
      </c>
      <c r="T24" s="24">
        <v>-5.84467888921405E-2</v>
      </c>
      <c r="U24" s="24">
        <v>-6.2952721952262397E-2</v>
      </c>
      <c r="V24" s="24">
        <v>-5.9632342401718198E-2</v>
      </c>
      <c r="W24" s="24">
        <v>2.3796316037664874E-3</v>
      </c>
      <c r="X24" s="24">
        <v>-7.1605826505571707E-2</v>
      </c>
      <c r="Y24" s="24">
        <v>-7.4506435335473298E-2</v>
      </c>
      <c r="Z24" s="24">
        <v>-6.5140688277390807E-2</v>
      </c>
      <c r="AA24" s="24">
        <v>-6.6167474896984796E-2</v>
      </c>
      <c r="AB24" s="24">
        <v>-6.9355106253855159E-2</v>
      </c>
      <c r="AC24" s="24">
        <v>3.8575978764725091E-3</v>
      </c>
      <c r="AD24" s="24">
        <v>1.7786616830939499E-2</v>
      </c>
      <c r="AE24" s="24">
        <v>1.8701754226172599E-2</v>
      </c>
      <c r="AF24" s="24">
        <v>2.4125593538906701E-2</v>
      </c>
      <c r="AG24" s="24">
        <v>2.1593157693791599E-2</v>
      </c>
      <c r="AH24" s="24">
        <v>2.5495581984012299E-2</v>
      </c>
      <c r="AI24" s="24">
        <v>2.1540540854764541E-2</v>
      </c>
      <c r="AJ24" s="24">
        <v>2.9825583429299203E-3</v>
      </c>
      <c r="AK24" s="24">
        <v>4.5757779076234899E-2</v>
      </c>
      <c r="AL24" s="24">
        <v>4.09817831281655E-2</v>
      </c>
      <c r="AM24" s="24">
        <v>3.9726589201032197E-2</v>
      </c>
      <c r="AN24" s="24">
        <v>7.5517907701112205E-2</v>
      </c>
      <c r="AO24" s="24">
        <v>6.8829964103003696E-2</v>
      </c>
      <c r="AP24" s="24">
        <v>6.9822862205964994E-2</v>
      </c>
      <c r="AQ24" s="24">
        <v>5.6772814235918921E-2</v>
      </c>
      <c r="AR24" s="24">
        <v>1.4879060201682701E-2</v>
      </c>
      <c r="AS24" s="24">
        <v>-4.8200579172744798E-2</v>
      </c>
      <c r="AT24" s="24">
        <v>-4.3447177234325299E-2</v>
      </c>
      <c r="AU24" s="24">
        <v>-4.5494415199471998E-2</v>
      </c>
      <c r="AV24" s="24">
        <v>-4.7913485896796802E-2</v>
      </c>
      <c r="AW24" s="24">
        <v>-4.6263914375834728E-2</v>
      </c>
      <c r="AX24" s="24">
        <v>1.9363557166195912E-3</v>
      </c>
      <c r="AY24" s="24">
        <v>2.42430790180427E-2</v>
      </c>
      <c r="AZ24" s="24">
        <v>2.29349902703593E-2</v>
      </c>
      <c r="BA24" s="24">
        <v>2.3984270979515599E-2</v>
      </c>
      <c r="BB24" s="24">
        <v>3.1049035134899702E-2</v>
      </c>
      <c r="BC24" s="24">
        <v>3.01653882450852E-2</v>
      </c>
      <c r="BD24" s="24">
        <v>2.4858848984723399E-2</v>
      </c>
      <c r="BE24" s="24">
        <v>2.6205935438770981E-2</v>
      </c>
      <c r="BF24" s="24">
        <v>3.1737255631045201E-3</v>
      </c>
    </row>
    <row r="25" spans="1:180" s="43" customFormat="1" ht="13.5" customHeight="1" thickBot="1" x14ac:dyDescent="0.25">
      <c r="A25" s="37"/>
      <c r="B25" s="42" t="s">
        <v>124</v>
      </c>
      <c r="C25" s="171">
        <v>1.0800354419707601</v>
      </c>
      <c r="D25" s="43">
        <v>1.0702811315887499</v>
      </c>
      <c r="E25" s="43">
        <v>1.0785743065334801</v>
      </c>
      <c r="F25" s="43">
        <v>1.0677905328764099</v>
      </c>
      <c r="G25" s="43">
        <v>1.07932491217996</v>
      </c>
      <c r="H25" s="43">
        <v>1.07962106258136</v>
      </c>
      <c r="I25" s="43">
        <v>1.07593789795512</v>
      </c>
      <c r="J25" s="43">
        <v>4.9523840660314448E-3</v>
      </c>
      <c r="K25" s="43">
        <v>0.98594057342955899</v>
      </c>
      <c r="L25" s="43">
        <v>0.98794217413178498</v>
      </c>
      <c r="M25" s="43">
        <v>0.98960828055043804</v>
      </c>
      <c r="N25" s="43">
        <v>1.04211180886986</v>
      </c>
      <c r="O25" s="43">
        <v>1.0429057572345899</v>
      </c>
      <c r="P25" s="43">
        <v>1.0501068847275199</v>
      </c>
      <c r="Q25" s="43">
        <v>1.016435913157292</v>
      </c>
      <c r="R25" s="43">
        <v>2.8737952178997585E-2</v>
      </c>
      <c r="S25" s="43">
        <v>0.98014623074713703</v>
      </c>
      <c r="T25" s="43">
        <v>0.98177251898913298</v>
      </c>
      <c r="U25" s="43">
        <v>0.98548774496094604</v>
      </c>
      <c r="V25" s="43">
        <v>0.98246883156573872</v>
      </c>
      <c r="W25" s="43">
        <v>2.2355583832434941E-3</v>
      </c>
      <c r="X25" s="43">
        <v>1.0022940142864301</v>
      </c>
      <c r="Y25" s="43">
        <v>1.0049128232036999</v>
      </c>
      <c r="Z25" s="43">
        <v>0.998654283131715</v>
      </c>
      <c r="AA25" s="43">
        <v>1.0006165509087801</v>
      </c>
      <c r="AB25" s="43">
        <v>1.0016194178826563</v>
      </c>
      <c r="AC25" s="43">
        <v>2.2967022649439187E-3</v>
      </c>
      <c r="AD25" s="43">
        <v>1.04883306391317</v>
      </c>
      <c r="AE25" s="43">
        <v>1.0527045343511601</v>
      </c>
      <c r="AF25" s="43">
        <v>1.0585926989977099</v>
      </c>
      <c r="AG25" s="43">
        <v>1.0569635303817999</v>
      </c>
      <c r="AH25" s="43">
        <v>1.0698959540075901</v>
      </c>
      <c r="AI25" s="43">
        <v>1.057397956330286</v>
      </c>
      <c r="AJ25" s="43">
        <v>7.1162022719831811E-3</v>
      </c>
      <c r="AK25" s="43">
        <v>1.09867380262609</v>
      </c>
      <c r="AL25" s="43">
        <v>1.0944508238727</v>
      </c>
      <c r="AM25" s="43">
        <v>1.0971944697895</v>
      </c>
      <c r="AN25" s="43">
        <v>1.1600890580577199</v>
      </c>
      <c r="AO25" s="43">
        <v>1.1513500375066299</v>
      </c>
      <c r="AP25" s="43">
        <v>1.1595044235662899</v>
      </c>
      <c r="AQ25" s="43">
        <v>1.1268771025698214</v>
      </c>
      <c r="AR25" s="43">
        <v>3.0261220987122795E-2</v>
      </c>
      <c r="AS25" s="43">
        <v>0.982834398172588</v>
      </c>
      <c r="AT25" s="43">
        <v>0.97965982703291898</v>
      </c>
      <c r="AU25" s="43">
        <v>0.97909799876452897</v>
      </c>
      <c r="AV25" s="43">
        <v>0.98007506056855598</v>
      </c>
      <c r="AW25" s="43">
        <v>0.98041682113464801</v>
      </c>
      <c r="AX25" s="43">
        <v>1.4382116962472161E-3</v>
      </c>
      <c r="AY25" s="43">
        <v>1.0581433184982101</v>
      </c>
      <c r="AZ25" s="43">
        <v>1.0594426494415701</v>
      </c>
      <c r="BA25" s="43">
        <v>1.06181926080154</v>
      </c>
      <c r="BB25" s="43">
        <v>1.0699943311012601</v>
      </c>
      <c r="BC25" s="43">
        <v>1.06967346116089</v>
      </c>
      <c r="BD25" s="43">
        <v>1.06713236421908</v>
      </c>
      <c r="BE25" s="43">
        <v>1.0643675642037582</v>
      </c>
      <c r="BF25" s="43">
        <v>4.7775000019336551E-3</v>
      </c>
    </row>
    <row r="26" spans="1:180" s="55" customFormat="1" ht="13.5" customHeight="1" x14ac:dyDescent="0.2">
      <c r="A26" s="36" t="s">
        <v>42</v>
      </c>
      <c r="B26" s="32" t="s">
        <v>122</v>
      </c>
      <c r="C26" s="178">
        <v>2.39216518880998</v>
      </c>
      <c r="D26" s="67">
        <v>2.3944584838444301</v>
      </c>
      <c r="E26" s="67">
        <v>2.39483760579926</v>
      </c>
      <c r="F26" s="67">
        <v>2.3858307482912799</v>
      </c>
      <c r="G26" s="67">
        <v>2.3851557457614998</v>
      </c>
      <c r="H26" s="67">
        <v>2.3866398657280201</v>
      </c>
      <c r="I26" s="67">
        <v>2.3898479397057448</v>
      </c>
      <c r="J26" s="67">
        <v>4.0818659521521207E-3</v>
      </c>
      <c r="K26" s="67">
        <v>2.43757158963728</v>
      </c>
      <c r="L26" s="67">
        <v>2.43806644332156</v>
      </c>
      <c r="M26" s="67">
        <v>2.4387317147097902</v>
      </c>
      <c r="N26" s="67">
        <v>2.40238084015831</v>
      </c>
      <c r="O26" s="67">
        <v>2.4042728352051501</v>
      </c>
      <c r="P26" s="67">
        <v>2.4030604808854998</v>
      </c>
      <c r="Q26" s="67">
        <v>2.4206806506529319</v>
      </c>
      <c r="R26" s="67">
        <v>1.7454609585125663E-2</v>
      </c>
      <c r="S26" s="67">
        <v>2.54535483051081</v>
      </c>
      <c r="T26" s="67">
        <v>2.5455418701650601</v>
      </c>
      <c r="U26" s="67">
        <v>2.5454403776128101</v>
      </c>
      <c r="V26" s="67">
        <v>2.5454456927628932</v>
      </c>
      <c r="W26" s="67">
        <v>7.6451057026920096E-5</v>
      </c>
      <c r="X26" s="67">
        <v>2.57717688013927</v>
      </c>
      <c r="Y26" s="67">
        <v>2.5787455460431699</v>
      </c>
      <c r="Z26" s="67">
        <v>2.5775501135366801</v>
      </c>
      <c r="AA26" s="67">
        <v>2.57876732923248</v>
      </c>
      <c r="AB26" s="67">
        <v>2.5780599672379001</v>
      </c>
      <c r="AC26" s="67">
        <v>7.0890283361433747E-4</v>
      </c>
      <c r="AD26" s="67">
        <v>2.44867834560739</v>
      </c>
      <c r="AE26" s="67">
        <v>2.4481184989885199</v>
      </c>
      <c r="AF26" s="67">
        <v>2.4444011676630701</v>
      </c>
      <c r="AG26" s="67">
        <v>2.4451745555564401</v>
      </c>
      <c r="AH26" s="67">
        <v>2.4449704586254501</v>
      </c>
      <c r="AI26" s="67">
        <v>2.4462686052881741</v>
      </c>
      <c r="AJ26" s="67">
        <v>1.7662620397741553E-3</v>
      </c>
      <c r="AK26" s="67">
        <v>2.3824831814110499</v>
      </c>
      <c r="AL26" s="67">
        <v>2.38636798728986</v>
      </c>
      <c r="AM26" s="67">
        <v>2.3855868988169999</v>
      </c>
      <c r="AN26" s="67">
        <v>2.3777999245577299</v>
      </c>
      <c r="AO26" s="67">
        <v>2.3799805791589201</v>
      </c>
      <c r="AP26" s="67">
        <v>2.3798263287743402</v>
      </c>
      <c r="AQ26" s="67">
        <v>2.3820074833348168</v>
      </c>
      <c r="AR26" s="67">
        <v>3.125748582696296E-3</v>
      </c>
      <c r="AS26" s="67">
        <v>2.4846989621146802</v>
      </c>
      <c r="AT26" s="67">
        <v>2.48513712506508</v>
      </c>
      <c r="AU26" s="67">
        <v>2.4863781633238</v>
      </c>
      <c r="AV26" s="67">
        <v>2.4862860278580201</v>
      </c>
      <c r="AW26" s="67">
        <v>2.485625069590395</v>
      </c>
      <c r="AX26" s="67">
        <v>7.245310412942246E-4</v>
      </c>
      <c r="AY26" s="67">
        <v>2.3677613667564499</v>
      </c>
      <c r="AZ26" s="67">
        <v>2.3674217573349399</v>
      </c>
      <c r="BA26" s="67">
        <v>2.3683961140268202</v>
      </c>
      <c r="BB26" s="67">
        <v>2.3748744290392501</v>
      </c>
      <c r="BC26" s="67">
        <v>2.3742927317927398</v>
      </c>
      <c r="BD26" s="67">
        <v>2.37715132227421</v>
      </c>
      <c r="BE26" s="67">
        <v>2.3716496202040682</v>
      </c>
      <c r="BF26" s="67">
        <v>3.8994187242181932E-3</v>
      </c>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row>
    <row r="27" spans="1:180" s="56" customFormat="1" ht="13.5" customHeight="1" x14ac:dyDescent="0.2">
      <c r="A27" s="36" t="s">
        <v>43</v>
      </c>
      <c r="B27" s="33" t="s">
        <v>121</v>
      </c>
      <c r="C27" s="23">
        <v>0.46039375944171601</v>
      </c>
      <c r="D27" s="24">
        <v>0.45741603072881398</v>
      </c>
      <c r="E27" s="24">
        <v>0.459170427583039</v>
      </c>
      <c r="F27" s="24">
        <v>0.45752188453327303</v>
      </c>
      <c r="G27" s="24">
        <v>0.46102633869648801</v>
      </c>
      <c r="H27" s="24">
        <v>0.46076040322434297</v>
      </c>
      <c r="I27" s="24">
        <v>0.45938147403461221</v>
      </c>
      <c r="J27" s="24">
        <v>1.471808882415007E-3</v>
      </c>
      <c r="K27" s="24">
        <v>0.401109364653776</v>
      </c>
      <c r="L27" s="24">
        <v>0.40313852073863299</v>
      </c>
      <c r="M27" s="24">
        <v>0.40478810016162298</v>
      </c>
      <c r="N27" s="24">
        <v>0.43930016499931701</v>
      </c>
      <c r="O27" s="24">
        <v>0.43855032594841098</v>
      </c>
      <c r="P27" s="24">
        <v>0.44058431576059798</v>
      </c>
      <c r="Q27" s="24">
        <v>0.42124513204372632</v>
      </c>
      <c r="R27" s="24">
        <v>1.82737989922074E-2</v>
      </c>
      <c r="S27" s="24">
        <v>0.40435624845252599</v>
      </c>
      <c r="T27" s="24">
        <v>0.40482208623494897</v>
      </c>
      <c r="U27" s="24">
        <v>0.406764161800863</v>
      </c>
      <c r="V27" s="24">
        <v>0.40531416549611271</v>
      </c>
      <c r="W27" s="24">
        <v>1.0427905423191603E-3</v>
      </c>
      <c r="X27" s="24">
        <v>0.41543900768334602</v>
      </c>
      <c r="Y27" s="24">
        <v>0.41615957784761098</v>
      </c>
      <c r="Z27" s="24">
        <v>0.41422029091507201</v>
      </c>
      <c r="AA27" s="24">
        <v>0.41560414559318298</v>
      </c>
      <c r="AB27" s="24">
        <v>0.41535575550980297</v>
      </c>
      <c r="AC27" s="24">
        <v>7.0782037879815567E-4</v>
      </c>
      <c r="AD27" s="24">
        <v>0.46579900232125998</v>
      </c>
      <c r="AE27" s="24">
        <v>0.468613719073874</v>
      </c>
      <c r="AF27" s="24">
        <v>0.468577175146627</v>
      </c>
      <c r="AG27" s="24">
        <v>0.46825910126824299</v>
      </c>
      <c r="AH27" s="24">
        <v>0.47291158389437299</v>
      </c>
      <c r="AI27" s="24">
        <v>0.4688321163408754</v>
      </c>
      <c r="AJ27" s="24">
        <v>2.2927221736725807E-3</v>
      </c>
      <c r="AK27" s="24">
        <v>0.48121604394568201</v>
      </c>
      <c r="AL27" s="24">
        <v>0.479071997838804</v>
      </c>
      <c r="AM27" s="24">
        <v>0.48102361138643002</v>
      </c>
      <c r="AN27" s="24">
        <v>0.49689247648025098</v>
      </c>
      <c r="AO27" s="24">
        <v>0.49441658174822001</v>
      </c>
      <c r="AP27" s="24">
        <v>0.49653547735207798</v>
      </c>
      <c r="AQ27" s="24">
        <v>0.48819269812524418</v>
      </c>
      <c r="AR27" s="24">
        <v>7.8239111908217449E-3</v>
      </c>
      <c r="AS27" s="24">
        <v>0.41454256259616901</v>
      </c>
      <c r="AT27" s="24">
        <v>0.41400531476256902</v>
      </c>
      <c r="AU27" s="24">
        <v>0.41384554482883801</v>
      </c>
      <c r="AV27" s="24">
        <v>0.41380084663409999</v>
      </c>
      <c r="AW27" s="24">
        <v>0.41404856720541905</v>
      </c>
      <c r="AX27" s="24">
        <v>2.9516342369183837E-4</v>
      </c>
      <c r="AY27" s="24">
        <v>0.44997528205432502</v>
      </c>
      <c r="AZ27" s="24">
        <v>0.45087101506600002</v>
      </c>
      <c r="BA27" s="24">
        <v>0.45099205571326301</v>
      </c>
      <c r="BB27" s="24">
        <v>0.45046530559341902</v>
      </c>
      <c r="BC27" s="24">
        <v>0.45152057549479202</v>
      </c>
      <c r="BD27" s="24">
        <v>0.44943900080591098</v>
      </c>
      <c r="BE27" s="24">
        <v>0.4505438724546183</v>
      </c>
      <c r="BF27" s="24">
        <v>6.8459824049063459E-4</v>
      </c>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row>
    <row r="28" spans="1:180" s="24" customFormat="1" ht="13.5" customHeight="1" x14ac:dyDescent="0.2">
      <c r="A28" s="36" t="s">
        <v>74</v>
      </c>
      <c r="B28" s="33" t="s">
        <v>123</v>
      </c>
      <c r="C28" s="23">
        <v>-3.9891968582869898E-2</v>
      </c>
      <c r="D28" s="24">
        <v>-3.1701830183309597E-2</v>
      </c>
      <c r="E28" s="24">
        <v>-3.4223328280543502E-2</v>
      </c>
      <c r="F28" s="24">
        <v>-4.0539065726890901E-2</v>
      </c>
      <c r="G28" s="24">
        <v>-4.4738228842360402E-2</v>
      </c>
      <c r="H28" s="24">
        <v>-4.2634638433652797E-2</v>
      </c>
      <c r="I28" s="24">
        <v>-3.8954843341604511E-2</v>
      </c>
      <c r="J28" s="24">
        <v>4.5711019587024752E-3</v>
      </c>
      <c r="K28" s="24">
        <v>4.30418860964304E-2</v>
      </c>
      <c r="L28" s="24">
        <v>4.4187492125731601E-2</v>
      </c>
      <c r="M28" s="24">
        <v>4.4727184758407E-2</v>
      </c>
      <c r="N28" s="24">
        <v>-2.60645763454759E-2</v>
      </c>
      <c r="O28" s="24">
        <v>-2.0018201901328799E-2</v>
      </c>
      <c r="P28" s="24">
        <v>-2.25658813662965E-2</v>
      </c>
      <c r="Q28" s="24">
        <v>1.05513172279113E-2</v>
      </c>
      <c r="R28" s="24">
        <v>3.3483795218278156E-2</v>
      </c>
      <c r="S28" s="24">
        <v>5.7497516360750997E-2</v>
      </c>
      <c r="T28" s="24">
        <v>5.84467888921427E-2</v>
      </c>
      <c r="U28" s="24">
        <v>6.2952721952261495E-2</v>
      </c>
      <c r="V28" s="24">
        <v>5.9632342401718406E-2</v>
      </c>
      <c r="W28" s="24">
        <v>2.3796316037659119E-3</v>
      </c>
      <c r="X28" s="24">
        <v>7.1605826505570805E-2</v>
      </c>
      <c r="Y28" s="24">
        <v>7.45064353354737E-2</v>
      </c>
      <c r="Z28" s="24">
        <v>6.5140688277391598E-2</v>
      </c>
      <c r="AA28" s="24">
        <v>6.6167474896985906E-2</v>
      </c>
      <c r="AB28" s="24">
        <v>6.9355106253855492E-2</v>
      </c>
      <c r="AC28" s="24">
        <v>3.8575978764720667E-3</v>
      </c>
      <c r="AD28" s="24">
        <v>-1.7786616830938701E-2</v>
      </c>
      <c r="AE28" s="24">
        <v>-1.8701754226173099E-2</v>
      </c>
      <c r="AF28" s="24">
        <v>-2.4125593538906601E-2</v>
      </c>
      <c r="AG28" s="24">
        <v>-2.1593157693792501E-2</v>
      </c>
      <c r="AH28" s="24">
        <v>-2.5495581984013201E-2</v>
      </c>
      <c r="AI28" s="24">
        <v>-2.1540540854764822E-2</v>
      </c>
      <c r="AJ28" s="24">
        <v>2.9825583429302512E-3</v>
      </c>
      <c r="AK28" s="24">
        <v>-4.57577790762356E-2</v>
      </c>
      <c r="AL28" s="24">
        <v>-4.0981783128163703E-2</v>
      </c>
      <c r="AM28" s="24">
        <v>-3.9726589201031302E-2</v>
      </c>
      <c r="AN28" s="24">
        <v>-7.5517907701113093E-2</v>
      </c>
      <c r="AO28" s="24">
        <v>-6.8829964103004099E-2</v>
      </c>
      <c r="AP28" s="24">
        <v>-6.9822862205964301E-2</v>
      </c>
      <c r="AQ28" s="24">
        <v>-5.6772814235918685E-2</v>
      </c>
      <c r="AR28" s="24">
        <v>1.4879060201683208E-2</v>
      </c>
      <c r="AS28" s="24">
        <v>4.8200579172744999E-2</v>
      </c>
      <c r="AT28" s="24">
        <v>4.3447177234325597E-2</v>
      </c>
      <c r="AU28" s="24">
        <v>4.5494415199473302E-2</v>
      </c>
      <c r="AV28" s="24">
        <v>4.79134858967959E-2</v>
      </c>
      <c r="AW28" s="24">
        <v>4.626391437583495E-2</v>
      </c>
      <c r="AX28" s="24">
        <v>1.9363557166192113E-3</v>
      </c>
      <c r="AY28" s="24">
        <v>-2.4243079018041801E-2</v>
      </c>
      <c r="AZ28" s="24">
        <v>-2.2934990270357801E-2</v>
      </c>
      <c r="BA28" s="24">
        <v>-2.3984270979516699E-2</v>
      </c>
      <c r="BB28" s="24">
        <v>-3.1049035134899799E-2</v>
      </c>
      <c r="BC28" s="24">
        <v>-3.01653882450852E-2</v>
      </c>
      <c r="BD28" s="24">
        <v>-2.4858848984723101E-2</v>
      </c>
      <c r="BE28" s="24">
        <v>-2.6205935438770731E-2</v>
      </c>
      <c r="BF28" s="24">
        <v>3.1737255631047873E-3</v>
      </c>
    </row>
    <row r="29" spans="1:180" s="46" customFormat="1" ht="13.5" customHeight="1" thickBot="1" x14ac:dyDescent="0.25">
      <c r="A29" s="36"/>
      <c r="B29" s="44" t="s">
        <v>124</v>
      </c>
      <c r="C29" s="45">
        <v>1.0800354419707601</v>
      </c>
      <c r="D29" s="46">
        <v>1.0702811315887499</v>
      </c>
      <c r="E29" s="46">
        <v>1.0785743065334801</v>
      </c>
      <c r="F29" s="46">
        <v>1.0677905328764099</v>
      </c>
      <c r="G29" s="46">
        <v>1.07932491217996</v>
      </c>
      <c r="H29" s="46">
        <v>1.07962106258136</v>
      </c>
      <c r="I29" s="46">
        <v>1.07593789795512</v>
      </c>
      <c r="J29" s="46">
        <v>4.9523840660314448E-3</v>
      </c>
      <c r="K29" s="46">
        <v>0.98594057342955999</v>
      </c>
      <c r="L29" s="46">
        <v>0.98794217413178498</v>
      </c>
      <c r="M29" s="46">
        <v>0.98960828055043903</v>
      </c>
      <c r="N29" s="46">
        <v>1.04211180886986</v>
      </c>
      <c r="O29" s="46">
        <v>1.0429057572345899</v>
      </c>
      <c r="P29" s="46">
        <v>1.0501068847275199</v>
      </c>
      <c r="Q29" s="46">
        <v>1.0164359131572922</v>
      </c>
      <c r="R29" s="46">
        <v>2.8737952178997255E-2</v>
      </c>
      <c r="S29" s="46">
        <v>0.98014623074713703</v>
      </c>
      <c r="T29" s="46">
        <v>0.98177251898913098</v>
      </c>
      <c r="U29" s="46">
        <v>0.98548774496094604</v>
      </c>
      <c r="V29" s="46">
        <v>0.98246883156573794</v>
      </c>
      <c r="W29" s="46">
        <v>2.2355583832437014E-3</v>
      </c>
      <c r="X29" s="46">
        <v>1.0022940142864301</v>
      </c>
      <c r="Y29" s="46">
        <v>1.0049128232036999</v>
      </c>
      <c r="Z29" s="46">
        <v>0.998654283131716</v>
      </c>
      <c r="AA29" s="46">
        <v>1.0006165509087801</v>
      </c>
      <c r="AB29" s="46">
        <v>1.0016194178826565</v>
      </c>
      <c r="AC29" s="46">
        <v>2.296702264943596E-3</v>
      </c>
      <c r="AD29" s="46">
        <v>1.04883306391317</v>
      </c>
      <c r="AE29" s="46">
        <v>1.0527045343511601</v>
      </c>
      <c r="AF29" s="46">
        <v>1.0585926989977099</v>
      </c>
      <c r="AG29" s="46">
        <v>1.0569635303817999</v>
      </c>
      <c r="AH29" s="46">
        <v>1.0698959540075901</v>
      </c>
      <c r="AI29" s="46">
        <v>1.057397956330286</v>
      </c>
      <c r="AJ29" s="46">
        <v>7.1162022719831811E-3</v>
      </c>
      <c r="AK29" s="46">
        <v>1.09867380262609</v>
      </c>
      <c r="AL29" s="46">
        <v>1.0944508238727</v>
      </c>
      <c r="AM29" s="46">
        <v>1.0971944697895</v>
      </c>
      <c r="AN29" s="46">
        <v>1.1600890580577199</v>
      </c>
      <c r="AO29" s="46">
        <v>1.1513500375066299</v>
      </c>
      <c r="AP29" s="46">
        <v>1.1595044235662899</v>
      </c>
      <c r="AQ29" s="46">
        <v>1.1268771025698214</v>
      </c>
      <c r="AR29" s="46">
        <v>3.0261220987122795E-2</v>
      </c>
      <c r="AS29" s="46">
        <v>0.982834398172589</v>
      </c>
      <c r="AT29" s="46">
        <v>0.97965982703291998</v>
      </c>
      <c r="AU29" s="46">
        <v>0.97909799876452897</v>
      </c>
      <c r="AV29" s="46">
        <v>0.98007506056855798</v>
      </c>
      <c r="AW29" s="46">
        <v>0.98041682113464901</v>
      </c>
      <c r="AX29" s="46">
        <v>1.4382116962473859E-3</v>
      </c>
      <c r="AY29" s="46">
        <v>1.0581433184982101</v>
      </c>
      <c r="AZ29" s="46">
        <v>1.0594426494415701</v>
      </c>
      <c r="BA29" s="46">
        <v>1.06181926080154</v>
      </c>
      <c r="BB29" s="46">
        <v>1.0699943311012601</v>
      </c>
      <c r="BC29" s="46">
        <v>1.06967346116089</v>
      </c>
      <c r="BD29" s="46">
        <v>1.06713236421908</v>
      </c>
      <c r="BE29" s="46">
        <v>1.0643675642037582</v>
      </c>
      <c r="BF29" s="46">
        <v>4.7775000019336551E-3</v>
      </c>
    </row>
    <row r="30" spans="1:180" s="41" customFormat="1" ht="13.5" customHeight="1" x14ac:dyDescent="0.2">
      <c r="A30" s="35" t="s">
        <v>42</v>
      </c>
      <c r="B30" s="40" t="s">
        <v>73</v>
      </c>
      <c r="C30" s="62" t="s">
        <v>187</v>
      </c>
      <c r="D30" s="63" t="s">
        <v>187</v>
      </c>
      <c r="E30" s="63" t="s">
        <v>187</v>
      </c>
      <c r="F30" s="41" t="s">
        <v>187</v>
      </c>
      <c r="G30" s="63" t="s">
        <v>187</v>
      </c>
      <c r="H30" s="63" t="s">
        <v>187</v>
      </c>
      <c r="I30" s="63"/>
      <c r="J30" s="63"/>
      <c r="K30" s="41" t="s">
        <v>187</v>
      </c>
      <c r="L30" s="63" t="s">
        <v>187</v>
      </c>
      <c r="M30" s="63" t="s">
        <v>187</v>
      </c>
      <c r="N30" s="63" t="s">
        <v>187</v>
      </c>
      <c r="O30" s="63" t="s">
        <v>187</v>
      </c>
      <c r="P30" s="63" t="s">
        <v>187</v>
      </c>
      <c r="Q30" s="63"/>
      <c r="R30" s="63"/>
      <c r="S30" s="63" t="s">
        <v>187</v>
      </c>
      <c r="T30" s="63" t="s">
        <v>187</v>
      </c>
      <c r="U30" s="63" t="s">
        <v>187</v>
      </c>
      <c r="V30" s="63"/>
      <c r="W30" s="63"/>
      <c r="X30" s="63" t="s">
        <v>187</v>
      </c>
      <c r="Y30" s="63" t="s">
        <v>187</v>
      </c>
      <c r="Z30" s="63" t="s">
        <v>187</v>
      </c>
      <c r="AA30" s="63" t="s">
        <v>187</v>
      </c>
      <c r="AB30" s="63"/>
      <c r="AC30" s="63"/>
      <c r="AD30" s="63" t="s">
        <v>187</v>
      </c>
      <c r="AE30" s="63" t="s">
        <v>187</v>
      </c>
      <c r="AF30" s="63" t="s">
        <v>187</v>
      </c>
      <c r="AG30" s="63" t="s">
        <v>187</v>
      </c>
      <c r="AH30" s="63" t="s">
        <v>187</v>
      </c>
      <c r="AI30" s="63"/>
      <c r="AJ30" s="63"/>
      <c r="AK30" s="63" t="s">
        <v>187</v>
      </c>
      <c r="AL30" s="63" t="s">
        <v>187</v>
      </c>
      <c r="AM30" s="63" t="s">
        <v>187</v>
      </c>
      <c r="AN30" s="63" t="s">
        <v>187</v>
      </c>
      <c r="AO30" s="63" t="s">
        <v>187</v>
      </c>
      <c r="AP30" s="63" t="s">
        <v>187</v>
      </c>
      <c r="AQ30" s="63"/>
      <c r="AR30" s="63"/>
      <c r="AS30" s="63" t="s">
        <v>187</v>
      </c>
      <c r="AT30" s="63" t="s">
        <v>187</v>
      </c>
      <c r="AU30" s="63" t="s">
        <v>187</v>
      </c>
      <c r="AV30" s="63" t="s">
        <v>187</v>
      </c>
      <c r="AW30" s="63"/>
      <c r="AX30" s="63"/>
      <c r="AY30" s="63" t="s">
        <v>187</v>
      </c>
      <c r="AZ30" s="63" t="s">
        <v>187</v>
      </c>
      <c r="BA30" s="63" t="s">
        <v>187</v>
      </c>
      <c r="BB30" s="63" t="s">
        <v>187</v>
      </c>
      <c r="BC30" s="63" t="s">
        <v>187</v>
      </c>
      <c r="BD30" s="63" t="s">
        <v>187</v>
      </c>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X30" s="63"/>
      <c r="CY30" s="63"/>
      <c r="CZ30" s="63"/>
      <c r="DA30" s="63"/>
      <c r="DB30" s="63"/>
      <c r="DC30" s="63"/>
      <c r="DD30" s="63"/>
      <c r="DE30" s="63"/>
      <c r="DF30" s="63"/>
      <c r="DG30" s="63"/>
      <c r="DH30" s="63"/>
      <c r="DJ30" s="63"/>
      <c r="DK30" s="63"/>
      <c r="DL30" s="63"/>
      <c r="DM30" s="63"/>
      <c r="DN30" s="63"/>
      <c r="DO30" s="63"/>
      <c r="DP30" s="63"/>
      <c r="DQ30" s="63"/>
      <c r="DR30" s="63"/>
      <c r="DS30" s="63"/>
      <c r="DT30" s="63"/>
      <c r="DU30" s="63"/>
      <c r="DV30" s="63"/>
      <c r="DW30" s="63"/>
      <c r="DX30" s="63"/>
      <c r="DY30" s="63"/>
      <c r="DZ30" s="63"/>
      <c r="EA30" s="63"/>
      <c r="EB30" s="63"/>
      <c r="EC30" s="63"/>
      <c r="ED30" s="63"/>
      <c r="EF30" s="63"/>
      <c r="EG30" s="63"/>
      <c r="EH30" s="63"/>
      <c r="EI30" s="63"/>
      <c r="EJ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row>
    <row r="31" spans="1:180" s="24" customFormat="1" ht="13.5" customHeight="1" x14ac:dyDescent="0.2">
      <c r="A31" s="36" t="s">
        <v>43</v>
      </c>
      <c r="B31" s="33" t="s">
        <v>110</v>
      </c>
      <c r="C31" s="179" t="s">
        <v>188</v>
      </c>
      <c r="D31" s="56" t="s">
        <v>188</v>
      </c>
      <c r="E31" s="56" t="s">
        <v>188</v>
      </c>
      <c r="F31" s="24" t="s">
        <v>188</v>
      </c>
      <c r="G31" s="56" t="s">
        <v>188</v>
      </c>
      <c r="H31" s="56" t="s">
        <v>188</v>
      </c>
      <c r="I31" s="56"/>
      <c r="J31" s="56"/>
      <c r="K31" s="24" t="s">
        <v>188</v>
      </c>
      <c r="L31" s="56" t="s">
        <v>188</v>
      </c>
      <c r="M31" s="56" t="s">
        <v>188</v>
      </c>
      <c r="N31" s="56" t="s">
        <v>188</v>
      </c>
      <c r="O31" s="56" t="s">
        <v>188</v>
      </c>
      <c r="P31" s="56" t="s">
        <v>188</v>
      </c>
      <c r="Q31" s="56"/>
      <c r="R31" s="56"/>
      <c r="S31" s="56" t="s">
        <v>188</v>
      </c>
      <c r="T31" s="56" t="s">
        <v>188</v>
      </c>
      <c r="U31" s="56" t="s">
        <v>188</v>
      </c>
      <c r="V31" s="56"/>
      <c r="W31" s="56"/>
      <c r="X31" s="56" t="s">
        <v>188</v>
      </c>
      <c r="Y31" s="56" t="s">
        <v>188</v>
      </c>
      <c r="Z31" s="56" t="s">
        <v>188</v>
      </c>
      <c r="AA31" s="56" t="s">
        <v>188</v>
      </c>
      <c r="AB31" s="56"/>
      <c r="AC31" s="56"/>
      <c r="AD31" s="56" t="s">
        <v>188</v>
      </c>
      <c r="AE31" s="56" t="s">
        <v>188</v>
      </c>
      <c r="AF31" s="56" t="s">
        <v>188</v>
      </c>
      <c r="AG31" s="56" t="s">
        <v>188</v>
      </c>
      <c r="AH31" s="56" t="s">
        <v>188</v>
      </c>
      <c r="AI31" s="56"/>
      <c r="AJ31" s="56"/>
      <c r="AK31" s="56" t="s">
        <v>188</v>
      </c>
      <c r="AL31" s="56" t="s">
        <v>188</v>
      </c>
      <c r="AM31" s="56" t="s">
        <v>188</v>
      </c>
      <c r="AN31" s="56" t="s">
        <v>188</v>
      </c>
      <c r="AO31" s="56" t="s">
        <v>188</v>
      </c>
      <c r="AP31" s="56" t="s">
        <v>188</v>
      </c>
      <c r="AQ31" s="56"/>
      <c r="AR31" s="56"/>
      <c r="AS31" s="56" t="s">
        <v>188</v>
      </c>
      <c r="AT31" s="56" t="s">
        <v>188</v>
      </c>
      <c r="AU31" s="56" t="s">
        <v>188</v>
      </c>
      <c r="AV31" s="56" t="s">
        <v>188</v>
      </c>
      <c r="AW31" s="56"/>
      <c r="AX31" s="56"/>
      <c r="AY31" s="56" t="s">
        <v>188</v>
      </c>
      <c r="AZ31" s="56" t="s">
        <v>188</v>
      </c>
      <c r="BA31" s="56" t="s">
        <v>188</v>
      </c>
      <c r="BB31" s="56" t="s">
        <v>188</v>
      </c>
      <c r="BC31" s="56" t="s">
        <v>188</v>
      </c>
      <c r="BD31" s="56" t="s">
        <v>188</v>
      </c>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X31" s="56"/>
      <c r="CY31" s="56"/>
      <c r="CZ31" s="56"/>
      <c r="DA31" s="56"/>
      <c r="DB31" s="56"/>
      <c r="DC31" s="56"/>
      <c r="DD31" s="56"/>
      <c r="DE31" s="56"/>
      <c r="DF31" s="56"/>
      <c r="DG31" s="56"/>
      <c r="DH31" s="56"/>
      <c r="DJ31" s="56"/>
      <c r="DK31" s="56"/>
      <c r="DL31" s="56"/>
      <c r="DM31" s="56"/>
      <c r="DN31" s="56"/>
      <c r="DO31" s="56"/>
      <c r="DP31" s="56"/>
      <c r="DQ31" s="56"/>
      <c r="DR31" s="56"/>
      <c r="DS31" s="56"/>
      <c r="DT31" s="56"/>
      <c r="DU31" s="56"/>
      <c r="DV31" s="56"/>
      <c r="DW31" s="56"/>
      <c r="DX31" s="56"/>
      <c r="DY31" s="56"/>
      <c r="DZ31" s="56"/>
      <c r="EA31" s="56"/>
      <c r="EB31" s="56"/>
      <c r="EC31" s="56"/>
      <c r="ED31" s="56"/>
      <c r="EF31" s="56"/>
      <c r="EG31" s="56"/>
      <c r="EH31" s="56"/>
      <c r="EI31" s="56"/>
      <c r="EJ31" s="56"/>
      <c r="EK31" s="56"/>
      <c r="EL31" s="56"/>
      <c r="EM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row>
    <row r="32" spans="1:180" s="24" customFormat="1" ht="13.5" customHeight="1" x14ac:dyDescent="0.2">
      <c r="A32" s="36" t="s">
        <v>77</v>
      </c>
      <c r="B32" s="33" t="s">
        <v>111</v>
      </c>
      <c r="C32" s="179" t="s">
        <v>189</v>
      </c>
      <c r="D32" s="56" t="s">
        <v>189</v>
      </c>
      <c r="E32" s="56" t="s">
        <v>189</v>
      </c>
      <c r="F32" s="24" t="s">
        <v>189</v>
      </c>
      <c r="G32" s="56" t="s">
        <v>189</v>
      </c>
      <c r="H32" s="56" t="s">
        <v>189</v>
      </c>
      <c r="I32" s="56"/>
      <c r="J32" s="56"/>
      <c r="K32" s="24" t="s">
        <v>189</v>
      </c>
      <c r="L32" s="56" t="s">
        <v>189</v>
      </c>
      <c r="M32" s="56" t="s">
        <v>189</v>
      </c>
      <c r="N32" s="56" t="s">
        <v>189</v>
      </c>
      <c r="O32" s="56" t="s">
        <v>189</v>
      </c>
      <c r="P32" s="56" t="s">
        <v>189</v>
      </c>
      <c r="Q32" s="56"/>
      <c r="R32" s="56"/>
      <c r="S32" s="56" t="s">
        <v>189</v>
      </c>
      <c r="T32" s="56" t="s">
        <v>189</v>
      </c>
      <c r="U32" s="56" t="s">
        <v>189</v>
      </c>
      <c r="V32" s="56"/>
      <c r="W32" s="56"/>
      <c r="X32" s="56" t="s">
        <v>189</v>
      </c>
      <c r="Y32" s="56" t="s">
        <v>189</v>
      </c>
      <c r="Z32" s="56" t="s">
        <v>189</v>
      </c>
      <c r="AA32" s="56" t="s">
        <v>189</v>
      </c>
      <c r="AB32" s="56"/>
      <c r="AC32" s="56"/>
      <c r="AD32" s="56" t="s">
        <v>189</v>
      </c>
      <c r="AE32" s="56" t="s">
        <v>189</v>
      </c>
      <c r="AF32" s="56" t="s">
        <v>189</v>
      </c>
      <c r="AG32" s="56" t="s">
        <v>189</v>
      </c>
      <c r="AH32" s="56" t="s">
        <v>189</v>
      </c>
      <c r="AI32" s="56"/>
      <c r="AJ32" s="56"/>
      <c r="AK32" s="56" t="s">
        <v>189</v>
      </c>
      <c r="AL32" s="56" t="s">
        <v>189</v>
      </c>
      <c r="AM32" s="56" t="s">
        <v>189</v>
      </c>
      <c r="AN32" s="56" t="s">
        <v>189</v>
      </c>
      <c r="AO32" s="56" t="s">
        <v>189</v>
      </c>
      <c r="AP32" s="56" t="s">
        <v>189</v>
      </c>
      <c r="AQ32" s="56"/>
      <c r="AR32" s="56"/>
      <c r="AS32" s="56" t="s">
        <v>189</v>
      </c>
      <c r="AT32" s="56" t="s">
        <v>189</v>
      </c>
      <c r="AU32" s="56" t="s">
        <v>189</v>
      </c>
      <c r="AV32" s="56" t="s">
        <v>189</v>
      </c>
      <c r="AW32" s="56"/>
      <c r="AX32" s="56"/>
      <c r="AY32" s="56" t="s">
        <v>189</v>
      </c>
      <c r="AZ32" s="56" t="s">
        <v>189</v>
      </c>
      <c r="BA32" s="56" t="s">
        <v>189</v>
      </c>
      <c r="BB32" s="56" t="s">
        <v>189</v>
      </c>
      <c r="BC32" s="56" t="s">
        <v>189</v>
      </c>
      <c r="BD32" s="56" t="s">
        <v>189</v>
      </c>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X32" s="56"/>
      <c r="CY32" s="56"/>
      <c r="CZ32" s="56"/>
      <c r="DA32" s="56"/>
      <c r="DB32" s="56"/>
      <c r="DC32" s="56"/>
      <c r="DD32" s="56"/>
      <c r="DE32" s="56"/>
      <c r="DF32" s="56"/>
      <c r="DG32" s="56"/>
      <c r="DH32" s="56"/>
      <c r="DJ32" s="56"/>
      <c r="DK32" s="56"/>
      <c r="DL32" s="56"/>
      <c r="DM32" s="56"/>
      <c r="DN32" s="56"/>
      <c r="DO32" s="56"/>
      <c r="DP32" s="56"/>
      <c r="DQ32" s="56"/>
      <c r="DR32" s="56"/>
      <c r="DS32" s="56"/>
      <c r="DT32" s="56"/>
      <c r="DU32" s="56"/>
      <c r="DV32" s="56"/>
      <c r="DW32" s="56"/>
      <c r="DX32" s="56"/>
      <c r="DY32" s="56"/>
      <c r="DZ32" s="56"/>
      <c r="EA32" s="56"/>
      <c r="EB32" s="56"/>
      <c r="EC32" s="56"/>
      <c r="ED32" s="56"/>
      <c r="EF32" s="56"/>
      <c r="EG32" s="56"/>
      <c r="EH32" s="56"/>
      <c r="EI32" s="56"/>
      <c r="EJ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row>
    <row r="33" spans="1:180" s="43" customFormat="1" ht="13.5" customHeight="1" thickBot="1" x14ac:dyDescent="0.25">
      <c r="A33" s="37"/>
      <c r="B33" s="44" t="s">
        <v>112</v>
      </c>
      <c r="C33" s="180" t="s">
        <v>190</v>
      </c>
      <c r="D33" s="57" t="s">
        <v>190</v>
      </c>
      <c r="E33" s="57" t="s">
        <v>190</v>
      </c>
      <c r="F33" s="43" t="s">
        <v>190</v>
      </c>
      <c r="G33" s="57" t="s">
        <v>190</v>
      </c>
      <c r="H33" s="57" t="s">
        <v>190</v>
      </c>
      <c r="I33" s="57"/>
      <c r="J33" s="57"/>
      <c r="K33" s="43" t="s">
        <v>190</v>
      </c>
      <c r="L33" s="57" t="s">
        <v>190</v>
      </c>
      <c r="M33" s="57" t="s">
        <v>190</v>
      </c>
      <c r="N33" s="57" t="s">
        <v>190</v>
      </c>
      <c r="O33" s="57" t="s">
        <v>190</v>
      </c>
      <c r="P33" s="57" t="s">
        <v>190</v>
      </c>
      <c r="Q33" s="57"/>
      <c r="R33" s="57"/>
      <c r="S33" s="57" t="s">
        <v>190</v>
      </c>
      <c r="T33" s="57" t="s">
        <v>190</v>
      </c>
      <c r="U33" s="57" t="s">
        <v>190</v>
      </c>
      <c r="V33" s="57"/>
      <c r="W33" s="57"/>
      <c r="X33" s="57" t="s">
        <v>190</v>
      </c>
      <c r="Y33" s="57" t="s">
        <v>190</v>
      </c>
      <c r="Z33" s="57" t="s">
        <v>190</v>
      </c>
      <c r="AA33" s="57" t="s">
        <v>190</v>
      </c>
      <c r="AB33" s="57"/>
      <c r="AC33" s="57"/>
      <c r="AD33" s="57" t="s">
        <v>190</v>
      </c>
      <c r="AE33" s="57" t="s">
        <v>190</v>
      </c>
      <c r="AF33" s="57" t="s">
        <v>190</v>
      </c>
      <c r="AG33" s="57" t="s">
        <v>190</v>
      </c>
      <c r="AH33" s="57" t="s">
        <v>190</v>
      </c>
      <c r="AI33" s="57"/>
      <c r="AJ33" s="57"/>
      <c r="AK33" s="57" t="s">
        <v>190</v>
      </c>
      <c r="AL33" s="57" t="s">
        <v>190</v>
      </c>
      <c r="AM33" s="57" t="s">
        <v>190</v>
      </c>
      <c r="AN33" s="57" t="s">
        <v>221</v>
      </c>
      <c r="AO33" s="57" t="s">
        <v>221</v>
      </c>
      <c r="AP33" s="57" t="s">
        <v>221</v>
      </c>
      <c r="AQ33" s="57"/>
      <c r="AR33" s="57"/>
      <c r="AS33" s="57" t="s">
        <v>190</v>
      </c>
      <c r="AT33" s="57" t="s">
        <v>190</v>
      </c>
      <c r="AU33" s="57" t="s">
        <v>190</v>
      </c>
      <c r="AV33" s="57" t="s">
        <v>190</v>
      </c>
      <c r="AW33" s="57"/>
      <c r="AX33" s="57"/>
      <c r="AY33" s="57" t="s">
        <v>190</v>
      </c>
      <c r="AZ33" s="57" t="s">
        <v>190</v>
      </c>
      <c r="BA33" s="57" t="s">
        <v>190</v>
      </c>
      <c r="BB33" s="57" t="s">
        <v>190</v>
      </c>
      <c r="BC33" s="57" t="s">
        <v>190</v>
      </c>
      <c r="BD33" s="57" t="s">
        <v>190</v>
      </c>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X33" s="57"/>
      <c r="CY33" s="57"/>
      <c r="CZ33" s="57"/>
      <c r="DA33" s="57"/>
      <c r="DB33" s="57"/>
      <c r="DC33" s="57"/>
      <c r="DD33" s="57"/>
      <c r="DE33" s="57"/>
      <c r="DF33" s="57"/>
      <c r="DG33" s="57"/>
      <c r="DH33" s="57"/>
      <c r="DJ33" s="57"/>
      <c r="DK33" s="57"/>
      <c r="DL33" s="57"/>
      <c r="DM33" s="57"/>
      <c r="DN33" s="57"/>
      <c r="DO33" s="57"/>
      <c r="DP33" s="57"/>
      <c r="DQ33" s="57"/>
      <c r="DR33" s="57"/>
      <c r="DS33" s="57"/>
      <c r="DT33" s="57"/>
      <c r="DU33" s="57"/>
      <c r="DV33" s="57"/>
      <c r="DW33" s="57"/>
      <c r="DX33" s="57"/>
      <c r="DY33" s="57"/>
      <c r="DZ33" s="57"/>
      <c r="EA33" s="57"/>
      <c r="EB33" s="57"/>
      <c r="EC33" s="57"/>
      <c r="ED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row>
    <row r="34" spans="1:180" s="41" customFormat="1" ht="13.5" customHeight="1" x14ac:dyDescent="0.2">
      <c r="A34" s="34"/>
      <c r="B34" s="50" t="s">
        <v>113</v>
      </c>
      <c r="C34" s="71">
        <v>194.45</v>
      </c>
      <c r="D34" s="63">
        <v>194.45</v>
      </c>
      <c r="E34" s="63">
        <v>194.45</v>
      </c>
      <c r="F34" s="63">
        <v>194.45</v>
      </c>
      <c r="G34" s="63">
        <v>194.45</v>
      </c>
      <c r="H34" s="63">
        <v>194.45</v>
      </c>
      <c r="I34" s="63">
        <v>194.45000000000002</v>
      </c>
      <c r="J34" s="63">
        <v>2.8421709430404007E-14</v>
      </c>
      <c r="K34" s="63">
        <v>194.45</v>
      </c>
      <c r="L34" s="63">
        <v>194.45</v>
      </c>
      <c r="M34" s="63">
        <v>194.45</v>
      </c>
      <c r="N34" s="63">
        <v>194.45</v>
      </c>
      <c r="O34" s="63">
        <v>194.45</v>
      </c>
      <c r="P34" s="63">
        <v>194.45</v>
      </c>
      <c r="Q34" s="63">
        <v>194.45000000000002</v>
      </c>
      <c r="R34" s="63">
        <v>2.8421709430404007E-14</v>
      </c>
      <c r="S34" s="63">
        <v>177.15</v>
      </c>
      <c r="T34" s="63">
        <v>177.15</v>
      </c>
      <c r="U34" s="63">
        <v>177.15</v>
      </c>
      <c r="V34" s="63">
        <v>177.15</v>
      </c>
      <c r="W34" s="63">
        <v>0</v>
      </c>
      <c r="X34" s="63">
        <v>177.15</v>
      </c>
      <c r="Y34" s="63">
        <v>177.15</v>
      </c>
      <c r="Z34" s="63">
        <v>177.15</v>
      </c>
      <c r="AA34" s="63">
        <v>177.15</v>
      </c>
      <c r="AB34" s="63">
        <v>177.15</v>
      </c>
      <c r="AC34" s="63">
        <v>0</v>
      </c>
      <c r="AD34" s="63">
        <v>177.15</v>
      </c>
      <c r="AE34" s="63">
        <v>177.15</v>
      </c>
      <c r="AF34" s="63">
        <v>177.15</v>
      </c>
      <c r="AG34" s="63">
        <v>177.15</v>
      </c>
      <c r="AH34" s="63">
        <v>177.15</v>
      </c>
      <c r="AI34" s="63">
        <v>177.15</v>
      </c>
      <c r="AJ34" s="63">
        <v>0</v>
      </c>
      <c r="AK34" s="63">
        <v>194.45</v>
      </c>
      <c r="AL34" s="63">
        <v>194.45</v>
      </c>
      <c r="AM34" s="63">
        <v>194.45</v>
      </c>
      <c r="AN34" s="63">
        <v>194.45</v>
      </c>
      <c r="AO34" s="63">
        <v>194.45</v>
      </c>
      <c r="AP34" s="63">
        <v>194.45</v>
      </c>
      <c r="AQ34" s="63">
        <v>194.45000000000002</v>
      </c>
      <c r="AR34" s="63">
        <v>2.8421709430404007E-14</v>
      </c>
      <c r="AS34" s="63">
        <v>177.15</v>
      </c>
      <c r="AT34" s="63">
        <v>177.15</v>
      </c>
      <c r="AU34" s="63">
        <v>177.15</v>
      </c>
      <c r="AV34" s="63">
        <v>177.15</v>
      </c>
      <c r="AW34" s="63">
        <v>177.15</v>
      </c>
      <c r="AX34" s="63">
        <v>0</v>
      </c>
      <c r="AY34" s="63">
        <v>194.45</v>
      </c>
      <c r="AZ34" s="63">
        <v>194.45</v>
      </c>
      <c r="BA34" s="63">
        <v>194.45</v>
      </c>
      <c r="BB34" s="63">
        <v>194.45</v>
      </c>
      <c r="BC34" s="63">
        <v>194.45</v>
      </c>
      <c r="BD34" s="63">
        <v>194.45</v>
      </c>
      <c r="BE34" s="63">
        <v>194.45000000000002</v>
      </c>
      <c r="BF34" s="63">
        <v>2.8421709430404007E-14</v>
      </c>
      <c r="BH34" s="63"/>
      <c r="BI34" s="63"/>
      <c r="BJ34" s="63"/>
      <c r="BK34" s="63"/>
      <c r="BL34" s="63"/>
      <c r="BM34" s="63"/>
      <c r="BN34" s="63"/>
      <c r="BO34" s="63"/>
      <c r="BP34" s="63"/>
      <c r="BQ34" s="63"/>
      <c r="BR34" s="63"/>
      <c r="BS34" s="63"/>
      <c r="BT34" s="63"/>
      <c r="BU34" s="63"/>
      <c r="BV34" s="63"/>
      <c r="BW34" s="169"/>
      <c r="BX34" s="169"/>
      <c r="BY34" s="169"/>
      <c r="BZ34" s="169"/>
      <c r="CA34" s="63"/>
      <c r="CB34" s="63"/>
      <c r="CC34" s="63"/>
      <c r="CD34" s="63"/>
      <c r="CE34" s="169"/>
      <c r="CF34" s="169"/>
      <c r="CG34" s="169"/>
      <c r="CH34" s="169"/>
      <c r="CI34" s="63"/>
      <c r="CJ34" s="63"/>
      <c r="CK34" s="169"/>
      <c r="CL34" s="169"/>
      <c r="CO34" s="169"/>
      <c r="CP34" s="169"/>
      <c r="CQ34" s="169"/>
      <c r="CR34" s="169"/>
      <c r="CS34" s="63"/>
      <c r="CT34" s="63"/>
      <c r="CU34" s="63"/>
      <c r="CV34" s="63"/>
      <c r="CX34" s="63"/>
      <c r="CY34" s="63"/>
      <c r="CZ34" s="63"/>
      <c r="DA34" s="63"/>
      <c r="DB34" s="63"/>
      <c r="DC34" s="63"/>
      <c r="DD34" s="63"/>
      <c r="DE34" s="63"/>
      <c r="DF34" s="63"/>
      <c r="DG34" s="63"/>
      <c r="DH34" s="63"/>
      <c r="DJ34" s="63"/>
      <c r="DK34" s="63"/>
      <c r="DL34" s="63"/>
      <c r="DM34" s="63"/>
      <c r="DN34" s="63"/>
      <c r="DO34" s="63"/>
      <c r="DP34" s="63"/>
      <c r="DQ34" s="63"/>
      <c r="DR34" s="63"/>
      <c r="DS34" s="63"/>
      <c r="DT34" s="63"/>
      <c r="DU34" s="63"/>
      <c r="DV34" s="63"/>
      <c r="DW34" s="63"/>
      <c r="DX34" s="63"/>
      <c r="DY34" s="63"/>
      <c r="DZ34" s="63"/>
      <c r="EA34" s="63"/>
      <c r="EB34" s="63"/>
      <c r="EC34" s="63"/>
      <c r="ED34" s="63"/>
      <c r="EF34" s="63"/>
      <c r="EG34" s="63"/>
      <c r="EH34" s="63"/>
      <c r="EI34" s="63"/>
      <c r="EJ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row>
    <row r="35" spans="1:180" s="24" customFormat="1" ht="13.5" customHeight="1" x14ac:dyDescent="0.2">
      <c r="A35" s="34"/>
      <c r="B35" s="51" t="s">
        <v>114</v>
      </c>
      <c r="C35" s="48"/>
      <c r="CL35" s="64"/>
      <c r="CM35" s="64"/>
      <c r="CN35" s="64"/>
      <c r="DB35" s="56"/>
      <c r="DD35" s="56"/>
      <c r="DE35" s="56"/>
      <c r="EJ35" s="56"/>
      <c r="EO35" s="56"/>
      <c r="EP35" s="56"/>
      <c r="EV35" s="56"/>
      <c r="FA35" s="56"/>
      <c r="FB35" s="56"/>
      <c r="FC35" s="56"/>
      <c r="FQ35" s="56"/>
    </row>
    <row r="36" spans="1:180" s="24" customFormat="1" ht="13.5" customHeight="1" x14ac:dyDescent="0.2">
      <c r="A36" s="34"/>
      <c r="B36" s="51" t="s">
        <v>115</v>
      </c>
      <c r="C36" s="48"/>
      <c r="CM36" s="56"/>
      <c r="CN36" s="56"/>
      <c r="DB36" s="56"/>
      <c r="EJ36" s="56"/>
    </row>
    <row r="37" spans="1:180" s="56" customFormat="1" ht="13.5" customHeight="1" x14ac:dyDescent="0.2">
      <c r="A37" s="34"/>
      <c r="B37" s="51" t="s">
        <v>48</v>
      </c>
      <c r="C37" s="48">
        <v>2.3640930756598801</v>
      </c>
      <c r="D37" s="24">
        <v>2.3640930756598801</v>
      </c>
      <c r="E37" s="24">
        <v>2.3640930756598801</v>
      </c>
      <c r="F37" s="24">
        <v>2.3640930756598801</v>
      </c>
      <c r="G37" s="24">
        <v>2.3640930756598801</v>
      </c>
      <c r="H37" s="24">
        <v>2.3640930756598801</v>
      </c>
      <c r="I37" s="24">
        <v>2.3640930756598801</v>
      </c>
      <c r="J37" s="24">
        <v>0</v>
      </c>
      <c r="K37" s="24">
        <v>2.3640930756598801</v>
      </c>
      <c r="L37" s="24">
        <v>2.3640930756598801</v>
      </c>
      <c r="M37" s="24">
        <v>2.3640930756598801</v>
      </c>
      <c r="N37" s="24">
        <v>2.3640930756598801</v>
      </c>
      <c r="O37" s="24">
        <v>2.3640930756598801</v>
      </c>
      <c r="P37" s="24">
        <v>2.3640930756598801</v>
      </c>
      <c r="Q37" s="24">
        <v>2.3640930756598801</v>
      </c>
      <c r="R37" s="24">
        <v>0</v>
      </c>
      <c r="S37" s="24">
        <v>2.4985228088359901</v>
      </c>
      <c r="T37" s="24">
        <v>2.4985228088359901</v>
      </c>
      <c r="U37" s="24">
        <v>2.4985228088359901</v>
      </c>
      <c r="V37" s="24">
        <v>2.4985228088359901</v>
      </c>
      <c r="W37" s="24">
        <v>0</v>
      </c>
      <c r="X37" s="24">
        <v>2.4985228088359901</v>
      </c>
      <c r="Y37" s="24">
        <v>2.4985228088359901</v>
      </c>
      <c r="Z37" s="24">
        <v>2.4985228088359901</v>
      </c>
      <c r="AA37" s="24">
        <v>2.4985228088359901</v>
      </c>
      <c r="AB37" s="24">
        <v>2.4985228088359901</v>
      </c>
      <c r="AC37" s="24">
        <v>0</v>
      </c>
      <c r="AD37" s="24">
        <v>2.4985228088359901</v>
      </c>
      <c r="AE37" s="24">
        <v>2.4985228088359901</v>
      </c>
      <c r="AF37" s="24">
        <v>2.4985228088359901</v>
      </c>
      <c r="AG37" s="24">
        <v>2.4985228088359901</v>
      </c>
      <c r="AH37" s="24">
        <v>2.4985228088359901</v>
      </c>
      <c r="AI37" s="24">
        <v>2.4985228088359901</v>
      </c>
      <c r="AJ37" s="24">
        <v>0</v>
      </c>
      <c r="AK37" s="24">
        <v>2.3640930756598801</v>
      </c>
      <c r="AL37" s="24">
        <v>2.3640930756598801</v>
      </c>
      <c r="AM37" s="24">
        <v>2.3640930756598801</v>
      </c>
      <c r="AN37" s="24">
        <v>2.3640930756598801</v>
      </c>
      <c r="AO37" s="24">
        <v>2.3640930756598801</v>
      </c>
      <c r="AP37" s="24">
        <v>2.3640930756598801</v>
      </c>
      <c r="AQ37" s="24">
        <v>2.3640930756598801</v>
      </c>
      <c r="AR37" s="24">
        <v>0</v>
      </c>
      <c r="AS37" s="24">
        <v>2.4985228088359901</v>
      </c>
      <c r="AT37" s="24">
        <v>2.4985228088359901</v>
      </c>
      <c r="AU37" s="24">
        <v>2.4985228088359901</v>
      </c>
      <c r="AV37" s="24">
        <v>2.4985228088359901</v>
      </c>
      <c r="AW37" s="24">
        <v>2.4985228088359901</v>
      </c>
      <c r="AX37" s="24">
        <v>0</v>
      </c>
      <c r="AY37" s="24">
        <v>2.3640930756598801</v>
      </c>
      <c r="AZ37" s="24">
        <v>2.3640930756598801</v>
      </c>
      <c r="BA37" s="24">
        <v>2.3640930756598801</v>
      </c>
      <c r="BB37" s="24">
        <v>2.3640930756598801</v>
      </c>
      <c r="BC37" s="24">
        <v>2.3640930756598801</v>
      </c>
      <c r="BD37" s="24">
        <v>2.3640930756598801</v>
      </c>
      <c r="BE37" s="24">
        <v>2.3640930756598801</v>
      </c>
      <c r="BF37" s="24">
        <v>0</v>
      </c>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row>
    <row r="38" spans="1:180"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row>
    <row r="39" spans="1:180"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row>
    <row r="40" spans="1:180" s="41" customFormat="1" ht="13.5" customHeight="1" x14ac:dyDescent="0.2">
      <c r="A40" s="60"/>
      <c r="B40" s="50" t="s">
        <v>116</v>
      </c>
      <c r="C40" s="71">
        <v>128.54535419104201</v>
      </c>
      <c r="D40" s="63">
        <v>128.34280929433001</v>
      </c>
      <c r="E40" s="63">
        <v>128.300905384261</v>
      </c>
      <c r="F40" s="63">
        <v>129.22572598256701</v>
      </c>
      <c r="G40" s="63">
        <v>129.152593397885</v>
      </c>
      <c r="H40" s="63">
        <v>129.01849030544599</v>
      </c>
      <c r="I40" s="63">
        <v>128.76431309258851</v>
      </c>
      <c r="J40" s="63">
        <v>0.38048755185629812</v>
      </c>
      <c r="K40" s="63">
        <v>128.22184353208499</v>
      </c>
      <c r="L40" s="63">
        <v>128.03655107480699</v>
      </c>
      <c r="M40" s="63">
        <v>127.85848126614501</v>
      </c>
      <c r="N40" s="63">
        <v>129.03883427552901</v>
      </c>
      <c r="O40" s="63">
        <v>128.848129760055</v>
      </c>
      <c r="P40" s="63">
        <v>128.87506957564401</v>
      </c>
      <c r="Q40" s="63">
        <v>128.47981824737752</v>
      </c>
      <c r="R40" s="63">
        <v>0.45706897489210735</v>
      </c>
      <c r="S40" s="63">
        <v>118.002606251968</v>
      </c>
      <c r="T40" s="63">
        <v>117.936316609836</v>
      </c>
      <c r="U40" s="63">
        <v>117.746491946277</v>
      </c>
      <c r="V40" s="63">
        <v>117.89513826936034</v>
      </c>
      <c r="W40" s="63">
        <v>0.10853686374727846</v>
      </c>
      <c r="X40" s="63">
        <v>114.344206209258</v>
      </c>
      <c r="Y40" s="63">
        <v>114.085237408631</v>
      </c>
      <c r="Z40" s="63">
        <v>114.597655375005</v>
      </c>
      <c r="AA40" s="63">
        <v>114.329114733285</v>
      </c>
      <c r="AB40" s="63">
        <v>114.33905343154476</v>
      </c>
      <c r="AC40" s="63">
        <v>0.1812614599759374</v>
      </c>
      <c r="AD40" s="63">
        <v>122.00786932704899</v>
      </c>
      <c r="AE40" s="63">
        <v>121.805980720973</v>
      </c>
      <c r="AF40" s="63">
        <v>122.349487366018</v>
      </c>
      <c r="AG40" s="63">
        <v>122.21915691308099</v>
      </c>
      <c r="AH40" s="63">
        <v>121.98803776792801</v>
      </c>
      <c r="AI40" s="63">
        <v>122.07410641900981</v>
      </c>
      <c r="AJ40" s="63">
        <v>0.19003203245959108</v>
      </c>
      <c r="AK40" s="63">
        <v>127.737877299414</v>
      </c>
      <c r="AL40" s="63">
        <v>127.37388008443099</v>
      </c>
      <c r="AM40" s="63">
        <v>127.261366891789</v>
      </c>
      <c r="AN40" s="63">
        <v>128.00215664090501</v>
      </c>
      <c r="AO40" s="63">
        <v>127.816275376758</v>
      </c>
      <c r="AP40" s="63">
        <v>127.75470047606601</v>
      </c>
      <c r="AQ40" s="63">
        <v>127.6577094615605</v>
      </c>
      <c r="AR40" s="63">
        <v>0.25731553129589346</v>
      </c>
      <c r="AS40" s="63">
        <v>122.27642028581499</v>
      </c>
      <c r="AT40" s="63">
        <v>122.39571102586901</v>
      </c>
      <c r="AU40" s="63">
        <v>122.252754353269</v>
      </c>
      <c r="AV40" s="63">
        <v>122.212754277076</v>
      </c>
      <c r="AW40" s="63">
        <v>122.28440998550724</v>
      </c>
      <c r="AX40" s="63">
        <v>6.8169598227452277E-2</v>
      </c>
      <c r="AY40" s="63">
        <v>131.02569111308799</v>
      </c>
      <c r="AZ40" s="63">
        <v>130.93520701149399</v>
      </c>
      <c r="BA40" s="63">
        <v>130.87291494477901</v>
      </c>
      <c r="BB40" s="63">
        <v>130.63884693151601</v>
      </c>
      <c r="BC40" s="63">
        <v>130.53492161373299</v>
      </c>
      <c r="BD40" s="63">
        <v>130.36908941157901</v>
      </c>
      <c r="BE40" s="63">
        <v>130.7294451710315</v>
      </c>
      <c r="BF40" s="63">
        <v>0.23330484273890789</v>
      </c>
      <c r="BH40" s="169"/>
      <c r="BI40" s="169"/>
      <c r="BJ40" s="169"/>
      <c r="BK40" s="169"/>
      <c r="BL40" s="169"/>
      <c r="BM40" s="63"/>
      <c r="BN40" s="63"/>
      <c r="BO40" s="63"/>
      <c r="BP40" s="63"/>
      <c r="BQ40" s="63"/>
      <c r="BR40" s="63"/>
      <c r="BS40" s="63"/>
      <c r="BT40" s="63"/>
      <c r="BU40" s="63"/>
      <c r="BV40" s="63"/>
      <c r="CA40" s="63"/>
      <c r="CB40" s="63"/>
      <c r="CC40" s="169"/>
      <c r="CD40" s="63"/>
      <c r="CI40" s="63"/>
      <c r="CJ40" s="63"/>
      <c r="CO40" s="169"/>
      <c r="CP40" s="169"/>
      <c r="CQ40" s="169"/>
      <c r="CR40" s="169"/>
      <c r="CS40" s="63"/>
      <c r="CT40" s="63"/>
      <c r="CU40" s="169"/>
      <c r="CV40" s="63"/>
      <c r="CX40" s="63"/>
      <c r="CY40" s="63"/>
      <c r="CZ40" s="63"/>
      <c r="DA40" s="63"/>
      <c r="DB40" s="63"/>
      <c r="DC40" s="63"/>
      <c r="DD40" s="63"/>
      <c r="DE40" s="63"/>
      <c r="DF40" s="63"/>
      <c r="DG40" s="63"/>
      <c r="DH40" s="63"/>
      <c r="DJ40" s="63"/>
      <c r="DK40" s="63"/>
      <c r="DL40" s="63"/>
      <c r="DM40" s="63"/>
      <c r="DN40" s="63"/>
      <c r="DO40" s="63"/>
      <c r="DP40" s="63"/>
      <c r="DQ40" s="63"/>
      <c r="DR40" s="63"/>
      <c r="DS40" s="63"/>
      <c r="DT40" s="63"/>
      <c r="DU40" s="63"/>
      <c r="DV40" s="63"/>
      <c r="DW40" s="63"/>
      <c r="DX40" s="63"/>
      <c r="DY40" s="63"/>
      <c r="DZ40" s="63"/>
      <c r="EA40" s="63"/>
      <c r="EB40" s="63"/>
      <c r="EC40" s="63"/>
      <c r="ED40" s="63"/>
      <c r="EF40" s="63"/>
      <c r="EG40" s="63"/>
      <c r="EH40" s="63"/>
      <c r="EI40" s="63"/>
      <c r="EJ40" s="63"/>
      <c r="EK40" s="63"/>
      <c r="EL40" s="63"/>
      <c r="EM40" s="63"/>
      <c r="EN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row>
    <row r="41" spans="1:180" s="24" customFormat="1" ht="13.5" customHeight="1" x14ac:dyDescent="0.2">
      <c r="A41" s="60"/>
      <c r="B41" s="51" t="s">
        <v>117</v>
      </c>
      <c r="C41" s="72">
        <v>190.008669664851</v>
      </c>
      <c r="D41" s="56">
        <v>189.72992633190401</v>
      </c>
      <c r="E41" s="56">
        <v>189.678220398657</v>
      </c>
      <c r="F41" s="56">
        <v>190.82687942508699</v>
      </c>
      <c r="G41" s="56">
        <v>190.87924380350799</v>
      </c>
      <c r="H41" s="56">
        <v>190.72758231805699</v>
      </c>
      <c r="I41" s="56">
        <v>190.30842032367732</v>
      </c>
      <c r="J41" s="56">
        <v>0.51510415839470403</v>
      </c>
      <c r="K41" s="56">
        <v>185.50816878262901</v>
      </c>
      <c r="L41" s="56">
        <v>185.472016912502</v>
      </c>
      <c r="M41" s="56">
        <v>185.37549106954799</v>
      </c>
      <c r="N41" s="56">
        <v>188.72818797302199</v>
      </c>
      <c r="O41" s="56">
        <v>188.607639782559</v>
      </c>
      <c r="P41" s="56">
        <v>188.72959863931101</v>
      </c>
      <c r="Q41" s="56">
        <v>187.07018385992851</v>
      </c>
      <c r="R41" s="56">
        <v>1.6192806072669419</v>
      </c>
      <c r="S41" s="56">
        <v>172.41687293218001</v>
      </c>
      <c r="T41" s="56">
        <v>172.404449434593</v>
      </c>
      <c r="U41" s="56">
        <v>172.513139013726</v>
      </c>
      <c r="V41" s="56">
        <v>172.44482046016637</v>
      </c>
      <c r="W41" s="56">
        <v>4.857402868088434E-2</v>
      </c>
      <c r="X41" s="56">
        <v>168.99988669944099</v>
      </c>
      <c r="Y41" s="56">
        <v>168.86853752406199</v>
      </c>
      <c r="Z41" s="56">
        <v>168.796505281886</v>
      </c>
      <c r="AA41" s="56">
        <v>168.65485799416399</v>
      </c>
      <c r="AB41" s="56">
        <v>168.82994687488824</v>
      </c>
      <c r="AC41" s="56">
        <v>0.12464272789504208</v>
      </c>
      <c r="AD41" s="56">
        <v>183.055460971862</v>
      </c>
      <c r="AE41" s="56">
        <v>183.13132594837501</v>
      </c>
      <c r="AF41" s="56">
        <v>183.46968453671499</v>
      </c>
      <c r="AG41" s="56">
        <v>183.403763353127</v>
      </c>
      <c r="AH41" s="56">
        <v>183.45824217789101</v>
      </c>
      <c r="AI41" s="56">
        <v>183.303695397594</v>
      </c>
      <c r="AJ41" s="56">
        <v>0.17480403569334912</v>
      </c>
      <c r="AK41" s="56">
        <v>191.203705982099</v>
      </c>
      <c r="AL41" s="56">
        <v>190.698133276124</v>
      </c>
      <c r="AM41" s="56">
        <v>190.90284328630401</v>
      </c>
      <c r="AN41" s="56">
        <v>191.58975757198999</v>
      </c>
      <c r="AO41" s="56">
        <v>191.39796397797599</v>
      </c>
      <c r="AP41" s="56">
        <v>191.43583485008</v>
      </c>
      <c r="AQ41" s="56">
        <v>191.20470649076216</v>
      </c>
      <c r="AR41" s="56">
        <v>0.31272243470636379</v>
      </c>
      <c r="AS41" s="56">
        <v>179.649236136241</v>
      </c>
      <c r="AT41" s="56">
        <v>179.50584765380401</v>
      </c>
      <c r="AU41" s="56">
        <v>179.38863348613</v>
      </c>
      <c r="AV41" s="56">
        <v>179.46210727901001</v>
      </c>
      <c r="AW41" s="56">
        <v>179.50145613879624</v>
      </c>
      <c r="AX41" s="56">
        <v>9.5046694800449569E-2</v>
      </c>
      <c r="AY41" s="56">
        <v>193.60222910264301</v>
      </c>
      <c r="AZ41" s="56">
        <v>193.69864765196499</v>
      </c>
      <c r="BA41" s="56">
        <v>193.535888121422</v>
      </c>
      <c r="BB41" s="56">
        <v>192.58912007047499</v>
      </c>
      <c r="BC41" s="56">
        <v>192.64979047295199</v>
      </c>
      <c r="BD41" s="56">
        <v>192.372084743752</v>
      </c>
      <c r="BE41" s="56">
        <v>193.07462669386814</v>
      </c>
      <c r="BF41" s="56">
        <v>0.54624418380917439</v>
      </c>
      <c r="BH41" s="56"/>
      <c r="BI41" s="56"/>
      <c r="BJ41" s="56"/>
      <c r="BK41" s="56"/>
      <c r="BL41" s="56"/>
      <c r="BM41" s="56"/>
      <c r="BN41" s="56"/>
      <c r="BO41" s="56"/>
      <c r="BP41" s="56"/>
      <c r="BQ41" s="56"/>
      <c r="BR41" s="56"/>
      <c r="BS41" s="56"/>
      <c r="BT41" s="56"/>
      <c r="BU41" s="56"/>
      <c r="BV41" s="56"/>
      <c r="BW41" s="64"/>
      <c r="BX41" s="64"/>
      <c r="BY41" s="64"/>
      <c r="BZ41" s="64"/>
      <c r="CA41" s="56"/>
      <c r="CB41" s="56"/>
      <c r="CC41" s="56"/>
      <c r="CD41" s="56"/>
      <c r="CE41" s="64"/>
      <c r="CF41" s="64"/>
      <c r="CG41" s="64"/>
      <c r="CH41" s="64"/>
      <c r="CI41" s="56"/>
      <c r="CJ41" s="56"/>
      <c r="CK41" s="64"/>
      <c r="CO41" s="64"/>
      <c r="CP41" s="64"/>
      <c r="CQ41" s="64"/>
      <c r="CR41" s="64"/>
      <c r="CS41" s="56"/>
      <c r="CT41" s="56"/>
      <c r="CU41" s="56"/>
      <c r="CV41" s="56"/>
      <c r="CX41" s="56"/>
      <c r="CY41" s="56"/>
      <c r="CZ41" s="56"/>
      <c r="DA41" s="56"/>
      <c r="DB41" s="56"/>
      <c r="DC41" s="56"/>
      <c r="DD41" s="56"/>
      <c r="DE41" s="56"/>
      <c r="DF41" s="56"/>
      <c r="DG41" s="56"/>
      <c r="DH41" s="56"/>
      <c r="DJ41" s="56"/>
      <c r="DK41" s="56"/>
      <c r="DL41" s="56"/>
      <c r="DM41" s="56"/>
      <c r="DN41" s="56"/>
      <c r="DO41" s="56"/>
      <c r="DP41" s="56"/>
      <c r="DQ41" s="56"/>
      <c r="DR41" s="56"/>
      <c r="DS41" s="56"/>
      <c r="DT41" s="56"/>
      <c r="DU41" s="56"/>
      <c r="DV41" s="56"/>
      <c r="DW41" s="56"/>
      <c r="DX41" s="56"/>
      <c r="DY41" s="56"/>
      <c r="DZ41" s="56"/>
      <c r="EA41" s="56"/>
      <c r="EB41" s="56"/>
      <c r="EC41" s="56"/>
      <c r="ED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row>
    <row r="42" spans="1:180" s="24" customFormat="1" ht="13.5" customHeight="1" x14ac:dyDescent="0.2">
      <c r="A42" s="60"/>
      <c r="B42" s="51" t="s">
        <v>118</v>
      </c>
      <c r="C42" s="72">
        <v>285.83906725971002</v>
      </c>
      <c r="D42" s="56">
        <v>284.89158305168797</v>
      </c>
      <c r="E42" s="56">
        <v>284.978797832758</v>
      </c>
      <c r="F42" s="56">
        <v>286.850766455138</v>
      </c>
      <c r="G42" s="56">
        <v>287.582578997192</v>
      </c>
      <c r="H42" s="56">
        <v>287.06582011829602</v>
      </c>
      <c r="I42" s="56">
        <v>286.20143561913034</v>
      </c>
      <c r="J42" s="56">
        <v>1.03426430058292</v>
      </c>
      <c r="K42" s="56">
        <v>261.99386031191301</v>
      </c>
      <c r="L42" s="56">
        <v>262.27639816891201</v>
      </c>
      <c r="M42" s="56">
        <v>262.46354544782099</v>
      </c>
      <c r="N42" s="56">
        <v>279.73075847890698</v>
      </c>
      <c r="O42" s="56">
        <v>278.80259385552</v>
      </c>
      <c r="P42" s="56">
        <v>279.553856476649</v>
      </c>
      <c r="Q42" s="56">
        <v>270.80350212328699</v>
      </c>
      <c r="R42" s="56">
        <v>8.5647168072574882</v>
      </c>
      <c r="S42" s="56">
        <v>242.51959840870501</v>
      </c>
      <c r="T42" s="56">
        <v>242.51394617515101</v>
      </c>
      <c r="U42" s="56">
        <v>242.63539976206101</v>
      </c>
      <c r="V42" s="56">
        <v>242.55631478197233</v>
      </c>
      <c r="W42" s="56">
        <v>5.5969113463030372E-2</v>
      </c>
      <c r="X42" s="56">
        <v>239.095321685052</v>
      </c>
      <c r="Y42" s="56">
        <v>238.785353299023</v>
      </c>
      <c r="Z42" s="56">
        <v>239.138287383668</v>
      </c>
      <c r="AA42" s="56">
        <v>239.110837982032</v>
      </c>
      <c r="AB42" s="56">
        <v>239.03245008744372</v>
      </c>
      <c r="AC42" s="56">
        <v>0.14348854999938127</v>
      </c>
      <c r="AD42" s="56">
        <v>276.72862103808097</v>
      </c>
      <c r="AE42" s="56">
        <v>277.62767780094498</v>
      </c>
      <c r="AF42" s="56">
        <v>278.38057705968799</v>
      </c>
      <c r="AG42" s="56">
        <v>278.13435109154199</v>
      </c>
      <c r="AH42" s="56">
        <v>278.851587495827</v>
      </c>
      <c r="AI42" s="56">
        <v>277.9445628972166</v>
      </c>
      <c r="AJ42" s="56">
        <v>0.72494859129493661</v>
      </c>
      <c r="AK42" s="56">
        <v>292.55837180678498</v>
      </c>
      <c r="AL42" s="56">
        <v>291.32985166984099</v>
      </c>
      <c r="AM42" s="56">
        <v>291.708937718909</v>
      </c>
      <c r="AN42" s="56">
        <v>295.182245895341</v>
      </c>
      <c r="AO42" s="56">
        <v>294.26375709741399</v>
      </c>
      <c r="AP42" s="56">
        <v>294.38466083261898</v>
      </c>
      <c r="AQ42" s="56">
        <v>293.23797083681808</v>
      </c>
      <c r="AR42" s="56">
        <v>1.4484507110910798</v>
      </c>
      <c r="AS42" s="56">
        <v>256.06885068623598</v>
      </c>
      <c r="AT42" s="56">
        <v>256.16102315523602</v>
      </c>
      <c r="AU42" s="56">
        <v>255.79504987575999</v>
      </c>
      <c r="AV42" s="56">
        <v>255.66853553111599</v>
      </c>
      <c r="AW42" s="56">
        <v>255.92336481208702</v>
      </c>
      <c r="AX42" s="56">
        <v>0.19940556221557423</v>
      </c>
      <c r="AY42" s="56">
        <v>288.22610818972601</v>
      </c>
      <c r="AZ42" s="56">
        <v>288.46404080764103</v>
      </c>
      <c r="BA42" s="56">
        <v>288.25740824511303</v>
      </c>
      <c r="BB42" s="56">
        <v>286.78355287744699</v>
      </c>
      <c r="BC42" s="56">
        <v>287.18311512135301</v>
      </c>
      <c r="BD42" s="56">
        <v>285.95539086606198</v>
      </c>
      <c r="BE42" s="56">
        <v>287.47826935122367</v>
      </c>
      <c r="BF42" s="56">
        <v>0.91532977550411376</v>
      </c>
      <c r="BH42" s="56"/>
      <c r="BI42" s="56"/>
      <c r="BJ42" s="56"/>
      <c r="BK42" s="56"/>
      <c r="BL42" s="56"/>
      <c r="BM42" s="56"/>
      <c r="BN42" s="56"/>
      <c r="BO42" s="56"/>
      <c r="BP42" s="56"/>
      <c r="BQ42" s="56"/>
      <c r="BR42" s="56"/>
      <c r="BS42" s="56"/>
      <c r="BT42" s="56"/>
      <c r="BU42" s="56"/>
      <c r="BV42" s="56"/>
      <c r="BW42" s="64"/>
      <c r="BX42" s="64"/>
      <c r="BY42" s="64"/>
      <c r="BZ42" s="64"/>
      <c r="CA42" s="56"/>
      <c r="CB42" s="56"/>
      <c r="CC42" s="56"/>
      <c r="CD42" s="56"/>
      <c r="CE42" s="64"/>
      <c r="CF42" s="64"/>
      <c r="CG42" s="64"/>
      <c r="CH42" s="64"/>
      <c r="CI42" s="56"/>
      <c r="CJ42" s="56"/>
      <c r="CK42" s="64"/>
      <c r="CL42" s="64"/>
      <c r="CM42" s="64"/>
      <c r="CN42" s="64"/>
      <c r="CO42" s="56"/>
      <c r="CP42" s="56"/>
      <c r="CQ42" s="56"/>
      <c r="CR42" s="56"/>
      <c r="CS42" s="56"/>
      <c r="CT42" s="56"/>
      <c r="CU42" s="56"/>
      <c r="CV42" s="56"/>
      <c r="CX42" s="56"/>
      <c r="CY42" s="56"/>
      <c r="CZ42" s="56"/>
      <c r="DA42" s="56"/>
      <c r="DB42" s="56"/>
      <c r="DC42" s="56"/>
      <c r="DD42" s="56"/>
      <c r="DE42" s="56"/>
      <c r="DF42" s="56"/>
      <c r="DG42" s="56"/>
      <c r="DH42" s="56"/>
      <c r="DJ42" s="56"/>
      <c r="DK42" s="56"/>
      <c r="DL42" s="56"/>
      <c r="DM42" s="56"/>
      <c r="DN42" s="56"/>
      <c r="DO42" s="56"/>
      <c r="DP42" s="56"/>
      <c r="DQ42" s="56"/>
      <c r="DR42" s="56"/>
      <c r="DS42" s="56"/>
      <c r="DT42" s="56"/>
      <c r="DU42" s="56"/>
      <c r="DV42" s="56"/>
      <c r="DW42" s="56"/>
      <c r="DX42" s="56"/>
      <c r="DY42" s="56"/>
      <c r="DZ42" s="56"/>
      <c r="EA42" s="56"/>
      <c r="EB42" s="56"/>
      <c r="EC42" s="56"/>
      <c r="ED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row>
    <row r="43" spans="1:180" s="24" customFormat="1" ht="13.5" customHeight="1" x14ac:dyDescent="0.2">
      <c r="A43" s="60"/>
      <c r="B43" s="51" t="s">
        <v>119</v>
      </c>
      <c r="C43" s="48">
        <v>2.2236437019333999</v>
      </c>
      <c r="D43" s="24">
        <v>2.2197705085163202</v>
      </c>
      <c r="E43" s="24">
        <v>2.221175267464</v>
      </c>
      <c r="F43" s="24">
        <v>2.2197651765859301</v>
      </c>
      <c r="G43" s="24">
        <v>2.2266883802420199</v>
      </c>
      <c r="H43" s="24">
        <v>2.2249975134469402</v>
      </c>
      <c r="I43" s="24">
        <v>2.2226734246981019</v>
      </c>
      <c r="J43" s="24">
        <v>2.6328691252429323E-3</v>
      </c>
      <c r="K43" s="24">
        <v>2.04328570776129</v>
      </c>
      <c r="L43" s="24">
        <v>2.0484494151648498</v>
      </c>
      <c r="M43" s="24">
        <v>2.0527660179342102</v>
      </c>
      <c r="N43" s="24">
        <v>2.1678028947596801</v>
      </c>
      <c r="O43" s="24">
        <v>2.16380784396882</v>
      </c>
      <c r="P43" s="24">
        <v>2.1691849121568398</v>
      </c>
      <c r="Q43" s="24">
        <v>2.1075494652909486</v>
      </c>
      <c r="R43" s="24">
        <v>5.9467472629428475E-2</v>
      </c>
      <c r="S43" s="24">
        <v>2.0552054408939</v>
      </c>
      <c r="T43" s="24">
        <v>2.0563127045713201</v>
      </c>
      <c r="U43" s="24">
        <v>2.0606592667980799</v>
      </c>
      <c r="V43" s="24">
        <v>2.0573924707544333</v>
      </c>
      <c r="W43" s="24">
        <v>2.3537877992605895E-3</v>
      </c>
      <c r="X43" s="24">
        <v>2.0910138747868898</v>
      </c>
      <c r="Y43" s="24">
        <v>2.0930434009068102</v>
      </c>
      <c r="Z43" s="24">
        <v>2.0867642239373998</v>
      </c>
      <c r="AA43" s="24">
        <v>2.0914256052786402</v>
      </c>
      <c r="AB43" s="24">
        <v>2.0905617762274349</v>
      </c>
      <c r="AC43" s="24">
        <v>2.3200462377936976E-3</v>
      </c>
      <c r="AD43" s="24">
        <v>2.2681210856677998</v>
      </c>
      <c r="AE43" s="24">
        <v>2.2792614628416299</v>
      </c>
      <c r="AF43" s="24">
        <v>2.2752900976764301</v>
      </c>
      <c r="AG43" s="24">
        <v>2.2757017648988001</v>
      </c>
      <c r="AH43" s="24">
        <v>2.2858928842377</v>
      </c>
      <c r="AI43" s="24">
        <v>2.2768534590644718</v>
      </c>
      <c r="AJ43" s="24">
        <v>5.788515061273764E-3</v>
      </c>
      <c r="AK43" s="24">
        <v>2.2903024380234198</v>
      </c>
      <c r="AL43" s="24">
        <v>2.2872024584375499</v>
      </c>
      <c r="AM43" s="24">
        <v>2.29220339874984</v>
      </c>
      <c r="AN43" s="24">
        <v>2.3060724416029998</v>
      </c>
      <c r="AO43" s="24">
        <v>2.3022401194998601</v>
      </c>
      <c r="AP43" s="24">
        <v>2.3042961216739801</v>
      </c>
      <c r="AQ43" s="24">
        <v>2.2970528296646084</v>
      </c>
      <c r="AR43" s="24">
        <v>7.3806191621989424E-3</v>
      </c>
      <c r="AS43" s="24">
        <v>2.0941801378195999</v>
      </c>
      <c r="AT43" s="24">
        <v>2.09289215290474</v>
      </c>
      <c r="AU43" s="24">
        <v>2.0923459044251702</v>
      </c>
      <c r="AV43" s="24">
        <v>2.0919955289729799</v>
      </c>
      <c r="AW43" s="24">
        <v>2.0928534310306226</v>
      </c>
      <c r="AX43" s="24">
        <v>8.2994419740172311E-4</v>
      </c>
      <c r="AY43" s="24">
        <v>2.1997678908707901</v>
      </c>
      <c r="AZ43" s="24">
        <v>2.2031052410702499</v>
      </c>
      <c r="BA43" s="24">
        <v>2.2025749817427198</v>
      </c>
      <c r="BB43" s="24">
        <v>2.1952394683013901</v>
      </c>
      <c r="BC43" s="24">
        <v>2.2000481677321502</v>
      </c>
      <c r="BD43" s="24">
        <v>2.1934293792855502</v>
      </c>
      <c r="BE43" s="24">
        <v>2.1990275215004753</v>
      </c>
      <c r="BF43" s="24">
        <v>3.5704966949615317E-3</v>
      </c>
      <c r="BX43" s="64"/>
      <c r="BY43" s="64"/>
      <c r="BZ43" s="64"/>
      <c r="CE43" s="64"/>
      <c r="CF43" s="64"/>
      <c r="CG43" s="64"/>
      <c r="CH43" s="64"/>
      <c r="CK43" s="64"/>
      <c r="CL43" s="64"/>
      <c r="CM43" s="64"/>
      <c r="CN43" s="64"/>
      <c r="DB43" s="64"/>
      <c r="DE43" s="64"/>
      <c r="EP43" s="64"/>
      <c r="FA43" s="64"/>
      <c r="FC43" s="64"/>
      <c r="FQ43" s="64"/>
    </row>
    <row r="44" spans="1:180" s="24" customFormat="1" ht="13.5" customHeight="1" x14ac:dyDescent="0.2">
      <c r="A44" s="60"/>
      <c r="B44" s="51" t="s">
        <v>120</v>
      </c>
      <c r="C44" s="72">
        <v>157.29371306866801</v>
      </c>
      <c r="D44" s="56">
        <v>156.54877375735799</v>
      </c>
      <c r="E44" s="56">
        <v>156.677892448498</v>
      </c>
      <c r="F44" s="56">
        <v>157.62504047257099</v>
      </c>
      <c r="G44" s="56">
        <v>158.429985599307</v>
      </c>
      <c r="H44" s="56">
        <v>158.04732981284999</v>
      </c>
      <c r="I44" s="56">
        <v>157.43712252654197</v>
      </c>
      <c r="J44" s="56">
        <v>0.68063735910892564</v>
      </c>
      <c r="K44" s="56">
        <v>133.77201677982899</v>
      </c>
      <c r="L44" s="56">
        <v>134.23984709410499</v>
      </c>
      <c r="M44" s="56">
        <v>134.605064181676</v>
      </c>
      <c r="N44" s="56">
        <v>150.691924203377</v>
      </c>
      <c r="O44" s="56">
        <v>149.954464095464</v>
      </c>
      <c r="P44" s="56">
        <v>150.67878690100599</v>
      </c>
      <c r="Q44" s="56">
        <v>142.3236838759095</v>
      </c>
      <c r="R44" s="56">
        <v>8.1252745258096262</v>
      </c>
      <c r="S44" s="56">
        <v>124.516992156737</v>
      </c>
      <c r="T44" s="56">
        <v>124.57762956531499</v>
      </c>
      <c r="U44" s="56">
        <v>124.88890781578399</v>
      </c>
      <c r="V44" s="56">
        <v>124.66117651261202</v>
      </c>
      <c r="W44" s="56">
        <v>0.16292203383433781</v>
      </c>
      <c r="X44" s="56">
        <v>124.75111547579399</v>
      </c>
      <c r="Y44" s="56">
        <v>124.700115890391</v>
      </c>
      <c r="Z44" s="56">
        <v>124.540632008663</v>
      </c>
      <c r="AA44" s="56">
        <v>124.781723248747</v>
      </c>
      <c r="AB44" s="56">
        <v>124.69339665589874</v>
      </c>
      <c r="AC44" s="56">
        <v>9.2891381101136553E-2</v>
      </c>
      <c r="AD44" s="56">
        <v>154.72075171103199</v>
      </c>
      <c r="AE44" s="56">
        <v>155.82169707997201</v>
      </c>
      <c r="AF44" s="56">
        <v>156.03108969367</v>
      </c>
      <c r="AG44" s="56">
        <v>155.91519417846101</v>
      </c>
      <c r="AH44" s="56">
        <v>156.863549727899</v>
      </c>
      <c r="AI44" s="56">
        <v>155.87045647820679</v>
      </c>
      <c r="AJ44" s="56">
        <v>0.68384753050646985</v>
      </c>
      <c r="AK44" s="56">
        <v>164.820494507371</v>
      </c>
      <c r="AL44" s="56">
        <v>163.955971585409</v>
      </c>
      <c r="AM44" s="56">
        <v>164.44757082711999</v>
      </c>
      <c r="AN44" s="56">
        <v>167.18008925443601</v>
      </c>
      <c r="AO44" s="56">
        <v>166.44748172065599</v>
      </c>
      <c r="AP44" s="56">
        <v>166.629960356553</v>
      </c>
      <c r="AQ44" s="56">
        <v>165.58026137525749</v>
      </c>
      <c r="AR44" s="56">
        <v>1.2187383650444215</v>
      </c>
      <c r="AS44" s="56">
        <v>133.79243040042101</v>
      </c>
      <c r="AT44" s="56">
        <v>133.765312129367</v>
      </c>
      <c r="AU44" s="56">
        <v>133.54229552249001</v>
      </c>
      <c r="AV44" s="56">
        <v>133.45578125404001</v>
      </c>
      <c r="AW44" s="56">
        <v>133.63895482657949</v>
      </c>
      <c r="AX44" s="56">
        <v>0.14354136901748979</v>
      </c>
      <c r="AY44" s="56">
        <v>157.20041707663799</v>
      </c>
      <c r="AZ44" s="56">
        <v>157.52883379614701</v>
      </c>
      <c r="BA44" s="56">
        <v>157.38449330033399</v>
      </c>
      <c r="BB44" s="56">
        <v>156.14470594593101</v>
      </c>
      <c r="BC44" s="56">
        <v>156.64819350761999</v>
      </c>
      <c r="BD44" s="56">
        <v>155.58630145448299</v>
      </c>
      <c r="BE44" s="56">
        <v>156.74882418019214</v>
      </c>
      <c r="BF44" s="56">
        <v>0.70035358170280249</v>
      </c>
      <c r="BX44" s="64"/>
      <c r="BY44" s="64"/>
      <c r="BZ44" s="64"/>
      <c r="CE44" s="64"/>
      <c r="CF44" s="64"/>
      <c r="CG44" s="64"/>
      <c r="CH44" s="64"/>
      <c r="CK44" s="64"/>
      <c r="CL44" s="64"/>
      <c r="CM44" s="64"/>
      <c r="CN44" s="64"/>
      <c r="DB44" s="64"/>
      <c r="DE44" s="64"/>
      <c r="EP44" s="64"/>
      <c r="FA44" s="64"/>
      <c r="FC44" s="64"/>
      <c r="FQ44" s="64"/>
    </row>
    <row r="45" spans="1:180" s="24" customFormat="1" ht="13.5" customHeight="1" x14ac:dyDescent="0.2">
      <c r="A45" s="60"/>
      <c r="B45" s="51" t="s">
        <v>131</v>
      </c>
      <c r="C45" s="48">
        <v>1.5145822404546601</v>
      </c>
      <c r="D45" s="24">
        <v>1.5134297673389601</v>
      </c>
      <c r="E45" s="24">
        <v>1.51321610721068</v>
      </c>
      <c r="F45" s="24">
        <v>1.5146659115521499</v>
      </c>
      <c r="G45" s="24">
        <v>1.5156581403751399</v>
      </c>
      <c r="H45" s="24">
        <v>1.5152702261700099</v>
      </c>
      <c r="I45" s="24">
        <v>1.5144703988502668</v>
      </c>
      <c r="J45" s="24">
        <v>8.9044454177376691E-4</v>
      </c>
      <c r="K45" s="24">
        <v>1.46305451031825</v>
      </c>
      <c r="L45" s="24">
        <v>1.46536398514663</v>
      </c>
      <c r="M45" s="24">
        <v>1.4671537273475601</v>
      </c>
      <c r="N45" s="24">
        <v>1.4974474004961</v>
      </c>
      <c r="O45" s="24">
        <v>1.4961284071799099</v>
      </c>
      <c r="P45" s="24">
        <v>1.4965293645933899</v>
      </c>
      <c r="Q45" s="24">
        <v>1.4809462325136398</v>
      </c>
      <c r="R45" s="24">
        <v>1.5804927146713173E-2</v>
      </c>
      <c r="S45" s="24">
        <v>1.47014505763272</v>
      </c>
      <c r="T45" s="24">
        <v>1.4702691167502799</v>
      </c>
      <c r="U45" s="24">
        <v>1.47197592872611</v>
      </c>
      <c r="V45" s="24">
        <v>1.4707967010363701</v>
      </c>
      <c r="W45" s="24">
        <v>8.3537661141535843E-4</v>
      </c>
      <c r="X45" s="24">
        <v>1.47791371653082</v>
      </c>
      <c r="Y45" s="24">
        <v>1.4779745674553799</v>
      </c>
      <c r="Z45" s="24">
        <v>1.4774941638296699</v>
      </c>
      <c r="AA45" s="24">
        <v>1.47878537646345</v>
      </c>
      <c r="AB45" s="24">
        <v>1.4780419560698299</v>
      </c>
      <c r="AC45" s="24">
        <v>4.6736945363189017E-4</v>
      </c>
      <c r="AD45" s="24">
        <v>1.53167233644637</v>
      </c>
      <c r="AE45" s="24">
        <v>1.53407432162069</v>
      </c>
      <c r="AF45" s="24">
        <v>1.5320499925858899</v>
      </c>
      <c r="AG45" s="24">
        <v>1.5321242191812301</v>
      </c>
      <c r="AH45" s="24">
        <v>1.5342761361080901</v>
      </c>
      <c r="AI45" s="24">
        <v>1.5328394011884541</v>
      </c>
      <c r="AJ45" s="24">
        <v>1.1032612619620334E-3</v>
      </c>
      <c r="AK45" s="24">
        <v>1.53699693034884</v>
      </c>
      <c r="AL45" s="24">
        <v>1.53495899973855</v>
      </c>
      <c r="AM45" s="24">
        <v>1.5368487593511899</v>
      </c>
      <c r="AN45" s="24">
        <v>1.5386470479030401</v>
      </c>
      <c r="AO45" s="24">
        <v>1.5380397807430799</v>
      </c>
      <c r="AP45" s="24">
        <v>1.53827632821591</v>
      </c>
      <c r="AQ45" s="24">
        <v>1.5372946410501014</v>
      </c>
      <c r="AR45" s="24">
        <v>1.2308946364830349E-3</v>
      </c>
      <c r="AS45" s="24">
        <v>1.4827049814429401</v>
      </c>
      <c r="AT45" s="24">
        <v>1.4830271868934</v>
      </c>
      <c r="AU45" s="24">
        <v>1.4829960085223099</v>
      </c>
      <c r="AV45" s="24">
        <v>1.4826551563405901</v>
      </c>
      <c r="AW45" s="24">
        <v>1.4828458332998098</v>
      </c>
      <c r="AX45" s="24">
        <v>1.6706186857117343E-4</v>
      </c>
      <c r="AY45" s="24">
        <v>1.50692352906199</v>
      </c>
      <c r="AZ45" s="24">
        <v>1.50760815715546</v>
      </c>
      <c r="BA45" s="24">
        <v>1.5070771109324701</v>
      </c>
      <c r="BB45" s="24">
        <v>1.5037356867479399</v>
      </c>
      <c r="BC45" s="24">
        <v>1.5052413427934901</v>
      </c>
      <c r="BD45" s="24">
        <v>1.5032317113136999</v>
      </c>
      <c r="BE45" s="24">
        <v>1.505636256334175</v>
      </c>
      <c r="BF45" s="24">
        <v>1.6917192492855056E-3</v>
      </c>
      <c r="BX45" s="64"/>
      <c r="BY45" s="64"/>
      <c r="BZ45" s="64"/>
      <c r="CE45" s="64"/>
      <c r="CF45" s="64"/>
      <c r="CG45" s="64"/>
      <c r="CH45" s="64"/>
      <c r="CK45" s="64"/>
      <c r="CL45" s="64"/>
      <c r="CM45" s="64"/>
      <c r="CN45" s="64"/>
      <c r="DB45" s="64"/>
      <c r="DE45" s="64"/>
      <c r="EP45" s="64"/>
      <c r="FA45" s="64"/>
      <c r="FC45" s="64"/>
      <c r="FQ45" s="64"/>
    </row>
    <row r="46" spans="1:180" s="24" customFormat="1" ht="13.5" customHeight="1" x14ac:dyDescent="0.2">
      <c r="A46" s="60"/>
      <c r="B46" s="51" t="s">
        <v>132</v>
      </c>
      <c r="C46" s="191">
        <v>79.550593192416898</v>
      </c>
      <c r="D46" s="64">
        <v>79.297393287651602</v>
      </c>
      <c r="E46" s="64">
        <v>79.245412549224199</v>
      </c>
      <c r="F46" s="64">
        <v>79.919092033794698</v>
      </c>
      <c r="G46" s="64">
        <v>80.078682589892196</v>
      </c>
      <c r="H46" s="64">
        <v>79.951505305545894</v>
      </c>
      <c r="I46" s="64">
        <v>79.673779826420912</v>
      </c>
      <c r="J46" s="64">
        <v>0.3270056233577105</v>
      </c>
      <c r="K46" s="64">
        <v>70.767039322095002</v>
      </c>
      <c r="L46" s="64">
        <v>71.042991916835902</v>
      </c>
      <c r="M46" s="64">
        <v>71.255416155585806</v>
      </c>
      <c r="N46" s="64">
        <v>76.828636948217095</v>
      </c>
      <c r="O46" s="64">
        <v>76.561988504605196</v>
      </c>
      <c r="P46" s="64">
        <v>76.674524819282993</v>
      </c>
      <c r="Q46" s="64">
        <v>73.855099611103654</v>
      </c>
      <c r="R46" s="64">
        <v>2.8378615887992176</v>
      </c>
      <c r="S46" s="64">
        <v>66.586906353871996</v>
      </c>
      <c r="T46" s="64">
        <v>66.595883376621302</v>
      </c>
      <c r="U46" s="64">
        <v>66.795659865301502</v>
      </c>
      <c r="V46" s="64">
        <v>66.659483198598267</v>
      </c>
      <c r="W46" s="64">
        <v>9.6361161436765153E-2</v>
      </c>
      <c r="X46" s="64">
        <v>66.046559847132499</v>
      </c>
      <c r="Y46" s="64">
        <v>65.984893314537103</v>
      </c>
      <c r="Z46" s="64">
        <v>65.962184187105393</v>
      </c>
      <c r="AA46" s="64">
        <v>66.069909868916795</v>
      </c>
      <c r="AB46" s="64">
        <v>66.015886804422948</v>
      </c>
      <c r="AC46" s="64">
        <v>4.3885916215877445E-2</v>
      </c>
      <c r="AD46" s="64">
        <v>78.625518289048003</v>
      </c>
      <c r="AE46" s="64">
        <v>78.932316610613796</v>
      </c>
      <c r="AF46" s="64">
        <v>78.897514397402404</v>
      </c>
      <c r="AG46" s="64">
        <v>78.869293631304302</v>
      </c>
      <c r="AH46" s="64">
        <v>79.131702004000701</v>
      </c>
      <c r="AI46" s="64">
        <v>78.891268986473847</v>
      </c>
      <c r="AJ46" s="64">
        <v>0.16164052582160188</v>
      </c>
      <c r="AK46" s="64">
        <v>82.9571704179086</v>
      </c>
      <c r="AL46" s="64">
        <v>82.515848666897796</v>
      </c>
      <c r="AM46" s="64">
        <v>82.787024747826493</v>
      </c>
      <c r="AN46" s="64">
        <v>83.383725270589096</v>
      </c>
      <c r="AO46" s="64">
        <v>83.2028129031047</v>
      </c>
      <c r="AP46" s="64">
        <v>83.250303603667007</v>
      </c>
      <c r="AQ46" s="64">
        <v>83.016147601665622</v>
      </c>
      <c r="AR46" s="64">
        <v>0.29750656161137795</v>
      </c>
      <c r="AS46" s="64">
        <v>70.9505867839557</v>
      </c>
      <c r="AT46" s="64">
        <v>70.952136345582304</v>
      </c>
      <c r="AU46" s="64">
        <v>70.892418256811595</v>
      </c>
      <c r="AV46" s="64">
        <v>70.8617764458198</v>
      </c>
      <c r="AW46" s="64">
        <v>70.914229458042342</v>
      </c>
      <c r="AX46" s="64">
        <v>3.8684086718196287E-2</v>
      </c>
      <c r="AY46" s="64">
        <v>79.969158628741198</v>
      </c>
      <c r="AZ46" s="64">
        <v>80.080595518629707</v>
      </c>
      <c r="BA46" s="64">
        <v>79.956204300858104</v>
      </c>
      <c r="BB46" s="64">
        <v>79.1370632337009</v>
      </c>
      <c r="BC46" s="64">
        <v>79.371618887272305</v>
      </c>
      <c r="BD46" s="64">
        <v>78.959916539871898</v>
      </c>
      <c r="BE46" s="64">
        <v>79.579092851512357</v>
      </c>
      <c r="BF46" s="64">
        <v>0.44115080843087989</v>
      </c>
      <c r="BH46" s="56"/>
      <c r="BI46" s="56"/>
      <c r="BJ46" s="56"/>
      <c r="BK46" s="56"/>
      <c r="BL46" s="56"/>
      <c r="BM46" s="56"/>
      <c r="BN46" s="56"/>
      <c r="BO46" s="56"/>
      <c r="BP46" s="56"/>
      <c r="BQ46" s="56"/>
      <c r="BR46" s="56"/>
      <c r="BS46" s="56"/>
      <c r="BT46" s="56"/>
      <c r="BU46" s="56"/>
      <c r="BV46" s="56"/>
      <c r="BW46" s="64"/>
      <c r="BX46" s="64"/>
      <c r="BY46" s="64"/>
      <c r="BZ46" s="64"/>
      <c r="CA46" s="56"/>
      <c r="CB46" s="56"/>
      <c r="CC46" s="56"/>
      <c r="CD46" s="56"/>
      <c r="CE46" s="64"/>
      <c r="CF46" s="64"/>
      <c r="CG46" s="64"/>
      <c r="CH46" s="64"/>
      <c r="CI46" s="56"/>
      <c r="CJ46" s="56"/>
      <c r="CK46" s="64"/>
      <c r="CL46" s="64"/>
      <c r="CM46" s="64"/>
      <c r="CN46" s="64"/>
      <c r="CO46" s="64"/>
      <c r="CP46" s="64"/>
      <c r="CQ46" s="64"/>
      <c r="CR46" s="64"/>
      <c r="CS46" s="56"/>
      <c r="CT46" s="56"/>
      <c r="CU46" s="56"/>
      <c r="CV46" s="56"/>
      <c r="CX46" s="56"/>
      <c r="CY46" s="56"/>
      <c r="CZ46" s="56"/>
      <c r="DA46" s="56"/>
      <c r="DB46" s="56"/>
      <c r="DC46" s="56"/>
      <c r="DD46" s="56"/>
      <c r="DE46" s="56"/>
      <c r="DF46" s="56"/>
      <c r="DG46" s="56"/>
      <c r="DH46" s="56"/>
      <c r="DJ46" s="56"/>
      <c r="DK46" s="56"/>
      <c r="DL46" s="56"/>
      <c r="DM46" s="56"/>
      <c r="DN46" s="56"/>
      <c r="DO46" s="56"/>
      <c r="DP46" s="56"/>
      <c r="DQ46" s="56"/>
      <c r="DR46" s="56"/>
      <c r="DS46" s="56"/>
      <c r="DT46" s="56"/>
      <c r="DU46" s="56"/>
      <c r="DV46" s="56"/>
      <c r="DW46" s="56"/>
      <c r="DX46" s="56"/>
      <c r="DY46" s="56"/>
      <c r="DZ46" s="56"/>
      <c r="EA46" s="56"/>
      <c r="EB46" s="56"/>
      <c r="EC46" s="56"/>
      <c r="ED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row>
    <row r="47" spans="1:180" s="56" customFormat="1" ht="13.5" customHeight="1" x14ac:dyDescent="0.2">
      <c r="A47" s="34"/>
      <c r="B47" s="51" t="s">
        <v>51</v>
      </c>
      <c r="C47" s="48">
        <v>1.80672498359709</v>
      </c>
      <c r="D47" s="24">
        <v>1.8115150961423001</v>
      </c>
      <c r="E47" s="24">
        <v>1.8110735068358701</v>
      </c>
      <c r="F47" s="24">
        <v>1.80162772206203</v>
      </c>
      <c r="G47" s="24">
        <v>1.79795181116716</v>
      </c>
      <c r="H47" s="24">
        <v>1.8005465305608901</v>
      </c>
      <c r="I47" s="24">
        <v>1.8049066083942231</v>
      </c>
      <c r="J47" s="24">
        <v>5.2144001547989316E-3</v>
      </c>
      <c r="K47" s="24">
        <v>1.9323950915267101</v>
      </c>
      <c r="L47" s="24">
        <v>1.9308401072489501</v>
      </c>
      <c r="M47" s="24">
        <v>1.9298110395519701</v>
      </c>
      <c r="N47" s="24">
        <v>1.8378891972934699</v>
      </c>
      <c r="O47" s="24">
        <v>1.84268411142462</v>
      </c>
      <c r="P47" s="24">
        <v>1.8388018476438099</v>
      </c>
      <c r="Q47" s="24">
        <v>1.8854035657815882</v>
      </c>
      <c r="R47" s="24">
        <v>4.5641709078815942E-2</v>
      </c>
      <c r="S47" s="24">
        <v>2.0438267563110601</v>
      </c>
      <c r="T47" s="24">
        <v>2.0438603805805902</v>
      </c>
      <c r="U47" s="24">
        <v>2.0431380442828702</v>
      </c>
      <c r="V47" s="24">
        <v>2.0436083937248402</v>
      </c>
      <c r="W47" s="24">
        <v>3.3287044130960087E-4</v>
      </c>
      <c r="X47" s="24">
        <v>2.0643421933941002</v>
      </c>
      <c r="Y47" s="24">
        <v>2.06621374811259</v>
      </c>
      <c r="Z47" s="24">
        <v>2.06408296276157</v>
      </c>
      <c r="AA47" s="24">
        <v>2.0642485714937502</v>
      </c>
      <c r="AB47" s="24">
        <v>2.0647218689405027</v>
      </c>
      <c r="AC47" s="24">
        <v>8.6632392371800476E-4</v>
      </c>
      <c r="AD47" s="24">
        <v>1.85345623050466</v>
      </c>
      <c r="AE47" s="24">
        <v>1.84877669182825</v>
      </c>
      <c r="AF47" s="24">
        <v>1.8448695387193501</v>
      </c>
      <c r="AG47" s="24">
        <v>1.84614615858485</v>
      </c>
      <c r="AH47" s="24">
        <v>1.84243061065495</v>
      </c>
      <c r="AI47" s="24">
        <v>1.847135846058412</v>
      </c>
      <c r="AJ47" s="24">
        <v>3.7654881447475872E-3</v>
      </c>
      <c r="AK47" s="24">
        <v>1.77320359219311</v>
      </c>
      <c r="AL47" s="24">
        <v>1.7792745573311699</v>
      </c>
      <c r="AM47" s="24">
        <v>1.77739850499955</v>
      </c>
      <c r="AN47" s="24">
        <v>1.7603221435737999</v>
      </c>
      <c r="AO47" s="24">
        <v>1.7648182307459199</v>
      </c>
      <c r="AP47" s="24">
        <v>1.764225594407</v>
      </c>
      <c r="AQ47" s="24">
        <v>1.7698737705417582</v>
      </c>
      <c r="AR47" s="24">
        <v>7.1271556640973843E-3</v>
      </c>
      <c r="AS47" s="24">
        <v>1.96539632689406</v>
      </c>
      <c r="AT47" s="24">
        <v>1.9648771195140999</v>
      </c>
      <c r="AU47" s="24">
        <v>1.9669397493104801</v>
      </c>
      <c r="AV47" s="24">
        <v>1.96765347215038</v>
      </c>
      <c r="AW47" s="24">
        <v>1.9662166669672549</v>
      </c>
      <c r="AX47" s="24">
        <v>1.1241221490881927E-3</v>
      </c>
      <c r="AY47" s="24">
        <v>1.79472707079091</v>
      </c>
      <c r="AZ47" s="24">
        <v>1.7935366074961701</v>
      </c>
      <c r="BA47" s="24">
        <v>1.7945704091225601</v>
      </c>
      <c r="BB47" s="24">
        <v>1.80196580746728</v>
      </c>
      <c r="BC47" s="24">
        <v>1.79995716622357</v>
      </c>
      <c r="BD47" s="24">
        <v>1.8061379912261299</v>
      </c>
      <c r="BE47" s="24">
        <v>1.7984825087211034</v>
      </c>
      <c r="BF47" s="24">
        <v>4.5968136343326549E-3</v>
      </c>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row>
    <row r="48" spans="1:180" s="56" customFormat="1" ht="13.5" customHeight="1" x14ac:dyDescent="0.2">
      <c r="A48" s="34"/>
      <c r="B48" s="51" t="s">
        <v>52</v>
      </c>
      <c r="C48" s="48">
        <v>2.3958628479251698</v>
      </c>
      <c r="D48" s="24">
        <v>2.3979808401471301</v>
      </c>
      <c r="E48" s="24">
        <v>2.39837406256254</v>
      </c>
      <c r="F48" s="24">
        <v>2.3896636946026302</v>
      </c>
      <c r="G48" s="24">
        <v>2.3892678621810801</v>
      </c>
      <c r="H48" s="24">
        <v>2.3904145989242198</v>
      </c>
      <c r="I48" s="24">
        <v>2.3935939843904621</v>
      </c>
      <c r="J48" s="24">
        <v>3.9053893452917522E-3</v>
      </c>
      <c r="K48" s="24">
        <v>2.4304453781075401</v>
      </c>
      <c r="L48" s="24">
        <v>2.43072655821326</v>
      </c>
      <c r="M48" s="24">
        <v>2.4314775804263999</v>
      </c>
      <c r="N48" s="24">
        <v>2.4056181785107098</v>
      </c>
      <c r="O48" s="24">
        <v>2.4065399795679898</v>
      </c>
      <c r="P48" s="24">
        <v>2.4056073949935599</v>
      </c>
      <c r="Q48" s="24">
        <v>2.4184025116365766</v>
      </c>
      <c r="R48" s="24">
        <v>1.248828805441402E-2</v>
      </c>
      <c r="S48" s="24">
        <v>2.53602712959928</v>
      </c>
      <c r="T48" s="24">
        <v>2.5361310867342102</v>
      </c>
      <c r="U48" s="24">
        <v>2.5352218497033601</v>
      </c>
      <c r="V48" s="24">
        <v>2.5357933553456165</v>
      </c>
      <c r="W48" s="24">
        <v>4.0633795115571799E-4</v>
      </c>
      <c r="X48" s="24">
        <v>2.56490581558824</v>
      </c>
      <c r="Y48" s="24">
        <v>2.5660275351684398</v>
      </c>
      <c r="Z48" s="24">
        <v>2.5666430597088699</v>
      </c>
      <c r="AA48" s="24">
        <v>2.5678542200347398</v>
      </c>
      <c r="AB48" s="24">
        <v>2.5663576576250722</v>
      </c>
      <c r="AC48" s="24">
        <v>1.0651266980683785E-3</v>
      </c>
      <c r="AD48" s="24">
        <v>2.4496472816409498</v>
      </c>
      <c r="AE48" s="24">
        <v>2.4490494991383001</v>
      </c>
      <c r="AF48" s="24">
        <v>2.44638639466184</v>
      </c>
      <c r="AG48" s="24">
        <v>2.44690485227289</v>
      </c>
      <c r="AH48" s="24">
        <v>2.44647637328235</v>
      </c>
      <c r="AI48" s="24">
        <v>2.4476928801992659</v>
      </c>
      <c r="AJ48" s="24">
        <v>1.3760727809354913E-3</v>
      </c>
      <c r="AK48" s="24">
        <v>2.3868176084401398</v>
      </c>
      <c r="AL48" s="24">
        <v>2.39063737355688</v>
      </c>
      <c r="AM48" s="24">
        <v>2.3890895046415599</v>
      </c>
      <c r="AN48" s="24">
        <v>2.3839076585265899</v>
      </c>
      <c r="AO48" s="24">
        <v>2.38535261184765</v>
      </c>
      <c r="AP48" s="24">
        <v>2.38506718187922</v>
      </c>
      <c r="AQ48" s="24">
        <v>2.3868119898153397</v>
      </c>
      <c r="AR48" s="24">
        <v>2.3604358758491238E-3</v>
      </c>
      <c r="AS48" s="24">
        <v>2.4767452938350698</v>
      </c>
      <c r="AT48" s="24">
        <v>2.4778972522667302</v>
      </c>
      <c r="AU48" s="24">
        <v>2.4788396145114802</v>
      </c>
      <c r="AV48" s="24">
        <v>2.4782488380907401</v>
      </c>
      <c r="AW48" s="24">
        <v>2.4779327496760053</v>
      </c>
      <c r="AX48" s="24">
        <v>7.6381070233198193E-4</v>
      </c>
      <c r="AY48" s="24">
        <v>2.3688325312375902</v>
      </c>
      <c r="AZ48" s="24">
        <v>2.3681142133912898</v>
      </c>
      <c r="BA48" s="24">
        <v>2.3693269790911802</v>
      </c>
      <c r="BB48" s="24">
        <v>2.3764018915176801</v>
      </c>
      <c r="BC48" s="24">
        <v>2.3759474779726801</v>
      </c>
      <c r="BD48" s="24">
        <v>2.3780286311414098</v>
      </c>
      <c r="BE48" s="24">
        <v>2.3727752873919719</v>
      </c>
      <c r="BF48" s="24">
        <v>4.0819610929216169E-3</v>
      </c>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row>
    <row r="49" spans="1:264" s="56" customFormat="1" ht="13.5" customHeight="1" x14ac:dyDescent="0.2">
      <c r="A49" s="34"/>
      <c r="B49" s="51" t="s">
        <v>53</v>
      </c>
      <c r="C49" s="48">
        <v>2.95965062479095</v>
      </c>
      <c r="D49" s="24">
        <v>2.9619256270692298</v>
      </c>
      <c r="E49" s="24">
        <v>2.9623967437210701</v>
      </c>
      <c r="F49" s="24">
        <v>2.9520347876042501</v>
      </c>
      <c r="G49" s="24">
        <v>2.9528514816699101</v>
      </c>
      <c r="H49" s="24">
        <v>2.9543502543523799</v>
      </c>
      <c r="I49" s="24">
        <v>2.9572015865346315</v>
      </c>
      <c r="J49" s="24">
        <v>4.26327972887563E-3</v>
      </c>
      <c r="K49" s="24">
        <v>2.9632860383052901</v>
      </c>
      <c r="L49" s="24">
        <v>2.96537237429617</v>
      </c>
      <c r="M49" s="24">
        <v>2.9673802325105698</v>
      </c>
      <c r="N49" s="24">
        <v>2.9541227843911302</v>
      </c>
      <c r="O49" s="24">
        <v>2.9562564983609598</v>
      </c>
      <c r="P49" s="24">
        <v>2.9559548884275699</v>
      </c>
      <c r="Q49" s="24">
        <v>2.9603954693819481</v>
      </c>
      <c r="R49" s="24">
        <v>5.1333599215937342E-3</v>
      </c>
      <c r="S49" s="24">
        <v>3.0831093710183302</v>
      </c>
      <c r="T49" s="24">
        <v>3.083920053201</v>
      </c>
      <c r="U49" s="24">
        <v>3.0862440170204399</v>
      </c>
      <c r="V49" s="24">
        <v>3.0844244804132566</v>
      </c>
      <c r="W49" s="24">
        <v>1.3284920019793055E-3</v>
      </c>
      <c r="X49" s="24">
        <v>3.1285448282626902</v>
      </c>
      <c r="Y49" s="24">
        <v>3.1318159754366701</v>
      </c>
      <c r="Z49" s="24">
        <v>3.1253505674893698</v>
      </c>
      <c r="AA49" s="24">
        <v>3.1287352518546299</v>
      </c>
      <c r="AB49" s="24">
        <v>3.1286116557608401</v>
      </c>
      <c r="AC49" s="24">
        <v>2.2870342809051675E-3</v>
      </c>
      <c r="AD49" s="24">
        <v>3.0349538924027</v>
      </c>
      <c r="AE49" s="24">
        <v>3.0373431230170298</v>
      </c>
      <c r="AF49" s="24">
        <v>3.03092003822734</v>
      </c>
      <c r="AG49" s="24">
        <v>3.03245766065218</v>
      </c>
      <c r="AH49" s="24">
        <v>3.0351884118452599</v>
      </c>
      <c r="AI49" s="24">
        <v>3.0341726252289019</v>
      </c>
      <c r="AJ49" s="24">
        <v>2.2456483595385312E-3</v>
      </c>
      <c r="AK49" s="24">
        <v>2.9687417132343499</v>
      </c>
      <c r="AL49" s="24">
        <v>2.9728586331183702</v>
      </c>
      <c r="AM49" s="24">
        <v>2.9741335723701199</v>
      </c>
      <c r="AN49" s="24">
        <v>2.9657599772485899</v>
      </c>
      <c r="AO49" s="24">
        <v>2.9678565425590699</v>
      </c>
      <c r="AP49" s="24">
        <v>2.9685517216989799</v>
      </c>
      <c r="AQ49" s="24">
        <v>2.9696503600382465</v>
      </c>
      <c r="AR49" s="24">
        <v>2.9091153747803889E-3</v>
      </c>
      <c r="AS49" s="24">
        <v>3.0317818726782102</v>
      </c>
      <c r="AT49" s="24">
        <v>3.0303750906976701</v>
      </c>
      <c r="AU49" s="24">
        <v>3.0320611254396002</v>
      </c>
      <c r="AV49" s="24">
        <v>3.0325332404009102</v>
      </c>
      <c r="AW49" s="24">
        <v>3.0316878323040979</v>
      </c>
      <c r="AX49" s="24">
        <v>8.0408282104189887E-4</v>
      </c>
      <c r="AY49" s="24">
        <v>2.9320783761973899</v>
      </c>
      <c r="AZ49" s="24">
        <v>2.9330750208934102</v>
      </c>
      <c r="BA49" s="24">
        <v>2.93376154243263</v>
      </c>
      <c r="BB49" s="24">
        <v>2.9363441325977502</v>
      </c>
      <c r="BC49" s="24">
        <v>2.93749227660423</v>
      </c>
      <c r="BD49" s="24">
        <v>2.93932624862286</v>
      </c>
      <c r="BE49" s="24">
        <v>2.9353462662247121</v>
      </c>
      <c r="BF49" s="24">
        <v>2.5752141600207793E-3</v>
      </c>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row>
    <row r="50" spans="1:264" s="24" customFormat="1" ht="13.5" customHeight="1" x14ac:dyDescent="0.2">
      <c r="A50" s="34"/>
      <c r="B50" s="51" t="s">
        <v>75</v>
      </c>
      <c r="C50" s="48">
        <v>1.63813012586921</v>
      </c>
      <c r="D50" s="24">
        <v>1.6350543439448999</v>
      </c>
      <c r="E50" s="24">
        <v>1.6357131461200001</v>
      </c>
      <c r="F50" s="24">
        <v>1.6385376132120899</v>
      </c>
      <c r="G50" s="24">
        <v>1.64234183771201</v>
      </c>
      <c r="H50" s="24">
        <v>1.64080750161568</v>
      </c>
      <c r="I50" s="24">
        <v>1.638430761412315</v>
      </c>
      <c r="J50" s="24">
        <v>2.5765881395271094E-3</v>
      </c>
      <c r="K50" s="24">
        <v>1.5334783509329399</v>
      </c>
      <c r="L50" s="24">
        <v>1.5357938563443301</v>
      </c>
      <c r="M50" s="24">
        <v>1.53765325811354</v>
      </c>
      <c r="N50" s="24">
        <v>1.6073454203558399</v>
      </c>
      <c r="O50" s="24">
        <v>1.6043208274452501</v>
      </c>
      <c r="P50" s="24">
        <v>1.6075440060141599</v>
      </c>
      <c r="Q50" s="24">
        <v>1.5710226198676767</v>
      </c>
      <c r="R50" s="24">
        <v>3.5416757621096001E-2</v>
      </c>
      <c r="S50" s="24">
        <v>1.50849838984547</v>
      </c>
      <c r="T50" s="24">
        <v>1.5088702156479801</v>
      </c>
      <c r="U50" s="24">
        <v>1.5105411137815199</v>
      </c>
      <c r="V50" s="24">
        <v>1.5093032397583235</v>
      </c>
      <c r="W50" s="24">
        <v>8.8837405028576344E-4</v>
      </c>
      <c r="X50" s="24">
        <v>1.5155165835751601</v>
      </c>
      <c r="Y50" s="24">
        <v>1.5157270046709701</v>
      </c>
      <c r="Z50" s="24">
        <v>1.5141593743441</v>
      </c>
      <c r="AA50" s="24">
        <v>1.51567756667531</v>
      </c>
      <c r="AB50" s="24">
        <v>1.5152701323163851</v>
      </c>
      <c r="AC50" s="24">
        <v>6.4599856833496075E-4</v>
      </c>
      <c r="AD50" s="24">
        <v>1.63745646778847</v>
      </c>
      <c r="AE50" s="24">
        <v>1.6428934529747901</v>
      </c>
      <c r="AF50" s="24">
        <v>1.6428912584958699</v>
      </c>
      <c r="AG50" s="24">
        <v>1.6425880727540501</v>
      </c>
      <c r="AH50" s="24">
        <v>1.64738275313733</v>
      </c>
      <c r="AI50" s="24">
        <v>1.642642401030102</v>
      </c>
      <c r="AJ50" s="24">
        <v>3.1461961275782977E-3</v>
      </c>
      <c r="AK50" s="24">
        <v>1.67422496001296</v>
      </c>
      <c r="AL50" s="24">
        <v>1.6708262481859599</v>
      </c>
      <c r="AM50" s="24">
        <v>1.6733071193681901</v>
      </c>
      <c r="AN50" s="24">
        <v>1.6847825201059601</v>
      </c>
      <c r="AO50" s="24">
        <v>1.6816783115985099</v>
      </c>
      <c r="AP50" s="24">
        <v>1.6826372608525699</v>
      </c>
      <c r="AQ50" s="24">
        <v>1.6779094033540252</v>
      </c>
      <c r="AR50" s="24">
        <v>5.3028964966060797E-3</v>
      </c>
      <c r="AS50" s="24">
        <v>1.54258041047089</v>
      </c>
      <c r="AT50" s="24">
        <v>1.54227206403984</v>
      </c>
      <c r="AU50" s="24">
        <v>1.5415119484480899</v>
      </c>
      <c r="AV50" s="24">
        <v>1.5411927370965199</v>
      </c>
      <c r="AW50" s="24">
        <v>1.541889290013835</v>
      </c>
      <c r="AX50" s="24">
        <v>5.5940505561780584E-4</v>
      </c>
      <c r="AY50" s="24">
        <v>1.6337182538319199</v>
      </c>
      <c r="AZ50" s="24">
        <v>1.6353583242374199</v>
      </c>
      <c r="BA50" s="24">
        <v>1.63479879503144</v>
      </c>
      <c r="BB50" s="24">
        <v>1.6295226693146201</v>
      </c>
      <c r="BC50" s="24">
        <v>1.6319789891263199</v>
      </c>
      <c r="BD50" s="24">
        <v>1.62740956831734</v>
      </c>
      <c r="BE50" s="24">
        <v>1.63213109997651</v>
      </c>
      <c r="BF50" s="24">
        <v>2.8627067649989323E-3</v>
      </c>
      <c r="EZ50" s="64"/>
      <c r="FI50" s="56"/>
    </row>
    <row r="51" spans="1:264" s="46" customFormat="1" ht="13.5" customHeight="1" x14ac:dyDescent="0.2">
      <c r="A51" s="34"/>
      <c r="B51" s="51" t="s">
        <v>76</v>
      </c>
      <c r="C51" s="183">
        <v>1.15292564119386</v>
      </c>
      <c r="D51" s="46">
        <v>1.1504105309269299</v>
      </c>
      <c r="E51" s="46">
        <v>1.15132323688521</v>
      </c>
      <c r="F51" s="46">
        <v>1.15040706554223</v>
      </c>
      <c r="G51" s="46">
        <v>1.1548996705027501</v>
      </c>
      <c r="H51" s="46">
        <v>1.1538037237915</v>
      </c>
      <c r="I51" s="46">
        <v>1.1522949781404133</v>
      </c>
      <c r="J51" s="46">
        <v>1.7087084779115018E-3</v>
      </c>
      <c r="K51" s="46">
        <v>1.0308909467785801</v>
      </c>
      <c r="L51" s="46">
        <v>1.0345322670472199</v>
      </c>
      <c r="M51" s="46">
        <v>1.0375691929586</v>
      </c>
      <c r="N51" s="46">
        <v>1.1162335870976701</v>
      </c>
      <c r="O51" s="46">
        <v>1.1135723869363501</v>
      </c>
      <c r="P51" s="46">
        <v>1.11715304078375</v>
      </c>
      <c r="Q51" s="46">
        <v>1.0749919036003617</v>
      </c>
      <c r="R51" s="46">
        <v>4.0721058219536171E-2</v>
      </c>
      <c r="S51" s="46">
        <v>1.03928261470727</v>
      </c>
      <c r="T51" s="46">
        <v>1.0400596726204201</v>
      </c>
      <c r="U51" s="46">
        <v>1.04310597273757</v>
      </c>
      <c r="V51" s="46">
        <v>1.0408160866884202</v>
      </c>
      <c r="W51" s="46">
        <v>1.6499774420005479E-3</v>
      </c>
      <c r="X51" s="46">
        <v>1.06420263486859</v>
      </c>
      <c r="Y51" s="46">
        <v>1.0656022273240799</v>
      </c>
      <c r="Z51" s="46">
        <v>1.0612676047278</v>
      </c>
      <c r="AA51" s="46">
        <v>1.0644866803608799</v>
      </c>
      <c r="AB51" s="46">
        <v>1.0638897868203376</v>
      </c>
      <c r="AC51" s="46">
        <v>1.6017527278982988E-3</v>
      </c>
      <c r="AD51" s="46">
        <v>1.18149766189804</v>
      </c>
      <c r="AE51" s="46">
        <v>1.18856643118877</v>
      </c>
      <c r="AF51" s="46">
        <v>1.1860504995079899</v>
      </c>
      <c r="AG51" s="46">
        <v>1.1863115020673201</v>
      </c>
      <c r="AH51" s="46">
        <v>1.1927578011902999</v>
      </c>
      <c r="AI51" s="46">
        <v>1.1870367791704841</v>
      </c>
      <c r="AJ51" s="46">
        <v>3.6674384208920758E-3</v>
      </c>
      <c r="AK51" s="46">
        <v>1.1955381210412399</v>
      </c>
      <c r="AL51" s="46">
        <v>1.19358407578721</v>
      </c>
      <c r="AM51" s="46">
        <v>1.1967350673705699</v>
      </c>
      <c r="AN51" s="46">
        <v>1.20543783367479</v>
      </c>
      <c r="AO51" s="46">
        <v>1.20303831181314</v>
      </c>
      <c r="AP51" s="46">
        <v>1.2043261272919901</v>
      </c>
      <c r="AQ51" s="46">
        <v>1.19977658949649</v>
      </c>
      <c r="AR51" s="46">
        <v>4.6359017461220257E-3</v>
      </c>
      <c r="AS51" s="46">
        <v>1.06638554578415</v>
      </c>
      <c r="AT51" s="46">
        <v>1.0654979711835699</v>
      </c>
      <c r="AU51" s="46">
        <v>1.0651213761291201</v>
      </c>
      <c r="AV51" s="46">
        <v>1.06487976825053</v>
      </c>
      <c r="AW51" s="46">
        <v>1.0654711653368425</v>
      </c>
      <c r="AX51" s="46">
        <v>5.7203871358831179E-4</v>
      </c>
      <c r="AY51" s="46">
        <v>1.1373513054064801</v>
      </c>
      <c r="AZ51" s="46">
        <v>1.1395384133972399</v>
      </c>
      <c r="BA51" s="46">
        <v>1.1391911333100699</v>
      </c>
      <c r="BB51" s="46">
        <v>1.13437832513047</v>
      </c>
      <c r="BC51" s="46">
        <v>1.1375351103806499</v>
      </c>
      <c r="BD51" s="46">
        <v>1.13318825739673</v>
      </c>
      <c r="BE51" s="46">
        <v>1.1368637575036067</v>
      </c>
      <c r="BF51" s="46">
        <v>2.3432724643844545E-3</v>
      </c>
      <c r="EZ51" s="65"/>
      <c r="FI51" s="184"/>
    </row>
    <row r="52" spans="1:264" s="46" customFormat="1" ht="13.5" customHeight="1" x14ac:dyDescent="0.2">
      <c r="A52" s="34"/>
      <c r="B52" s="51" t="s">
        <v>129</v>
      </c>
      <c r="C52" s="183">
        <v>1.2859438017618801</v>
      </c>
      <c r="D52" s="46">
        <v>1.28508429374783</v>
      </c>
      <c r="E52" s="46">
        <v>1.28491254021291</v>
      </c>
      <c r="F52" s="46">
        <v>1.28687384170894</v>
      </c>
      <c r="G52" s="46">
        <v>1.2874700626905</v>
      </c>
      <c r="H52" s="46">
        <v>1.2870762404446601</v>
      </c>
      <c r="I52" s="46">
        <v>1.2862267967611201</v>
      </c>
      <c r="J52" s="46">
        <v>9.8307353799594499E-4</v>
      </c>
      <c r="K52" s="46">
        <v>1.2540356606981</v>
      </c>
      <c r="L52" s="46">
        <v>1.25517280581006</v>
      </c>
      <c r="M52" s="46">
        <v>1.2560508244575901</v>
      </c>
      <c r="N52" s="46">
        <v>1.2757653255096599</v>
      </c>
      <c r="O52" s="46">
        <v>1.2748438032881999</v>
      </c>
      <c r="P52" s="46">
        <v>1.27520099927716</v>
      </c>
      <c r="Q52" s="46">
        <v>1.2651782365067952</v>
      </c>
      <c r="R52" s="46">
        <v>1.0112209601162431E-2</v>
      </c>
      <c r="S52" s="46">
        <v>1.2455823921618501</v>
      </c>
      <c r="T52" s="46">
        <v>1.2456291778483899</v>
      </c>
      <c r="U52" s="46">
        <v>1.24645219505146</v>
      </c>
      <c r="V52" s="46">
        <v>1.2458879216872332</v>
      </c>
      <c r="W52" s="46">
        <v>3.9945842278265946E-4</v>
      </c>
      <c r="X52" s="46">
        <v>1.24592161663026</v>
      </c>
      <c r="Y52" s="46">
        <v>1.24578966459741</v>
      </c>
      <c r="Z52" s="46">
        <v>1.2456371016236301</v>
      </c>
      <c r="AA52" s="46">
        <v>1.2461565725304899</v>
      </c>
      <c r="AB52" s="46">
        <v>1.2458762388454474</v>
      </c>
      <c r="AC52" s="46">
        <v>1.9060943681110484E-4</v>
      </c>
      <c r="AD52" s="46">
        <v>1.2871168482551201</v>
      </c>
      <c r="AE52" s="46">
        <v>1.2883572868151301</v>
      </c>
      <c r="AF52" s="46">
        <v>1.28786245892393</v>
      </c>
      <c r="AG52" s="46">
        <v>1.28780799004656</v>
      </c>
      <c r="AH52" s="46">
        <v>1.2888891044794399</v>
      </c>
      <c r="AI52" s="46">
        <v>1.2880067377040358</v>
      </c>
      <c r="AJ52" s="46">
        <v>5.922290156111144E-4</v>
      </c>
      <c r="AK52" s="46">
        <v>1.2989423218954801</v>
      </c>
      <c r="AL52" s="46">
        <v>1.2974282244714299</v>
      </c>
      <c r="AM52" s="46">
        <v>1.2984863325040801</v>
      </c>
      <c r="AN52" s="46">
        <v>1.3003431531922101</v>
      </c>
      <c r="AO52" s="46">
        <v>1.29976740042935</v>
      </c>
      <c r="AP52" s="46">
        <v>1.2999339744540801</v>
      </c>
      <c r="AQ52" s="46">
        <v>1.299150234491105</v>
      </c>
      <c r="AR52" s="46">
        <v>9.8889746317104349E-4</v>
      </c>
      <c r="AS52" s="46">
        <v>1.25851931803063</v>
      </c>
      <c r="AT52" s="46">
        <v>1.2585892664415199</v>
      </c>
      <c r="AU52" s="46">
        <v>1.25844006069128</v>
      </c>
      <c r="AV52" s="46">
        <v>1.2582967202072901</v>
      </c>
      <c r="AW52" s="46">
        <v>1.25846134134268</v>
      </c>
      <c r="AX52" s="46">
        <v>1.0871880196166443E-4</v>
      </c>
      <c r="AY52" s="46">
        <v>1.2854351970845601</v>
      </c>
      <c r="AZ52" s="46">
        <v>1.2858502710675099</v>
      </c>
      <c r="BA52" s="46">
        <v>1.28543401062436</v>
      </c>
      <c r="BB52" s="46">
        <v>1.2827274296759099</v>
      </c>
      <c r="BC52" s="46">
        <v>1.28361280349647</v>
      </c>
      <c r="BD52" s="46">
        <v>1.2821870586829101</v>
      </c>
      <c r="BE52" s="46">
        <v>1.2842077951052868</v>
      </c>
      <c r="BF52" s="46">
        <v>1.4339177052279681E-3</v>
      </c>
      <c r="EZ52" s="65"/>
      <c r="FI52" s="184"/>
    </row>
    <row r="53" spans="1:264" s="57" customFormat="1" ht="13.5" customHeight="1" thickBot="1" x14ac:dyDescent="0.25">
      <c r="A53" s="34"/>
      <c r="B53" s="52" t="s">
        <v>130</v>
      </c>
      <c r="C53" s="49">
        <v>0.59891991730449601</v>
      </c>
      <c r="D53" s="43">
        <v>0.59782172659403299</v>
      </c>
      <c r="E53" s="43">
        <v>0.597618038141015</v>
      </c>
      <c r="F53" s="43">
        <v>0.59899961488712905</v>
      </c>
      <c r="G53" s="43">
        <v>0.59994438754442503</v>
      </c>
      <c r="H53" s="43">
        <v>0.599575100094903</v>
      </c>
      <c r="I53" s="43">
        <v>0.59881313076100007</v>
      </c>
      <c r="J53" s="43">
        <v>8.4829706507074569E-4</v>
      </c>
      <c r="K53" s="43">
        <v>0.54898352224522196</v>
      </c>
      <c r="L53" s="43">
        <v>0.55125906351631004</v>
      </c>
      <c r="M53" s="43">
        <v>0.55302004351471801</v>
      </c>
      <c r="N53" s="43">
        <v>0.58250532763764595</v>
      </c>
      <c r="O53" s="43">
        <v>0.58123400173068096</v>
      </c>
      <c r="P53" s="43">
        <v>0.58162058738103795</v>
      </c>
      <c r="Q53" s="43">
        <v>0.56643709100426909</v>
      </c>
      <c r="R53" s="43">
        <v>1.539855026706435E-2</v>
      </c>
      <c r="S53" s="43">
        <v>0.55595851125388995</v>
      </c>
      <c r="T53" s="43">
        <v>0.55608024884810803</v>
      </c>
      <c r="U53" s="43">
        <v>0.55775407914531805</v>
      </c>
      <c r="V53" s="43">
        <v>0.5565976130824386</v>
      </c>
      <c r="W53" s="43">
        <v>8.1925385825773966E-4</v>
      </c>
      <c r="X53" s="43">
        <v>0.56356204460805603</v>
      </c>
      <c r="Y53" s="43">
        <v>0.56362144423258997</v>
      </c>
      <c r="Z53" s="43">
        <v>0.56315243170188001</v>
      </c>
      <c r="AA53" s="43">
        <v>0.56441268206491702</v>
      </c>
      <c r="AB53" s="43">
        <v>0.5636871506518607</v>
      </c>
      <c r="AC53" s="43">
        <v>4.5614938411933187E-4</v>
      </c>
      <c r="AD53" s="43">
        <v>0.61510770121617198</v>
      </c>
      <c r="AE53" s="43">
        <v>0.61736837908349296</v>
      </c>
      <c r="AF53" s="43">
        <v>0.61546337486012104</v>
      </c>
      <c r="AG53" s="43">
        <v>0.61553327058641805</v>
      </c>
      <c r="AH53" s="43">
        <v>0.61755815972594297</v>
      </c>
      <c r="AI53" s="43">
        <v>0.61620617709442937</v>
      </c>
      <c r="AJ53" s="43">
        <v>1.0382464141261061E-3</v>
      </c>
      <c r="AK53" s="43">
        <v>0.62011428371773802</v>
      </c>
      <c r="AL53" s="43">
        <v>0.61820012030955596</v>
      </c>
      <c r="AM53" s="43">
        <v>0.61997519699363901</v>
      </c>
      <c r="AN53" s="43">
        <v>0.62166232806720201</v>
      </c>
      <c r="AO53" s="43">
        <v>0.62109281847435205</v>
      </c>
      <c r="AP53" s="43">
        <v>0.62131468505410103</v>
      </c>
      <c r="AQ53" s="43">
        <v>0.62039323876943142</v>
      </c>
      <c r="AR53" s="43">
        <v>1.1555234088933882E-3</v>
      </c>
      <c r="AS53" s="43">
        <v>0.56823156869604896</v>
      </c>
      <c r="AT53" s="43">
        <v>0.56854504555840502</v>
      </c>
      <c r="AU53" s="43">
        <v>0.56851471478996396</v>
      </c>
      <c r="AV53" s="43">
        <v>0.56818308728081501</v>
      </c>
      <c r="AW53" s="43">
        <v>0.56836860408130818</v>
      </c>
      <c r="AX53" s="43">
        <v>1.6253854473814144E-4</v>
      </c>
      <c r="AY53" s="43">
        <v>0.59160620721956902</v>
      </c>
      <c r="AZ53" s="43">
        <v>0.59226150606866801</v>
      </c>
      <c r="BA53" s="43">
        <v>0.59175323559120196</v>
      </c>
      <c r="BB53" s="43">
        <v>0.58855100522775405</v>
      </c>
      <c r="BC53" s="43">
        <v>0.58999481996623304</v>
      </c>
      <c r="BD53" s="43">
        <v>0.58806740645845501</v>
      </c>
      <c r="BE53" s="43">
        <v>0.59037236342198018</v>
      </c>
      <c r="BF53" s="43">
        <v>1.6212520748107901E-3</v>
      </c>
      <c r="BG53" s="43"/>
      <c r="BH53" s="43"/>
      <c r="BI53" s="43"/>
      <c r="BJ53" s="43"/>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row>
    <row r="54" spans="1:264"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c r="BH54" s="54"/>
      <c r="BI54" s="54"/>
      <c r="BJ54" s="54"/>
      <c r="BK54" s="54"/>
      <c r="BL54" s="54"/>
      <c r="BM54" s="54"/>
      <c r="BN54" s="54"/>
      <c r="BO54" s="54"/>
      <c r="BP54" s="54"/>
      <c r="BQ54" s="54"/>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row>
    <row r="55" spans="1:264" s="26" customFormat="1" ht="13.5" customHeight="1" x14ac:dyDescent="0.2">
      <c r="A55" s="34"/>
      <c r="B55" s="51" t="s">
        <v>55</v>
      </c>
      <c r="C55" s="25">
        <v>0.98722227708875299</v>
      </c>
      <c r="D55" s="26">
        <v>0.98643307090231003</v>
      </c>
      <c r="E55" s="27">
        <v>0.98597076017269203</v>
      </c>
      <c r="F55" s="26">
        <v>0.98776568264824705</v>
      </c>
      <c r="G55" s="26">
        <v>0.98730733484184896</v>
      </c>
      <c r="H55" s="26">
        <v>0.98688838162305303</v>
      </c>
      <c r="I55" s="26">
        <v>0.98693125121281733</v>
      </c>
      <c r="J55" s="26">
        <v>5.9089977133572975E-4</v>
      </c>
      <c r="K55" s="26">
        <v>0.98676124373962404</v>
      </c>
      <c r="L55" s="26">
        <v>0.98615009787987196</v>
      </c>
      <c r="M55" s="26">
        <v>0.98574824242428405</v>
      </c>
      <c r="N55" s="26">
        <v>0.98730225338484301</v>
      </c>
      <c r="O55" s="26">
        <v>0.98648524466873599</v>
      </c>
      <c r="P55" s="26">
        <v>0.98620818334501303</v>
      </c>
      <c r="Q55" s="26">
        <v>0.98644254424039557</v>
      </c>
      <c r="R55" s="26">
        <v>4.9413180180987617E-4</v>
      </c>
      <c r="S55" s="26">
        <v>0.98503682439889695</v>
      </c>
      <c r="T55" s="26">
        <v>0.98463898922165405</v>
      </c>
      <c r="U55" s="26">
        <v>0.98379055545537797</v>
      </c>
      <c r="V55" s="26">
        <v>0.9844887896919764</v>
      </c>
      <c r="W55" s="26">
        <v>5.197541046376554E-4</v>
      </c>
      <c r="X55" s="26">
        <v>0.98219096831068098</v>
      </c>
      <c r="Y55" s="26">
        <v>0.98135362606397802</v>
      </c>
      <c r="Z55" s="26">
        <v>0.98232676024066201</v>
      </c>
      <c r="AA55" s="26">
        <v>0.98147900625196205</v>
      </c>
      <c r="AB55" s="26">
        <v>0.98183759021682082</v>
      </c>
      <c r="AC55" s="26">
        <v>4.2631184317812234E-4</v>
      </c>
      <c r="AD55" s="26">
        <v>0.98627261150918499</v>
      </c>
      <c r="AE55" s="26">
        <v>0.98577585876746299</v>
      </c>
      <c r="AF55" s="26">
        <v>0.98616194889527198</v>
      </c>
      <c r="AG55" s="26">
        <v>0.98553383114461701</v>
      </c>
      <c r="AH55" s="26">
        <v>0.98479852765384501</v>
      </c>
      <c r="AI55" s="26">
        <v>0.98570855559407633</v>
      </c>
      <c r="AJ55" s="26">
        <v>5.2667518706059986E-4</v>
      </c>
      <c r="AK55" s="26">
        <v>0.98693979569332402</v>
      </c>
      <c r="AL55" s="26">
        <v>0.98629317161690899</v>
      </c>
      <c r="AM55" s="26">
        <v>0.98592952450300997</v>
      </c>
      <c r="AN55" s="26">
        <v>0.98731954115036602</v>
      </c>
      <c r="AO55" s="26">
        <v>0.98666754581286797</v>
      </c>
      <c r="AP55" s="26">
        <v>0.98623046552203897</v>
      </c>
      <c r="AQ55" s="26">
        <v>0.98656334071641938</v>
      </c>
      <c r="AR55" s="26">
        <v>4.6725017884924601E-4</v>
      </c>
      <c r="AS55" s="26">
        <v>0.98492113666618197</v>
      </c>
      <c r="AT55" s="26">
        <v>0.98595994060213399</v>
      </c>
      <c r="AU55" s="26">
        <v>0.98548655252574402</v>
      </c>
      <c r="AV55" s="26">
        <v>0.98517525045104803</v>
      </c>
      <c r="AW55" s="26">
        <v>0.985385720061277</v>
      </c>
      <c r="AX55" s="26">
        <v>3.8730853439491211E-4</v>
      </c>
      <c r="AY55" s="26">
        <v>0.98663292083766596</v>
      </c>
      <c r="AZ55" s="26">
        <v>0.98626068968160596</v>
      </c>
      <c r="BA55" s="26">
        <v>0.98592682402876897</v>
      </c>
      <c r="BB55" s="26">
        <v>0.98635955252474705</v>
      </c>
      <c r="BC55" s="26">
        <v>0.98573872527622997</v>
      </c>
      <c r="BD55" s="26">
        <v>0.98532522013366997</v>
      </c>
      <c r="BE55" s="26">
        <v>0.98604065541378139</v>
      </c>
      <c r="BF55" s="26">
        <v>4.3144250504022213E-4</v>
      </c>
    </row>
    <row r="56" spans="1:264" s="26" customFormat="1" ht="13.5" customHeight="1" x14ac:dyDescent="0.2">
      <c r="A56" s="34"/>
      <c r="B56" s="51" t="s">
        <v>56</v>
      </c>
      <c r="C56" s="25">
        <v>1.27777229112468E-2</v>
      </c>
      <c r="D56" s="26">
        <v>1.3566929097690099E-2</v>
      </c>
      <c r="E56" s="26">
        <v>1.4029239827307499E-2</v>
      </c>
      <c r="F56" s="26">
        <v>1.22343173517528E-2</v>
      </c>
      <c r="G56" s="26">
        <v>1.2692665158151199E-2</v>
      </c>
      <c r="H56" s="26">
        <v>1.31116183769468E-2</v>
      </c>
      <c r="I56" s="26">
        <v>1.3068748787182533E-2</v>
      </c>
      <c r="J56" s="26">
        <v>5.9089977133565462E-4</v>
      </c>
      <c r="K56" s="26">
        <v>1.3238756260376299E-2</v>
      </c>
      <c r="L56" s="26">
        <v>1.3849902120127801E-2</v>
      </c>
      <c r="M56" s="26">
        <v>1.42517575757164E-2</v>
      </c>
      <c r="N56" s="26">
        <v>1.26977466151574E-2</v>
      </c>
      <c r="O56" s="26">
        <v>1.35147553312639E-2</v>
      </c>
      <c r="P56" s="26">
        <v>1.37918166549866E-2</v>
      </c>
      <c r="Q56" s="26">
        <v>1.3557455759604735E-2</v>
      </c>
      <c r="R56" s="26">
        <v>4.9413180180977491E-4</v>
      </c>
      <c r="S56" s="26">
        <v>1.49631756011031E-2</v>
      </c>
      <c r="T56" s="26">
        <v>1.5361010778345599E-2</v>
      </c>
      <c r="U56" s="26">
        <v>1.6209444544622E-2</v>
      </c>
      <c r="V56" s="26">
        <v>1.5511210308023568E-2</v>
      </c>
      <c r="W56" s="26">
        <v>5.1975410463765833E-4</v>
      </c>
      <c r="X56" s="26">
        <v>1.7809031689318602E-2</v>
      </c>
      <c r="Y56" s="26">
        <v>1.86463739360219E-2</v>
      </c>
      <c r="Z56" s="26">
        <v>1.7673239759337898E-2</v>
      </c>
      <c r="AA56" s="26">
        <v>1.8520993748037999E-2</v>
      </c>
      <c r="AB56" s="26">
        <v>1.8162409783179099E-2</v>
      </c>
      <c r="AC56" s="26">
        <v>4.2631184317822377E-4</v>
      </c>
      <c r="AD56" s="26">
        <v>1.37273884908151E-2</v>
      </c>
      <c r="AE56" s="26">
        <v>1.4224141232536999E-2</v>
      </c>
      <c r="AF56" s="26">
        <v>1.38380511047281E-2</v>
      </c>
      <c r="AG56" s="26">
        <v>1.44661688553833E-2</v>
      </c>
      <c r="AH56" s="26">
        <v>1.52014723461554E-2</v>
      </c>
      <c r="AI56" s="26">
        <v>1.4291444405923781E-2</v>
      </c>
      <c r="AJ56" s="26">
        <v>5.2667518706073007E-4</v>
      </c>
      <c r="AK56" s="26">
        <v>1.3060204306675999E-2</v>
      </c>
      <c r="AL56" s="26">
        <v>1.3706828383090499E-2</v>
      </c>
      <c r="AM56" s="26">
        <v>1.407047549699E-2</v>
      </c>
      <c r="AN56" s="26">
        <v>1.26804588496339E-2</v>
      </c>
      <c r="AO56" s="26">
        <v>1.3332454187132199E-2</v>
      </c>
      <c r="AP56" s="26">
        <v>1.3769534477960499E-2</v>
      </c>
      <c r="AQ56" s="26">
        <v>1.3436659283580515E-2</v>
      </c>
      <c r="AR56" s="26">
        <v>4.6725017884913949E-4</v>
      </c>
      <c r="AS56" s="26">
        <v>1.5078863333818301E-2</v>
      </c>
      <c r="AT56" s="26">
        <v>1.4040059397865699E-2</v>
      </c>
      <c r="AU56" s="26">
        <v>1.45134474742555E-2</v>
      </c>
      <c r="AV56" s="26">
        <v>1.4824749548952E-2</v>
      </c>
      <c r="AW56" s="26">
        <v>1.4614279938722875E-2</v>
      </c>
      <c r="AX56" s="26">
        <v>3.8730853439514608E-4</v>
      </c>
      <c r="AY56" s="26">
        <v>1.3367079162333701E-2</v>
      </c>
      <c r="AZ56" s="26">
        <v>1.3739310318393899E-2</v>
      </c>
      <c r="BA56" s="26">
        <v>1.4073175971230799E-2</v>
      </c>
      <c r="BB56" s="26">
        <v>1.3640447475252801E-2</v>
      </c>
      <c r="BC56" s="26">
        <v>1.42612747237703E-2</v>
      </c>
      <c r="BD56" s="26">
        <v>1.46747798663297E-2</v>
      </c>
      <c r="BE56" s="26">
        <v>1.3959344586218532E-2</v>
      </c>
      <c r="BF56" s="26">
        <v>4.3144250504025764E-4</v>
      </c>
    </row>
    <row r="57" spans="1:264"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row>
    <row r="58" spans="1:264"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row>
    <row r="59" spans="1:264"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row>
    <row r="60" spans="1:264"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row>
    <row r="61" spans="1:264"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row>
    <row r="62" spans="1:264" s="26" customFormat="1" ht="13.5" customHeight="1" x14ac:dyDescent="0.2">
      <c r="A62" s="34"/>
      <c r="B62" s="51" t="s">
        <v>62</v>
      </c>
      <c r="C62" s="25">
        <v>5.4727807786750099E-3</v>
      </c>
      <c r="D62" s="26">
        <v>3.39120780008253E-3</v>
      </c>
      <c r="E62" s="26">
        <v>5.2436995691880197E-3</v>
      </c>
      <c r="F62" s="26">
        <v>4.9814336955779802E-3</v>
      </c>
      <c r="G62" s="26">
        <v>8.1770161719154598E-3</v>
      </c>
      <c r="H62" s="26">
        <v>7.3205474539951697E-3</v>
      </c>
      <c r="I62" s="26">
        <v>5.7644475782390285E-3</v>
      </c>
      <c r="J62" s="26">
        <v>1.5728720989792789E-3</v>
      </c>
      <c r="K62" s="26">
        <v>0</v>
      </c>
      <c r="L62" s="26">
        <v>0</v>
      </c>
      <c r="M62" s="26">
        <v>0</v>
      </c>
      <c r="N62" s="26">
        <v>4.8748872806638997E-3</v>
      </c>
      <c r="O62" s="26">
        <v>3.6302622361812599E-3</v>
      </c>
      <c r="P62" s="26">
        <v>5.17444173389909E-3</v>
      </c>
      <c r="Q62" s="26">
        <v>2.2799318751240416E-3</v>
      </c>
      <c r="R62" s="26">
        <v>2.3284344178331243E-3</v>
      </c>
      <c r="S62" s="26">
        <v>0</v>
      </c>
      <c r="T62" s="26">
        <v>0</v>
      </c>
      <c r="U62" s="26">
        <v>0</v>
      </c>
      <c r="V62" s="26">
        <v>0</v>
      </c>
      <c r="W62" s="26">
        <v>0</v>
      </c>
      <c r="X62" s="26">
        <v>0</v>
      </c>
      <c r="Y62" s="26">
        <v>0</v>
      </c>
      <c r="Z62" s="26">
        <v>0</v>
      </c>
      <c r="AA62" s="26">
        <v>0</v>
      </c>
      <c r="AB62" s="26">
        <v>0</v>
      </c>
      <c r="AC62" s="26">
        <v>0</v>
      </c>
      <c r="AD62" s="26">
        <v>3.8083614592363899E-3</v>
      </c>
      <c r="AE62" s="26">
        <v>4.3118931242042604E-3</v>
      </c>
      <c r="AF62" s="26">
        <v>5.9296424773781203E-3</v>
      </c>
      <c r="AG62" s="26">
        <v>7.0391966217378497E-3</v>
      </c>
      <c r="AH62" s="26">
        <v>6.7478694159835402E-3</v>
      </c>
      <c r="AI62" s="26">
        <v>5.5673926197080314E-3</v>
      </c>
      <c r="AJ62" s="26">
        <v>1.2931687479241301E-3</v>
      </c>
      <c r="AK62" s="26">
        <v>7.1333345037164096E-3</v>
      </c>
      <c r="AL62" s="26">
        <v>4.9584895435143897E-3</v>
      </c>
      <c r="AM62" s="26">
        <v>5.5913786956124697E-3</v>
      </c>
      <c r="AN62" s="26">
        <v>1.20610854099906E-2</v>
      </c>
      <c r="AO62" s="26">
        <v>9.3949668391682204E-3</v>
      </c>
      <c r="AP62" s="26">
        <v>8.9444156855708595E-3</v>
      </c>
      <c r="AQ62" s="26">
        <v>8.0139451129288258E-3</v>
      </c>
      <c r="AR62" s="26">
        <v>2.4197952016314474E-3</v>
      </c>
      <c r="AS62" s="26">
        <v>0</v>
      </c>
      <c r="AT62" s="26">
        <v>0</v>
      </c>
      <c r="AU62" s="26">
        <v>0</v>
      </c>
      <c r="AV62" s="26">
        <v>0</v>
      </c>
      <c r="AW62" s="26">
        <v>0</v>
      </c>
      <c r="AX62" s="26">
        <v>0</v>
      </c>
      <c r="AY62" s="26">
        <v>5.5524169461994202E-3</v>
      </c>
      <c r="AZ62" s="26">
        <v>4.7558521820439698E-3</v>
      </c>
      <c r="BA62" s="26">
        <v>6.1878738948319299E-3</v>
      </c>
      <c r="BB62" s="26">
        <v>5.7685086358935499E-3</v>
      </c>
      <c r="BC62" s="26">
        <v>6.1180916305141903E-3</v>
      </c>
      <c r="BD62" s="26">
        <v>5.0221942830411597E-3</v>
      </c>
      <c r="BE62" s="26">
        <v>5.5674895954207033E-3</v>
      </c>
      <c r="BF62" s="26">
        <v>5.2990209597122723E-4</v>
      </c>
    </row>
    <row r="63" spans="1:264" s="26" customFormat="1" ht="13.5" customHeight="1" x14ac:dyDescent="0.2">
      <c r="A63" s="34"/>
      <c r="B63" s="51" t="s">
        <v>63</v>
      </c>
      <c r="C63" s="25">
        <v>2.7805820365491399E-2</v>
      </c>
      <c r="D63" s="26">
        <v>2.6788615740789699E-2</v>
      </c>
      <c r="E63" s="26">
        <v>2.6916207511903299E-2</v>
      </c>
      <c r="F63" s="26">
        <v>2.7911389394568598E-2</v>
      </c>
      <c r="G63" s="26">
        <v>2.5402570761514101E-2</v>
      </c>
      <c r="H63" s="26">
        <v>2.5931704204170999E-2</v>
      </c>
      <c r="I63" s="26">
        <v>2.679271799640635E-2</v>
      </c>
      <c r="J63" s="26">
        <v>9.0984638642546863E-4</v>
      </c>
      <c r="K63" s="26">
        <v>0</v>
      </c>
      <c r="L63" s="26">
        <v>0</v>
      </c>
      <c r="M63" s="26">
        <v>0</v>
      </c>
      <c r="N63" s="26">
        <v>2.60426977601051E-2</v>
      </c>
      <c r="O63" s="26">
        <v>2.5452155474328601E-2</v>
      </c>
      <c r="P63" s="26">
        <v>2.4615255349907599E-2</v>
      </c>
      <c r="Q63" s="26">
        <v>1.2685018097390218E-2</v>
      </c>
      <c r="R63" s="26">
        <v>1.2691775657671841E-2</v>
      </c>
      <c r="S63" s="26">
        <v>0</v>
      </c>
      <c r="T63" s="26">
        <v>0</v>
      </c>
      <c r="U63" s="26">
        <v>0</v>
      </c>
      <c r="V63" s="26">
        <v>0</v>
      </c>
      <c r="W63" s="26">
        <v>0</v>
      </c>
      <c r="X63" s="26">
        <v>0</v>
      </c>
      <c r="Y63" s="26">
        <v>0</v>
      </c>
      <c r="Z63" s="26">
        <v>0</v>
      </c>
      <c r="AA63" s="26">
        <v>0</v>
      </c>
      <c r="AB63" s="26">
        <v>0</v>
      </c>
      <c r="AC63" s="26">
        <v>0</v>
      </c>
      <c r="AD63" s="26">
        <v>2.23808046612234E-2</v>
      </c>
      <c r="AE63" s="26">
        <v>2.24782070605886E-2</v>
      </c>
      <c r="AF63" s="26">
        <v>2.0877735122807099E-2</v>
      </c>
      <c r="AG63" s="26">
        <v>2.08034417815957E-2</v>
      </c>
      <c r="AH63" s="26">
        <v>2.2382843792955898E-2</v>
      </c>
      <c r="AI63" s="26">
        <v>2.1784606483834141E-2</v>
      </c>
      <c r="AJ63" s="26">
        <v>7.7194841060673487E-4</v>
      </c>
      <c r="AK63" s="26">
        <v>2.6300116672980101E-2</v>
      </c>
      <c r="AL63" s="26">
        <v>2.6041875222464799E-2</v>
      </c>
      <c r="AM63" s="26">
        <v>2.6856784951993101E-2</v>
      </c>
      <c r="AN63" s="26">
        <v>2.4733139804929499E-2</v>
      </c>
      <c r="AO63" s="26">
        <v>2.64897194972737E-2</v>
      </c>
      <c r="AP63" s="26">
        <v>2.7720818562923698E-2</v>
      </c>
      <c r="AQ63" s="26">
        <v>2.6357075785427481E-2</v>
      </c>
      <c r="AR63" s="26">
        <v>9.0063512522681026E-4</v>
      </c>
      <c r="AS63" s="26">
        <v>0</v>
      </c>
      <c r="AT63" s="26">
        <v>0</v>
      </c>
      <c r="AU63" s="26">
        <v>0</v>
      </c>
      <c r="AV63" s="26">
        <v>0</v>
      </c>
      <c r="AW63" s="26">
        <v>0</v>
      </c>
      <c r="AX63" s="26">
        <v>0</v>
      </c>
      <c r="AY63" s="26">
        <v>2.4820797301945401E-2</v>
      </c>
      <c r="AZ63" s="26">
        <v>2.5280443038408099E-2</v>
      </c>
      <c r="BA63" s="26">
        <v>2.3743737835791499E-2</v>
      </c>
      <c r="BB63" s="26">
        <v>2.64263238781626E-2</v>
      </c>
      <c r="BC63" s="26">
        <v>2.5577947208506101E-2</v>
      </c>
      <c r="BD63" s="26">
        <v>2.63118590316243E-2</v>
      </c>
      <c r="BE63" s="26">
        <v>2.5360184715739666E-2</v>
      </c>
      <c r="BF63" s="26">
        <v>9.1286684437725206E-4</v>
      </c>
    </row>
    <row r="64" spans="1:264" s="26" customFormat="1" ht="13.5" customHeight="1" x14ac:dyDescent="0.2">
      <c r="A64" s="34"/>
      <c r="B64" s="51" t="s">
        <v>64</v>
      </c>
      <c r="C64" s="25">
        <v>0.15464449135809399</v>
      </c>
      <c r="D64" s="26">
        <v>0.15604200693523301</v>
      </c>
      <c r="E64" s="26">
        <v>0.153766200320929</v>
      </c>
      <c r="F64" s="26">
        <v>0.15881429367452199</v>
      </c>
      <c r="G64" s="26">
        <v>0.159069776147577</v>
      </c>
      <c r="H64" s="26">
        <v>0.15826904866493299</v>
      </c>
      <c r="I64" s="26">
        <v>0.15676763618354797</v>
      </c>
      <c r="J64" s="26">
        <v>2.0730731508188435E-3</v>
      </c>
      <c r="K64" s="26">
        <v>0.13661689701031299</v>
      </c>
      <c r="L64" s="26">
        <v>0.137387290268013</v>
      </c>
      <c r="M64" s="26">
        <v>0.137926556686776</v>
      </c>
      <c r="N64" s="26">
        <v>0.144377583609826</v>
      </c>
      <c r="O64" s="26">
        <v>0.14449899385041501</v>
      </c>
      <c r="P64" s="26">
        <v>0.14481285794197901</v>
      </c>
      <c r="Q64" s="26">
        <v>0.14093669656122032</v>
      </c>
      <c r="R64" s="26">
        <v>3.6486113332232272E-3</v>
      </c>
      <c r="S64" s="26">
        <v>7.9541978134215693E-2</v>
      </c>
      <c r="T64" s="26">
        <v>7.9525996512547603E-2</v>
      </c>
      <c r="U64" s="26">
        <v>7.9935202350628398E-2</v>
      </c>
      <c r="V64" s="26">
        <v>7.9667725665797232E-2</v>
      </c>
      <c r="W64" s="26">
        <v>1.892470796850666E-4</v>
      </c>
      <c r="X64" s="26">
        <v>6.9941323647368506E-2</v>
      </c>
      <c r="Y64" s="26">
        <v>6.8992147943114299E-2</v>
      </c>
      <c r="Z64" s="26">
        <v>7.0246455279995096E-2</v>
      </c>
      <c r="AA64" s="26">
        <v>7.0192408674729298E-2</v>
      </c>
      <c r="AB64" s="26">
        <v>6.9843083886301796E-2</v>
      </c>
      <c r="AC64" s="26">
        <v>5.0459868190544106E-4</v>
      </c>
      <c r="AD64" s="26">
        <v>0.136845937368444</v>
      </c>
      <c r="AE64" s="26">
        <v>0.13748759119948001</v>
      </c>
      <c r="AF64" s="26">
        <v>0.13890175127833301</v>
      </c>
      <c r="AG64" s="26">
        <v>0.13746159193541399</v>
      </c>
      <c r="AH64" s="26">
        <v>0.137058517635371</v>
      </c>
      <c r="AI64" s="26">
        <v>0.13755107788340842</v>
      </c>
      <c r="AJ64" s="26">
        <v>7.1780159619114702E-4</v>
      </c>
      <c r="AK64" s="26">
        <v>0.16893267011771801</v>
      </c>
      <c r="AL64" s="26">
        <v>0.168655054094736</v>
      </c>
      <c r="AM64" s="26">
        <v>0.168129903665834</v>
      </c>
      <c r="AN64" s="26">
        <v>0.16909259449132799</v>
      </c>
      <c r="AO64" s="26">
        <v>0.16848135280556101</v>
      </c>
      <c r="AP64" s="26">
        <v>0.16795343516248501</v>
      </c>
      <c r="AQ64" s="26">
        <v>0.16854083505627701</v>
      </c>
      <c r="AR64" s="26">
        <v>4.0588597728041548E-4</v>
      </c>
      <c r="AS64" s="26">
        <v>0.116630632943336</v>
      </c>
      <c r="AT64" s="26">
        <v>0.116786434849132</v>
      </c>
      <c r="AU64" s="26">
        <v>0.115804425295123</v>
      </c>
      <c r="AV64" s="26">
        <v>0.115473870421062</v>
      </c>
      <c r="AW64" s="26">
        <v>0.11617384087716325</v>
      </c>
      <c r="AX64" s="26">
        <v>5.5008110262931966E-4</v>
      </c>
      <c r="AY64" s="26">
        <v>0.16993167927798999</v>
      </c>
      <c r="AZ64" s="26">
        <v>0.17078405919241099</v>
      </c>
      <c r="BA64" s="26">
        <v>0.170033126718032</v>
      </c>
      <c r="BB64" s="26">
        <v>0.16226984375707601</v>
      </c>
      <c r="BC64" s="26">
        <v>0.163798043286496</v>
      </c>
      <c r="BD64" s="26">
        <v>0.16139843103534701</v>
      </c>
      <c r="BE64" s="26">
        <v>0.16636919721122531</v>
      </c>
      <c r="BF64" s="26">
        <v>3.9524404242134584E-3</v>
      </c>
    </row>
    <row r="65" spans="1:58" s="26" customFormat="1" ht="13.5" customHeight="1" x14ac:dyDescent="0.2">
      <c r="A65" s="34"/>
      <c r="B65" s="51" t="s">
        <v>65</v>
      </c>
      <c r="C65" s="25">
        <v>0.72586784982424701</v>
      </c>
      <c r="D65" s="26">
        <v>0.72649253018353199</v>
      </c>
      <c r="E65" s="26">
        <v>0.72654848163923202</v>
      </c>
      <c r="F65" s="26">
        <v>0.72536381869577005</v>
      </c>
      <c r="G65" s="26">
        <v>0.72401217765135695</v>
      </c>
      <c r="H65" s="26">
        <v>0.72448741292210705</v>
      </c>
      <c r="I65" s="26">
        <v>0.72546204515270762</v>
      </c>
      <c r="J65" s="26">
        <v>9.5468958853027019E-4</v>
      </c>
      <c r="K65" s="26">
        <v>0.77605256833795999</v>
      </c>
      <c r="L65" s="26">
        <v>0.774249814163672</v>
      </c>
      <c r="M65" s="26">
        <v>0.77272504476191595</v>
      </c>
      <c r="N65" s="26">
        <v>0.74123302654119705</v>
      </c>
      <c r="O65" s="26">
        <v>0.74191964711380698</v>
      </c>
      <c r="P65" s="26">
        <v>0.74093878584150896</v>
      </c>
      <c r="Q65" s="26">
        <v>0.75785314779334356</v>
      </c>
      <c r="R65" s="26">
        <v>1.6519904207964876E-2</v>
      </c>
      <c r="S65" s="26">
        <v>0.78294801936980896</v>
      </c>
      <c r="T65" s="26">
        <v>0.78266790449294099</v>
      </c>
      <c r="U65" s="26">
        <v>0.78129622971088497</v>
      </c>
      <c r="V65" s="26">
        <v>0.78230405119121171</v>
      </c>
      <c r="W65" s="26">
        <v>7.2175443109900254E-4</v>
      </c>
      <c r="X65" s="26">
        <v>0.77174045460431895</v>
      </c>
      <c r="Y65" s="26">
        <v>0.77166994824256097</v>
      </c>
      <c r="Z65" s="26">
        <v>0.771906506716042</v>
      </c>
      <c r="AA65" s="26">
        <v>0.77086235602500897</v>
      </c>
      <c r="AB65" s="26">
        <v>0.77154481639698269</v>
      </c>
      <c r="AC65" s="26">
        <v>4.0326924416675603E-4</v>
      </c>
      <c r="AD65" s="26">
        <v>0.724033486597502</v>
      </c>
      <c r="AE65" s="26">
        <v>0.72188936464613995</v>
      </c>
      <c r="AF65" s="26">
        <v>0.722986379666263</v>
      </c>
      <c r="AG65" s="26">
        <v>0.722854965619665</v>
      </c>
      <c r="AH65" s="26">
        <v>0.72097969717134902</v>
      </c>
      <c r="AI65" s="26">
        <v>0.72254877874018375</v>
      </c>
      <c r="AJ65" s="26">
        <v>1.0379254611324342E-3</v>
      </c>
      <c r="AK65" s="26">
        <v>0.707205747590676</v>
      </c>
      <c r="AL65" s="26">
        <v>0.70862685010465398</v>
      </c>
      <c r="AM65" s="26">
        <v>0.707307154789936</v>
      </c>
      <c r="AN65" s="26">
        <v>0.70497511911915101</v>
      </c>
      <c r="AO65" s="26">
        <v>0.70555981376767396</v>
      </c>
      <c r="AP65" s="26">
        <v>0.704936816141571</v>
      </c>
      <c r="AQ65" s="26">
        <v>0.70643525025227705</v>
      </c>
      <c r="AR65" s="26">
        <v>1.3723866275479324E-3</v>
      </c>
      <c r="AS65" s="26">
        <v>0.77131747057974498</v>
      </c>
      <c r="AT65" s="26">
        <v>0.77155287661080396</v>
      </c>
      <c r="AU65" s="26">
        <v>0.77186091434103599</v>
      </c>
      <c r="AV65" s="26">
        <v>0.77206883272973403</v>
      </c>
      <c r="AW65" s="26">
        <v>0.77170002356532974</v>
      </c>
      <c r="AX65" s="26">
        <v>2.8718680961265289E-4</v>
      </c>
      <c r="AY65" s="26">
        <v>0.72369869455964997</v>
      </c>
      <c r="AZ65" s="26">
        <v>0.722718579288815</v>
      </c>
      <c r="BA65" s="26">
        <v>0.72326470689237499</v>
      </c>
      <c r="BB65" s="26">
        <v>0.72820904504872197</v>
      </c>
      <c r="BC65" s="26">
        <v>0.72658207624767701</v>
      </c>
      <c r="BD65" s="26">
        <v>0.72862672093507097</v>
      </c>
      <c r="BE65" s="26">
        <v>0.72551663716205173</v>
      </c>
      <c r="BF65" s="26">
        <v>2.3896329863138488E-3</v>
      </c>
    </row>
    <row r="66" spans="1:58" s="26" customFormat="1" ht="13.5" customHeight="1" x14ac:dyDescent="0.2">
      <c r="A66" s="34"/>
      <c r="B66" s="51" t="s">
        <v>66</v>
      </c>
      <c r="C66" s="25">
        <v>7.3431334762245795E-2</v>
      </c>
      <c r="D66" s="26">
        <v>7.3718710242672805E-2</v>
      </c>
      <c r="E66" s="26">
        <v>7.3496171131440302E-2</v>
      </c>
      <c r="F66" s="26">
        <v>7.0694747187809201E-2</v>
      </c>
      <c r="G66" s="26">
        <v>7.0645794109485294E-2</v>
      </c>
      <c r="H66" s="26">
        <v>7.0879668377847302E-2</v>
      </c>
      <c r="I66" s="26">
        <v>7.2144404301916779E-2</v>
      </c>
      <c r="J66" s="26">
        <v>1.4088291818147301E-3</v>
      </c>
      <c r="K66" s="26">
        <v>7.4091778391350296E-2</v>
      </c>
      <c r="L66" s="26">
        <v>7.4512993448186696E-2</v>
      </c>
      <c r="M66" s="26">
        <v>7.5096640975591697E-2</v>
      </c>
      <c r="N66" s="26">
        <v>7.0774058193050299E-2</v>
      </c>
      <c r="O66" s="26">
        <v>7.0984185994004897E-2</v>
      </c>
      <c r="P66" s="26">
        <v>7.0666842477717901E-2</v>
      </c>
      <c r="Q66" s="26">
        <v>7.268774991331696E-2</v>
      </c>
      <c r="R66" s="26">
        <v>1.9041174232558111E-3</v>
      </c>
      <c r="S66" s="26">
        <v>0.12254682689487199</v>
      </c>
      <c r="T66" s="26">
        <v>0.122445088216166</v>
      </c>
      <c r="U66" s="26">
        <v>0.122559123393865</v>
      </c>
      <c r="V66" s="26">
        <v>0.12251701283496767</v>
      </c>
      <c r="W66" s="26">
        <v>5.1105538279102646E-5</v>
      </c>
      <c r="X66" s="26">
        <v>0.14050919005899401</v>
      </c>
      <c r="Y66" s="26">
        <v>0.140691529878303</v>
      </c>
      <c r="Z66" s="26">
        <v>0.140173798244625</v>
      </c>
      <c r="AA66" s="26">
        <v>0.14042424155222299</v>
      </c>
      <c r="AB66" s="26">
        <v>0.14044968993353624</v>
      </c>
      <c r="AC66" s="26">
        <v>1.8627309785368686E-4</v>
      </c>
      <c r="AD66" s="26">
        <v>9.9204021422779204E-2</v>
      </c>
      <c r="AE66" s="26">
        <v>9.9608802737050195E-2</v>
      </c>
      <c r="AF66" s="26">
        <v>9.7466440350489694E-2</v>
      </c>
      <c r="AG66" s="26">
        <v>9.7374635186204705E-2</v>
      </c>
      <c r="AH66" s="26">
        <v>9.7629599638185002E-2</v>
      </c>
      <c r="AI66" s="26">
        <v>9.8256699866941771E-2</v>
      </c>
      <c r="AJ66" s="26">
        <v>9.5093671742796165E-4</v>
      </c>
      <c r="AK66" s="26">
        <v>7.7367926808233706E-2</v>
      </c>
      <c r="AL66" s="26">
        <v>7.8010902651540898E-2</v>
      </c>
      <c r="AM66" s="26">
        <v>7.8044302399633794E-2</v>
      </c>
      <c r="AN66" s="26">
        <v>7.6457602324967094E-2</v>
      </c>
      <c r="AO66" s="26">
        <v>7.6741692903190994E-2</v>
      </c>
      <c r="AP66" s="26">
        <v>7.6674979969488105E-2</v>
      </c>
      <c r="AQ66" s="26">
        <v>7.7216234509509096E-2</v>
      </c>
      <c r="AR66" s="26">
        <v>6.3690311203922119E-4</v>
      </c>
      <c r="AS66" s="26">
        <v>9.6973033143100795E-2</v>
      </c>
      <c r="AT66" s="26">
        <v>9.7620629142198004E-2</v>
      </c>
      <c r="AU66" s="26">
        <v>9.7821212889584896E-2</v>
      </c>
      <c r="AV66" s="26">
        <v>9.7632547300251699E-2</v>
      </c>
      <c r="AW66" s="26">
        <v>9.7511855618783838E-2</v>
      </c>
      <c r="AX66" s="26">
        <v>3.2110346567350929E-4</v>
      </c>
      <c r="AY66" s="26">
        <v>6.2629332751881206E-2</v>
      </c>
      <c r="AZ66" s="26">
        <v>6.2721755979928601E-2</v>
      </c>
      <c r="BA66" s="26">
        <v>6.2697378687738406E-2</v>
      </c>
      <c r="BB66" s="26">
        <v>6.3685831204892504E-2</v>
      </c>
      <c r="BC66" s="26">
        <v>6.3662566903036302E-2</v>
      </c>
      <c r="BD66" s="26">
        <v>6.3966014848586106E-2</v>
      </c>
      <c r="BE66" s="26">
        <v>6.3227146729343861E-2</v>
      </c>
      <c r="BF66" s="26">
        <v>5.536791809569538E-4</v>
      </c>
    </row>
    <row r="67" spans="1:58" s="26" customFormat="1" ht="13.5" customHeight="1" x14ac:dyDescent="0.2">
      <c r="A67" s="34"/>
      <c r="B67" s="51" t="s">
        <v>67</v>
      </c>
      <c r="C67" s="25">
        <v>4.4082564245846402E-3</v>
      </c>
      <c r="D67" s="26">
        <v>4.6103890961953203E-3</v>
      </c>
      <c r="E67" s="26">
        <v>4.6136912629590699E-3</v>
      </c>
      <c r="F67" s="26">
        <v>3.92889448424981E-3</v>
      </c>
      <c r="G67" s="26">
        <v>3.9753948528299101E-3</v>
      </c>
      <c r="H67" s="26">
        <v>4.0478096621421903E-3</v>
      </c>
      <c r="I67" s="26">
        <v>4.2640726304934906E-3</v>
      </c>
      <c r="J67" s="26">
        <v>2.9023156547203151E-4</v>
      </c>
      <c r="K67" s="26">
        <v>4.5871560433216997E-3</v>
      </c>
      <c r="L67" s="26">
        <v>4.7518868080689497E-3</v>
      </c>
      <c r="M67" s="26">
        <v>4.8006367897107799E-3</v>
      </c>
      <c r="N67" s="26">
        <v>4.3564007546028497E-3</v>
      </c>
      <c r="O67" s="26">
        <v>4.4263556982018304E-3</v>
      </c>
      <c r="P67" s="26">
        <v>4.4456267082389903E-3</v>
      </c>
      <c r="Q67" s="26">
        <v>4.5613438003575162E-3</v>
      </c>
      <c r="R67" s="26">
        <v>1.6725625527083844E-4</v>
      </c>
      <c r="S67" s="26">
        <v>5.6294159024875504E-3</v>
      </c>
      <c r="T67" s="26">
        <v>5.6691557173475403E-3</v>
      </c>
      <c r="U67" s="26">
        <v>5.8360354276567198E-3</v>
      </c>
      <c r="V67" s="26">
        <v>5.7115356824972699E-3</v>
      </c>
      <c r="W67" s="26">
        <v>8.951704913907923E-5</v>
      </c>
      <c r="X67" s="26">
        <v>6.7742602864534303E-3</v>
      </c>
      <c r="Y67" s="26">
        <v>6.9811141789850196E-3</v>
      </c>
      <c r="Z67" s="26">
        <v>6.5613880583967402E-3</v>
      </c>
      <c r="AA67" s="26">
        <v>6.7255969420207899E-3</v>
      </c>
      <c r="AB67" s="26">
        <v>6.7605898664639952E-3</v>
      </c>
      <c r="AC67" s="26">
        <v>1.4976958794587553E-4</v>
      </c>
      <c r="AD67" s="26">
        <v>5.1815309329559496E-3</v>
      </c>
      <c r="AE67" s="26">
        <v>5.2486138774705199E-3</v>
      </c>
      <c r="AF67" s="26">
        <v>5.0928533754644404E-3</v>
      </c>
      <c r="AG67" s="26">
        <v>5.1438788315316198E-3</v>
      </c>
      <c r="AH67" s="26">
        <v>5.31236328496604E-3</v>
      </c>
      <c r="AI67" s="26">
        <v>5.1958480604777143E-3</v>
      </c>
      <c r="AJ67" s="26">
        <v>7.7296461780850944E-5</v>
      </c>
      <c r="AK67" s="26">
        <v>4.6091712692152998E-3</v>
      </c>
      <c r="AL67" s="26">
        <v>4.7094412973296999E-3</v>
      </c>
      <c r="AM67" s="26">
        <v>4.6869866322251097E-3</v>
      </c>
      <c r="AN67" s="26">
        <v>4.1332849415336203E-3</v>
      </c>
      <c r="AO67" s="26">
        <v>4.2370369195266697E-3</v>
      </c>
      <c r="AP67" s="26">
        <v>4.2861002457610202E-3</v>
      </c>
      <c r="AQ67" s="26">
        <v>4.4436702175985696E-3</v>
      </c>
      <c r="AR67" s="26">
        <v>2.313339498176033E-4</v>
      </c>
      <c r="AS67" s="26">
        <v>5.2931263285654496E-3</v>
      </c>
      <c r="AT67" s="26">
        <v>5.0086153707351901E-3</v>
      </c>
      <c r="AU67" s="26">
        <v>5.0907076726551303E-3</v>
      </c>
      <c r="AV67" s="26">
        <v>5.1271657432319304E-3</v>
      </c>
      <c r="AW67" s="26">
        <v>5.1299037787969253E-3</v>
      </c>
      <c r="AX67" s="26">
        <v>1.0355712223034497E-4</v>
      </c>
      <c r="AY67" s="26">
        <v>4.6281514612880404E-3</v>
      </c>
      <c r="AZ67" s="26">
        <v>4.5912459980559104E-3</v>
      </c>
      <c r="BA67" s="26">
        <v>4.62883661307856E-3</v>
      </c>
      <c r="BB67" s="26">
        <v>4.5880711833964898E-3</v>
      </c>
      <c r="BC67" s="26">
        <v>4.6382911196199902E-3</v>
      </c>
      <c r="BD67" s="26">
        <v>4.6564604712761998E-3</v>
      </c>
      <c r="BE67" s="26">
        <v>4.6218428077858644E-3</v>
      </c>
      <c r="BF67" s="26">
        <v>2.4611411271851816E-5</v>
      </c>
    </row>
    <row r="68" spans="1:58" s="26" customFormat="1" ht="13.5" customHeight="1" x14ac:dyDescent="0.2">
      <c r="A68" s="34"/>
      <c r="B68" s="51" t="s">
        <v>68</v>
      </c>
      <c r="C68" s="25">
        <v>1.26897747475027E-3</v>
      </c>
      <c r="D68" s="26">
        <v>1.36754939207194E-3</v>
      </c>
      <c r="E68" s="26">
        <v>1.4561732150593801E-3</v>
      </c>
      <c r="F68" s="26">
        <v>1.2316629640451999E-3</v>
      </c>
      <c r="G68" s="26">
        <v>1.3045941075667099E-3</v>
      </c>
      <c r="H68" s="26">
        <v>1.37942085982516E-3</v>
      </c>
      <c r="I68" s="26">
        <v>1.3347296688864434E-3</v>
      </c>
      <c r="J68" s="26">
        <v>7.4919090158606105E-5</v>
      </c>
      <c r="K68" s="26">
        <v>1.26274108381082E-3</v>
      </c>
      <c r="L68" s="26">
        <v>1.33811572761232E-3</v>
      </c>
      <c r="M68" s="26">
        <v>1.40181578755175E-3</v>
      </c>
      <c r="N68" s="26">
        <v>1.23601397410638E-3</v>
      </c>
      <c r="O68" s="26">
        <v>1.38415179038944E-3</v>
      </c>
      <c r="P68" s="26">
        <v>1.4027591534613701E-3</v>
      </c>
      <c r="Q68" s="26">
        <v>1.3375995861553466E-3</v>
      </c>
      <c r="R68" s="26">
        <v>6.6408202057397308E-5</v>
      </c>
      <c r="S68" s="26">
        <v>1.38340684614917E-3</v>
      </c>
      <c r="T68" s="26">
        <v>1.4674004868726301E-3</v>
      </c>
      <c r="U68" s="26">
        <v>1.59774505324279E-3</v>
      </c>
      <c r="V68" s="26">
        <v>1.48285079542153E-3</v>
      </c>
      <c r="W68" s="26">
        <v>8.8182578705467787E-5</v>
      </c>
      <c r="X68" s="26">
        <v>1.93526742969496E-3</v>
      </c>
      <c r="Y68" s="26">
        <v>2.0688836930084198E-3</v>
      </c>
      <c r="Z68" s="26">
        <v>1.88796456722869E-3</v>
      </c>
      <c r="AA68" s="26">
        <v>2.0073097659431501E-3</v>
      </c>
      <c r="AB68" s="26">
        <v>1.9748563639688048E-3</v>
      </c>
      <c r="AC68" s="26">
        <v>6.8941696315975395E-5</v>
      </c>
      <c r="AD68" s="26">
        <v>1.3339385564420101E-3</v>
      </c>
      <c r="AE68" s="26">
        <v>1.4172291303830801E-3</v>
      </c>
      <c r="AF68" s="26">
        <v>1.3995116313800799E-3</v>
      </c>
      <c r="AG68" s="26">
        <v>1.5027514568335201E-3</v>
      </c>
      <c r="AH68" s="26">
        <v>1.61153734301294E-3</v>
      </c>
      <c r="AI68" s="26">
        <v>1.452993623610326E-3</v>
      </c>
      <c r="AJ68" s="26">
        <v>9.5838911112608156E-5</v>
      </c>
      <c r="AK68" s="26">
        <v>1.33339556612867E-3</v>
      </c>
      <c r="AL68" s="26">
        <v>1.48022622757352E-3</v>
      </c>
      <c r="AM68" s="26">
        <v>1.58669485477105E-3</v>
      </c>
      <c r="AN68" s="26">
        <v>1.3926981082262599E-3</v>
      </c>
      <c r="AO68" s="26">
        <v>1.5119559993149801E-3</v>
      </c>
      <c r="AP68" s="26">
        <v>1.5855741671917699E-3</v>
      </c>
      <c r="AQ68" s="26">
        <v>1.4817574872010417E-3</v>
      </c>
      <c r="AR68" s="26">
        <v>9.3672195852007674E-5</v>
      </c>
      <c r="AS68" s="26">
        <v>1.5601110230952001E-3</v>
      </c>
      <c r="AT68" s="26">
        <v>1.3642883144385099E-3</v>
      </c>
      <c r="AU68" s="26">
        <v>1.4589243342250299E-3</v>
      </c>
      <c r="AV68" s="26">
        <v>1.50193309096906E-3</v>
      </c>
      <c r="AW68" s="26">
        <v>1.4713141906819501E-3</v>
      </c>
      <c r="AX68" s="26">
        <v>7.1467547233198872E-5</v>
      </c>
      <c r="AY68" s="26">
        <v>1.46387928759665E-3</v>
      </c>
      <c r="AZ68" s="26">
        <v>1.54883306151064E-3</v>
      </c>
      <c r="BA68" s="26">
        <v>1.61196444296181E-3</v>
      </c>
      <c r="BB68" s="26">
        <v>1.5392227761382999E-3</v>
      </c>
      <c r="BC68" s="26">
        <v>1.65326482341868E-3</v>
      </c>
      <c r="BD68" s="26">
        <v>1.7186382287226801E-3</v>
      </c>
      <c r="BE68" s="26">
        <v>1.5893004367247934E-3</v>
      </c>
      <c r="BF68" s="26">
        <v>8.2874613702355895E-5</v>
      </c>
    </row>
    <row r="69" spans="1:58" s="26" customFormat="1" ht="13.5" customHeight="1" x14ac:dyDescent="0.2">
      <c r="A69" s="34"/>
      <c r="B69" s="51" t="s">
        <v>69</v>
      </c>
      <c r="C69" s="25">
        <v>7.0640663588520205E-4</v>
      </c>
      <c r="D69" s="26">
        <v>8.3668288038140303E-4</v>
      </c>
      <c r="E69" s="26">
        <v>9.1590739281386399E-4</v>
      </c>
      <c r="F69" s="26">
        <v>6.8866202419229697E-4</v>
      </c>
      <c r="G69" s="26">
        <v>7.8890092329047005E-4</v>
      </c>
      <c r="H69" s="26">
        <v>8.6733569009680902E-4</v>
      </c>
      <c r="I69" s="26">
        <v>8.006492577766742E-4</v>
      </c>
      <c r="J69" s="26">
        <v>8.2250405810467593E-5</v>
      </c>
      <c r="K69" s="26">
        <v>6.3909048598205205E-4</v>
      </c>
      <c r="L69" s="26">
        <v>7.42662853686653E-4</v>
      </c>
      <c r="M69" s="26">
        <v>8.1263155597099501E-4</v>
      </c>
      <c r="N69" s="26">
        <v>6.2494890229629601E-4</v>
      </c>
      <c r="O69" s="26">
        <v>7.9105372140887199E-4</v>
      </c>
      <c r="P69" s="26">
        <v>8.6216162825792297E-4</v>
      </c>
      <c r="Q69" s="26">
        <v>7.454248579337985E-4</v>
      </c>
      <c r="R69" s="26">
        <v>8.761210932418748E-5</v>
      </c>
      <c r="S69" s="26">
        <v>7.3439124152912399E-4</v>
      </c>
      <c r="T69" s="26">
        <v>8.1241898751883903E-4</v>
      </c>
      <c r="U69" s="26">
        <v>9.4678662723467297E-4</v>
      </c>
      <c r="V69" s="26">
        <v>8.3119895209421196E-4</v>
      </c>
      <c r="W69" s="26">
        <v>8.7721017129463439E-5</v>
      </c>
      <c r="X69" s="26">
        <v>1.1391176182655701E-3</v>
      </c>
      <c r="Y69" s="26">
        <v>1.2730262297735401E-3</v>
      </c>
      <c r="Z69" s="26">
        <v>1.1791677926108E-3</v>
      </c>
      <c r="AA69" s="26">
        <v>1.3282761178669499E-3</v>
      </c>
      <c r="AB69" s="26">
        <v>1.229896939629215E-3</v>
      </c>
      <c r="AC69" s="26">
        <v>7.4754481343169786E-5</v>
      </c>
      <c r="AD69" s="26">
        <v>6.9687190757761598E-4</v>
      </c>
      <c r="AE69" s="26">
        <v>8.1130998008220004E-4</v>
      </c>
      <c r="AF69" s="26">
        <v>7.4848583178962298E-4</v>
      </c>
      <c r="AG69" s="26">
        <v>9.0207560645367798E-4</v>
      </c>
      <c r="AH69" s="26">
        <v>1.03025230179526E-3</v>
      </c>
      <c r="AI69" s="26">
        <v>8.3779912553967541E-4</v>
      </c>
      <c r="AJ69" s="26">
        <v>1.1807515494770903E-4</v>
      </c>
      <c r="AK69" s="26">
        <v>7.4867410750002305E-4</v>
      </c>
      <c r="AL69" s="26">
        <v>8.7160720433956799E-4</v>
      </c>
      <c r="AM69" s="26">
        <v>9.5670022750255195E-4</v>
      </c>
      <c r="AN69" s="26">
        <v>7.4680912553446897E-4</v>
      </c>
      <c r="AO69" s="26">
        <v>8.7210739793249599E-4</v>
      </c>
      <c r="AP69" s="26">
        <v>9.7547720406737399E-4</v>
      </c>
      <c r="AQ69" s="26">
        <v>8.6189587781274697E-4</v>
      </c>
      <c r="AR69" s="26">
        <v>8.9583571059506932E-5</v>
      </c>
      <c r="AS69" s="26">
        <v>9.4101934753723496E-4</v>
      </c>
      <c r="AT69" s="26">
        <v>7.4228434908945901E-4</v>
      </c>
      <c r="AU69" s="26">
        <v>8.2562178665583001E-4</v>
      </c>
      <c r="AV69" s="26">
        <v>9.2103583593271298E-4</v>
      </c>
      <c r="AW69" s="26">
        <v>8.5749032980380919E-4</v>
      </c>
      <c r="AX69" s="26">
        <v>7.9534819713474142E-5</v>
      </c>
      <c r="AY69" s="26">
        <v>8.3476842570561903E-4</v>
      </c>
      <c r="AZ69" s="26">
        <v>9.4131495892000303E-4</v>
      </c>
      <c r="BA69" s="26">
        <v>1.0048775451085099E-3</v>
      </c>
      <c r="BB69" s="26">
        <v>9.1155804826172505E-4</v>
      </c>
      <c r="BC69" s="26">
        <v>1.0351847922873999E-3</v>
      </c>
      <c r="BD69" s="26">
        <v>1.1101683483919101E-3</v>
      </c>
      <c r="BE69" s="26">
        <v>9.7297868644586119E-4</v>
      </c>
      <c r="BF69" s="26">
        <v>8.9055509601674478E-5</v>
      </c>
    </row>
    <row r="70" spans="1:58" s="26" customFormat="1" ht="13.5" customHeight="1" x14ac:dyDescent="0.2">
      <c r="A70" s="34"/>
      <c r="B70" s="51" t="s">
        <v>70</v>
      </c>
      <c r="C70" s="25">
        <v>5.9805388313520795E-4</v>
      </c>
      <c r="D70" s="26">
        <v>7.3310092871778896E-4</v>
      </c>
      <c r="E70" s="26">
        <v>8.3891248460062702E-4</v>
      </c>
      <c r="F70" s="26">
        <v>5.7063947971300896E-4</v>
      </c>
      <c r="G70" s="26">
        <v>6.6962307214225804E-4</v>
      </c>
      <c r="H70" s="26">
        <v>7.4342330382563696E-4</v>
      </c>
      <c r="I70" s="26">
        <v>6.9229219202242146E-4</v>
      </c>
      <c r="J70" s="26">
        <v>9.1260966510810015E-5</v>
      </c>
      <c r="K70" s="26">
        <v>5.2764140154152998E-4</v>
      </c>
      <c r="L70" s="26">
        <v>6.3655291360035495E-4</v>
      </c>
      <c r="M70" s="26">
        <v>7.2257933247627199E-4</v>
      </c>
      <c r="N70" s="26">
        <v>5.1316484119396895E-4</v>
      </c>
      <c r="O70" s="26">
        <v>7.04949752538084E-4</v>
      </c>
      <c r="P70" s="26">
        <v>7.4810940690937897E-4</v>
      </c>
      <c r="Q70" s="26">
        <v>6.4216627470993146E-4</v>
      </c>
      <c r="R70" s="26">
        <v>9.2575013236220849E-5</v>
      </c>
      <c r="S70" s="26">
        <v>5.8302562458734998E-4</v>
      </c>
      <c r="T70" s="26">
        <v>6.8428628129311195E-4</v>
      </c>
      <c r="U70" s="26">
        <v>8.6388299871131803E-4</v>
      </c>
      <c r="V70" s="26">
        <v>7.1039830153059324E-4</v>
      </c>
      <c r="W70" s="26">
        <v>1.1613668484624663E-4</v>
      </c>
      <c r="X70" s="26">
        <v>9.9772230672030599E-4</v>
      </c>
      <c r="Y70" s="26">
        <v>1.14644074702326E-3</v>
      </c>
      <c r="Z70" s="26">
        <v>1.06252678722598E-3</v>
      </c>
      <c r="AA70" s="26">
        <v>1.2216201466227999E-3</v>
      </c>
      <c r="AB70" s="26">
        <v>1.1070774968980866E-3</v>
      </c>
      <c r="AC70" s="26">
        <v>8.4576603469106973E-5</v>
      </c>
      <c r="AD70" s="26">
        <v>5.7505162421463705E-4</v>
      </c>
      <c r="AE70" s="26">
        <v>6.7519878835327102E-4</v>
      </c>
      <c r="AF70" s="26">
        <v>6.3563205372716401E-4</v>
      </c>
      <c r="AG70" s="26">
        <v>7.8436835345954096E-4</v>
      </c>
      <c r="AH70" s="26">
        <v>9.1362136531728303E-4</v>
      </c>
      <c r="AI70" s="26">
        <v>7.1677443701437921E-4</v>
      </c>
      <c r="AJ70" s="26">
        <v>1.1976278830895354E-4</v>
      </c>
      <c r="AK70" s="26">
        <v>5.9961247585292197E-4</v>
      </c>
      <c r="AL70" s="26">
        <v>7.2623246053069598E-4</v>
      </c>
      <c r="AM70" s="26">
        <v>8.0613043424079898E-4</v>
      </c>
      <c r="AN70" s="26">
        <v>6.03915644293664E-4</v>
      </c>
      <c r="AO70" s="26">
        <v>7.2764900943880697E-4</v>
      </c>
      <c r="AP70" s="26">
        <v>8.1510428389393005E-4</v>
      </c>
      <c r="AQ70" s="26">
        <v>7.1310738470846966E-4</v>
      </c>
      <c r="AR70" s="26">
        <v>8.5872300698793143E-5</v>
      </c>
      <c r="AS70" s="26">
        <v>7.65493433764277E-4</v>
      </c>
      <c r="AT70" s="26">
        <v>5.9511954120040401E-4</v>
      </c>
      <c r="AU70" s="26">
        <v>6.7973368894215004E-4</v>
      </c>
      <c r="AV70" s="26">
        <v>7.4550992215961299E-4</v>
      </c>
      <c r="AW70" s="26">
        <v>6.9646414651661106E-4</v>
      </c>
      <c r="AX70" s="26">
        <v>6.6560438406934114E-5</v>
      </c>
      <c r="AY70" s="26">
        <v>6.4825350167851102E-4</v>
      </c>
      <c r="AZ70" s="26">
        <v>7.5692241574614599E-4</v>
      </c>
      <c r="BA70" s="26">
        <v>8.24621553969251E-4</v>
      </c>
      <c r="BB70" s="26">
        <v>7.0912411214763395E-4</v>
      </c>
      <c r="BC70" s="26">
        <v>8.5959876693820505E-4</v>
      </c>
      <c r="BD70" s="26">
        <v>9.6448855243323804E-4</v>
      </c>
      <c r="BE70" s="26">
        <v>7.9383481715216417E-4</v>
      </c>
      <c r="BF70" s="26">
        <v>1.0338259521122756E-4</v>
      </c>
    </row>
    <row r="71" spans="1:58" s="29" customFormat="1" ht="13.5" customHeight="1" x14ac:dyDescent="0.2">
      <c r="A71" s="34"/>
      <c r="B71" s="51" t="s">
        <v>71</v>
      </c>
      <c r="C71" s="28">
        <v>1.59340752778064E-3</v>
      </c>
      <c r="D71" s="29">
        <v>1.68657368629596E-3</v>
      </c>
      <c r="E71" s="29">
        <v>1.78755170199636E-3</v>
      </c>
      <c r="F71" s="29">
        <v>1.60573330713618E-3</v>
      </c>
      <c r="G71" s="29">
        <v>1.66823957741272E-3</v>
      </c>
      <c r="H71" s="29">
        <v>1.72507531555127E-3</v>
      </c>
      <c r="I71" s="29">
        <v>1.6777635193621883E-3</v>
      </c>
      <c r="J71" s="29">
        <v>6.6788796971547118E-5</v>
      </c>
      <c r="K71" s="29">
        <v>1.6632200546934E-3</v>
      </c>
      <c r="L71" s="29">
        <v>1.74510436903446E-3</v>
      </c>
      <c r="M71" s="29">
        <v>1.8186141917939801E-3</v>
      </c>
      <c r="N71" s="29">
        <v>1.61707180486374E-3</v>
      </c>
      <c r="O71" s="29">
        <v>1.72690746613625E-3</v>
      </c>
      <c r="P71" s="29">
        <v>1.79057385486558E-3</v>
      </c>
      <c r="Q71" s="29">
        <v>1.726915290231235E-3</v>
      </c>
      <c r="R71" s="29">
        <v>6.9419759862190118E-5</v>
      </c>
      <c r="S71" s="29">
        <v>1.7760123888756101E-3</v>
      </c>
      <c r="T71" s="29">
        <v>1.84992424100344E-3</v>
      </c>
      <c r="U71" s="29">
        <v>1.9768642990629802E-3</v>
      </c>
      <c r="V71" s="29">
        <v>1.8676003096473436E-3</v>
      </c>
      <c r="W71" s="29">
        <v>8.294457992542101E-5</v>
      </c>
      <c r="X71" s="29">
        <v>2.01278844436132E-3</v>
      </c>
      <c r="Y71" s="29">
        <v>2.1415932806836198E-3</v>
      </c>
      <c r="Z71" s="29">
        <v>2.08806194225559E-3</v>
      </c>
      <c r="AA71" s="29">
        <v>2.1893425046504E-3</v>
      </c>
      <c r="AB71" s="29">
        <v>2.1079465429877323E-3</v>
      </c>
      <c r="AC71" s="29">
        <v>6.5589379119330437E-5</v>
      </c>
      <c r="AD71" s="29">
        <v>1.63422343429403E-3</v>
      </c>
      <c r="AE71" s="29">
        <v>1.70729416937576E-3</v>
      </c>
      <c r="AF71" s="29">
        <v>1.6527759694737699E-3</v>
      </c>
      <c r="AG71" s="29">
        <v>1.76304414288992E-3</v>
      </c>
      <c r="AH71" s="29">
        <v>1.8526978716920401E-3</v>
      </c>
      <c r="AI71" s="29">
        <v>1.7220071175451039E-3</v>
      </c>
      <c r="AJ71" s="29">
        <v>7.9346718168906826E-5</v>
      </c>
      <c r="AK71" s="29">
        <v>1.58650947193323E-3</v>
      </c>
      <c r="AL71" s="29">
        <v>1.6687638475382E-3</v>
      </c>
      <c r="AM71" s="29">
        <v>1.7454741366700001E-3</v>
      </c>
      <c r="AN71" s="29">
        <v>1.60277633699948E-3</v>
      </c>
      <c r="AO71" s="29">
        <v>1.6778337738187999E-3</v>
      </c>
      <c r="AP71" s="29">
        <v>1.7513749655189801E-3</v>
      </c>
      <c r="AQ71" s="29">
        <v>1.6721220887464484E-3</v>
      </c>
      <c r="AR71" s="29">
        <v>6.3039400357552534E-5</v>
      </c>
      <c r="AS71" s="29">
        <v>1.8072341602154999E-3</v>
      </c>
      <c r="AT71" s="29">
        <v>1.71789796172916E-3</v>
      </c>
      <c r="AU71" s="29">
        <v>1.7826108216233601E-3</v>
      </c>
      <c r="AV71" s="29">
        <v>1.8372094276224999E-3</v>
      </c>
      <c r="AW71" s="29">
        <v>1.7862380927976299E-3</v>
      </c>
      <c r="AX71" s="29">
        <v>4.3938714226386074E-5</v>
      </c>
      <c r="AY71" s="29">
        <v>1.6023249583712101E-3</v>
      </c>
      <c r="AZ71" s="29">
        <v>1.66923253077584E-3</v>
      </c>
      <c r="BA71" s="29">
        <v>1.7122962686426E-3</v>
      </c>
      <c r="BB71" s="29">
        <v>1.6596523374232701E-3</v>
      </c>
      <c r="BC71" s="29">
        <v>1.7598601128609899E-3</v>
      </c>
      <c r="BD71" s="29">
        <v>1.8452992796270001E-3</v>
      </c>
      <c r="BE71" s="29">
        <v>1.7081109146168186E-3</v>
      </c>
      <c r="BF71" s="29">
        <v>7.8066825192597868E-5</v>
      </c>
    </row>
    <row r="72" spans="1:58" s="31" customFormat="1" ht="13.5" customHeight="1" thickBot="1" x14ac:dyDescent="0.25">
      <c r="A72" s="34"/>
      <c r="B72" s="177" t="s">
        <v>72</v>
      </c>
      <c r="C72" s="30">
        <v>4.2026209651108096E-3</v>
      </c>
      <c r="D72" s="31">
        <v>4.3326331140276899E-3</v>
      </c>
      <c r="E72" s="31">
        <v>4.4170037698782498E-3</v>
      </c>
      <c r="F72" s="31">
        <v>4.2087250924163298E-3</v>
      </c>
      <c r="G72" s="31">
        <v>4.2859126249091203E-3</v>
      </c>
      <c r="H72" s="31">
        <v>4.3485535455057801E-3</v>
      </c>
      <c r="I72" s="31">
        <v>4.2992415186413309E-3</v>
      </c>
      <c r="J72" s="31">
        <v>7.6508209408673514E-5</v>
      </c>
      <c r="K72" s="31">
        <v>4.5589071910268298E-3</v>
      </c>
      <c r="L72" s="31">
        <v>4.63557944812507E-3</v>
      </c>
      <c r="M72" s="31">
        <v>4.6954799182125804E-3</v>
      </c>
      <c r="N72" s="31">
        <v>4.3501463380941604E-3</v>
      </c>
      <c r="O72" s="31">
        <v>4.4813369025894197E-3</v>
      </c>
      <c r="P72" s="31">
        <v>4.5425859032533801E-3</v>
      </c>
      <c r="Q72" s="31">
        <v>4.5440059502169063E-3</v>
      </c>
      <c r="R72" s="31">
        <v>1.1035026865505931E-4</v>
      </c>
      <c r="S72" s="31">
        <v>4.85692359747432E-3</v>
      </c>
      <c r="T72" s="31">
        <v>4.8778250643100301E-3</v>
      </c>
      <c r="U72" s="31">
        <v>4.9881301387135601E-3</v>
      </c>
      <c r="V72" s="31">
        <v>4.9076262668326367E-3</v>
      </c>
      <c r="W72" s="31">
        <v>5.7560825045257785E-5</v>
      </c>
      <c r="X72" s="31">
        <v>4.9498756038229902E-3</v>
      </c>
      <c r="Y72" s="31">
        <v>5.0353158065480803E-3</v>
      </c>
      <c r="Z72" s="31">
        <v>4.8941306116201096E-3</v>
      </c>
      <c r="AA72" s="31">
        <v>5.0488482709339201E-3</v>
      </c>
      <c r="AB72" s="31">
        <v>4.9820425732312748E-3</v>
      </c>
      <c r="AC72" s="31">
        <v>6.3372441859219328E-5</v>
      </c>
      <c r="AD72" s="31">
        <v>4.3057720353308999E-3</v>
      </c>
      <c r="AE72" s="31">
        <v>4.3644952868722E-3</v>
      </c>
      <c r="AF72" s="31">
        <v>4.3087922428929901E-3</v>
      </c>
      <c r="AG72" s="31">
        <v>4.37005046421504E-3</v>
      </c>
      <c r="AH72" s="31">
        <v>4.4810001793717897E-3</v>
      </c>
      <c r="AI72" s="31">
        <v>4.3660220417365845E-3</v>
      </c>
      <c r="AJ72" s="31">
        <v>6.347258376607078E-5</v>
      </c>
      <c r="AK72" s="31">
        <v>4.1828414160458701E-3</v>
      </c>
      <c r="AL72" s="31">
        <v>4.2505573457788199E-3</v>
      </c>
      <c r="AM72" s="31">
        <v>4.2884892115805E-3</v>
      </c>
      <c r="AN72" s="31">
        <v>4.2009746930463604E-3</v>
      </c>
      <c r="AO72" s="31">
        <v>4.3058710871004303E-3</v>
      </c>
      <c r="AP72" s="31">
        <v>4.3559036115274801E-3</v>
      </c>
      <c r="AQ72" s="31">
        <v>4.2641062275132436E-3</v>
      </c>
      <c r="AR72" s="31">
        <v>5.99148361474339E-5</v>
      </c>
      <c r="AS72" s="31">
        <v>4.7118790406406701E-3</v>
      </c>
      <c r="AT72" s="31">
        <v>4.6118538606729903E-3</v>
      </c>
      <c r="AU72" s="31">
        <v>4.67584917015401E-3</v>
      </c>
      <c r="AV72" s="31">
        <v>4.6918955290361497E-3</v>
      </c>
      <c r="AW72" s="31">
        <v>4.6728694001259546E-3</v>
      </c>
      <c r="AX72" s="31">
        <v>3.7468389071826373E-5</v>
      </c>
      <c r="AY72" s="31">
        <v>4.1897015276936098E-3</v>
      </c>
      <c r="AZ72" s="31">
        <v>4.2317613533853701E-3</v>
      </c>
      <c r="BA72" s="31">
        <v>4.2905795474700902E-3</v>
      </c>
      <c r="BB72" s="31">
        <v>4.2328190178854202E-3</v>
      </c>
      <c r="BC72" s="31">
        <v>4.3150751086450598E-3</v>
      </c>
      <c r="BD72" s="31">
        <v>4.3797249858786797E-3</v>
      </c>
      <c r="BE72" s="31">
        <v>4.2732769234930384E-3</v>
      </c>
      <c r="BF72" s="31">
        <v>6.2879369344141933E-5</v>
      </c>
    </row>
    <row r="73" spans="1:58" x14ac:dyDescent="0.2">
      <c r="A73" s="13"/>
      <c r="B73" s="176"/>
    </row>
    <row r="74" spans="1:58" x14ac:dyDescent="0.2">
      <c r="A74" s="13"/>
      <c r="B74" s="176"/>
    </row>
    <row r="75" spans="1:58" x14ac:dyDescent="0.2">
      <c r="A75" s="13"/>
      <c r="B75" s="176"/>
    </row>
    <row r="76" spans="1:58" x14ac:dyDescent="0.2">
      <c r="A76" s="13"/>
      <c r="B76" s="176"/>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185</v>
      </c>
      <c r="D3" s="58">
        <f>LARGE(O30:O250,1)</f>
        <v>12.41803315116355</v>
      </c>
      <c r="E3" s="58"/>
      <c r="F3" s="58">
        <f>LARGE(D6:H6,1)</f>
        <v>12.41803315116355</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2.3989845086153903</v>
      </c>
      <c r="C4" s="80" t="s">
        <v>185</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0.81344165780595867</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4.1128922739210791</v>
      </c>
      <c r="C6" s="86"/>
      <c r="D6" s="75">
        <v>12.41803315116355</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39.70665148103663</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192</v>
      </c>
      <c r="E9" s="58">
        <f>LARGE(O30:O250,1)</f>
        <v>12.41803315116355</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99.976480000000024</v>
      </c>
      <c r="C10" s="93"/>
      <c r="D10" s="181"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1">
        <v>88</v>
      </c>
      <c r="E11" s="182">
        <v>4</v>
      </c>
      <c r="F11" s="2"/>
      <c r="G11" s="73">
        <f>(((2.095-1)/(11-1))*(513.74-43.91))+43.91</f>
        <v>95.356385000000017</v>
      </c>
      <c r="H11" s="174"/>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743.21076265545207</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213.0575434536203</v>
      </c>
      <c r="C15" s="86"/>
      <c r="D15" s="81" t="s">
        <v>22</v>
      </c>
      <c r="E15" s="82">
        <f>10^((SUMIF(V30:V250, "&gt;0")+SUMIF(V30:V250, "&lt;0"))/100)</f>
        <v>189.59797902786747</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120.52243358326491</v>
      </c>
      <c r="C16" s="86"/>
      <c r="D16" s="84" t="s">
        <v>23</v>
      </c>
      <c r="E16" s="85">
        <f>10^(SQRT((SUMIF(W30:W250, "&gt;0")+SUMIF(W30:W250, "&lt;0"))/100))</f>
        <v>1.7573988534350096</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4.6773096763700677</v>
      </c>
      <c r="C17" s="95"/>
      <c r="D17" s="84" t="s">
        <v>24</v>
      </c>
      <c r="E17" s="85">
        <f>(SUMIF(X30:X250, "&gt;0")+SUMIF(X30:X250, "&lt;0"))/((100)*(LOG(E16))^3)</f>
        <v>-4.1128922739210747</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35.850415782501841</v>
      </c>
      <c r="D18" s="84" t="s">
        <v>25</v>
      </c>
      <c r="E18" s="85">
        <f>(SUMIF(Y30:Y250, "&gt;0")+SUMIF(Y30:Y250, "&lt;0"))/((100)*(LOG(E16))^4)</f>
        <v>39.706651481036609</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32.850415782501841</v>
      </c>
      <c r="C19" s="105"/>
      <c r="D19" s="88" t="s">
        <v>26</v>
      </c>
      <c r="E19" s="104">
        <f>E18-3</f>
        <v>36.706651481036609</v>
      </c>
      <c r="F19" s="106"/>
      <c r="G19" s="2"/>
      <c r="H19" s="175"/>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7"/>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5"/>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1.4003293574648753E-3</v>
      </c>
      <c r="F31" s="162">
        <f t="shared" ref="F31:F94" si="3">(G31*100)/$A$10</f>
        <v>1.4003293574648753E-3</v>
      </c>
      <c r="G31" s="162">
        <v>1.4E-3</v>
      </c>
      <c r="H31" s="168">
        <f t="shared" ref="H31:H94" si="4">A31*1000</f>
        <v>1739</v>
      </c>
      <c r="I31" s="162">
        <f t="shared" si="0"/>
        <v>-1.2120375960130276E-3</v>
      </c>
      <c r="J31" s="165">
        <f t="shared" ref="J31:J94" si="5">(F31)*(D31-$B$4)^2</f>
        <v>1.4923455681131494E-2</v>
      </c>
      <c r="K31" s="165">
        <f t="shared" ref="K31:K94" si="6">(F31)*(D31-$B$4)^3</f>
        <v>-4.8717949779693452E-2</v>
      </c>
      <c r="L31" s="165">
        <f t="shared" ref="L31:L94" si="7">(F31)*(D31-$B$4)^4</f>
        <v>0.15904082013240381</v>
      </c>
      <c r="M31" s="185">
        <f>((2^(-D31))*1000)</f>
        <v>1822.0183862958136</v>
      </c>
      <c r="N31" s="162">
        <v>1.0406792464993436E-2</v>
      </c>
      <c r="O31" s="166">
        <f>(N31*100)/$A$13</f>
        <v>1.4002478150088309E-3</v>
      </c>
      <c r="P31" s="107"/>
      <c r="Q31" s="162">
        <f t="shared" ref="Q31:Q94" si="8">(B31*1000)*F31</f>
        <v>2.5542007480159326</v>
      </c>
      <c r="R31" s="165">
        <f t="shared" ref="R31:R94" si="9">(F31)*((B31*1000)-$B$15)^2</f>
        <v>3634.0445649068224</v>
      </c>
      <c r="S31" s="165">
        <f t="shared" ref="S31:S94" si="10">(F31)*((B31*1000)-$B$15)^3</f>
        <v>5854236.6785900155</v>
      </c>
      <c r="T31" s="165">
        <f t="shared" ref="T31:T94" si="11">(F31)*((B31*1000)-$B$15)^4</f>
        <v>9430838416.2117176</v>
      </c>
      <c r="U31" s="68">
        <f t="shared" ref="U31:U94" si="12">LOG(((2^(-D31))*1000),10)</f>
        <v>3.2605527551981894</v>
      </c>
      <c r="V31" s="148">
        <f t="shared" ref="V31:V94" si="13">U31*F31</f>
        <v>4.5658477446670091E-3</v>
      </c>
      <c r="W31" s="165">
        <f t="shared" ref="W31:W94" si="14">(F31)*(U31-LOG($E$15))^2</f>
        <v>1.3523495002485775E-3</v>
      </c>
      <c r="X31" s="165">
        <f t="shared" ref="X31:X94" si="15">(F31)*(U31-LOG($E$15))^3</f>
        <v>1.3289796180788668E-3</v>
      </c>
      <c r="Y31" s="165">
        <f t="shared" ref="Y31:Y94" si="16">(F31)*(U31-LOG($E$15))^4</f>
        <v>1.3060135896411432E-3</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1.4403387676781577E-2</v>
      </c>
      <c r="F32" s="162">
        <f t="shared" si="3"/>
        <v>1.3003058319316701E-2</v>
      </c>
      <c r="G32" s="162">
        <v>1.2999999999999999E-2</v>
      </c>
      <c r="H32" s="168">
        <f t="shared" si="4"/>
        <v>1584</v>
      </c>
      <c r="I32" s="162">
        <f t="shared" si="0"/>
        <v>-9.5041321142764253E-3</v>
      </c>
      <c r="J32" s="165">
        <f t="shared" si="5"/>
        <v>0.12738149317669009</v>
      </c>
      <c r="K32" s="165">
        <f t="shared" si="6"/>
        <v>-0.39869128997348741</v>
      </c>
      <c r="L32" s="165">
        <f t="shared" si="7"/>
        <v>1.2478637260142511</v>
      </c>
      <c r="M32" s="185">
        <f t="shared" ref="M32:M95" si="18">((2^(-D32))*1000)</f>
        <v>1659.6915376057084</v>
      </c>
      <c r="N32" s="162">
        <v>9.6543792261643419E-2</v>
      </c>
      <c r="O32" s="166">
        <f t="shared" ref="O32:O95" si="19">(N32*100)/$A$13</f>
        <v>1.2990096095580968E-2</v>
      </c>
      <c r="P32" s="107"/>
      <c r="Q32" s="162">
        <f t="shared" si="8"/>
        <v>21.604581397544703</v>
      </c>
      <c r="R32" s="165">
        <f t="shared" si="9"/>
        <v>27280.228458772948</v>
      </c>
      <c r="S32" s="165">
        <f t="shared" si="10"/>
        <v>39513841.123971552</v>
      </c>
      <c r="T32" s="165">
        <f t="shared" si="11"/>
        <v>57233525105.188721</v>
      </c>
      <c r="U32" s="68">
        <f t="shared" si="12"/>
        <v>3.2200273796280934</v>
      </c>
      <c r="V32" s="148">
        <f t="shared" si="13"/>
        <v>4.1870203807100638E-2</v>
      </c>
      <c r="W32" s="165">
        <f t="shared" si="14"/>
        <v>1.15431909551765E-2</v>
      </c>
      <c r="X32" s="165">
        <f t="shared" si="15"/>
        <v>1.0875921517148661E-2</v>
      </c>
      <c r="Y32" s="165">
        <f t="shared" si="16"/>
        <v>1.0247224472547814E-2</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5.1412092124067568E-2</v>
      </c>
      <c r="F33" s="162">
        <f t="shared" si="3"/>
        <v>3.7008704447285989E-2</v>
      </c>
      <c r="G33" s="162">
        <v>3.6999999999999998E-2</v>
      </c>
      <c r="H33" s="168">
        <f t="shared" si="4"/>
        <v>1443</v>
      </c>
      <c r="I33" s="162">
        <f t="shared" si="0"/>
        <v>-2.2069097903889712E-2</v>
      </c>
      <c r="J33" s="165">
        <f t="shared" si="5"/>
        <v>0.33203691463853091</v>
      </c>
      <c r="K33" s="165">
        <f t="shared" si="6"/>
        <v>-0.99455227096157328</v>
      </c>
      <c r="L33" s="165">
        <f t="shared" si="7"/>
        <v>2.9789887089862739</v>
      </c>
      <c r="M33" s="185">
        <f t="shared" si="18"/>
        <v>1511.8571361077738</v>
      </c>
      <c r="N33" s="162">
        <v>0.27515553531154091</v>
      </c>
      <c r="O33" s="166">
        <f t="shared" si="19"/>
        <v>3.7022544497125547E-2</v>
      </c>
      <c r="P33" s="107"/>
      <c r="Q33" s="162">
        <f t="shared" si="8"/>
        <v>56.012674180967345</v>
      </c>
      <c r="R33" s="165">
        <f t="shared" si="9"/>
        <v>62587.292094270699</v>
      </c>
      <c r="S33" s="165">
        <f t="shared" si="10"/>
        <v>81391171.879659191</v>
      </c>
      <c r="T33" s="165">
        <f t="shared" si="11"/>
        <v>105844535500.3726</v>
      </c>
      <c r="U33" s="68">
        <f t="shared" si="12"/>
        <v>3.1795107541734842</v>
      </c>
      <c r="V33" s="148">
        <f t="shared" si="13"/>
        <v>0.11766957378817386</v>
      </c>
      <c r="W33" s="165">
        <f t="shared" si="14"/>
        <v>3.0088872521880358E-2</v>
      </c>
      <c r="X33" s="165">
        <f t="shared" si="15"/>
        <v>2.7130445825388701E-2</v>
      </c>
      <c r="Y33" s="165">
        <f t="shared" si="16"/>
        <v>2.446290036787168E-2</v>
      </c>
      <c r="Z33" s="2"/>
    </row>
    <row r="34" spans="1:26" ht="13.5" customHeight="1" x14ac:dyDescent="0.2">
      <c r="A34" s="162">
        <v>1.3140000000000001</v>
      </c>
      <c r="B34" s="7">
        <f t="shared" si="20"/>
        <v>1.3785000000000001</v>
      </c>
      <c r="C34" s="7">
        <f t="shared" si="1"/>
        <v>-0.39396527566024264</v>
      </c>
      <c r="D34" s="163">
        <f t="shared" si="2"/>
        <v>-0.4615182877446769</v>
      </c>
      <c r="E34" s="164">
        <f t="shared" si="17"/>
        <v>0.12242879525264339</v>
      </c>
      <c r="F34" s="162">
        <f t="shared" si="3"/>
        <v>7.1016703128575817E-2</v>
      </c>
      <c r="G34" s="162">
        <v>7.0999999999999994E-2</v>
      </c>
      <c r="H34" s="168">
        <f t="shared" si="4"/>
        <v>1314</v>
      </c>
      <c r="I34" s="162">
        <f t="shared" si="0"/>
        <v>-3.277550722917235E-2</v>
      </c>
      <c r="J34" s="165">
        <f t="shared" si="5"/>
        <v>0.58109248655968582</v>
      </c>
      <c r="K34" s="165">
        <f t="shared" si="6"/>
        <v>-1.662216682747806</v>
      </c>
      <c r="L34" s="165">
        <f t="shared" si="7"/>
        <v>4.7547754691564528</v>
      </c>
      <c r="M34" s="185">
        <f t="shared" si="18"/>
        <v>1376.9901960435304</v>
      </c>
      <c r="N34" s="162">
        <v>0.52563683644344605</v>
      </c>
      <c r="O34" s="166">
        <f t="shared" si="19"/>
        <v>7.0725137855293427E-2</v>
      </c>
      <c r="P34" s="107"/>
      <c r="Q34" s="162">
        <f t="shared" si="8"/>
        <v>97.896525262741761</v>
      </c>
      <c r="R34" s="165">
        <f t="shared" si="9"/>
        <v>96458.871612584306</v>
      </c>
      <c r="S34" s="165">
        <f t="shared" si="10"/>
        <v>112417264.28786209</v>
      </c>
      <c r="T34" s="165">
        <f t="shared" si="11"/>
        <v>131015852649.8696</v>
      </c>
      <c r="U34" s="68">
        <f t="shared" si="12"/>
        <v>3.138930848158628</v>
      </c>
      <c r="V34" s="148">
        <f t="shared" si="13"/>
        <v>0.22291652018480998</v>
      </c>
      <c r="W34" s="165">
        <f t="shared" si="14"/>
        <v>5.2658053911117483E-2</v>
      </c>
      <c r="X34" s="165">
        <f t="shared" si="15"/>
        <v>4.5343699851738729E-2</v>
      </c>
      <c r="Y34" s="165">
        <f t="shared" si="16"/>
        <v>3.9045330458186291E-2</v>
      </c>
      <c r="Z34" s="2"/>
    </row>
    <row r="35" spans="1:26" ht="12.75" customHeight="1" x14ac:dyDescent="0.2">
      <c r="A35" s="162">
        <v>1.1970000000000001</v>
      </c>
      <c r="B35" s="7">
        <f t="shared" si="20"/>
        <v>1.2555000000000001</v>
      </c>
      <c r="C35" s="7">
        <f t="shared" si="1"/>
        <v>-0.25942315228141505</v>
      </c>
      <c r="D35" s="163">
        <f t="shared" si="2"/>
        <v>-0.32669421397082887</v>
      </c>
      <c r="E35" s="164">
        <f t="shared" si="17"/>
        <v>0.2324546733391693</v>
      </c>
      <c r="F35" s="162">
        <f t="shared" si="3"/>
        <v>0.11002587808652592</v>
      </c>
      <c r="G35" s="162">
        <v>0.11</v>
      </c>
      <c r="H35" s="168">
        <f t="shared" si="4"/>
        <v>1197</v>
      </c>
      <c r="I35" s="162">
        <f t="shared" si="0"/>
        <v>-3.5944817757927829E-2</v>
      </c>
      <c r="J35" s="165">
        <f t="shared" si="5"/>
        <v>0.81741795156572472</v>
      </c>
      <c r="K35" s="165">
        <f t="shared" si="6"/>
        <v>-2.2280187180427085</v>
      </c>
      <c r="L35" s="165">
        <f t="shared" si="7"/>
        <v>6.0728632132928357</v>
      </c>
      <c r="M35" s="185">
        <f t="shared" si="18"/>
        <v>1254.1363562228792</v>
      </c>
      <c r="N35" s="162">
        <v>0.81778015184678055</v>
      </c>
      <c r="O35" s="166">
        <f t="shared" si="19"/>
        <v>0.1100334108355611</v>
      </c>
      <c r="P35" s="107"/>
      <c r="Q35" s="162">
        <f t="shared" si="8"/>
        <v>138.13748993763329</v>
      </c>
      <c r="R35" s="165">
        <f t="shared" si="9"/>
        <v>119563.611634606</v>
      </c>
      <c r="S35" s="165">
        <f t="shared" si="10"/>
        <v>124638185.02593598</v>
      </c>
      <c r="T35" s="165">
        <f t="shared" si="11"/>
        <v>129928135777.91888</v>
      </c>
      <c r="U35" s="68">
        <f t="shared" si="12"/>
        <v>3.0983447578150862</v>
      </c>
      <c r="V35" s="148">
        <f t="shared" si="13"/>
        <v>0.34089810259338937</v>
      </c>
      <c r="W35" s="165">
        <f t="shared" si="14"/>
        <v>7.4073644999782667E-2</v>
      </c>
      <c r="X35" s="165">
        <f t="shared" si="15"/>
        <v>6.0778244535470233E-2</v>
      </c>
      <c r="Y35" s="165">
        <f t="shared" si="16"/>
        <v>4.9869221486592896E-2</v>
      </c>
      <c r="Z35" s="2"/>
    </row>
    <row r="36" spans="1:26" x14ac:dyDescent="0.2">
      <c r="A36" s="162">
        <v>1.091</v>
      </c>
      <c r="B36" s="7">
        <f t="shared" si="20"/>
        <v>1.1440000000000001</v>
      </c>
      <c r="C36" s="7">
        <f t="shared" si="1"/>
        <v>-0.12565110166152013</v>
      </c>
      <c r="D36" s="163">
        <f t="shared" si="2"/>
        <v>-0.19253712697146758</v>
      </c>
      <c r="E36" s="164">
        <f t="shared" si="17"/>
        <v>0.36248525653233632</v>
      </c>
      <c r="F36" s="162">
        <f t="shared" si="3"/>
        <v>0.13003058319316702</v>
      </c>
      <c r="G36" s="162">
        <v>0.13</v>
      </c>
      <c r="H36" s="168">
        <f t="shared" si="4"/>
        <v>1091</v>
      </c>
      <c r="I36" s="162">
        <f t="shared" si="0"/>
        <v>-2.5035714906436777E-2</v>
      </c>
      <c r="J36" s="165">
        <f t="shared" si="5"/>
        <v>0.87328336665075801</v>
      </c>
      <c r="K36" s="165">
        <f t="shared" si="6"/>
        <v>-2.2631327386735705</v>
      </c>
      <c r="L36" s="165">
        <f t="shared" si="7"/>
        <v>5.8649574564774962</v>
      </c>
      <c r="M36" s="185">
        <f t="shared" si="18"/>
        <v>1142.7716307294297</v>
      </c>
      <c r="N36" s="162">
        <v>0.97203102285275533</v>
      </c>
      <c r="O36" s="166">
        <f t="shared" si="19"/>
        <v>0.13078807139171947</v>
      </c>
      <c r="P36" s="107"/>
      <c r="Q36" s="162">
        <f t="shared" si="8"/>
        <v>148.75498717298311</v>
      </c>
      <c r="R36" s="165">
        <f t="shared" si="9"/>
        <v>112691.50650440893</v>
      </c>
      <c r="S36" s="165">
        <f t="shared" si="10"/>
        <v>104909307.89712679</v>
      </c>
      <c r="T36" s="165">
        <f t="shared" si="11"/>
        <v>97664528808.331757</v>
      </c>
      <c r="U36" s="68">
        <f t="shared" si="12"/>
        <v>3.0579594504973762</v>
      </c>
      <c r="V36" s="148">
        <f t="shared" si="13"/>
        <v>0.39762825072923036</v>
      </c>
      <c r="W36" s="165">
        <f t="shared" si="14"/>
        <v>7.9136116305737997E-2</v>
      </c>
      <c r="X36" s="165">
        <f t="shared" si="15"/>
        <v>6.1736121825837376E-2</v>
      </c>
      <c r="Y36" s="165">
        <f t="shared" si="16"/>
        <v>4.8161938139214468E-2</v>
      </c>
      <c r="Z36" s="2"/>
    </row>
    <row r="37" spans="1:26" x14ac:dyDescent="0.2">
      <c r="A37" s="162">
        <v>0.99360000000000004</v>
      </c>
      <c r="B37" s="7">
        <f t="shared" si="20"/>
        <v>1.0423</v>
      </c>
      <c r="C37" s="7">
        <f t="shared" si="1"/>
        <v>9.2629213289679192E-3</v>
      </c>
      <c r="D37" s="163">
        <f t="shared" si="2"/>
        <v>-5.8194090166276108E-2</v>
      </c>
      <c r="E37" s="164">
        <f t="shared" si="17"/>
        <v>0.51252054483214438</v>
      </c>
      <c r="F37" s="162">
        <f t="shared" si="3"/>
        <v>0.15003528829980808</v>
      </c>
      <c r="G37" s="162">
        <v>0.15</v>
      </c>
      <c r="H37" s="168">
        <f t="shared" si="4"/>
        <v>993.6</v>
      </c>
      <c r="I37" s="162">
        <f t="shared" si="0"/>
        <v>-8.7311670954422632E-3</v>
      </c>
      <c r="J37" s="165">
        <f t="shared" si="5"/>
        <v>0.905872061055355</v>
      </c>
      <c r="K37" s="165">
        <f t="shared" si="6"/>
        <v>-2.2258894416594575</v>
      </c>
      <c r="L37" s="165">
        <f t="shared" si="7"/>
        <v>5.469407899299692</v>
      </c>
      <c r="M37" s="185">
        <f t="shared" si="18"/>
        <v>1041.1616589175765</v>
      </c>
      <c r="N37" s="162">
        <v>1.1120807531651928</v>
      </c>
      <c r="O37" s="166">
        <f t="shared" si="19"/>
        <v>0.1496319495148036</v>
      </c>
      <c r="P37" s="107"/>
      <c r="Q37" s="162">
        <f t="shared" si="8"/>
        <v>156.38178099488997</v>
      </c>
      <c r="R37" s="165">
        <f t="shared" si="9"/>
        <v>103170.72351503187</v>
      </c>
      <c r="S37" s="165">
        <f t="shared" si="10"/>
        <v>85553544.211272374</v>
      </c>
      <c r="T37" s="165">
        <f t="shared" si="11"/>
        <v>70944631168.004807</v>
      </c>
      <c r="U37" s="68">
        <f t="shared" si="12"/>
        <v>3.0175181667104227</v>
      </c>
      <c r="V37" s="148">
        <f t="shared" si="13"/>
        <v>0.45273420809230663</v>
      </c>
      <c r="W37" s="165">
        <f t="shared" si="14"/>
        <v>8.2089273103565341E-2</v>
      </c>
      <c r="X37" s="165">
        <f t="shared" si="15"/>
        <v>6.0720159888488973E-2</v>
      </c>
      <c r="Y37" s="165">
        <f t="shared" si="16"/>
        <v>4.4913758856557996E-2</v>
      </c>
      <c r="Z37" s="2"/>
    </row>
    <row r="38" spans="1:26" x14ac:dyDescent="0.2">
      <c r="A38" s="162">
        <v>0.90510000000000002</v>
      </c>
      <c r="B38" s="7">
        <f t="shared" si="20"/>
        <v>0.94935000000000003</v>
      </c>
      <c r="C38" s="7">
        <f t="shared" si="1"/>
        <v>0.14385089768159096</v>
      </c>
      <c r="D38" s="163">
        <f t="shared" si="2"/>
        <v>7.6556909505279436E-2</v>
      </c>
      <c r="E38" s="164">
        <f t="shared" si="17"/>
        <v>0.66255583313195243</v>
      </c>
      <c r="F38" s="162">
        <f t="shared" si="3"/>
        <v>0.15003528829980808</v>
      </c>
      <c r="G38" s="162">
        <v>0.15</v>
      </c>
      <c r="H38" s="168">
        <f t="shared" si="4"/>
        <v>905.1</v>
      </c>
      <c r="I38" s="162">
        <f t="shared" si="0"/>
        <v>1.1486237988966919E-2</v>
      </c>
      <c r="J38" s="165">
        <f t="shared" si="5"/>
        <v>0.80924082640862416</v>
      </c>
      <c r="K38" s="165">
        <f t="shared" si="6"/>
        <v>-1.8794032295780627</v>
      </c>
      <c r="L38" s="165">
        <f t="shared" si="7"/>
        <v>4.3647779302287688</v>
      </c>
      <c r="M38" s="185">
        <f t="shared" si="18"/>
        <v>948.31817445412275</v>
      </c>
      <c r="N38" s="162">
        <v>1.1147748288206132</v>
      </c>
      <c r="O38" s="166">
        <f t="shared" si="19"/>
        <v>0.14999444098973794</v>
      </c>
      <c r="P38" s="107"/>
      <c r="Q38" s="162">
        <f t="shared" si="8"/>
        <v>142.4360009474228</v>
      </c>
      <c r="R38" s="165">
        <f t="shared" si="9"/>
        <v>81338.11796040964</v>
      </c>
      <c r="S38" s="165">
        <f t="shared" si="10"/>
        <v>59888642.683929227</v>
      </c>
      <c r="T38" s="165">
        <f t="shared" si="11"/>
        <v>44095555840.978622</v>
      </c>
      <c r="U38" s="68">
        <f t="shared" si="12"/>
        <v>2.9769540738635776</v>
      </c>
      <c r="V38" s="148">
        <f t="shared" si="13"/>
        <v>0.44664816272741004</v>
      </c>
      <c r="W38" s="165">
        <f t="shared" si="14"/>
        <v>7.3332641618531161E-2</v>
      </c>
      <c r="X38" s="165">
        <f t="shared" si="15"/>
        <v>5.126834354802684E-2</v>
      </c>
      <c r="Y38" s="165">
        <f t="shared" si="16"/>
        <v>3.5842743315199183E-2</v>
      </c>
      <c r="Z38" s="2"/>
    </row>
    <row r="39" spans="1:26" x14ac:dyDescent="0.2">
      <c r="A39" s="162">
        <v>0.82450000000000001</v>
      </c>
      <c r="B39" s="7">
        <f t="shared" si="20"/>
        <v>0.86480000000000001</v>
      </c>
      <c r="C39" s="7">
        <f t="shared" si="1"/>
        <v>0.27840860122461997</v>
      </c>
      <c r="D39" s="163">
        <f t="shared" si="2"/>
        <v>0.21112974945310548</v>
      </c>
      <c r="E39" s="164">
        <f t="shared" si="17"/>
        <v>0.80258876887844</v>
      </c>
      <c r="F39" s="162">
        <f t="shared" si="3"/>
        <v>0.14003293574648756</v>
      </c>
      <c r="G39" s="162">
        <v>0.14000000000000001</v>
      </c>
      <c r="H39" s="168">
        <f t="shared" si="4"/>
        <v>824.5</v>
      </c>
      <c r="I39" s="162">
        <f t="shared" si="0"/>
        <v>2.9565118639338736E-2</v>
      </c>
      <c r="J39" s="165">
        <f t="shared" si="5"/>
        <v>0.67029683642239479</v>
      </c>
      <c r="K39" s="165">
        <f t="shared" si="6"/>
        <v>-1.46651212361816</v>
      </c>
      <c r="L39" s="165">
        <f t="shared" si="7"/>
        <v>3.2085155290271801</v>
      </c>
      <c r="M39" s="185">
        <f t="shared" si="18"/>
        <v>863.86049220924554</v>
      </c>
      <c r="N39" s="162">
        <v>1.0406905889390992</v>
      </c>
      <c r="O39" s="166">
        <f t="shared" si="19"/>
        <v>0.14002630764128976</v>
      </c>
      <c r="P39" s="107"/>
      <c r="Q39" s="162">
        <f t="shared" si="8"/>
        <v>121.10048283356245</v>
      </c>
      <c r="R39" s="165">
        <f t="shared" si="9"/>
        <v>59481.542211843589</v>
      </c>
      <c r="S39" s="165">
        <f t="shared" si="10"/>
        <v>38766646.440314122</v>
      </c>
      <c r="T39" s="165">
        <f t="shared" si="11"/>
        <v>25265869383.075302</v>
      </c>
      <c r="U39" s="68">
        <f t="shared" si="12"/>
        <v>2.9364436124375941</v>
      </c>
      <c r="V39" s="148">
        <f t="shared" si="13"/>
        <v>0.41119881970365746</v>
      </c>
      <c r="W39" s="165">
        <f t="shared" si="14"/>
        <v>6.0741668090999415E-2</v>
      </c>
      <c r="X39" s="165">
        <f t="shared" si="15"/>
        <v>4.0005064473514783E-2</v>
      </c>
      <c r="Y39" s="165">
        <f t="shared" si="16"/>
        <v>2.6347731859000759E-2</v>
      </c>
      <c r="Z39" s="2"/>
    </row>
    <row r="40" spans="1:26" x14ac:dyDescent="0.2">
      <c r="A40" s="162">
        <v>0.75109999999999999</v>
      </c>
      <c r="B40" s="7">
        <f t="shared" si="20"/>
        <v>0.78780000000000006</v>
      </c>
      <c r="C40" s="7">
        <f t="shared" si="1"/>
        <v>0.41292309673532346</v>
      </c>
      <c r="D40" s="163">
        <f t="shared" si="2"/>
        <v>0.34566584897997171</v>
      </c>
      <c r="E40" s="164">
        <f t="shared" si="17"/>
        <v>0.98263111483820964</v>
      </c>
      <c r="F40" s="162">
        <f t="shared" si="3"/>
        <v>0.1800423459597697</v>
      </c>
      <c r="G40" s="162">
        <v>0.18</v>
      </c>
      <c r="H40" s="168">
        <f t="shared" si="4"/>
        <v>751.1</v>
      </c>
      <c r="I40" s="162">
        <f t="shared" si="0"/>
        <v>6.2234490368529571E-2</v>
      </c>
      <c r="J40" s="165">
        <f t="shared" si="5"/>
        <v>0.75907968878406051</v>
      </c>
      <c r="K40" s="165">
        <f t="shared" si="6"/>
        <v>-1.5586324891305579</v>
      </c>
      <c r="L40" s="165">
        <f t="shared" si="7"/>
        <v>3.2003691734457735</v>
      </c>
      <c r="M40" s="185">
        <f t="shared" si="18"/>
        <v>786.94469310110981</v>
      </c>
      <c r="N40" s="162">
        <v>1.3384605523457767</v>
      </c>
      <c r="O40" s="166">
        <f t="shared" si="19"/>
        <v>0.18009165361969856</v>
      </c>
      <c r="P40" s="107"/>
      <c r="Q40" s="162">
        <f t="shared" si="8"/>
        <v>141.83736014710658</v>
      </c>
      <c r="R40" s="165">
        <f t="shared" si="9"/>
        <v>59473.188538198279</v>
      </c>
      <c r="S40" s="165">
        <f t="shared" si="10"/>
        <v>34181766.47909008</v>
      </c>
      <c r="T40" s="165">
        <f t="shared" si="11"/>
        <v>19645712435.286934</v>
      </c>
      <c r="U40" s="68">
        <f t="shared" si="12"/>
        <v>2.8959442109803724</v>
      </c>
      <c r="V40" s="148">
        <f t="shared" si="13"/>
        <v>0.52139258951352052</v>
      </c>
      <c r="W40" s="165">
        <f t="shared" si="14"/>
        <v>6.8787086564265368E-2</v>
      </c>
      <c r="X40" s="165">
        <f t="shared" si="15"/>
        <v>4.2518020965517642E-2</v>
      </c>
      <c r="Y40" s="165">
        <f t="shared" si="16"/>
        <v>2.6280835504426402E-2</v>
      </c>
      <c r="Z40" s="2"/>
    </row>
    <row r="41" spans="1:26" x14ac:dyDescent="0.2">
      <c r="A41" s="162">
        <v>0.68420000000000003</v>
      </c>
      <c r="B41" s="7">
        <f t="shared" si="20"/>
        <v>0.71765000000000001</v>
      </c>
      <c r="C41" s="7">
        <f t="shared" si="1"/>
        <v>0.5475099907815496</v>
      </c>
      <c r="D41" s="163">
        <f t="shared" si="2"/>
        <v>0.48021654375843653</v>
      </c>
      <c r="E41" s="164">
        <f t="shared" si="17"/>
        <v>1.2827016914378258</v>
      </c>
      <c r="F41" s="162">
        <f t="shared" si="3"/>
        <v>0.30007057659961617</v>
      </c>
      <c r="G41" s="162">
        <v>0.3</v>
      </c>
      <c r="H41" s="168">
        <f t="shared" si="4"/>
        <v>684.2</v>
      </c>
      <c r="I41" s="162">
        <f t="shared" si="0"/>
        <v>0.14409885517826887</v>
      </c>
      <c r="J41" s="165">
        <f t="shared" si="5"/>
        <v>1.1047609906733951</v>
      </c>
      <c r="K41" s="165">
        <f t="shared" si="6"/>
        <v>-2.1197799977277421</v>
      </c>
      <c r="L41" s="165">
        <f t="shared" si="7"/>
        <v>4.067365952184538</v>
      </c>
      <c r="M41" s="185">
        <f t="shared" si="18"/>
        <v>716.87001611170763</v>
      </c>
      <c r="N41" s="162">
        <v>2.2295675869936624</v>
      </c>
      <c r="O41" s="166">
        <f t="shared" si="19"/>
        <v>0.2999912943977745</v>
      </c>
      <c r="P41" s="107"/>
      <c r="Q41" s="162">
        <f t="shared" si="8"/>
        <v>215.34564929671453</v>
      </c>
      <c r="R41" s="165">
        <f t="shared" si="9"/>
        <v>76402.033919430862</v>
      </c>
      <c r="S41" s="165">
        <f t="shared" si="10"/>
        <v>38551889.980545446</v>
      </c>
      <c r="T41" s="165">
        <f t="shared" si="11"/>
        <v>19452992869.789188</v>
      </c>
      <c r="U41" s="68">
        <f t="shared" si="12"/>
        <v>2.8554404159146256</v>
      </c>
      <c r="V41" s="148">
        <f t="shared" si="13"/>
        <v>0.85683365204934947</v>
      </c>
      <c r="W41" s="165">
        <f t="shared" si="14"/>
        <v>0.1001124006097503</v>
      </c>
      <c r="X41" s="165">
        <f t="shared" si="15"/>
        <v>5.7825594560748053E-2</v>
      </c>
      <c r="Y41" s="165">
        <f t="shared" si="16"/>
        <v>3.3400451551836526E-2</v>
      </c>
      <c r="Z41" s="2"/>
    </row>
    <row r="42" spans="1:26" x14ac:dyDescent="0.2">
      <c r="A42" s="162">
        <v>0.62329999999999997</v>
      </c>
      <c r="B42" s="7">
        <f t="shared" si="20"/>
        <v>0.65375000000000005</v>
      </c>
      <c r="C42" s="7">
        <f t="shared" si="1"/>
        <v>0.68200138213856498</v>
      </c>
      <c r="D42" s="163">
        <f t="shared" si="2"/>
        <v>0.61475568646005729</v>
      </c>
      <c r="E42" s="164">
        <f t="shared" si="17"/>
        <v>1.7428099088905706</v>
      </c>
      <c r="F42" s="162">
        <f t="shared" si="3"/>
        <v>0.46010821745274477</v>
      </c>
      <c r="G42" s="162">
        <v>0.46</v>
      </c>
      <c r="H42" s="168">
        <f t="shared" si="4"/>
        <v>623.29999999999995</v>
      </c>
      <c r="I42" s="162">
        <f t="shared" si="0"/>
        <v>0.28285414306607543</v>
      </c>
      <c r="J42" s="165">
        <f t="shared" si="5"/>
        <v>1.4647418525962412</v>
      </c>
      <c r="K42" s="165">
        <f t="shared" si="6"/>
        <v>-2.613434630419412</v>
      </c>
      <c r="L42" s="165">
        <f t="shared" si="7"/>
        <v>4.6629653924131853</v>
      </c>
      <c r="M42" s="185">
        <f t="shared" si="18"/>
        <v>653.04047347771632</v>
      </c>
      <c r="N42" s="162">
        <v>3.4210979067898868</v>
      </c>
      <c r="O42" s="166">
        <f t="shared" si="19"/>
        <v>0.4603132891357074</v>
      </c>
      <c r="P42" s="107"/>
      <c r="Q42" s="162">
        <f t="shared" si="8"/>
        <v>300.79574715973189</v>
      </c>
      <c r="R42" s="165">
        <f t="shared" si="9"/>
        <v>89357.543872484865</v>
      </c>
      <c r="S42" s="165">
        <f t="shared" si="10"/>
        <v>39379195.520116262</v>
      </c>
      <c r="T42" s="165">
        <f t="shared" si="11"/>
        <v>17354114410.580227</v>
      </c>
      <c r="U42" s="68">
        <f t="shared" si="12"/>
        <v>2.8149400983705211</v>
      </c>
      <c r="V42" s="148">
        <f t="shared" si="13"/>
        <v>1.2951770708975145</v>
      </c>
      <c r="W42" s="165">
        <f t="shared" si="14"/>
        <v>0.13273352731942564</v>
      </c>
      <c r="X42" s="165">
        <f t="shared" si="15"/>
        <v>7.1292026300675215E-2</v>
      </c>
      <c r="Y42" s="165">
        <f t="shared" si="16"/>
        <v>3.8291403209868083E-2</v>
      </c>
      <c r="Z42" s="2"/>
    </row>
    <row r="43" spans="1:26" x14ac:dyDescent="0.2">
      <c r="A43" s="162">
        <v>0.56779999999999997</v>
      </c>
      <c r="B43" s="7">
        <f t="shared" si="20"/>
        <v>0.59555000000000002</v>
      </c>
      <c r="C43" s="7">
        <f t="shared" si="1"/>
        <v>0.81654524582505783</v>
      </c>
      <c r="D43" s="163">
        <f t="shared" si="2"/>
        <v>0.74927331398181141</v>
      </c>
      <c r="E43" s="164">
        <f t="shared" si="17"/>
        <v>2.3429510620898029</v>
      </c>
      <c r="F43" s="162">
        <f t="shared" si="3"/>
        <v>0.60014115319923234</v>
      </c>
      <c r="G43" s="162">
        <v>0.6</v>
      </c>
      <c r="H43" s="168">
        <f t="shared" si="4"/>
        <v>567.79999999999995</v>
      </c>
      <c r="I43" s="162">
        <f t="shared" si="0"/>
        <v>0.44966975071445481</v>
      </c>
      <c r="J43" s="165">
        <f t="shared" si="5"/>
        <v>1.633312370489149</v>
      </c>
      <c r="K43" s="165">
        <f t="shared" si="6"/>
        <v>-2.6944937019294568</v>
      </c>
      <c r="L43" s="165">
        <f t="shared" si="7"/>
        <v>4.4451364239426985</v>
      </c>
      <c r="M43" s="185">
        <f t="shared" si="18"/>
        <v>594.90313497240879</v>
      </c>
      <c r="N43" s="162">
        <v>4.4605613125370791</v>
      </c>
      <c r="O43" s="166">
        <f t="shared" si="19"/>
        <v>0.60017447764073462</v>
      </c>
      <c r="P43" s="107"/>
      <c r="Q43" s="162">
        <f t="shared" si="8"/>
        <v>357.41406378780283</v>
      </c>
      <c r="R43" s="165">
        <f t="shared" si="9"/>
        <v>87800.938369635056</v>
      </c>
      <c r="S43" s="165">
        <f t="shared" si="10"/>
        <v>33583196.604079008</v>
      </c>
      <c r="T43" s="165">
        <f t="shared" si="11"/>
        <v>12845319367.77422</v>
      </c>
      <c r="U43" s="68">
        <f t="shared" si="12"/>
        <v>2.7744462575409181</v>
      </c>
      <c r="V43" s="148">
        <f t="shared" si="13"/>
        <v>1.6650593764899009</v>
      </c>
      <c r="W43" s="165">
        <f t="shared" si="14"/>
        <v>0.14800922890624676</v>
      </c>
      <c r="X43" s="165">
        <f t="shared" si="15"/>
        <v>7.3503241148270129E-2</v>
      </c>
      <c r="Y43" s="165">
        <f t="shared" si="16"/>
        <v>3.6502632296821096E-2</v>
      </c>
      <c r="Z43" s="2"/>
    </row>
    <row r="44" spans="1:26" x14ac:dyDescent="0.2">
      <c r="A44" s="162">
        <v>0.51719999999999999</v>
      </c>
      <c r="B44" s="7">
        <f t="shared" si="20"/>
        <v>0.54249999999999998</v>
      </c>
      <c r="C44" s="7">
        <f t="shared" si="1"/>
        <v>0.95120581973919505</v>
      </c>
      <c r="D44" s="163">
        <f t="shared" si="2"/>
        <v>0.88387553278212638</v>
      </c>
      <c r="E44" s="164">
        <f t="shared" si="17"/>
        <v>2.9630969203956763</v>
      </c>
      <c r="F44" s="162">
        <f t="shared" si="3"/>
        <v>0.62014585830587343</v>
      </c>
      <c r="G44" s="162">
        <v>0.62</v>
      </c>
      <c r="H44" s="168">
        <f t="shared" si="4"/>
        <v>517.20000000000005</v>
      </c>
      <c r="I44" s="162">
        <f t="shared" si="0"/>
        <v>0.54813175091273292</v>
      </c>
      <c r="J44" s="165">
        <f t="shared" si="5"/>
        <v>1.4235790551570964</v>
      </c>
      <c r="K44" s="165">
        <f t="shared" si="6"/>
        <v>-2.1568774042767536</v>
      </c>
      <c r="L44" s="165">
        <f t="shared" si="7"/>
        <v>3.2679043149916609</v>
      </c>
      <c r="M44" s="185">
        <f t="shared" si="18"/>
        <v>541.90973418088743</v>
      </c>
      <c r="N44" s="162">
        <v>4.6052518586568123</v>
      </c>
      <c r="O44" s="166">
        <f t="shared" si="19"/>
        <v>0.61964278372429582</v>
      </c>
      <c r="P44" s="107"/>
      <c r="Q44" s="162">
        <f t="shared" si="8"/>
        <v>336.42912813093636</v>
      </c>
      <c r="R44" s="165">
        <f t="shared" si="9"/>
        <v>67305.876290797823</v>
      </c>
      <c r="S44" s="165">
        <f t="shared" si="10"/>
        <v>22173413.225247171</v>
      </c>
      <c r="T44" s="165">
        <f t="shared" si="11"/>
        <v>7304863722.9434128</v>
      </c>
      <c r="U44" s="68">
        <f t="shared" si="12"/>
        <v>2.7339269521990972</v>
      </c>
      <c r="V44" s="148">
        <f t="shared" si="13"/>
        <v>1.6954334763170698</v>
      </c>
      <c r="W44" s="165">
        <f t="shared" si="14"/>
        <v>0.12900339337893063</v>
      </c>
      <c r="X44" s="165">
        <f t="shared" si="15"/>
        <v>5.8837576744115154E-2</v>
      </c>
      <c r="Y44" s="165">
        <f t="shared" si="16"/>
        <v>2.6835421506710894E-2</v>
      </c>
      <c r="Z44" s="2"/>
    </row>
    <row r="45" spans="1:26" x14ac:dyDescent="0.2">
      <c r="A45" s="162">
        <v>0.47110000000000002</v>
      </c>
      <c r="B45" s="7">
        <f t="shared" si="20"/>
        <v>0.49414999999999998</v>
      </c>
      <c r="C45" s="7">
        <f t="shared" si="1"/>
        <v>1.0858947628815283</v>
      </c>
      <c r="D45" s="163">
        <f t="shared" si="2"/>
        <v>1.0185502913103617</v>
      </c>
      <c r="E45" s="164">
        <f t="shared" si="17"/>
        <v>3.4332074904017418</v>
      </c>
      <c r="F45" s="162">
        <f t="shared" si="3"/>
        <v>0.47011057000606532</v>
      </c>
      <c r="G45" s="162">
        <v>0.47</v>
      </c>
      <c r="H45" s="168">
        <f t="shared" si="4"/>
        <v>471.1</v>
      </c>
      <c r="I45" s="162">
        <f t="shared" si="0"/>
        <v>0.478831258027758</v>
      </c>
      <c r="J45" s="165">
        <f t="shared" si="5"/>
        <v>0.895842057355967</v>
      </c>
      <c r="K45" s="165">
        <f t="shared" si="6"/>
        <v>-1.2366510292751107</v>
      </c>
      <c r="L45" s="165">
        <f t="shared" si="7"/>
        <v>1.7071153956768457</v>
      </c>
      <c r="M45" s="185">
        <f t="shared" si="18"/>
        <v>493.61211492425906</v>
      </c>
      <c r="N45" s="162">
        <v>3.4903427039981558</v>
      </c>
      <c r="O45" s="166">
        <f t="shared" si="19"/>
        <v>0.46963026901377869</v>
      </c>
      <c r="P45" s="107"/>
      <c r="Q45" s="162">
        <f t="shared" si="8"/>
        <v>232.30513816849717</v>
      </c>
      <c r="R45" s="165">
        <f t="shared" si="9"/>
        <v>37144.831954296475</v>
      </c>
      <c r="S45" s="165">
        <f t="shared" si="10"/>
        <v>10441132.062035659</v>
      </c>
      <c r="T45" s="165">
        <f t="shared" si="11"/>
        <v>2934923460.4427705</v>
      </c>
      <c r="U45" s="68">
        <f t="shared" si="12"/>
        <v>2.6933858102232944</v>
      </c>
      <c r="V45" s="148">
        <f t="shared" si="13"/>
        <v>1.266189138490321</v>
      </c>
      <c r="W45" s="165">
        <f t="shared" si="14"/>
        <v>8.1180363613687037E-2</v>
      </c>
      <c r="X45" s="165">
        <f t="shared" si="15"/>
        <v>3.3734671102023807E-2</v>
      </c>
      <c r="Y45" s="165">
        <f t="shared" si="16"/>
        <v>1.40185136368353E-2</v>
      </c>
      <c r="Z45" s="2"/>
    </row>
    <row r="46" spans="1:26" x14ac:dyDescent="0.2">
      <c r="A46" s="162">
        <v>0.42919999999999997</v>
      </c>
      <c r="B46" s="7">
        <f t="shared" si="20"/>
        <v>0.45014999999999999</v>
      </c>
      <c r="C46" s="7">
        <f t="shared" si="1"/>
        <v>1.2202780187929276</v>
      </c>
      <c r="D46" s="163">
        <f t="shared" si="2"/>
        <v>1.153086390837228</v>
      </c>
      <c r="E46" s="164">
        <f t="shared" si="17"/>
        <v>3.6832663042347553</v>
      </c>
      <c r="F46" s="162">
        <f t="shared" si="3"/>
        <v>0.25005881383301348</v>
      </c>
      <c r="G46" s="162">
        <v>0.25</v>
      </c>
      <c r="H46" s="168">
        <f t="shared" si="4"/>
        <v>429.2</v>
      </c>
      <c r="I46" s="162">
        <f t="shared" si="0"/>
        <v>0.28833941513974781</v>
      </c>
      <c r="J46" s="165">
        <f t="shared" si="5"/>
        <v>0.38815682445590388</v>
      </c>
      <c r="K46" s="165">
        <f t="shared" si="6"/>
        <v>-0.48360385699235919</v>
      </c>
      <c r="L46" s="165">
        <f t="shared" si="7"/>
        <v>0.60252113517703987</v>
      </c>
      <c r="M46" s="185">
        <f t="shared" si="18"/>
        <v>449.66222878956603</v>
      </c>
      <c r="N46" s="162">
        <v>1.8607884750007888</v>
      </c>
      <c r="O46" s="166">
        <f t="shared" si="19"/>
        <v>0.25037157270870136</v>
      </c>
      <c r="P46" s="107"/>
      <c r="Q46" s="162">
        <f t="shared" si="8"/>
        <v>112.56397504693102</v>
      </c>
      <c r="R46" s="165">
        <f t="shared" si="9"/>
        <v>14056.514329969641</v>
      </c>
      <c r="S46" s="165">
        <f t="shared" si="10"/>
        <v>3332693.5129718906</v>
      </c>
      <c r="T46" s="165">
        <f t="shared" si="11"/>
        <v>790156491.90668929</v>
      </c>
      <c r="U46" s="68">
        <f t="shared" si="12"/>
        <v>2.6528864087660735</v>
      </c>
      <c r="V46" s="148">
        <f t="shared" si="13"/>
        <v>0.66337762860976723</v>
      </c>
      <c r="W46" s="165">
        <f t="shared" si="14"/>
        <v>3.5174405900820022E-2</v>
      </c>
      <c r="X46" s="165">
        <f t="shared" si="15"/>
        <v>1.319225607960752E-2</v>
      </c>
      <c r="Y46" s="165">
        <f t="shared" si="16"/>
        <v>4.9477913276108586E-3</v>
      </c>
      <c r="Z46" s="2"/>
    </row>
    <row r="47" spans="1:26" x14ac:dyDescent="0.2">
      <c r="A47" s="162">
        <v>0.39100000000000001</v>
      </c>
      <c r="B47" s="7">
        <f t="shared" si="20"/>
        <v>0.41010000000000002</v>
      </c>
      <c r="C47" s="7">
        <f t="shared" si="1"/>
        <v>1.3547594873547346</v>
      </c>
      <c r="D47" s="163">
        <f t="shared" si="2"/>
        <v>1.2875187530738312</v>
      </c>
      <c r="E47" s="164">
        <f t="shared" si="17"/>
        <v>3.8433039450878841</v>
      </c>
      <c r="F47" s="162">
        <f t="shared" si="3"/>
        <v>0.1600376408531286</v>
      </c>
      <c r="G47" s="162">
        <v>0.16</v>
      </c>
      <c r="H47" s="168">
        <f t="shared" si="4"/>
        <v>391</v>
      </c>
      <c r="I47" s="162">
        <f t="shared" si="0"/>
        <v>0.20605146379609776</v>
      </c>
      <c r="J47" s="165">
        <f t="shared" si="5"/>
        <v>0.19770347997714155</v>
      </c>
      <c r="K47" s="165">
        <f t="shared" si="6"/>
        <v>-0.21974064774598909</v>
      </c>
      <c r="L47" s="165">
        <f t="shared" si="7"/>
        <v>0.24423420507018734</v>
      </c>
      <c r="M47" s="185">
        <f t="shared" si="18"/>
        <v>409.65497677924037</v>
      </c>
      <c r="N47" s="162">
        <v>1.1900348989688208</v>
      </c>
      <c r="O47" s="166">
        <f t="shared" si="19"/>
        <v>0.16012078386982584</v>
      </c>
      <c r="P47" s="107"/>
      <c r="Q47" s="162">
        <f t="shared" si="8"/>
        <v>65.631436513868039</v>
      </c>
      <c r="R47" s="165">
        <f t="shared" si="9"/>
        <v>6213.5781826816756</v>
      </c>
      <c r="S47" s="165">
        <f t="shared" si="10"/>
        <v>1224338.7090585872</v>
      </c>
      <c r="T47" s="165">
        <f t="shared" si="11"/>
        <v>241246706.87772736</v>
      </c>
      <c r="U47" s="68">
        <f t="shared" si="12"/>
        <v>2.6124182353448897</v>
      </c>
      <c r="V47" s="148">
        <f t="shared" si="13"/>
        <v>0.41808525130628948</v>
      </c>
      <c r="W47" s="165">
        <f t="shared" si="14"/>
        <v>1.7915703176077023E-2</v>
      </c>
      <c r="X47" s="165">
        <f t="shared" si="15"/>
        <v>5.994317154938888E-3</v>
      </c>
      <c r="Y47" s="165">
        <f t="shared" si="16"/>
        <v>2.0056057973752714E-3</v>
      </c>
      <c r="Z47" s="2"/>
    </row>
    <row r="48" spans="1:26" x14ac:dyDescent="0.2">
      <c r="A48" s="162">
        <v>0.35610000000000003</v>
      </c>
      <c r="B48" s="7">
        <f t="shared" si="20"/>
        <v>0.37355000000000005</v>
      </c>
      <c r="C48" s="7">
        <f t="shared" si="1"/>
        <v>1.4896456591863865</v>
      </c>
      <c r="D48" s="163">
        <f t="shared" si="2"/>
        <v>1.4222025732705605</v>
      </c>
      <c r="E48" s="164">
        <f t="shared" si="17"/>
        <v>4.2233933421140648</v>
      </c>
      <c r="F48" s="162">
        <f t="shared" si="3"/>
        <v>0.38008939702618044</v>
      </c>
      <c r="G48" s="162">
        <v>0.38</v>
      </c>
      <c r="H48" s="168">
        <f t="shared" si="4"/>
        <v>356.1</v>
      </c>
      <c r="I48" s="162">
        <f t="shared" si="0"/>
        <v>0.54056411852348951</v>
      </c>
      <c r="J48" s="165">
        <f t="shared" si="5"/>
        <v>0.36264441466840647</v>
      </c>
      <c r="K48" s="165">
        <f t="shared" si="6"/>
        <v>-0.35422451320179904</v>
      </c>
      <c r="L48" s="165">
        <f t="shared" si="7"/>
        <v>0.34600010555183347</v>
      </c>
      <c r="M48" s="185">
        <f t="shared" si="18"/>
        <v>373.14219809611461</v>
      </c>
      <c r="N48" s="162">
        <v>2.8178529486370238</v>
      </c>
      <c r="O48" s="166">
        <f t="shared" si="19"/>
        <v>0.37914587492906954</v>
      </c>
      <c r="P48" s="107"/>
      <c r="Q48" s="162">
        <f t="shared" si="8"/>
        <v>141.98239425912973</v>
      </c>
      <c r="R48" s="165">
        <f t="shared" si="9"/>
        <v>9790.2775444292547</v>
      </c>
      <c r="S48" s="165">
        <f t="shared" si="10"/>
        <v>1571265.6933763097</v>
      </c>
      <c r="T48" s="165">
        <f t="shared" si="11"/>
        <v>252176291.01701468</v>
      </c>
      <c r="U48" s="68">
        <f t="shared" si="12"/>
        <v>2.5718743655350602</v>
      </c>
      <c r="V48" s="148">
        <f t="shared" si="13"/>
        <v>0.97754217682331146</v>
      </c>
      <c r="W48" s="165">
        <f t="shared" si="14"/>
        <v>3.2862495351182318E-2</v>
      </c>
      <c r="X48" s="165">
        <f t="shared" si="15"/>
        <v>9.6629098801961927E-3</v>
      </c>
      <c r="Y48" s="165">
        <f t="shared" si="16"/>
        <v>2.8412884157147204E-3</v>
      </c>
      <c r="Z48" s="2"/>
    </row>
    <row r="49" spans="1:26" x14ac:dyDescent="0.2">
      <c r="A49" s="162">
        <v>0.32439999999999997</v>
      </c>
      <c r="B49" s="7">
        <f t="shared" si="20"/>
        <v>0.34025</v>
      </c>
      <c r="C49" s="7">
        <f t="shared" si="1"/>
        <v>1.6241542753321765</v>
      </c>
      <c r="D49" s="163">
        <f>(C48+C49)/2</f>
        <v>1.5568999672592816</v>
      </c>
      <c r="E49" s="164">
        <f t="shared" si="17"/>
        <v>5.4236756485125293</v>
      </c>
      <c r="F49" s="162">
        <f t="shared" si="3"/>
        <v>1.2002823063984647</v>
      </c>
      <c r="G49" s="162">
        <v>1.2</v>
      </c>
      <c r="H49" s="168">
        <f t="shared" si="4"/>
        <v>324.39999999999998</v>
      </c>
      <c r="I49" s="162">
        <f t="shared" si="0"/>
        <v>1.8687194835336647</v>
      </c>
      <c r="J49" s="165">
        <f t="shared" si="5"/>
        <v>0.85112783501590905</v>
      </c>
      <c r="K49" s="165">
        <f t="shared" si="6"/>
        <v>-0.7167215925847894</v>
      </c>
      <c r="L49" s="165">
        <f t="shared" si="7"/>
        <v>0.60354017357178213</v>
      </c>
      <c r="M49" s="185">
        <f t="shared" si="18"/>
        <v>339.88062610275392</v>
      </c>
      <c r="N49" s="162">
        <v>8.9234603759324482</v>
      </c>
      <c r="O49" s="166">
        <f t="shared" si="19"/>
        <v>1.2006635027794006</v>
      </c>
      <c r="P49" s="107"/>
      <c r="Q49" s="162">
        <f t="shared" si="8"/>
        <v>408.39605475207759</v>
      </c>
      <c r="R49" s="165">
        <f t="shared" si="9"/>
        <v>19418.072333376032</v>
      </c>
      <c r="S49" s="165">
        <f t="shared" si="10"/>
        <v>2469832.321477389</v>
      </c>
      <c r="T49" s="165">
        <f t="shared" si="11"/>
        <v>314144040.22635686</v>
      </c>
      <c r="U49" s="68">
        <f t="shared" si="12"/>
        <v>2.5313264096066859</v>
      </c>
      <c r="V49" s="148">
        <f t="shared" si="13"/>
        <v>3.0383063011700577</v>
      </c>
      <c r="W49" s="165">
        <f t="shared" si="14"/>
        <v>7.7128402893085951E-2</v>
      </c>
      <c r="X49" s="165">
        <f t="shared" si="15"/>
        <v>1.9551487545956595E-2</v>
      </c>
      <c r="Y49" s="165">
        <f t="shared" si="16"/>
        <v>4.9561594810873886E-3</v>
      </c>
      <c r="Z49" s="2"/>
    </row>
    <row r="50" spans="1:26" x14ac:dyDescent="0.2">
      <c r="A50" s="162">
        <v>0.29549999999999998</v>
      </c>
      <c r="B50" s="7">
        <f t="shared" si="20"/>
        <v>0.30994999999999995</v>
      </c>
      <c r="C50" s="7">
        <f t="shared" si="1"/>
        <v>1.7587699644845547</v>
      </c>
      <c r="D50" s="163">
        <f>(C49+C50)/2</f>
        <v>1.6914621199083655</v>
      </c>
      <c r="E50" s="164">
        <f t="shared" si="17"/>
        <v>8.2243343634422796</v>
      </c>
      <c r="F50" s="162">
        <f t="shared" si="3"/>
        <v>2.8006587149297508</v>
      </c>
      <c r="G50" s="162">
        <v>2.8</v>
      </c>
      <c r="H50" s="168">
        <f t="shared" si="4"/>
        <v>295.5</v>
      </c>
      <c r="I50" s="162">
        <f t="shared" si="0"/>
        <v>4.7372081270949149</v>
      </c>
      <c r="J50" s="165">
        <f t="shared" si="5"/>
        <v>1.4019759502042317</v>
      </c>
      <c r="K50" s="165">
        <f t="shared" si="6"/>
        <v>-0.99192937319829888</v>
      </c>
      <c r="L50" s="165">
        <f t="shared" si="7"/>
        <v>0.70181223955392225</v>
      </c>
      <c r="M50" s="185">
        <f t="shared" si="18"/>
        <v>309.61298422385323</v>
      </c>
      <c r="N50" s="162">
        <v>20.804846244627146</v>
      </c>
      <c r="O50" s="166">
        <f t="shared" si="19"/>
        <v>2.7993198282399128</v>
      </c>
      <c r="P50" s="107"/>
      <c r="Q50" s="162">
        <f t="shared" si="8"/>
        <v>868.06416869247607</v>
      </c>
      <c r="R50" s="165">
        <f t="shared" si="9"/>
        <v>26292.998892997413</v>
      </c>
      <c r="S50" s="165">
        <f t="shared" si="10"/>
        <v>2547593.2527137594</v>
      </c>
      <c r="T50" s="165">
        <f t="shared" si="11"/>
        <v>246842568.53641787</v>
      </c>
      <c r="U50" s="68">
        <f t="shared" si="12"/>
        <v>2.4908191653781961</v>
      </c>
      <c r="V50" s="148">
        <f t="shared" si="13"/>
        <v>6.975934402830493</v>
      </c>
      <c r="W50" s="165">
        <f t="shared" si="14"/>
        <v>0.12704574035197411</v>
      </c>
      <c r="X50" s="165">
        <f t="shared" si="15"/>
        <v>2.7058895653769184E-2</v>
      </c>
      <c r="Y50" s="165">
        <f t="shared" si="16"/>
        <v>5.7631513813299748E-3</v>
      </c>
      <c r="Z50" s="2"/>
    </row>
    <row r="51" spans="1:26" x14ac:dyDescent="0.2">
      <c r="A51" s="162">
        <v>0.26919999999999999</v>
      </c>
      <c r="B51" s="7">
        <f t="shared" si="20"/>
        <v>0.28234999999999999</v>
      </c>
      <c r="C51" s="7">
        <f t="shared" si="1"/>
        <v>1.8932496849391323</v>
      </c>
      <c r="D51" s="163">
        <f t="shared" ref="D51:D114" si="21">(C50+C51)/2</f>
        <v>1.8260098247118435</v>
      </c>
      <c r="E51" s="164">
        <f t="shared" si="17"/>
        <v>13.265520050315832</v>
      </c>
      <c r="F51" s="162">
        <f t="shared" si="3"/>
        <v>5.0411856868735514</v>
      </c>
      <c r="G51" s="162">
        <v>5.04</v>
      </c>
      <c r="H51" s="168">
        <f t="shared" si="4"/>
        <v>269.2</v>
      </c>
      <c r="I51" s="162">
        <f t="shared" si="0"/>
        <v>9.2052545924278277</v>
      </c>
      <c r="J51" s="165">
        <f t="shared" si="5"/>
        <v>1.655021202494448</v>
      </c>
      <c r="K51" s="165">
        <f t="shared" si="6"/>
        <v>-0.9482852503529241</v>
      </c>
      <c r="L51" s="165">
        <f t="shared" si="7"/>
        <v>0.54334344157136238</v>
      </c>
      <c r="M51" s="185">
        <f t="shared" si="18"/>
        <v>282.04361364866958</v>
      </c>
      <c r="N51" s="162">
        <v>37.486586600812302</v>
      </c>
      <c r="O51" s="166">
        <f t="shared" si="19"/>
        <v>5.0438702565171072</v>
      </c>
      <c r="P51" s="107"/>
      <c r="Q51" s="162">
        <f t="shared" si="8"/>
        <v>1423.3787786887472</v>
      </c>
      <c r="R51" s="165">
        <f t="shared" si="9"/>
        <v>24204.973462287177</v>
      </c>
      <c r="S51" s="165">
        <f t="shared" si="10"/>
        <v>1677222.0718418073</v>
      </c>
      <c r="T51" s="165">
        <f t="shared" si="11"/>
        <v>116218837.53172731</v>
      </c>
      <c r="U51" s="68">
        <f t="shared" si="12"/>
        <v>2.4503162703846066</v>
      </c>
      <c r="V51" s="148">
        <f t="shared" si="13"/>
        <v>12.352499310576261</v>
      </c>
      <c r="W51" s="165">
        <f t="shared" si="14"/>
        <v>0.14997646281913193</v>
      </c>
      <c r="X51" s="165">
        <f t="shared" si="15"/>
        <v>2.5868325238291533E-2</v>
      </c>
      <c r="Y51" s="165">
        <f t="shared" si="16"/>
        <v>4.4618351310300886E-3</v>
      </c>
      <c r="Z51" s="2"/>
    </row>
    <row r="52" spans="1:26" x14ac:dyDescent="0.2">
      <c r="A52" s="162">
        <v>0.2452</v>
      </c>
      <c r="B52" s="7">
        <f t="shared" si="20"/>
        <v>0.25719999999999998</v>
      </c>
      <c r="C52" s="7">
        <f t="shared" si="1"/>
        <v>2.0279691158586681</v>
      </c>
      <c r="D52" s="163">
        <f t="shared" si="21"/>
        <v>1.9606094003989001</v>
      </c>
      <c r="E52" s="164">
        <f t="shared" si="17"/>
        <v>20.847303285732799</v>
      </c>
      <c r="F52" s="162">
        <f t="shared" si="3"/>
        <v>7.5817832354169683</v>
      </c>
      <c r="G52" s="162">
        <v>7.58</v>
      </c>
      <c r="H52" s="168">
        <f t="shared" si="4"/>
        <v>245.2</v>
      </c>
      <c r="I52" s="162">
        <f t="shared" si="0"/>
        <v>14.864915483145294</v>
      </c>
      <c r="J52" s="165">
        <f t="shared" si="5"/>
        <v>1.4570120243470777</v>
      </c>
      <c r="K52" s="165">
        <f t="shared" si="6"/>
        <v>-0.63871780384587762</v>
      </c>
      <c r="L52" s="165">
        <f t="shared" si="7"/>
        <v>0.27999798638073553</v>
      </c>
      <c r="M52" s="185">
        <f t="shared" si="18"/>
        <v>256.91990969950149</v>
      </c>
      <c r="N52" s="162">
        <v>56.278319939945078</v>
      </c>
      <c r="O52" s="166">
        <f t="shared" si="19"/>
        <v>7.5723230566341195</v>
      </c>
      <c r="P52" s="107"/>
      <c r="Q52" s="162">
        <f t="shared" si="8"/>
        <v>1950.034648149244</v>
      </c>
      <c r="R52" s="165">
        <f t="shared" si="9"/>
        <v>14773.53277712274</v>
      </c>
      <c r="S52" s="165">
        <f t="shared" si="10"/>
        <v>652140.02865065669</v>
      </c>
      <c r="T52" s="165">
        <f t="shared" si="11"/>
        <v>28787062.876866419</v>
      </c>
      <c r="U52" s="68">
        <f t="shared" si="12"/>
        <v>2.4097977606991581</v>
      </c>
      <c r="V52" s="148">
        <f t="shared" si="13"/>
        <v>18.270564262814229</v>
      </c>
      <c r="W52" s="165">
        <f t="shared" si="14"/>
        <v>0.13203305756274775</v>
      </c>
      <c r="X52" s="165">
        <f t="shared" si="15"/>
        <v>1.7423617924272491E-2</v>
      </c>
      <c r="Y52" s="165">
        <f t="shared" si="16"/>
        <v>2.2992913076087347E-3</v>
      </c>
      <c r="Z52" s="2"/>
    </row>
    <row r="53" spans="1:26" x14ac:dyDescent="0.2">
      <c r="A53" s="162">
        <v>0.22340000000000002</v>
      </c>
      <c r="B53" s="7">
        <f t="shared" si="20"/>
        <v>0.23430000000000001</v>
      </c>
      <c r="C53" s="7">
        <f t="shared" si="1"/>
        <v>2.1622989090661346</v>
      </c>
      <c r="D53" s="163">
        <f t="shared" si="21"/>
        <v>2.0951340124624016</v>
      </c>
      <c r="E53" s="164">
        <f t="shared" si="17"/>
        <v>30.809646428840058</v>
      </c>
      <c r="F53" s="162">
        <f t="shared" si="3"/>
        <v>9.9623431431072582</v>
      </c>
      <c r="G53" s="162">
        <v>9.9600000000000009</v>
      </c>
      <c r="H53" s="168">
        <f t="shared" si="4"/>
        <v>223.4</v>
      </c>
      <c r="I53" s="162">
        <f t="shared" si="0"/>
        <v>20.872443962945603</v>
      </c>
      <c r="J53" s="165">
        <f t="shared" si="5"/>
        <v>0.91977456614163344</v>
      </c>
      <c r="K53" s="165">
        <f t="shared" si="6"/>
        <v>-0.27947395827103516</v>
      </c>
      <c r="L53" s="165">
        <f t="shared" si="7"/>
        <v>8.4918300882493691E-2</v>
      </c>
      <c r="M53" s="185">
        <f t="shared" si="18"/>
        <v>234.04632020179247</v>
      </c>
      <c r="N53" s="162">
        <v>74.163317795932684</v>
      </c>
      <c r="O53" s="166">
        <f t="shared" si="19"/>
        <v>9.9787733873701097</v>
      </c>
      <c r="P53" s="107"/>
      <c r="Q53" s="162">
        <f t="shared" si="8"/>
        <v>2334.1769984300308</v>
      </c>
      <c r="R53" s="165">
        <f t="shared" si="9"/>
        <v>4495.4272473318824</v>
      </c>
      <c r="S53" s="165">
        <f t="shared" si="10"/>
        <v>95493.917958858889</v>
      </c>
      <c r="T53" s="165">
        <f t="shared" si="11"/>
        <v>2028525.4026846092</v>
      </c>
      <c r="U53" s="68">
        <f t="shared" si="12"/>
        <v>2.3693018173129836</v>
      </c>
      <c r="V53" s="148">
        <f t="shared" si="13"/>
        <v>23.603797713659567</v>
      </c>
      <c r="W53" s="165">
        <f t="shared" si="14"/>
        <v>8.3349105022349351E-2</v>
      </c>
      <c r="X53" s="165">
        <f t="shared" si="15"/>
        <v>7.6237854015944011E-3</v>
      </c>
      <c r="Y53" s="165">
        <f t="shared" si="16"/>
        <v>6.9733326871331068E-4</v>
      </c>
      <c r="Z53" s="2"/>
    </row>
    <row r="54" spans="1:26" x14ac:dyDescent="0.2">
      <c r="A54" s="162">
        <v>0.20349999999999999</v>
      </c>
      <c r="B54" s="7">
        <f t="shared" si="20"/>
        <v>0.21345</v>
      </c>
      <c r="C54" s="7">
        <f t="shared" si="1"/>
        <v>2.29689930039584</v>
      </c>
      <c r="D54" s="163">
        <f t="shared" si="21"/>
        <v>2.2295991047309873</v>
      </c>
      <c r="E54" s="164">
        <f t="shared" si="17"/>
        <v>42.512398916225088</v>
      </c>
      <c r="F54" s="162">
        <f t="shared" si="3"/>
        <v>11.70275248738503</v>
      </c>
      <c r="G54" s="162">
        <v>11.7</v>
      </c>
      <c r="H54" s="168">
        <f t="shared" si="4"/>
        <v>203.5</v>
      </c>
      <c r="I54" s="162">
        <f t="shared" si="0"/>
        <v>26.092446468761999</v>
      </c>
      <c r="J54" s="165">
        <f t="shared" si="5"/>
        <v>0.33576852883224423</v>
      </c>
      <c r="K54" s="165">
        <f t="shared" si="6"/>
        <v>-5.6874287867921473E-2</v>
      </c>
      <c r="L54" s="165">
        <f t="shared" si="7"/>
        <v>9.6336742211456765E-3</v>
      </c>
      <c r="M54" s="185">
        <f t="shared" si="18"/>
        <v>213.21796359594097</v>
      </c>
      <c r="N54" s="162">
        <v>86.94441651896085</v>
      </c>
      <c r="O54" s="166">
        <f t="shared" si="19"/>
        <v>11.698487278132669</v>
      </c>
      <c r="P54" s="107"/>
      <c r="Q54" s="162">
        <f t="shared" si="8"/>
        <v>2497.9525184323347</v>
      </c>
      <c r="R54" s="165">
        <f t="shared" si="9"/>
        <v>1.802482991315969</v>
      </c>
      <c r="S54" s="165">
        <f t="shared" si="10"/>
        <v>0.7073962496799997</v>
      </c>
      <c r="T54" s="165">
        <f t="shared" si="11"/>
        <v>0.27762228907135822</v>
      </c>
      <c r="U54" s="68">
        <f t="shared" si="12"/>
        <v>2.3288237911704144</v>
      </c>
      <c r="V54" s="148">
        <f t="shared" si="13"/>
        <v>27.253648414801003</v>
      </c>
      <c r="W54" s="165">
        <f t="shared" si="14"/>
        <v>3.0427027886014851E-2</v>
      </c>
      <c r="X54" s="165">
        <f t="shared" si="15"/>
        <v>1.5514768111347173E-3</v>
      </c>
      <c r="Y54" s="165">
        <f t="shared" si="16"/>
        <v>7.9109938193967181E-5</v>
      </c>
      <c r="Z54" s="2"/>
    </row>
    <row r="55" spans="1:26" x14ac:dyDescent="0.2">
      <c r="A55" s="162">
        <v>0.18540000000000001</v>
      </c>
      <c r="B55" s="7">
        <f t="shared" si="20"/>
        <v>0.19445000000000001</v>
      </c>
      <c r="C55" s="7">
        <f t="shared" si="1"/>
        <v>2.4312868509239185</v>
      </c>
      <c r="D55" s="163">
        <f t="shared" si="21"/>
        <v>2.3640930756598793</v>
      </c>
      <c r="E55" s="164">
        <f t="shared" si="17"/>
        <v>54.915316082342557</v>
      </c>
      <c r="F55" s="162">
        <f t="shared" si="3"/>
        <v>12.402917166117469</v>
      </c>
      <c r="G55" s="162">
        <v>12.4</v>
      </c>
      <c r="H55" s="168">
        <f t="shared" si="4"/>
        <v>185.4</v>
      </c>
      <c r="I55" s="162">
        <f t="shared" si="0"/>
        <v>29.321650590401362</v>
      </c>
      <c r="J55" s="165">
        <f t="shared" si="5"/>
        <v>1.5099461355053308E-2</v>
      </c>
      <c r="K55" s="165">
        <f t="shared" si="6"/>
        <v>-5.2684184353417177E-4</v>
      </c>
      <c r="L55" s="165">
        <f t="shared" si="7"/>
        <v>1.8382266861830374E-5</v>
      </c>
      <c r="M55" s="185">
        <f t="shared" si="18"/>
        <v>194.23928541878445</v>
      </c>
      <c r="N55" s="162">
        <v>92.292158889569492</v>
      </c>
      <c r="O55" s="166">
        <f t="shared" si="19"/>
        <v>12.41803315116355</v>
      </c>
      <c r="P55" s="107"/>
      <c r="Q55" s="162">
        <f t="shared" si="8"/>
        <v>2411.7472429515419</v>
      </c>
      <c r="R55" s="165">
        <f t="shared" si="9"/>
        <v>4294.3943914526199</v>
      </c>
      <c r="S55" s="165">
        <f t="shared" si="10"/>
        <v>-79908.130245937835</v>
      </c>
      <c r="T55" s="165">
        <f t="shared" si="11"/>
        <v>1486894.0058488376</v>
      </c>
      <c r="U55" s="68">
        <f t="shared" si="12"/>
        <v>2.2883370716848583</v>
      </c>
      <c r="V55" s="148">
        <f t="shared" si="13"/>
        <v>28.38205514826311</v>
      </c>
      <c r="W55" s="165">
        <f t="shared" si="14"/>
        <v>1.3682989686730884E-3</v>
      </c>
      <c r="X55" s="165">
        <f t="shared" si="15"/>
        <v>1.4371747480636766E-5</v>
      </c>
      <c r="Y55" s="165">
        <f t="shared" si="16"/>
        <v>1.5095175131754202E-7</v>
      </c>
      <c r="Z55" s="2"/>
    </row>
    <row r="56" spans="1:26" x14ac:dyDescent="0.2">
      <c r="A56" s="162">
        <v>0.16889999999999999</v>
      </c>
      <c r="B56" s="7">
        <f t="shared" si="20"/>
        <v>0.17715</v>
      </c>
      <c r="C56" s="7">
        <f t="shared" si="1"/>
        <v>2.5657587667480639</v>
      </c>
      <c r="D56" s="163">
        <f t="shared" si="21"/>
        <v>2.4985228088359914</v>
      </c>
      <c r="E56" s="164">
        <f t="shared" si="17"/>
        <v>66.818115620794003</v>
      </c>
      <c r="F56" s="162">
        <f t="shared" si="3"/>
        <v>11.902799538451442</v>
      </c>
      <c r="G56" s="162">
        <v>11.9</v>
      </c>
      <c r="H56" s="168">
        <f t="shared" si="4"/>
        <v>168.9</v>
      </c>
      <c r="I56" s="162">
        <f t="shared" si="0"/>
        <v>29.739416135823436</v>
      </c>
      <c r="J56" s="165">
        <f t="shared" si="5"/>
        <v>0.11793142868062338</v>
      </c>
      <c r="K56" s="165">
        <f t="shared" si="6"/>
        <v>1.1738693953456307E-2</v>
      </c>
      <c r="L56" s="165">
        <f t="shared" si="7"/>
        <v>1.1684496429368895E-3</v>
      </c>
      <c r="M56" s="185">
        <f t="shared" si="18"/>
        <v>176.95779157753972</v>
      </c>
      <c r="N56" s="162">
        <v>88.515133182286434</v>
      </c>
      <c r="O56" s="166">
        <f t="shared" si="19"/>
        <v>11.909829301452339</v>
      </c>
      <c r="P56" s="107"/>
      <c r="Q56" s="162">
        <f t="shared" si="8"/>
        <v>2108.5809382366729</v>
      </c>
      <c r="R56" s="165">
        <f t="shared" si="9"/>
        <v>15346.89454439303</v>
      </c>
      <c r="S56" s="165">
        <f t="shared" si="10"/>
        <v>-551069.28273092094</v>
      </c>
      <c r="T56" s="165">
        <f t="shared" si="11"/>
        <v>19787544.215615906</v>
      </c>
      <c r="U56" s="68">
        <f t="shared" si="12"/>
        <v>2.2478696896897432</v>
      </c>
      <c r="V56" s="148">
        <f t="shared" si="13"/>
        <v>26.75594230493806</v>
      </c>
      <c r="W56" s="165">
        <f t="shared" si="14"/>
        <v>1.0686835009767926E-2</v>
      </c>
      <c r="X56" s="165">
        <f t="shared" si="15"/>
        <v>-3.2022047474400905E-4</v>
      </c>
      <c r="Y56" s="165">
        <f t="shared" si="16"/>
        <v>9.595090815152887E-6</v>
      </c>
      <c r="Z56" s="2"/>
    </row>
    <row r="57" spans="1:26" x14ac:dyDescent="0.2">
      <c r="A57" s="162">
        <v>0.15380000000000002</v>
      </c>
      <c r="B57" s="7">
        <f t="shared" si="20"/>
        <v>0.16134999999999999</v>
      </c>
      <c r="C57" s="7">
        <f t="shared" si="1"/>
        <v>2.7008725915876228</v>
      </c>
      <c r="D57" s="163">
        <f t="shared" si="21"/>
        <v>2.6333156791678434</v>
      </c>
      <c r="E57" s="164">
        <f t="shared" si="17"/>
        <v>77.220562276247364</v>
      </c>
      <c r="F57" s="162">
        <f t="shared" si="3"/>
        <v>10.40244665545336</v>
      </c>
      <c r="G57" s="162">
        <v>10.4</v>
      </c>
      <c r="H57" s="168">
        <f t="shared" si="4"/>
        <v>153.80000000000001</v>
      </c>
      <c r="I57" s="162">
        <f t="shared" si="0"/>
        <v>27.392925879512426</v>
      </c>
      <c r="J57" s="165">
        <f t="shared" si="5"/>
        <v>0.57120976245795185</v>
      </c>
      <c r="K57" s="165">
        <f t="shared" si="6"/>
        <v>0.13385225226776054</v>
      </c>
      <c r="L57" s="165">
        <f t="shared" si="7"/>
        <v>3.1365754954986579E-2</v>
      </c>
      <c r="M57" s="185">
        <f t="shared" si="18"/>
        <v>161.17326080960203</v>
      </c>
      <c r="N57" s="162">
        <v>76.990246318655835</v>
      </c>
      <c r="O57" s="166">
        <f t="shared" si="19"/>
        <v>10.359140392904676</v>
      </c>
      <c r="P57" s="107"/>
      <c r="Q57" s="162">
        <f t="shared" si="8"/>
        <v>1678.4347678573997</v>
      </c>
      <c r="R57" s="165">
        <f t="shared" si="9"/>
        <v>27812.71006949187</v>
      </c>
      <c r="S57" s="165">
        <f t="shared" si="10"/>
        <v>-1438126.9144811938</v>
      </c>
      <c r="T57" s="165">
        <f t="shared" si="11"/>
        <v>74362009.922357216</v>
      </c>
      <c r="U57" s="68">
        <f t="shared" si="12"/>
        <v>2.2072929925182105</v>
      </c>
      <c r="V57" s="148">
        <f t="shared" si="13"/>
        <v>22.961247607626699</v>
      </c>
      <c r="W57" s="165">
        <f t="shared" si="14"/>
        <v>5.1762490759682561E-2</v>
      </c>
      <c r="X57" s="165">
        <f t="shared" si="15"/>
        <v>-3.6513629145359613E-3</v>
      </c>
      <c r="Y57" s="165">
        <f t="shared" si="16"/>
        <v>2.5756973704273714E-4</v>
      </c>
      <c r="Z57" s="2"/>
    </row>
    <row r="58" spans="1:26" x14ac:dyDescent="0.2">
      <c r="A58" s="162">
        <v>0.1401</v>
      </c>
      <c r="B58" s="7">
        <f t="shared" si="20"/>
        <v>0.14695000000000003</v>
      </c>
      <c r="C58" s="7">
        <f t="shared" si="1"/>
        <v>2.8354711391186314</v>
      </c>
      <c r="D58" s="163">
        <f t="shared" si="21"/>
        <v>2.7681718653531271</v>
      </c>
      <c r="E58" s="164">
        <f t="shared" si="17"/>
        <v>85.46250078018349</v>
      </c>
      <c r="F58" s="162">
        <f t="shared" si="3"/>
        <v>8.2419385039361241</v>
      </c>
      <c r="G58" s="162">
        <v>8.24</v>
      </c>
      <c r="H58" s="168">
        <f t="shared" si="4"/>
        <v>140.1</v>
      </c>
      <c r="I58" s="162">
        <f t="shared" si="0"/>
        <v>22.815102282566624</v>
      </c>
      <c r="J58" s="165">
        <f t="shared" si="5"/>
        <v>1.1233704847879968</v>
      </c>
      <c r="K58" s="165">
        <f t="shared" si="6"/>
        <v>0.41473417991607059</v>
      </c>
      <c r="L58" s="165">
        <f t="shared" si="7"/>
        <v>0.15311461563200707</v>
      </c>
      <c r="M58" s="185">
        <f t="shared" si="18"/>
        <v>146.79025853236993</v>
      </c>
      <c r="N58" s="162">
        <v>61.233487694489156</v>
      </c>
      <c r="O58" s="166">
        <f t="shared" si="19"/>
        <v>8.2390474911457421</v>
      </c>
      <c r="P58" s="107"/>
      <c r="Q58" s="162">
        <f t="shared" si="8"/>
        <v>1211.1528631534136</v>
      </c>
      <c r="R58" s="165">
        <f t="shared" si="9"/>
        <v>36018.979828187279</v>
      </c>
      <c r="S58" s="165">
        <f t="shared" si="10"/>
        <v>-2381126.2741469629</v>
      </c>
      <c r="T58" s="165">
        <f t="shared" si="11"/>
        <v>157410408.63672733</v>
      </c>
      <c r="U58" s="68">
        <f t="shared" si="12"/>
        <v>2.1666972353755933</v>
      </c>
      <c r="V58" s="148">
        <f t="shared" si="13"/>
        <v>17.857785370614053</v>
      </c>
      <c r="W58" s="165">
        <f t="shared" si="14"/>
        <v>0.10179877544165743</v>
      </c>
      <c r="X58" s="165">
        <f t="shared" si="15"/>
        <v>-1.1313556389822481E-2</v>
      </c>
      <c r="Y58" s="165">
        <f t="shared" si="16"/>
        <v>1.2573487021860107E-3</v>
      </c>
      <c r="Z58" s="2"/>
    </row>
    <row r="59" spans="1:26" x14ac:dyDescent="0.2">
      <c r="A59" s="162">
        <v>0.12770000000000001</v>
      </c>
      <c r="B59" s="7">
        <f t="shared" si="20"/>
        <v>0.13390000000000002</v>
      </c>
      <c r="C59" s="7">
        <f t="shared" si="1"/>
        <v>2.9691695698467258</v>
      </c>
      <c r="D59" s="163">
        <f t="shared" si="21"/>
        <v>2.9023203544826783</v>
      </c>
      <c r="E59" s="164">
        <f t="shared" si="17"/>
        <v>91.303874671322689</v>
      </c>
      <c r="F59" s="162">
        <f t="shared" si="3"/>
        <v>5.8413738911391944</v>
      </c>
      <c r="G59" s="162">
        <v>5.84</v>
      </c>
      <c r="H59" s="168">
        <f t="shared" si="4"/>
        <v>127.7</v>
      </c>
      <c r="I59" s="162">
        <f t="shared" si="0"/>
        <v>16.953538342396968</v>
      </c>
      <c r="J59" s="165">
        <f t="shared" si="5"/>
        <v>1.4798943977743961</v>
      </c>
      <c r="K59" s="165">
        <f t="shared" si="6"/>
        <v>0.7448838984980366</v>
      </c>
      <c r="L59" s="165">
        <f t="shared" si="7"/>
        <v>0.37492676712343237</v>
      </c>
      <c r="M59" s="185">
        <f t="shared" si="18"/>
        <v>133.75638302525979</v>
      </c>
      <c r="N59" s="162">
        <v>43.690669062667851</v>
      </c>
      <c r="O59" s="166">
        <f t="shared" si="19"/>
        <v>5.8786378316917043</v>
      </c>
      <c r="P59" s="107"/>
      <c r="Q59" s="162">
        <f t="shared" si="8"/>
        <v>782.15996402353812</v>
      </c>
      <c r="R59" s="165">
        <f t="shared" si="9"/>
        <v>36601.562131386112</v>
      </c>
      <c r="S59" s="165">
        <f t="shared" si="10"/>
        <v>-2897289.7448855792</v>
      </c>
      <c r="T59" s="165">
        <f t="shared" si="11"/>
        <v>229342338.87850866</v>
      </c>
      <c r="U59" s="68">
        <f t="shared" si="12"/>
        <v>2.1263145162745949</v>
      </c>
      <c r="V59" s="148">
        <f t="shared" si="13"/>
        <v>12.420598099716685</v>
      </c>
      <c r="W59" s="165">
        <f t="shared" si="14"/>
        <v>0.13410663669415712</v>
      </c>
      <c r="X59" s="165">
        <f t="shared" si="15"/>
        <v>-2.0319728630116291E-2</v>
      </c>
      <c r="Y59" s="165">
        <f t="shared" si="16"/>
        <v>3.0788287722344826E-3</v>
      </c>
      <c r="Z59" s="2"/>
    </row>
    <row r="60" spans="1:26" x14ac:dyDescent="0.2">
      <c r="A60" s="162">
        <v>0.1163</v>
      </c>
      <c r="B60" s="7">
        <f t="shared" si="20"/>
        <v>0.122</v>
      </c>
      <c r="C60" s="7">
        <f t="shared" si="1"/>
        <v>3.1040769980762311</v>
      </c>
      <c r="D60" s="163">
        <f t="shared" si="21"/>
        <v>3.0366232839614784</v>
      </c>
      <c r="E60" s="164">
        <f t="shared" si="17"/>
        <v>94.944731000731366</v>
      </c>
      <c r="F60" s="162">
        <f t="shared" si="3"/>
        <v>3.6408563294086762</v>
      </c>
      <c r="G60" s="162">
        <v>3.64</v>
      </c>
      <c r="H60" s="168">
        <f t="shared" si="4"/>
        <v>116.3</v>
      </c>
      <c r="I60" s="162">
        <f t="shared" si="0"/>
        <v>11.055909103440909</v>
      </c>
      <c r="J60" s="165">
        <f t="shared" si="5"/>
        <v>1.4803110456404214</v>
      </c>
      <c r="K60" s="165">
        <f t="shared" si="6"/>
        <v>0.94390372227344554</v>
      </c>
      <c r="L60" s="165">
        <f t="shared" si="7"/>
        <v>0.60186961351505386</v>
      </c>
      <c r="M60" s="185">
        <f t="shared" si="18"/>
        <v>121.86677151709567</v>
      </c>
      <c r="N60" s="162">
        <v>26.987812140446636</v>
      </c>
      <c r="O60" s="166">
        <f t="shared" si="19"/>
        <v>3.6312461412723134</v>
      </c>
      <c r="P60" s="107"/>
      <c r="Q60" s="162">
        <f t="shared" si="8"/>
        <v>444.18447218785849</v>
      </c>
      <c r="R60" s="165">
        <f t="shared" si="9"/>
        <v>30188.073675029293</v>
      </c>
      <c r="S60" s="165">
        <f t="shared" si="10"/>
        <v>-2748851.8304450708</v>
      </c>
      <c r="T60" s="165">
        <f t="shared" si="11"/>
        <v>250303694.99831572</v>
      </c>
      <c r="U60" s="68">
        <f t="shared" si="12"/>
        <v>2.0858853059959315</v>
      </c>
      <c r="V60" s="148">
        <f t="shared" si="13"/>
        <v>7.5944087187558402</v>
      </c>
      <c r="W60" s="165">
        <f t="shared" si="14"/>
        <v>0.1341443929314152</v>
      </c>
      <c r="X60" s="165">
        <f t="shared" si="15"/>
        <v>-2.5748801294036488E-2</v>
      </c>
      <c r="Y60" s="165">
        <f t="shared" si="16"/>
        <v>4.9424411530845829E-3</v>
      </c>
      <c r="Z60" s="2"/>
    </row>
    <row r="61" spans="1:26" x14ac:dyDescent="0.2">
      <c r="A61" s="162">
        <v>0.10590000000000001</v>
      </c>
      <c r="B61" s="7">
        <f t="shared" si="20"/>
        <v>0.1111</v>
      </c>
      <c r="C61" s="7">
        <f t="shared" si="1"/>
        <v>3.2392255055571129</v>
      </c>
      <c r="D61" s="163">
        <f t="shared" si="21"/>
        <v>3.1716512518166722</v>
      </c>
      <c r="E61" s="164">
        <f t="shared" si="17"/>
        <v>96.905192101182195</v>
      </c>
      <c r="F61" s="162">
        <f t="shared" si="3"/>
        <v>1.9604611004508257</v>
      </c>
      <c r="G61" s="162">
        <v>1.96</v>
      </c>
      <c r="H61" s="168">
        <f t="shared" si="4"/>
        <v>105.9</v>
      </c>
      <c r="I61" s="162">
        <f t="shared" si="0"/>
        <v>6.2178989033827516</v>
      </c>
      <c r="J61" s="165">
        <f t="shared" si="5"/>
        <v>1.1704225196331981</v>
      </c>
      <c r="K61" s="165">
        <f t="shared" si="6"/>
        <v>0.90434655641442152</v>
      </c>
      <c r="L61" s="165">
        <f t="shared" si="7"/>
        <v>0.69875850847002563</v>
      </c>
      <c r="M61" s="185">
        <f t="shared" si="18"/>
        <v>110.97824111058888</v>
      </c>
      <c r="N61" s="162">
        <v>14.505976699211079</v>
      </c>
      <c r="O61" s="166">
        <f t="shared" si="19"/>
        <v>1.9517985244699638</v>
      </c>
      <c r="P61" s="107"/>
      <c r="Q61" s="162">
        <f t="shared" si="8"/>
        <v>217.80722826008676</v>
      </c>
      <c r="R61" s="165">
        <f t="shared" si="9"/>
        <v>20379.661003777946</v>
      </c>
      <c r="S61" s="165">
        <f t="shared" si="10"/>
        <v>-2077860.1723627409</v>
      </c>
      <c r="T61" s="165">
        <f t="shared" si="11"/>
        <v>211853518.81422111</v>
      </c>
      <c r="U61" s="68">
        <f t="shared" si="12"/>
        <v>2.0452378374179663</v>
      </c>
      <c r="V61" s="148">
        <f t="shared" si="13"/>
        <v>4.009609221428093</v>
      </c>
      <c r="W61" s="165">
        <f t="shared" si="14"/>
        <v>0.10606258652993307</v>
      </c>
      <c r="X61" s="165">
        <f t="shared" si="15"/>
        <v>-2.4669719201843878E-2</v>
      </c>
      <c r="Y61" s="165">
        <f t="shared" si="16"/>
        <v>5.7380747105018649E-3</v>
      </c>
      <c r="Z61" s="2"/>
    </row>
    <row r="62" spans="1:26" x14ac:dyDescent="0.2">
      <c r="A62" s="162">
        <v>9.6489999999999992E-2</v>
      </c>
      <c r="B62" s="7">
        <f t="shared" si="20"/>
        <v>0.10119500000000001</v>
      </c>
      <c r="C62" s="7">
        <f t="shared" si="1"/>
        <v>3.3734767572175399</v>
      </c>
      <c r="D62" s="163">
        <f t="shared" si="21"/>
        <v>3.3063511313873262</v>
      </c>
      <c r="E62" s="164">
        <f t="shared" si="17"/>
        <v>97.775396773321077</v>
      </c>
      <c r="F62" s="162">
        <f t="shared" si="3"/>
        <v>0.87020467213888686</v>
      </c>
      <c r="G62" s="162">
        <v>0.87</v>
      </c>
      <c r="H62" s="168">
        <f t="shared" si="4"/>
        <v>96.49</v>
      </c>
      <c r="I62" s="162">
        <f t="shared" si="0"/>
        <v>2.8772022022649457</v>
      </c>
      <c r="J62" s="165">
        <f t="shared" si="5"/>
        <v>0.71645185314073589</v>
      </c>
      <c r="K62" s="165">
        <f t="shared" si="6"/>
        <v>0.65008449836300453</v>
      </c>
      <c r="L62" s="165">
        <f t="shared" si="7"/>
        <v>0.58986497579602759</v>
      </c>
      <c r="M62" s="185">
        <f t="shared" si="18"/>
        <v>101.0855627673903</v>
      </c>
      <c r="N62" s="162">
        <v>6.4819110539093403</v>
      </c>
      <c r="O62" s="166">
        <f t="shared" si="19"/>
        <v>0.87214978302383839</v>
      </c>
      <c r="P62" s="107"/>
      <c r="Q62" s="162">
        <f t="shared" si="8"/>
        <v>88.060361797094657</v>
      </c>
      <c r="R62" s="165">
        <f t="shared" si="9"/>
        <v>10889.070015552041</v>
      </c>
      <c r="S62" s="165">
        <f t="shared" si="10"/>
        <v>-1218079.0677842039</v>
      </c>
      <c r="T62" s="165">
        <f t="shared" si="11"/>
        <v>136257422.64995581</v>
      </c>
      <c r="U62" s="68">
        <f t="shared" si="12"/>
        <v>2.0046891332548737</v>
      </c>
      <c r="V62" s="148">
        <f t="shared" si="13"/>
        <v>1.7444898499444468</v>
      </c>
      <c r="W62" s="165">
        <f t="shared" si="14"/>
        <v>6.4924192241349224E-2</v>
      </c>
      <c r="X62" s="165">
        <f t="shared" si="15"/>
        <v>-1.7733690606035329E-2</v>
      </c>
      <c r="Y62" s="165">
        <f t="shared" si="16"/>
        <v>4.8438613042966093E-3</v>
      </c>
      <c r="Z62" s="2"/>
    </row>
    <row r="63" spans="1:26" x14ac:dyDescent="0.2">
      <c r="A63" s="162">
        <v>8.7900000000000006E-2</v>
      </c>
      <c r="B63" s="7">
        <f t="shared" si="20"/>
        <v>9.2194999999999999E-2</v>
      </c>
      <c r="C63" s="7">
        <f t="shared" si="1"/>
        <v>3.5079930244060451</v>
      </c>
      <c r="D63" s="163">
        <f t="shared" si="21"/>
        <v>3.4407348908117923</v>
      </c>
      <c r="E63" s="164">
        <f t="shared" si="17"/>
        <v>98.095472055027329</v>
      </c>
      <c r="F63" s="162">
        <f t="shared" si="3"/>
        <v>0.32007528170625721</v>
      </c>
      <c r="G63" s="162">
        <v>0.32</v>
      </c>
      <c r="H63" s="168">
        <f t="shared" si="4"/>
        <v>87.9</v>
      </c>
      <c r="I63" s="162">
        <f t="shared" si="0"/>
        <v>1.1012941894531325</v>
      </c>
      <c r="J63" s="165">
        <f t="shared" si="5"/>
        <v>0.34735973382742802</v>
      </c>
      <c r="K63" s="165">
        <f t="shared" si="6"/>
        <v>0.36186213547436363</v>
      </c>
      <c r="L63" s="165">
        <f t="shared" si="7"/>
        <v>0.37697001793282453</v>
      </c>
      <c r="M63" s="185">
        <f t="shared" si="18"/>
        <v>92.094902139043512</v>
      </c>
      <c r="N63" s="162">
        <v>2.3794540868259286</v>
      </c>
      <c r="O63" s="166">
        <f t="shared" si="19"/>
        <v>0.32015872298784631</v>
      </c>
      <c r="P63" s="107"/>
      <c r="Q63" s="162">
        <f t="shared" si="8"/>
        <v>29.50934059690838</v>
      </c>
      <c r="R63" s="165">
        <f t="shared" si="9"/>
        <v>4675.5811079016194</v>
      </c>
      <c r="S63" s="165">
        <f t="shared" si="10"/>
        <v>-565102.62482468551</v>
      </c>
      <c r="T63" s="165">
        <f t="shared" si="11"/>
        <v>68299740.548628464</v>
      </c>
      <c r="U63" s="68">
        <f t="shared" si="12"/>
        <v>1.9642355907380171</v>
      </c>
      <c r="V63" s="148">
        <f t="shared" si="13"/>
        <v>0.62870326004292743</v>
      </c>
      <c r="W63" s="165">
        <f t="shared" si="14"/>
        <v>3.1477411967117716E-2</v>
      </c>
      <c r="X63" s="165">
        <f t="shared" si="15"/>
        <v>-9.871256996130227E-3</v>
      </c>
      <c r="Y63" s="165">
        <f t="shared" si="16"/>
        <v>3.0956075672752448E-3</v>
      </c>
      <c r="Z63" s="2"/>
    </row>
    <row r="64" spans="1:26" x14ac:dyDescent="0.2">
      <c r="A64" s="162">
        <v>8.0069999999999988E-2</v>
      </c>
      <c r="B64" s="7">
        <f t="shared" si="20"/>
        <v>8.3985000000000004E-2</v>
      </c>
      <c r="C64" s="7">
        <f t="shared" si="1"/>
        <v>3.6425943835736896</v>
      </c>
      <c r="D64" s="163">
        <f t="shared" si="21"/>
        <v>3.5752937039898676</v>
      </c>
      <c r="E64" s="164">
        <f t="shared" si="17"/>
        <v>98.22550263822049</v>
      </c>
      <c r="F64" s="162">
        <f t="shared" si="3"/>
        <v>0.13003058319316702</v>
      </c>
      <c r="G64" s="162">
        <v>0.13</v>
      </c>
      <c r="H64" s="168">
        <f t="shared" si="4"/>
        <v>80.069999999999993</v>
      </c>
      <c r="I64" s="162">
        <f t="shared" si="0"/>
        <v>0.46489752541666074</v>
      </c>
      <c r="J64" s="165">
        <f t="shared" si="5"/>
        <v>0.17992375007194841</v>
      </c>
      <c r="K64" s="165">
        <f t="shared" si="6"/>
        <v>0.21164596167589222</v>
      </c>
      <c r="L64" s="165">
        <f t="shared" si="7"/>
        <v>0.24896109088322621</v>
      </c>
      <c r="M64" s="185">
        <f t="shared" si="18"/>
        <v>83.893700597839867</v>
      </c>
      <c r="N64" s="162">
        <v>0.96604212615130713</v>
      </c>
      <c r="O64" s="166">
        <f t="shared" si="19"/>
        <v>0.12998225734779334</v>
      </c>
      <c r="P64" s="107"/>
      <c r="Q64" s="162">
        <f t="shared" si="8"/>
        <v>10.920618529478132</v>
      </c>
      <c r="R64" s="165">
        <f t="shared" si="9"/>
        <v>2166.2732990462073</v>
      </c>
      <c r="S64" s="165">
        <f t="shared" si="10"/>
        <v>-279606.40452355897</v>
      </c>
      <c r="T64" s="165">
        <f t="shared" si="11"/>
        <v>36089509.797777608</v>
      </c>
      <c r="U64" s="68">
        <f t="shared" si="12"/>
        <v>1.9237293517904706</v>
      </c>
      <c r="V64" s="148">
        <f t="shared" si="13"/>
        <v>0.25014364951912804</v>
      </c>
      <c r="W64" s="165">
        <f t="shared" si="14"/>
        <v>1.6304520795427473E-2</v>
      </c>
      <c r="X64" s="165">
        <f t="shared" si="15"/>
        <v>-5.773501770659494E-3</v>
      </c>
      <c r="Y64" s="165">
        <f t="shared" si="16"/>
        <v>2.0444221031725436E-3</v>
      </c>
      <c r="Z64" s="2"/>
    </row>
    <row r="65" spans="1:26" x14ac:dyDescent="0.2">
      <c r="A65" s="162">
        <v>7.2939999999999991E-2</v>
      </c>
      <c r="B65" s="7">
        <f t="shared" si="20"/>
        <v>7.650499999999999E-2</v>
      </c>
      <c r="C65" s="7">
        <f t="shared" si="1"/>
        <v>3.7771459901006996</v>
      </c>
      <c r="D65" s="163">
        <f t="shared" si="21"/>
        <v>3.7098701868371946</v>
      </c>
      <c r="E65" s="164">
        <f t="shared" si="17"/>
        <v>98.320524987477029</v>
      </c>
      <c r="F65" s="162">
        <f t="shared" si="3"/>
        <v>9.5022349256545111E-2</v>
      </c>
      <c r="G65" s="162">
        <v>9.5000000000000001E-2</v>
      </c>
      <c r="H65" s="168">
        <f t="shared" si="4"/>
        <v>72.94</v>
      </c>
      <c r="I65" s="162">
        <f t="shared" si="0"/>
        <v>0.35252058059008817</v>
      </c>
      <c r="J65" s="165">
        <f t="shared" si="5"/>
        <v>0.16328842526749165</v>
      </c>
      <c r="K65" s="165">
        <f t="shared" si="6"/>
        <v>0.21405245810254622</v>
      </c>
      <c r="L65" s="165">
        <f t="shared" si="7"/>
        <v>0.28059830171480066</v>
      </c>
      <c r="M65" s="185">
        <f t="shared" si="18"/>
        <v>76.421893459924163</v>
      </c>
      <c r="N65" s="162">
        <v>0.70621489931798187</v>
      </c>
      <c r="O65" s="166">
        <f t="shared" si="19"/>
        <v>9.5022157213481936E-2</v>
      </c>
      <c r="P65" s="2"/>
      <c r="Q65" s="162">
        <f t="shared" si="8"/>
        <v>7.2696848298719834</v>
      </c>
      <c r="R65" s="165">
        <f t="shared" si="9"/>
        <v>1771.8434643298315</v>
      </c>
      <c r="S65" s="165">
        <f t="shared" si="10"/>
        <v>-241949.73165591247</v>
      </c>
      <c r="T65" s="165">
        <f t="shared" si="11"/>
        <v>33038851.245535754</v>
      </c>
      <c r="U65" s="68">
        <f t="shared" si="12"/>
        <v>1.8832177937424661</v>
      </c>
      <c r="V65" s="148">
        <f t="shared" si="13"/>
        <v>0.17894777892313696</v>
      </c>
      <c r="W65" s="165">
        <f t="shared" si="14"/>
        <v>1.4797043327308348E-2</v>
      </c>
      <c r="X65" s="165">
        <f t="shared" si="15"/>
        <v>-5.8391487183751655E-3</v>
      </c>
      <c r="Y65" s="165">
        <f t="shared" si="16"/>
        <v>2.3042209853084551E-3</v>
      </c>
      <c r="Z65" s="2"/>
    </row>
    <row r="66" spans="1:26" x14ac:dyDescent="0.2">
      <c r="A66" s="162">
        <v>6.6450000000000009E-2</v>
      </c>
      <c r="B66" s="7">
        <f t="shared" si="20"/>
        <v>6.9695000000000007E-2</v>
      </c>
      <c r="C66" s="7">
        <f t="shared" si="1"/>
        <v>3.9115869902732747</v>
      </c>
      <c r="D66" s="163">
        <f t="shared" si="21"/>
        <v>3.844366490186987</v>
      </c>
      <c r="E66" s="164">
        <f t="shared" si="17"/>
        <v>98.440553218116875</v>
      </c>
      <c r="F66" s="162">
        <f t="shared" si="3"/>
        <v>0.12002823063984647</v>
      </c>
      <c r="G66" s="162">
        <v>0.12</v>
      </c>
      <c r="H66" s="168">
        <f t="shared" si="4"/>
        <v>66.45</v>
      </c>
      <c r="I66" s="162">
        <f t="shared" si="0"/>
        <v>0.46143250774826072</v>
      </c>
      <c r="J66" s="165">
        <f t="shared" si="5"/>
        <v>0.25075446616866309</v>
      </c>
      <c r="K66" s="165">
        <f t="shared" si="6"/>
        <v>0.36243598719879011</v>
      </c>
      <c r="L66" s="165">
        <f t="shared" si="7"/>
        <v>0.52385844537024506</v>
      </c>
      <c r="M66" s="185">
        <f t="shared" si="18"/>
        <v>69.619415395419708</v>
      </c>
      <c r="N66" s="162">
        <v>0.8927948355469858</v>
      </c>
      <c r="O66" s="166">
        <f t="shared" si="19"/>
        <v>0.12012673664157902</v>
      </c>
      <c r="P66" s="2"/>
      <c r="Q66" s="162">
        <f t="shared" si="8"/>
        <v>8.3653675344441005</v>
      </c>
      <c r="R66" s="165">
        <f t="shared" si="9"/>
        <v>2466.9184830861604</v>
      </c>
      <c r="S66" s="165">
        <f t="shared" si="10"/>
        <v>-353663.70822797873</v>
      </c>
      <c r="T66" s="165">
        <f t="shared" si="11"/>
        <v>50702128.738802075</v>
      </c>
      <c r="U66" s="68">
        <f t="shared" si="12"/>
        <v>1.8427303721282566</v>
      </c>
      <c r="V66" s="148">
        <f t="shared" si="13"/>
        <v>0.2211796661128605</v>
      </c>
      <c r="W66" s="165">
        <f t="shared" si="14"/>
        <v>2.2723133586079573E-2</v>
      </c>
      <c r="X66" s="165">
        <f t="shared" si="15"/>
        <v>-9.8869111287242916E-3</v>
      </c>
      <c r="Y66" s="165">
        <f t="shared" si="16"/>
        <v>4.3018279717888701E-3</v>
      </c>
      <c r="Z66" s="2"/>
    </row>
    <row r="67" spans="1:26" x14ac:dyDescent="0.2">
      <c r="A67" s="162">
        <v>6.053E-2</v>
      </c>
      <c r="B67" s="7">
        <f t="shared" si="20"/>
        <v>6.3490000000000005E-2</v>
      </c>
      <c r="C67" s="7">
        <f t="shared" si="1"/>
        <v>4.046205838726614</v>
      </c>
      <c r="D67" s="163">
        <f t="shared" si="21"/>
        <v>3.9788964144999444</v>
      </c>
      <c r="E67" s="164">
        <f t="shared" si="17"/>
        <v>98.580586153863365</v>
      </c>
      <c r="F67" s="162">
        <f t="shared" si="3"/>
        <v>0.14003293574648756</v>
      </c>
      <c r="G67" s="162">
        <v>0.14000000000000001</v>
      </c>
      <c r="H67" s="168">
        <f t="shared" si="4"/>
        <v>60.53</v>
      </c>
      <c r="I67" s="162">
        <f t="shared" si="0"/>
        <v>0.55717654595360044</v>
      </c>
      <c r="J67" s="165">
        <f t="shared" si="5"/>
        <v>0.34953923987902646</v>
      </c>
      <c r="K67" s="165">
        <f t="shared" si="6"/>
        <v>0.55224120665871101</v>
      </c>
      <c r="L67" s="165">
        <f t="shared" si="7"/>
        <v>0.87249245732015013</v>
      </c>
      <c r="M67" s="185">
        <f t="shared" si="18"/>
        <v>63.420962622779534</v>
      </c>
      <c r="N67" s="162">
        <v>1.0402178993161191</v>
      </c>
      <c r="O67" s="166">
        <f t="shared" si="19"/>
        <v>0.13996270662166899</v>
      </c>
      <c r="P67" s="2"/>
      <c r="Q67" s="162">
        <f t="shared" si="8"/>
        <v>8.8906910905444949</v>
      </c>
      <c r="R67" s="165">
        <f t="shared" si="9"/>
        <v>3132.599795136899</v>
      </c>
      <c r="S67" s="165">
        <f t="shared" si="10"/>
        <v>-468535.25598194008</v>
      </c>
      <c r="T67" s="165">
        <f t="shared" si="11"/>
        <v>70077667.25863193</v>
      </c>
      <c r="U67" s="68">
        <f t="shared" si="12"/>
        <v>1.8022328295956513</v>
      </c>
      <c r="V67" s="148">
        <f t="shared" si="13"/>
        <v>0.25237195402697832</v>
      </c>
      <c r="W67" s="165">
        <f t="shared" si="14"/>
        <v>3.1674916753049752E-2</v>
      </c>
      <c r="X67" s="165">
        <f t="shared" si="15"/>
        <v>-1.5064618097262639E-2</v>
      </c>
      <c r="Y67" s="165">
        <f t="shared" si="16"/>
        <v>7.1647455362143092E-3</v>
      </c>
      <c r="Z67" s="2"/>
    </row>
    <row r="68" spans="1:26" x14ac:dyDescent="0.2">
      <c r="A68" s="162">
        <v>5.5140000000000002E-2</v>
      </c>
      <c r="B68" s="7">
        <f t="shared" si="20"/>
        <v>5.7834999999999998E-2</v>
      </c>
      <c r="C68" s="7">
        <f t="shared" si="1"/>
        <v>4.180756922426621</v>
      </c>
      <c r="D68" s="163">
        <f t="shared" si="21"/>
        <v>4.1134813805766175</v>
      </c>
      <c r="E68" s="164">
        <f t="shared" si="17"/>
        <v>98.710616737056526</v>
      </c>
      <c r="F68" s="162">
        <f t="shared" si="3"/>
        <v>0.13003058319316702</v>
      </c>
      <c r="G68" s="162">
        <v>0.13</v>
      </c>
      <c r="H68" s="168">
        <f t="shared" si="4"/>
        <v>55.14</v>
      </c>
      <c r="I68" s="162">
        <f t="shared" si="0"/>
        <v>0.5348783828706114</v>
      </c>
      <c r="J68" s="165">
        <f t="shared" si="5"/>
        <v>0.38222483739718405</v>
      </c>
      <c r="K68" s="165">
        <f t="shared" si="6"/>
        <v>0.65532328810336071</v>
      </c>
      <c r="L68" s="165">
        <f t="shared" si="7"/>
        <v>1.1235497275765582</v>
      </c>
      <c r="M68" s="185">
        <f t="shared" si="18"/>
        <v>57.772174963385282</v>
      </c>
      <c r="N68" s="162">
        <v>0.9664030910600554</v>
      </c>
      <c r="O68" s="166">
        <f t="shared" si="19"/>
        <v>0.13003082565800705</v>
      </c>
      <c r="P68" s="2"/>
      <c r="Q68" s="162">
        <f t="shared" si="8"/>
        <v>7.5203187789768142</v>
      </c>
      <c r="R68" s="165">
        <f t="shared" si="9"/>
        <v>3132.9618121256467</v>
      </c>
      <c r="S68" s="165">
        <f t="shared" si="10"/>
        <v>-486306.30102120613</v>
      </c>
      <c r="T68" s="165">
        <f t="shared" si="11"/>
        <v>75485700.942033514</v>
      </c>
      <c r="U68" s="68">
        <f t="shared" si="12"/>
        <v>1.7617187178411533</v>
      </c>
      <c r="V68" s="148">
        <f t="shared" si="13"/>
        <v>0.22907731230320361</v>
      </c>
      <c r="W68" s="165">
        <f t="shared" si="14"/>
        <v>3.4636854819773397E-2</v>
      </c>
      <c r="X68" s="165">
        <f t="shared" si="15"/>
        <v>-1.7876599838049824E-2</v>
      </c>
      <c r="Y68" s="165">
        <f t="shared" si="16"/>
        <v>9.226381073934177E-3</v>
      </c>
      <c r="Z68" s="2"/>
    </row>
    <row r="69" spans="1:26" x14ac:dyDescent="0.2">
      <c r="A69" s="162">
        <v>5.0229999999999997E-2</v>
      </c>
      <c r="B69" s="7">
        <f t="shared" si="20"/>
        <v>5.2684999999999996E-2</v>
      </c>
      <c r="C69" s="7">
        <f t="shared" si="1"/>
        <v>4.3153069147649825</v>
      </c>
      <c r="D69" s="163">
        <f t="shared" si="21"/>
        <v>4.2480319185958013</v>
      </c>
      <c r="E69" s="164">
        <f t="shared" si="17"/>
        <v>98.80763955682373</v>
      </c>
      <c r="F69" s="162">
        <f t="shared" si="3"/>
        <v>9.7022819767209237E-2</v>
      </c>
      <c r="G69" s="162">
        <v>9.7000000000000003E-2</v>
      </c>
      <c r="H69" s="168">
        <f t="shared" si="4"/>
        <v>50.23</v>
      </c>
      <c r="I69" s="162">
        <f t="shared" si="0"/>
        <v>0.41215603520327249</v>
      </c>
      <c r="J69" s="165">
        <f t="shared" si="5"/>
        <v>0.33171872370627653</v>
      </c>
      <c r="K69" s="165">
        <f t="shared" si="6"/>
        <v>0.61336364691109824</v>
      </c>
      <c r="L69" s="165">
        <f t="shared" si="7"/>
        <v>1.1341384626971054</v>
      </c>
      <c r="M69" s="185">
        <f t="shared" si="18"/>
        <v>52.627770235874529</v>
      </c>
      <c r="N69" s="162">
        <v>0.72109123219583482</v>
      </c>
      <c r="O69" s="166">
        <f t="shared" si="19"/>
        <v>9.7023787656063357E-2</v>
      </c>
      <c r="P69" s="2"/>
      <c r="Q69" s="162">
        <f t="shared" si="8"/>
        <v>5.1116472594354185</v>
      </c>
      <c r="R69" s="165">
        <f t="shared" si="9"/>
        <v>2495.3641209382276</v>
      </c>
      <c r="S69" s="165">
        <f t="shared" si="10"/>
        <v>-400187.89091777086</v>
      </c>
      <c r="T69" s="165">
        <f t="shared" si="11"/>
        <v>64179149.925822869</v>
      </c>
      <c r="U69" s="68">
        <f t="shared" si="12"/>
        <v>1.7212149699646522</v>
      </c>
      <c r="V69" s="148">
        <f t="shared" si="13"/>
        <v>0.16699712981150291</v>
      </c>
      <c r="W69" s="165">
        <f t="shared" si="14"/>
        <v>3.0060038359243129E-2</v>
      </c>
      <c r="X69" s="165">
        <f t="shared" si="15"/>
        <v>-1.673198048976882E-2</v>
      </c>
      <c r="Y69" s="165">
        <f t="shared" si="16"/>
        <v>9.3133337943303064E-3</v>
      </c>
      <c r="Z69" s="2"/>
    </row>
    <row r="70" spans="1:26" x14ac:dyDescent="0.2">
      <c r="A70" s="162">
        <v>4.5759999999999995E-2</v>
      </c>
      <c r="B70" s="7">
        <f t="shared" si="20"/>
        <v>4.7994999999999996E-2</v>
      </c>
      <c r="C70" s="7">
        <f t="shared" si="1"/>
        <v>4.4497691376584223</v>
      </c>
      <c r="D70" s="163">
        <f t="shared" si="21"/>
        <v>4.3825380262117024</v>
      </c>
      <c r="E70" s="164">
        <f t="shared" si="17"/>
        <v>98.872654848420311</v>
      </c>
      <c r="F70" s="162">
        <f t="shared" si="3"/>
        <v>6.5015291596583508E-2</v>
      </c>
      <c r="G70" s="162">
        <v>6.5000000000000002E-2</v>
      </c>
      <c r="H70" s="168">
        <f t="shared" si="4"/>
        <v>45.76</v>
      </c>
      <c r="I70" s="162">
        <f t="shared" si="0"/>
        <v>0.28493198770726935</v>
      </c>
      <c r="J70" s="165">
        <f t="shared" si="5"/>
        <v>0.25580166076657801</v>
      </c>
      <c r="K70" s="165">
        <f t="shared" si="6"/>
        <v>0.50739628402052439</v>
      </c>
      <c r="L70" s="165">
        <f t="shared" si="7"/>
        <v>1.0064476839842085</v>
      </c>
      <c r="M70" s="185">
        <f t="shared" si="18"/>
        <v>47.942932743001869</v>
      </c>
      <c r="N70" s="162">
        <v>0.48352087446975789</v>
      </c>
      <c r="O70" s="166">
        <f t="shared" si="19"/>
        <v>6.505837896401874E-2</v>
      </c>
      <c r="P70" s="2"/>
      <c r="Q70" s="162">
        <f t="shared" si="8"/>
        <v>3.1204089201780252</v>
      </c>
      <c r="R70" s="165">
        <f t="shared" si="9"/>
        <v>1771.3834407248471</v>
      </c>
      <c r="S70" s="165">
        <f t="shared" si="10"/>
        <v>-292389.05615766847</v>
      </c>
      <c r="T70" s="165">
        <f t="shared" si="11"/>
        <v>48262481.287388176</v>
      </c>
      <c r="U70" s="68">
        <f t="shared" si="12"/>
        <v>1.6807245969722586</v>
      </c>
      <c r="V70" s="148">
        <f t="shared" si="13"/>
        <v>0.10927279976570169</v>
      </c>
      <c r="W70" s="165">
        <f t="shared" si="14"/>
        <v>2.3180505607546257E-2</v>
      </c>
      <c r="X70" s="165">
        <f t="shared" si="15"/>
        <v>-1.3841290998524278E-2</v>
      </c>
      <c r="Y70" s="165">
        <f t="shared" si="16"/>
        <v>8.2647609051055924E-3</v>
      </c>
      <c r="Z70" s="2"/>
    </row>
    <row r="71" spans="1:26" x14ac:dyDescent="0.2">
      <c r="A71" s="162">
        <v>4.1680000000000002E-2</v>
      </c>
      <c r="B71" s="7">
        <f t="shared" si="20"/>
        <v>4.3719999999999995E-2</v>
      </c>
      <c r="C71" s="7">
        <f t="shared" si="1"/>
        <v>4.5845009121583038</v>
      </c>
      <c r="D71" s="163">
        <f t="shared" si="21"/>
        <v>4.5171350249083631</v>
      </c>
      <c r="E71" s="164">
        <f t="shared" si="17"/>
        <v>98.914664729144263</v>
      </c>
      <c r="F71" s="162">
        <f t="shared" si="3"/>
        <v>4.2009880723946263E-2</v>
      </c>
      <c r="G71" s="162">
        <v>4.2000000000000003E-2</v>
      </c>
      <c r="H71" s="168">
        <f t="shared" si="4"/>
        <v>41.68</v>
      </c>
      <c r="I71" s="162">
        <f t="shared" si="0"/>
        <v>0.18976430361036037</v>
      </c>
      <c r="J71" s="165">
        <f t="shared" si="5"/>
        <v>0.18847991808296494</v>
      </c>
      <c r="K71" s="165">
        <f t="shared" si="6"/>
        <v>0.39922883579828938</v>
      </c>
      <c r="L71" s="165">
        <f t="shared" si="7"/>
        <v>0.84562676466518927</v>
      </c>
      <c r="M71" s="185">
        <f t="shared" si="18"/>
        <v>43.672380287774558</v>
      </c>
      <c r="N71" s="162">
        <v>0.31180381079285208</v>
      </c>
      <c r="O71" s="166">
        <f t="shared" si="19"/>
        <v>4.1953618873708694E-2</v>
      </c>
      <c r="P71" s="2"/>
      <c r="Q71" s="162">
        <f t="shared" si="8"/>
        <v>1.8366719852509303</v>
      </c>
      <c r="R71" s="165">
        <f t="shared" si="9"/>
        <v>1204.6418839331841</v>
      </c>
      <c r="S71" s="165">
        <f t="shared" si="10"/>
        <v>-203991.09736658659</v>
      </c>
      <c r="T71" s="165">
        <f t="shared" si="11"/>
        <v>34543351.314466044</v>
      </c>
      <c r="U71" s="68">
        <f t="shared" si="12"/>
        <v>1.6402068630382176</v>
      </c>
      <c r="V71" s="148">
        <f t="shared" si="13"/>
        <v>6.8904894678833581E-2</v>
      </c>
      <c r="W71" s="165">
        <f t="shared" si="14"/>
        <v>1.7079872683152173E-2</v>
      </c>
      <c r="X71" s="165">
        <f t="shared" si="15"/>
        <v>-1.0890585259120029E-2</v>
      </c>
      <c r="Y71" s="165">
        <f t="shared" si="16"/>
        <v>6.9441294725314899E-3</v>
      </c>
      <c r="Z71" s="2"/>
    </row>
    <row r="72" spans="1:26" x14ac:dyDescent="0.2">
      <c r="A72" s="162">
        <v>3.7969999999999997E-2</v>
      </c>
      <c r="B72" s="7">
        <f t="shared" si="20"/>
        <v>3.9824999999999999E-2</v>
      </c>
      <c r="C72" s="7">
        <f t="shared" si="1"/>
        <v>4.7189961908177231</v>
      </c>
      <c r="D72" s="163">
        <f t="shared" si="21"/>
        <v>4.6517485514880139</v>
      </c>
      <c r="E72" s="164">
        <f t="shared" si="17"/>
        <v>98.943671551548888</v>
      </c>
      <c r="F72" s="162">
        <f t="shared" si="3"/>
        <v>2.9006822404629564E-2</v>
      </c>
      <c r="G72" s="162">
        <v>2.9000000000000001E-2</v>
      </c>
      <c r="H72" s="168">
        <f t="shared" si="4"/>
        <v>37.97</v>
      </c>
      <c r="I72" s="162">
        <f t="shared" si="0"/>
        <v>0.13493244410400565</v>
      </c>
      <c r="J72" s="165">
        <f t="shared" si="5"/>
        <v>0.14720805248687932</v>
      </c>
      <c r="K72" s="165">
        <f t="shared" si="6"/>
        <v>0.33162500746374768</v>
      </c>
      <c r="L72" s="165">
        <f t="shared" si="7"/>
        <v>0.74707289253169618</v>
      </c>
      <c r="M72" s="185">
        <f t="shared" si="18"/>
        <v>39.781774721598303</v>
      </c>
      <c r="N72" s="162">
        <v>0.21567167779980712</v>
      </c>
      <c r="O72" s="166">
        <f t="shared" si="19"/>
        <v>2.9018912082115683E-2</v>
      </c>
      <c r="P72" s="2"/>
      <c r="Q72" s="162">
        <f t="shared" si="8"/>
        <v>1.1551967022643725</v>
      </c>
      <c r="R72" s="165">
        <f t="shared" si="9"/>
        <v>870.48064627890733</v>
      </c>
      <c r="S72" s="165">
        <f t="shared" si="10"/>
        <v>-150795.57638204627</v>
      </c>
      <c r="T72" s="165">
        <f t="shared" si="11"/>
        <v>26122701.238216545</v>
      </c>
      <c r="U72" s="68">
        <f t="shared" si="12"/>
        <v>1.5996841537156323</v>
      </c>
      <c r="V72" s="148">
        <f t="shared" si="13"/>
        <v>4.6401754150329488E-2</v>
      </c>
      <c r="W72" s="165">
        <f t="shared" si="14"/>
        <v>1.3339855088985868E-2</v>
      </c>
      <c r="X72" s="165">
        <f t="shared" si="15"/>
        <v>-9.0464167264335954E-3</v>
      </c>
      <c r="Y72" s="165">
        <f t="shared" si="16"/>
        <v>6.1348234326673648E-3</v>
      </c>
      <c r="Z72" s="2"/>
    </row>
    <row r="73" spans="1:26" x14ac:dyDescent="0.2">
      <c r="A73" s="162">
        <v>3.4590000000000003E-2</v>
      </c>
      <c r="B73" s="7">
        <f t="shared" si="20"/>
        <v>3.628E-2</v>
      </c>
      <c r="C73" s="7">
        <f t="shared" si="1"/>
        <v>4.853501176063884</v>
      </c>
      <c r="D73" s="163">
        <f t="shared" si="21"/>
        <v>4.7862486834408031</v>
      </c>
      <c r="E73" s="164">
        <f t="shared" si="17"/>
        <v>98.969677668187515</v>
      </c>
      <c r="F73" s="162">
        <f t="shared" si="3"/>
        <v>2.6006116638633402E-2</v>
      </c>
      <c r="G73" s="162">
        <v>2.5999999999999999E-2</v>
      </c>
      <c r="H73" s="168">
        <f t="shared" si="4"/>
        <v>34.590000000000003</v>
      </c>
      <c r="I73" s="162">
        <f t="shared" si="0"/>
        <v>0.12447174152306709</v>
      </c>
      <c r="J73" s="165">
        <f t="shared" si="5"/>
        <v>0.14820964515906773</v>
      </c>
      <c r="K73" s="165">
        <f t="shared" si="6"/>
        <v>0.35381557625182908</v>
      </c>
      <c r="L73" s="165">
        <f t="shared" si="7"/>
        <v>0.84465124968120064</v>
      </c>
      <c r="M73" s="185">
        <f t="shared" si="18"/>
        <v>36.240616716606795</v>
      </c>
      <c r="N73" s="162">
        <v>0.19334686064638407</v>
      </c>
      <c r="O73" s="166">
        <f t="shared" si="19"/>
        <v>2.6015078139553057E-2</v>
      </c>
      <c r="P73" s="2"/>
      <c r="Q73" s="162">
        <f t="shared" si="8"/>
        <v>0.94350191164961983</v>
      </c>
      <c r="R73" s="165">
        <f t="shared" si="9"/>
        <v>812.69894339839902</v>
      </c>
      <c r="S73" s="165">
        <f t="shared" si="10"/>
        <v>-143666.9227813218</v>
      </c>
      <c r="T73" s="165">
        <f t="shared" si="11"/>
        <v>25397085.684823025</v>
      </c>
      <c r="U73" s="68">
        <f t="shared" si="12"/>
        <v>1.5591955795770791</v>
      </c>
      <c r="V73" s="148">
        <f t="shared" si="13"/>
        <v>4.0548622104923125E-2</v>
      </c>
      <c r="W73" s="165">
        <f t="shared" si="14"/>
        <v>1.3430618473729212E-2</v>
      </c>
      <c r="X73" s="165">
        <f t="shared" si="15"/>
        <v>-9.6517544667592339E-3</v>
      </c>
      <c r="Y73" s="165">
        <f t="shared" si="16"/>
        <v>6.9361187251967696E-3</v>
      </c>
      <c r="Z73" s="2"/>
    </row>
    <row r="74" spans="1:26" x14ac:dyDescent="0.2">
      <c r="A74" s="162">
        <v>3.1510000000000003E-2</v>
      </c>
      <c r="B74" s="7">
        <f t="shared" si="20"/>
        <v>3.3050000000000003E-2</v>
      </c>
      <c r="C74" s="7">
        <f t="shared" si="1"/>
        <v>4.9880464354192728</v>
      </c>
      <c r="D74" s="163">
        <f t="shared" si="21"/>
        <v>4.9207738057415789</v>
      </c>
      <c r="E74" s="164">
        <f t="shared" si="17"/>
        <v>98.995683784826142</v>
      </c>
      <c r="F74" s="162">
        <f t="shared" si="3"/>
        <v>2.6006116638633402E-2</v>
      </c>
      <c r="G74" s="162">
        <v>2.5999999999999999E-2</v>
      </c>
      <c r="H74" s="168">
        <f t="shared" si="4"/>
        <v>31.51</v>
      </c>
      <c r="I74" s="162">
        <f t="shared" si="0"/>
        <v>0.12797021754444748</v>
      </c>
      <c r="J74" s="165">
        <f t="shared" si="5"/>
        <v>0.16538385101836461</v>
      </c>
      <c r="K74" s="165">
        <f t="shared" si="6"/>
        <v>0.41706322541562402</v>
      </c>
      <c r="L74" s="165">
        <f t="shared" si="7"/>
        <v>1.0517455780780476</v>
      </c>
      <c r="M74" s="185">
        <f t="shared" si="18"/>
        <v>33.014101532526965</v>
      </c>
      <c r="N74" s="162">
        <v>0.19328898515807719</v>
      </c>
      <c r="O74" s="166">
        <f t="shared" si="19"/>
        <v>2.6007290915361081E-2</v>
      </c>
      <c r="P74" s="2"/>
      <c r="Q74" s="162">
        <f t="shared" si="8"/>
        <v>0.85950215490683401</v>
      </c>
      <c r="R74" s="165">
        <f t="shared" si="9"/>
        <v>842.66880390806091</v>
      </c>
      <c r="S74" s="165">
        <f t="shared" si="10"/>
        <v>-151686.74133649049</v>
      </c>
      <c r="T74" s="165">
        <f t="shared" si="11"/>
        <v>27304757.682466373</v>
      </c>
      <c r="U74" s="68">
        <f t="shared" si="12"/>
        <v>1.5186994825941802</v>
      </c>
      <c r="V74" s="148">
        <f t="shared" si="13"/>
        <v>3.949547588337645E-2</v>
      </c>
      <c r="W74" s="165">
        <f t="shared" si="14"/>
        <v>1.4986928835567953E-2</v>
      </c>
      <c r="X74" s="165">
        <f t="shared" si="15"/>
        <v>-1.1377090549459522E-2</v>
      </c>
      <c r="Y74" s="165">
        <f t="shared" si="16"/>
        <v>8.6367387735511256E-3</v>
      </c>
      <c r="Z74" s="2"/>
    </row>
    <row r="75" spans="1:26" x14ac:dyDescent="0.2">
      <c r="A75" s="162">
        <v>2.87E-2</v>
      </c>
      <c r="B75" s="7">
        <f t="shared" si="20"/>
        <v>3.0105E-2</v>
      </c>
      <c r="C75" s="7">
        <f t="shared" si="1"/>
        <v>5.1228054528737621</v>
      </c>
      <c r="D75" s="163">
        <f t="shared" si="21"/>
        <v>5.055425944146517</v>
      </c>
      <c r="E75" s="164">
        <f t="shared" si="17"/>
        <v>99.023690371975434</v>
      </c>
      <c r="F75" s="162">
        <f t="shared" si="3"/>
        <v>2.8006587149297511E-2</v>
      </c>
      <c r="G75" s="162">
        <v>2.8000000000000001E-2</v>
      </c>
      <c r="H75" s="168">
        <f t="shared" si="4"/>
        <v>28.7</v>
      </c>
      <c r="I75" s="162">
        <f t="shared" si="0"/>
        <v>0.14158522728155909</v>
      </c>
      <c r="J75" s="165">
        <f t="shared" si="5"/>
        <v>0.19763355422334017</v>
      </c>
      <c r="K75" s="165">
        <f t="shared" si="6"/>
        <v>0.52500196249016851</v>
      </c>
      <c r="L75" s="165">
        <f t="shared" si="7"/>
        <v>1.3946369668940422</v>
      </c>
      <c r="M75" s="185">
        <f t="shared" si="18"/>
        <v>30.072196461183211</v>
      </c>
      <c r="N75" s="162">
        <v>0.20782718424580293</v>
      </c>
      <c r="O75" s="166">
        <f t="shared" si="19"/>
        <v>2.79634250052095E-2</v>
      </c>
      <c r="P75" s="2"/>
      <c r="Q75" s="162">
        <f t="shared" si="8"/>
        <v>0.84313830612960161</v>
      </c>
      <c r="R75" s="165">
        <f t="shared" si="9"/>
        <v>937.4262110169982</v>
      </c>
      <c r="S75" s="165">
        <f t="shared" si="10"/>
        <v>-171504.50960565</v>
      </c>
      <c r="T75" s="165">
        <f t="shared" si="11"/>
        <v>31377186.246119525</v>
      </c>
      <c r="U75" s="68">
        <f t="shared" si="12"/>
        <v>1.4781651499539958</v>
      </c>
      <c r="V75" s="148">
        <f t="shared" si="13"/>
        <v>4.1398361093241007E-2</v>
      </c>
      <c r="W75" s="165">
        <f t="shared" si="14"/>
        <v>1.7909366570117304E-2</v>
      </c>
      <c r="X75" s="165">
        <f t="shared" si="15"/>
        <v>-1.4321557264949981E-2</v>
      </c>
      <c r="Y75" s="165">
        <f t="shared" si="16"/>
        <v>1.1452498986506484E-2</v>
      </c>
      <c r="Z75" s="2"/>
    </row>
    <row r="76" spans="1:26" x14ac:dyDescent="0.2">
      <c r="A76" s="162">
        <v>2.615E-2</v>
      </c>
      <c r="B76" s="7">
        <f t="shared" si="20"/>
        <v>2.7424999999999998E-2</v>
      </c>
      <c r="C76" s="7">
        <f t="shared" si="1"/>
        <v>5.2570452433025086</v>
      </c>
      <c r="D76" s="163">
        <f t="shared" si="21"/>
        <v>5.1899253480881349</v>
      </c>
      <c r="E76" s="164">
        <f t="shared" si="17"/>
        <v>99.051696959124726</v>
      </c>
      <c r="F76" s="162">
        <f t="shared" si="3"/>
        <v>2.8006587149297511E-2</v>
      </c>
      <c r="G76" s="162">
        <v>2.8000000000000001E-2</v>
      </c>
      <c r="H76" s="168">
        <f t="shared" si="4"/>
        <v>26.15</v>
      </c>
      <c r="I76" s="162">
        <f t="shared" si="0"/>
        <v>0.14535209655957856</v>
      </c>
      <c r="J76" s="165">
        <f t="shared" si="5"/>
        <v>0.21815313116068016</v>
      </c>
      <c r="K76" s="165">
        <f t="shared" si="6"/>
        <v>0.60885248301519646</v>
      </c>
      <c r="L76" s="165">
        <f t="shared" si="7"/>
        <v>1.6992712600614974</v>
      </c>
      <c r="M76" s="185">
        <f t="shared" si="18"/>
        <v>27.395346320132553</v>
      </c>
      <c r="N76" s="162">
        <v>0.20863104046756697</v>
      </c>
      <c r="O76" s="166">
        <f t="shared" si="19"/>
        <v>2.8071584932669636E-2</v>
      </c>
      <c r="P76" s="2"/>
      <c r="Q76" s="162">
        <f t="shared" si="8"/>
        <v>0.76808065256948421</v>
      </c>
      <c r="R76" s="165">
        <f t="shared" si="9"/>
        <v>965.09134277750775</v>
      </c>
      <c r="S76" s="165">
        <f t="shared" si="10"/>
        <v>-179152.3606248585</v>
      </c>
      <c r="T76" s="165">
        <f t="shared" si="11"/>
        <v>33256508.368512701</v>
      </c>
      <c r="U76" s="68">
        <f t="shared" si="12"/>
        <v>1.4376767949686426</v>
      </c>
      <c r="V76" s="148">
        <f t="shared" si="13"/>
        <v>4.0264420450812022E-2</v>
      </c>
      <c r="W76" s="165">
        <f t="shared" si="14"/>
        <v>1.9768831308677102E-2</v>
      </c>
      <c r="X76" s="165">
        <f t="shared" si="15"/>
        <v>-1.6608920202983834E-2</v>
      </c>
      <c r="Y76" s="165">
        <f t="shared" si="16"/>
        <v>1.3954099056326276E-2</v>
      </c>
      <c r="Z76" s="2"/>
    </row>
    <row r="77" spans="1:26" x14ac:dyDescent="0.2">
      <c r="A77" s="162">
        <v>2.3820000000000001E-2</v>
      </c>
      <c r="B77" s="7">
        <f t="shared" si="20"/>
        <v>2.4985E-2</v>
      </c>
      <c r="C77" s="7">
        <f t="shared" si="1"/>
        <v>5.391682776572698</v>
      </c>
      <c r="D77" s="163">
        <f t="shared" si="21"/>
        <v>5.3243640099376037</v>
      </c>
      <c r="E77" s="164">
        <f t="shared" si="17"/>
        <v>99.078703311018685</v>
      </c>
      <c r="F77" s="162">
        <f t="shared" si="3"/>
        <v>2.7006351893965455E-2</v>
      </c>
      <c r="G77" s="162">
        <v>2.7E-2</v>
      </c>
      <c r="H77" s="168">
        <f t="shared" si="4"/>
        <v>23.82</v>
      </c>
      <c r="I77" s="162">
        <f t="shared" si="0"/>
        <v>0.1437916480639399</v>
      </c>
      <c r="J77" s="165">
        <f t="shared" si="5"/>
        <v>0.23111617964787057</v>
      </c>
      <c r="K77" s="165">
        <f t="shared" si="6"/>
        <v>0.67610253436578271</v>
      </c>
      <c r="L77" s="165">
        <f t="shared" si="7"/>
        <v>1.9778564948256578</v>
      </c>
      <c r="M77" s="185">
        <f t="shared" si="18"/>
        <v>24.957824424416472</v>
      </c>
      <c r="N77" s="162">
        <v>0.20058561114432583</v>
      </c>
      <c r="O77" s="166">
        <f t="shared" si="19"/>
        <v>2.6989061679844922E-2</v>
      </c>
      <c r="P77" s="2"/>
      <c r="Q77" s="162">
        <f t="shared" si="8"/>
        <v>0.67475370207072694</v>
      </c>
      <c r="R77" s="165">
        <f t="shared" si="9"/>
        <v>955.24927786022783</v>
      </c>
      <c r="S77" s="165">
        <f t="shared" si="10"/>
        <v>-179656.16131940714</v>
      </c>
      <c r="T77" s="165">
        <f t="shared" si="11"/>
        <v>33788391.206454821</v>
      </c>
      <c r="U77" s="68">
        <f t="shared" si="12"/>
        <v>1.3972067251750255</v>
      </c>
      <c r="V77" s="148">
        <f t="shared" si="13"/>
        <v>3.7733456488691822E-2</v>
      </c>
      <c r="W77" s="165">
        <f t="shared" si="14"/>
        <v>2.0943530555146864E-2</v>
      </c>
      <c r="X77" s="165">
        <f t="shared" si="15"/>
        <v>-1.8443438033964869E-2</v>
      </c>
      <c r="Y77" s="165">
        <f t="shared" si="16"/>
        <v>1.62417891108196E-2</v>
      </c>
      <c r="Z77" s="2"/>
    </row>
    <row r="78" spans="1:26" x14ac:dyDescent="0.2">
      <c r="A78" s="162">
        <v>2.1700000000000001E-2</v>
      </c>
      <c r="B78" s="7">
        <f t="shared" si="20"/>
        <v>2.2760000000000002E-2</v>
      </c>
      <c r="C78" s="7">
        <f t="shared" si="1"/>
        <v>5.5261611471049701</v>
      </c>
      <c r="D78" s="163">
        <f t="shared" si="21"/>
        <v>5.4589219618388345</v>
      </c>
      <c r="E78" s="164">
        <f t="shared" si="17"/>
        <v>99.103709192401993</v>
      </c>
      <c r="F78" s="162">
        <f t="shared" si="3"/>
        <v>2.5005881383301346E-2</v>
      </c>
      <c r="G78" s="162">
        <v>2.5000000000000001E-2</v>
      </c>
      <c r="H78" s="168">
        <f t="shared" si="4"/>
        <v>21.7</v>
      </c>
      <c r="I78" s="162">
        <f t="shared" si="0"/>
        <v>0.13650515505844057</v>
      </c>
      <c r="J78" s="165">
        <f t="shared" si="5"/>
        <v>0.23413549911038015</v>
      </c>
      <c r="K78" s="165">
        <f t="shared" si="6"/>
        <v>0.71643998285701671</v>
      </c>
      <c r="L78" s="165">
        <f t="shared" si="7"/>
        <v>2.1922615365309475</v>
      </c>
      <c r="M78" s="185">
        <f t="shared" si="18"/>
        <v>22.73530294497964</v>
      </c>
      <c r="N78" s="162">
        <v>0.18594723660263598</v>
      </c>
      <c r="O78" s="166">
        <f t="shared" si="19"/>
        <v>2.5019448848972059E-2</v>
      </c>
      <c r="P78" s="2"/>
      <c r="Q78" s="162">
        <f t="shared" si="8"/>
        <v>0.56913386028393864</v>
      </c>
      <c r="R78" s="165">
        <f t="shared" si="9"/>
        <v>905.54185955743048</v>
      </c>
      <c r="S78" s="165">
        <f t="shared" si="10"/>
        <v>-172322.39136820225</v>
      </c>
      <c r="T78" s="165">
        <f t="shared" si="11"/>
        <v>32792527.759422239</v>
      </c>
      <c r="U78" s="68">
        <f t="shared" si="12"/>
        <v>1.3567007454976439</v>
      </c>
      <c r="V78" s="148">
        <f t="shared" si="13"/>
        <v>3.3925497914550587E-2</v>
      </c>
      <c r="W78" s="165">
        <f t="shared" si="14"/>
        <v>2.1217138441514509E-2</v>
      </c>
      <c r="X78" s="165">
        <f t="shared" si="15"/>
        <v>-1.9543805498781715E-2</v>
      </c>
      <c r="Y78" s="165">
        <f t="shared" si="16"/>
        <v>1.8002443375061732E-2</v>
      </c>
      <c r="Z78" s="2"/>
    </row>
    <row r="79" spans="1:26" x14ac:dyDescent="0.2">
      <c r="A79" s="162">
        <v>1.9760000000000003E-2</v>
      </c>
      <c r="B79" s="7">
        <f t="shared" si="20"/>
        <v>2.0730000000000002E-2</v>
      </c>
      <c r="C79" s="7">
        <f t="shared" si="1"/>
        <v>5.6612732428521335</v>
      </c>
      <c r="D79" s="163">
        <f t="shared" si="21"/>
        <v>5.5937171949785522</v>
      </c>
      <c r="E79" s="164">
        <f t="shared" si="17"/>
        <v>99.125714368019302</v>
      </c>
      <c r="F79" s="162">
        <f t="shared" si="3"/>
        <v>2.2005175617305181E-2</v>
      </c>
      <c r="G79" s="162">
        <v>2.1999999999999999E-2</v>
      </c>
      <c r="H79" s="168">
        <f t="shared" si="4"/>
        <v>19.760000000000002</v>
      </c>
      <c r="I79" s="162">
        <f t="shared" si="0"/>
        <v>0.12309072922904277</v>
      </c>
      <c r="J79" s="165">
        <f t="shared" si="5"/>
        <v>0.22459179661154102</v>
      </c>
      <c r="K79" s="165">
        <f t="shared" si="6"/>
        <v>0.71751075372391726</v>
      </c>
      <c r="L79" s="165">
        <f t="shared" si="7"/>
        <v>2.2922550577388674</v>
      </c>
      <c r="M79" s="185">
        <f t="shared" si="18"/>
        <v>20.70729340111836</v>
      </c>
      <c r="N79" s="162">
        <v>0.16286606684336893</v>
      </c>
      <c r="O79" s="166">
        <f t="shared" si="19"/>
        <v>2.1913846653869386E-2</v>
      </c>
      <c r="P79" s="2"/>
      <c r="Q79" s="162">
        <f t="shared" si="8"/>
        <v>0.45616729054673644</v>
      </c>
      <c r="R79" s="165">
        <f t="shared" si="9"/>
        <v>813.96889284348902</v>
      </c>
      <c r="S79" s="165">
        <f t="shared" si="10"/>
        <v>-156548.63760825133</v>
      </c>
      <c r="T79" s="165">
        <f t="shared" si="11"/>
        <v>30108614.902206022</v>
      </c>
      <c r="U79" s="68">
        <f t="shared" si="12"/>
        <v>1.3161233370500693</v>
      </c>
      <c r="V79" s="148">
        <f t="shared" si="13"/>
        <v>2.8961525165820515E-2</v>
      </c>
      <c r="W79" s="165">
        <f t="shared" si="14"/>
        <v>2.0352297108474974E-2</v>
      </c>
      <c r="X79" s="165">
        <f t="shared" si="15"/>
        <v>-1.9573015115856709E-2</v>
      </c>
      <c r="Y79" s="165">
        <f t="shared" si="16"/>
        <v>1.8823571544954794E-2</v>
      </c>
      <c r="Z79" s="2"/>
    </row>
    <row r="80" spans="1:26" x14ac:dyDescent="0.2">
      <c r="A80" s="162">
        <v>1.7999999999999999E-2</v>
      </c>
      <c r="B80" s="7">
        <f t="shared" si="20"/>
        <v>1.8880000000000001E-2</v>
      </c>
      <c r="C80" s="7">
        <f t="shared" si="1"/>
        <v>5.7958592832197748</v>
      </c>
      <c r="D80" s="163">
        <f t="shared" si="21"/>
        <v>5.7285662630359546</v>
      </c>
      <c r="E80" s="164">
        <f t="shared" si="17"/>
        <v>99.144718837870613</v>
      </c>
      <c r="F80" s="162">
        <f t="shared" si="3"/>
        <v>1.9004469851309023E-2</v>
      </c>
      <c r="G80" s="162">
        <v>1.9E-2</v>
      </c>
      <c r="H80" s="168">
        <f t="shared" si="4"/>
        <v>18</v>
      </c>
      <c r="I80" s="162">
        <f t="shared" si="0"/>
        <v>0.10886836483709279</v>
      </c>
      <c r="J80" s="165">
        <f t="shared" si="5"/>
        <v>0.21068573181215833</v>
      </c>
      <c r="K80" s="165">
        <f t="shared" si="6"/>
        <v>0.70149536855850658</v>
      </c>
      <c r="L80" s="165">
        <f t="shared" si="7"/>
        <v>2.3356861799629329</v>
      </c>
      <c r="M80" s="185">
        <f t="shared" si="18"/>
        <v>18.859480374602057</v>
      </c>
      <c r="N80" s="162">
        <v>0.14120684284488608</v>
      </c>
      <c r="O80" s="166">
        <f t="shared" si="19"/>
        <v>1.8999569158600668E-2</v>
      </c>
      <c r="P80" s="2"/>
      <c r="Q80" s="162">
        <f t="shared" si="8"/>
        <v>0.35880439079271442</v>
      </c>
      <c r="R80" s="165">
        <f t="shared" si="9"/>
        <v>716.5619846307543</v>
      </c>
      <c r="S80" s="165">
        <f t="shared" si="10"/>
        <v>-139140.24590785071</v>
      </c>
      <c r="T80" s="165">
        <f t="shared" si="11"/>
        <v>27017911.145919088</v>
      </c>
      <c r="U80" s="68">
        <f t="shared" si="12"/>
        <v>1.2755297226774578</v>
      </c>
      <c r="V80" s="148">
        <f t="shared" si="13"/>
        <v>2.4240766159072304E-2</v>
      </c>
      <c r="W80" s="165">
        <f t="shared" si="14"/>
        <v>1.909214261184275E-2</v>
      </c>
      <c r="X80" s="165">
        <f t="shared" si="15"/>
        <v>-1.9136130547504335E-2</v>
      </c>
      <c r="Y80" s="165">
        <f t="shared" si="16"/>
        <v>1.9180219830538144E-2</v>
      </c>
      <c r="Z80" s="2"/>
    </row>
    <row r="81" spans="1:26" x14ac:dyDescent="0.2">
      <c r="A81" s="162">
        <v>1.6399999999999998E-2</v>
      </c>
      <c r="B81" s="7">
        <f t="shared" si="20"/>
        <v>1.72E-2</v>
      </c>
      <c r="C81" s="7">
        <f t="shared" si="1"/>
        <v>5.9301603749313667</v>
      </c>
      <c r="D81" s="163">
        <f t="shared" si="21"/>
        <v>5.8630098290755708</v>
      </c>
      <c r="E81" s="164">
        <f t="shared" si="17"/>
        <v>99.161722837211258</v>
      </c>
      <c r="F81" s="162">
        <f t="shared" si="3"/>
        <v>1.7003999340644917E-2</v>
      </c>
      <c r="G81" s="162">
        <v>1.7000000000000001E-2</v>
      </c>
      <c r="H81" s="168">
        <f t="shared" si="4"/>
        <v>16.399999999999999</v>
      </c>
      <c r="I81" s="162">
        <f t="shared" si="0"/>
        <v>9.9694615267795675E-2</v>
      </c>
      <c r="J81" s="165">
        <f t="shared" si="5"/>
        <v>0.20403900412718803</v>
      </c>
      <c r="K81" s="165">
        <f t="shared" si="6"/>
        <v>0.70679627665805866</v>
      </c>
      <c r="L81" s="165">
        <f t="shared" si="7"/>
        <v>2.4483601987504935</v>
      </c>
      <c r="M81" s="185">
        <f t="shared" si="18"/>
        <v>17.181385275931621</v>
      </c>
      <c r="N81" s="162">
        <v>0.1266110284282764</v>
      </c>
      <c r="O81" s="166">
        <f t="shared" si="19"/>
        <v>1.7035682849357834E-2</v>
      </c>
      <c r="P81" s="2"/>
      <c r="Q81" s="162">
        <f t="shared" si="8"/>
        <v>0.29246878865909259</v>
      </c>
      <c r="R81" s="165">
        <f t="shared" si="9"/>
        <v>652.27642998700787</v>
      </c>
      <c r="S81" s="165">
        <f t="shared" si="10"/>
        <v>-127753.25922995273</v>
      </c>
      <c r="T81" s="165">
        <f t="shared" si="11"/>
        <v>25021439.520972084</v>
      </c>
      <c r="U81" s="68">
        <f t="shared" si="12"/>
        <v>1.2350581765755018</v>
      </c>
      <c r="V81" s="148">
        <f t="shared" si="13"/>
        <v>2.1000928420147946E-2</v>
      </c>
      <c r="W81" s="165">
        <f t="shared" si="14"/>
        <v>1.8489822408324294E-2</v>
      </c>
      <c r="X81" s="165">
        <f t="shared" si="15"/>
        <v>-1.9280734309638659E-2</v>
      </c>
      <c r="Y81" s="165">
        <f t="shared" si="16"/>
        <v>2.0105477884498957E-2</v>
      </c>
      <c r="Z81" s="2"/>
    </row>
    <row r="82" spans="1:26" x14ac:dyDescent="0.2">
      <c r="A82" s="162">
        <v>1.494E-2</v>
      </c>
      <c r="B82" s="7">
        <f t="shared" si="20"/>
        <v>1.567E-2</v>
      </c>
      <c r="C82" s="7">
        <f t="shared" si="1"/>
        <v>6.0646760416475747</v>
      </c>
      <c r="D82" s="163">
        <f t="shared" si="21"/>
        <v>5.9974182082894707</v>
      </c>
      <c r="E82" s="164">
        <f t="shared" si="17"/>
        <v>99.17772660129657</v>
      </c>
      <c r="F82" s="162">
        <f t="shared" si="3"/>
        <v>1.6003764085312861E-2</v>
      </c>
      <c r="G82" s="162">
        <v>1.6E-2</v>
      </c>
      <c r="H82" s="168">
        <f t="shared" si="4"/>
        <v>14.94</v>
      </c>
      <c r="I82" s="162">
        <f t="shared" si="0"/>
        <v>9.5981266126424436E-2</v>
      </c>
      <c r="J82" s="165">
        <f t="shared" si="5"/>
        <v>0.20722834156113656</v>
      </c>
      <c r="K82" s="165">
        <f t="shared" si="6"/>
        <v>0.74569744780116465</v>
      </c>
      <c r="L82" s="165">
        <f t="shared" si="7"/>
        <v>2.6833428259286642</v>
      </c>
      <c r="M82" s="185">
        <f t="shared" si="18"/>
        <v>15.652986935406284</v>
      </c>
      <c r="N82" s="162">
        <v>0.11897323543046119</v>
      </c>
      <c r="O82" s="166">
        <f t="shared" si="19"/>
        <v>1.600800760814822E-2</v>
      </c>
      <c r="P82" s="2"/>
      <c r="Q82" s="162">
        <f t="shared" si="8"/>
        <v>0.25077898321685255</v>
      </c>
      <c r="R82" s="165">
        <f t="shared" si="9"/>
        <v>623.53613266888101</v>
      </c>
      <c r="S82" s="165">
        <f t="shared" si="10"/>
        <v>-123078.26548208111</v>
      </c>
      <c r="T82" s="165">
        <f t="shared" si="11"/>
        <v>24294116.476040501</v>
      </c>
      <c r="U82" s="68">
        <f t="shared" si="12"/>
        <v>1.1945972227635386</v>
      </c>
      <c r="V82" s="148">
        <f t="shared" si="13"/>
        <v>1.9118052130077608E-2</v>
      </c>
      <c r="W82" s="165">
        <f t="shared" si="14"/>
        <v>1.8778837163156023E-2</v>
      </c>
      <c r="X82" s="165">
        <f t="shared" si="15"/>
        <v>-2.034192148607716E-2</v>
      </c>
      <c r="Y82" s="165">
        <f t="shared" si="16"/>
        <v>2.2035111447560169E-2</v>
      </c>
      <c r="Z82" s="2"/>
    </row>
    <row r="83" spans="1:26" x14ac:dyDescent="0.2">
      <c r="A83" s="162">
        <v>1.3609999999999999E-2</v>
      </c>
      <c r="B83" s="7">
        <f t="shared" si="20"/>
        <v>1.4274999999999999E-2</v>
      </c>
      <c r="C83" s="7">
        <f t="shared" si="1"/>
        <v>6.1991891229328173</v>
      </c>
      <c r="D83" s="163">
        <f t="shared" si="21"/>
        <v>6.1319325822901956</v>
      </c>
      <c r="E83" s="164">
        <f t="shared" si="17"/>
        <v>99.193730365381882</v>
      </c>
      <c r="F83" s="162">
        <f t="shared" si="3"/>
        <v>1.6003764085312861E-2</v>
      </c>
      <c r="G83" s="162">
        <v>1.6E-2</v>
      </c>
      <c r="H83" s="168">
        <f t="shared" si="4"/>
        <v>13.61</v>
      </c>
      <c r="I83" s="162">
        <f t="shared" si="0"/>
        <v>9.8134002434015585E-2</v>
      </c>
      <c r="J83" s="165">
        <f t="shared" si="5"/>
        <v>0.22301087328943664</v>
      </c>
      <c r="K83" s="165">
        <f t="shared" si="6"/>
        <v>0.83248800985433857</v>
      </c>
      <c r="L83" s="165">
        <f t="shared" si="7"/>
        <v>3.1076345127431257</v>
      </c>
      <c r="M83" s="185">
        <f t="shared" si="18"/>
        <v>14.259502095094357</v>
      </c>
      <c r="N83" s="162">
        <v>0.11897552217524457</v>
      </c>
      <c r="O83" s="166">
        <f t="shared" si="19"/>
        <v>1.6008315292710702E-2</v>
      </c>
      <c r="P83" s="2"/>
      <c r="Q83" s="162">
        <f t="shared" si="8"/>
        <v>0.22845373231784111</v>
      </c>
      <c r="R83" s="165">
        <f t="shared" si="9"/>
        <v>632.38072925776828</v>
      </c>
      <c r="S83" s="165">
        <f t="shared" si="10"/>
        <v>-125706.24979291442</v>
      </c>
      <c r="T83" s="165">
        <f t="shared" si="11"/>
        <v>24988208.061851662</v>
      </c>
      <c r="U83" s="68">
        <f t="shared" si="12"/>
        <v>1.1541043613413575</v>
      </c>
      <c r="V83" s="148">
        <f t="shared" si="13"/>
        <v>1.8470013928737754E-2</v>
      </c>
      <c r="W83" s="165">
        <f t="shared" si="14"/>
        <v>2.0209035325798038E-2</v>
      </c>
      <c r="X83" s="165">
        <f t="shared" si="15"/>
        <v>-2.2709485977847985E-2</v>
      </c>
      <c r="Y83" s="165">
        <f t="shared" si="16"/>
        <v>2.5519315744860223E-2</v>
      </c>
      <c r="Z83" s="2"/>
    </row>
    <row r="84" spans="1:26" x14ac:dyDescent="0.2">
      <c r="A84" s="162">
        <v>1.24E-2</v>
      </c>
      <c r="B84" s="7">
        <f t="shared" si="20"/>
        <v>1.3004999999999999E-2</v>
      </c>
      <c r="C84" s="7">
        <f t="shared" si="1"/>
        <v>6.3335160691625738</v>
      </c>
      <c r="D84" s="163">
        <f t="shared" si="21"/>
        <v>6.266352596047696</v>
      </c>
      <c r="E84" s="164">
        <f t="shared" si="17"/>
        <v>99.208733894211861</v>
      </c>
      <c r="F84" s="162">
        <f t="shared" si="3"/>
        <v>1.5003528829980808E-2</v>
      </c>
      <c r="G84" s="162">
        <v>1.4999999999999999E-2</v>
      </c>
      <c r="H84" s="168">
        <f t="shared" si="4"/>
        <v>12.4</v>
      </c>
      <c r="I84" s="162">
        <f t="shared" si="0"/>
        <v>9.4017401833626696E-2</v>
      </c>
      <c r="J84" s="165">
        <f t="shared" si="5"/>
        <v>0.22440081792772371</v>
      </c>
      <c r="K84" s="165">
        <f t="shared" si="6"/>
        <v>0.86784056204738591</v>
      </c>
      <c r="L84" s="165">
        <f t="shared" si="7"/>
        <v>3.3562588946413756</v>
      </c>
      <c r="M84" s="185">
        <f t="shared" si="18"/>
        <v>12.99091990584192</v>
      </c>
      <c r="N84" s="162">
        <v>0.11169411090696844</v>
      </c>
      <c r="O84" s="166">
        <f t="shared" si="19"/>
        <v>1.5028591688835531E-2</v>
      </c>
      <c r="P84" s="2"/>
      <c r="Q84" s="162">
        <f t="shared" si="8"/>
        <v>0.19512089243390041</v>
      </c>
      <c r="R84" s="165">
        <f t="shared" si="9"/>
        <v>600.45652950968019</v>
      </c>
      <c r="S84" s="165">
        <f t="shared" si="10"/>
        <v>-120122.85596174533</v>
      </c>
      <c r="T84" s="165">
        <f t="shared" si="11"/>
        <v>24030882.862060033</v>
      </c>
      <c r="U84" s="68">
        <f t="shared" si="12"/>
        <v>1.1136399051827846</v>
      </c>
      <c r="V84" s="148">
        <f t="shared" si="13"/>
        <v>1.6708528423627002E-2</v>
      </c>
      <c r="W84" s="165">
        <f t="shared" si="14"/>
        <v>2.0334990799994103E-2</v>
      </c>
      <c r="X84" s="165">
        <f t="shared" si="15"/>
        <v>-2.3673870183753408E-2</v>
      </c>
      <c r="Y84" s="165">
        <f t="shared" si="16"/>
        <v>2.7560972856568552E-2</v>
      </c>
      <c r="Z84" s="2"/>
    </row>
    <row r="85" spans="1:26" x14ac:dyDescent="0.2">
      <c r="A85" s="162">
        <v>1.129E-2</v>
      </c>
      <c r="B85" s="7">
        <f t="shared" si="20"/>
        <v>1.1845E-2</v>
      </c>
      <c r="C85" s="7">
        <f t="shared" si="1"/>
        <v>6.4688107036638103</v>
      </c>
      <c r="D85" s="163">
        <f t="shared" si="21"/>
        <v>6.4011633864131916</v>
      </c>
      <c r="E85" s="164">
        <f t="shared" si="17"/>
        <v>99.22373742304184</v>
      </c>
      <c r="F85" s="162">
        <f t="shared" si="3"/>
        <v>1.5003528829980808E-2</v>
      </c>
      <c r="G85" s="162">
        <v>1.4999999999999999E-2</v>
      </c>
      <c r="H85" s="168">
        <f t="shared" si="4"/>
        <v>11.29</v>
      </c>
      <c r="I85" s="162">
        <f t="shared" si="0"/>
        <v>9.6040039413467906E-2</v>
      </c>
      <c r="J85" s="165">
        <f t="shared" si="5"/>
        <v>0.24031805935592351</v>
      </c>
      <c r="K85" s="165">
        <f t="shared" si="6"/>
        <v>0.96179586110763526</v>
      </c>
      <c r="L85" s="165">
        <f t="shared" si="7"/>
        <v>3.8492790800783268</v>
      </c>
      <c r="M85" s="185">
        <f t="shared" si="18"/>
        <v>11.831990534140919</v>
      </c>
      <c r="N85" s="162">
        <v>0.1108952242288935</v>
      </c>
      <c r="O85" s="166">
        <f t="shared" si="19"/>
        <v>1.4921100420111091E-2</v>
      </c>
      <c r="P85" s="2"/>
      <c r="Q85" s="162">
        <f t="shared" si="8"/>
        <v>0.17771679899112267</v>
      </c>
      <c r="R85" s="165">
        <f t="shared" si="9"/>
        <v>607.44018457753805</v>
      </c>
      <c r="S85" s="165">
        <f t="shared" si="10"/>
        <v>-122224.58453478302</v>
      </c>
      <c r="T85" s="165">
        <f t="shared" si="11"/>
        <v>24593119.526805717</v>
      </c>
      <c r="U85" s="68">
        <f t="shared" si="12"/>
        <v>1.0730578135436017</v>
      </c>
      <c r="V85" s="148">
        <f t="shared" si="13"/>
        <v>1.6099653841737598E-2</v>
      </c>
      <c r="W85" s="165">
        <f t="shared" si="14"/>
        <v>2.1777396228783479E-2</v>
      </c>
      <c r="X85" s="165">
        <f t="shared" si="15"/>
        <v>-2.6236881928422943E-2</v>
      </c>
      <c r="Y85" s="165">
        <f t="shared" si="16"/>
        <v>3.1609562782173799E-2</v>
      </c>
      <c r="Z85" s="2"/>
    </row>
    <row r="86" spans="1:26" x14ac:dyDescent="0.2">
      <c r="A86" s="162">
        <v>1.0289999999999999E-2</v>
      </c>
      <c r="B86" s="7">
        <f t="shared" si="20"/>
        <v>1.0789999999999999E-2</v>
      </c>
      <c r="C86" s="7">
        <f t="shared" si="1"/>
        <v>6.6026132075428441</v>
      </c>
      <c r="D86" s="163">
        <f t="shared" si="21"/>
        <v>6.5357119556033272</v>
      </c>
      <c r="E86" s="164">
        <f t="shared" si="17"/>
        <v>99.238740951871819</v>
      </c>
      <c r="F86" s="162">
        <f t="shared" si="3"/>
        <v>1.5003528829980808E-2</v>
      </c>
      <c r="G86" s="162">
        <v>1.4999999999999999E-2</v>
      </c>
      <c r="H86" s="168">
        <f t="shared" si="4"/>
        <v>10.29</v>
      </c>
      <c r="I86" s="162">
        <f t="shared" si="0"/>
        <v>9.8058742750344763E-2</v>
      </c>
      <c r="J86" s="165">
        <f t="shared" si="5"/>
        <v>0.2567480967122967</v>
      </c>
      <c r="K86" s="165">
        <f t="shared" si="6"/>
        <v>1.0620968986316712</v>
      </c>
      <c r="L86" s="165">
        <f t="shared" si="7"/>
        <v>4.3936053919303983</v>
      </c>
      <c r="M86" s="185">
        <f t="shared" si="18"/>
        <v>10.778408973498825</v>
      </c>
      <c r="N86" s="162">
        <v>0.11213189884357454</v>
      </c>
      <c r="O86" s="166">
        <f t="shared" si="19"/>
        <v>1.5087496639975084E-2</v>
      </c>
      <c r="P86" s="2"/>
      <c r="Q86" s="162">
        <f t="shared" si="8"/>
        <v>0.16188807607549291</v>
      </c>
      <c r="R86" s="165">
        <f t="shared" si="9"/>
        <v>613.82675907516705</v>
      </c>
      <c r="S86" s="165">
        <f t="shared" si="10"/>
        <v>-124157.23066423128</v>
      </c>
      <c r="T86" s="165">
        <f t="shared" si="11"/>
        <v>25112978.048458561</v>
      </c>
      <c r="U86" s="68">
        <f t="shared" si="12"/>
        <v>1.0325546583437002</v>
      </c>
      <c r="V86" s="148">
        <f t="shared" si="13"/>
        <v>1.5491963584990689E-2</v>
      </c>
      <c r="W86" s="165">
        <f t="shared" si="14"/>
        <v>2.326627074167862E-2</v>
      </c>
      <c r="X86" s="165">
        <f t="shared" si="15"/>
        <v>-2.8972999419910005E-2</v>
      </c>
      <c r="Y86" s="165">
        <f t="shared" si="16"/>
        <v>3.6079469060865128E-2</v>
      </c>
      <c r="Z86" s="2"/>
    </row>
    <row r="87" spans="1:26" x14ac:dyDescent="0.2">
      <c r="A87" s="162">
        <v>9.3710000000000009E-3</v>
      </c>
      <c r="B87" s="7">
        <f t="shared" si="20"/>
        <v>9.830499999999999E-3</v>
      </c>
      <c r="C87" s="7">
        <f t="shared" si="1"/>
        <v>6.7375812754049926</v>
      </c>
      <c r="D87" s="163">
        <f t="shared" si="21"/>
        <v>6.6700972414739184</v>
      </c>
      <c r="E87" s="164">
        <f t="shared" si="17"/>
        <v>99.253744480701798</v>
      </c>
      <c r="F87" s="162">
        <f t="shared" si="3"/>
        <v>1.5003528829980808E-2</v>
      </c>
      <c r="G87" s="162">
        <v>1.4999999999999999E-2</v>
      </c>
      <c r="H87" s="168">
        <f t="shared" si="4"/>
        <v>9.3710000000000004</v>
      </c>
      <c r="I87" s="162">
        <f t="shared" si="0"/>
        <v>0.1000749962612294</v>
      </c>
      <c r="J87" s="165">
        <f t="shared" si="5"/>
        <v>0.27370043399386901</v>
      </c>
      <c r="K87" s="165">
        <f t="shared" si="6"/>
        <v>1.1690054086201189</v>
      </c>
      <c r="L87" s="165">
        <f t="shared" si="7"/>
        <v>4.9929538855378768</v>
      </c>
      <c r="M87" s="185">
        <f t="shared" si="18"/>
        <v>9.8197550885956382</v>
      </c>
      <c r="N87" s="162">
        <v>0.11116354458970891</v>
      </c>
      <c r="O87" s="166">
        <f t="shared" si="19"/>
        <v>1.4957203282757578E-2</v>
      </c>
      <c r="Q87" s="162">
        <f t="shared" si="8"/>
        <v>0.14749219016312631</v>
      </c>
      <c r="R87" s="165">
        <f t="shared" si="9"/>
        <v>619.66421288636582</v>
      </c>
      <c r="S87" s="165">
        <f t="shared" si="10"/>
        <v>-125932.52591891088</v>
      </c>
      <c r="T87" s="165">
        <f t="shared" si="11"/>
        <v>25592894.917146664</v>
      </c>
      <c r="U87" s="68">
        <f t="shared" si="12"/>
        <v>0.99210065632077338</v>
      </c>
      <c r="V87" s="148">
        <f t="shared" si="13"/>
        <v>1.4885010799351605E-2</v>
      </c>
      <c r="W87" s="165">
        <f t="shared" si="14"/>
        <v>2.4802475581939935E-2</v>
      </c>
      <c r="X87" s="165">
        <f t="shared" si="15"/>
        <v>-3.188936251434072E-2</v>
      </c>
      <c r="Y87" s="165">
        <f t="shared" si="16"/>
        <v>4.1001207246889645E-2</v>
      </c>
    </row>
    <row r="88" spans="1:26" x14ac:dyDescent="0.2">
      <c r="A88" s="162">
        <v>8.5370000000000012E-3</v>
      </c>
      <c r="B88" s="7">
        <f t="shared" si="20"/>
        <v>8.9540000000000002E-3</v>
      </c>
      <c r="C88" s="7">
        <f t="shared" si="1"/>
        <v>6.8720551053904488</v>
      </c>
      <c r="D88" s="163">
        <f t="shared" si="21"/>
        <v>6.8048181903977207</v>
      </c>
      <c r="E88" s="164">
        <f t="shared" si="17"/>
        <v>99.267747774276444</v>
      </c>
      <c r="F88" s="162">
        <f t="shared" si="3"/>
        <v>1.4003293574648756E-2</v>
      </c>
      <c r="G88" s="162">
        <v>1.4E-2</v>
      </c>
      <c r="H88" s="168">
        <f t="shared" si="4"/>
        <v>8.5370000000000008</v>
      </c>
      <c r="I88" s="162">
        <f t="shared" si="0"/>
        <v>9.5289866842249382E-2</v>
      </c>
      <c r="J88" s="165">
        <f t="shared" si="5"/>
        <v>0.27182311883893795</v>
      </c>
      <c r="K88" s="165">
        <f t="shared" si="6"/>
        <v>1.1976074524677141</v>
      </c>
      <c r="L88" s="165">
        <f t="shared" si="7"/>
        <v>5.276459251635786</v>
      </c>
      <c r="M88" s="185">
        <f t="shared" si="18"/>
        <v>8.9442845996759335</v>
      </c>
      <c r="N88" s="162">
        <v>0.10413396849158872</v>
      </c>
      <c r="O88" s="166">
        <f t="shared" si="19"/>
        <v>1.4011364437124625E-2</v>
      </c>
      <c r="Q88" s="162">
        <f t="shared" si="8"/>
        <v>0.12538549066740498</v>
      </c>
      <c r="R88" s="165">
        <f t="shared" si="9"/>
        <v>583.3527948818903</v>
      </c>
      <c r="S88" s="165">
        <f t="shared" si="10"/>
        <v>-119064.37251896675</v>
      </c>
      <c r="T88" s="165">
        <f t="shared" si="11"/>
        <v>24301460.330202963</v>
      </c>
      <c r="U88" s="68">
        <f t="shared" si="12"/>
        <v>0.95154560965039403</v>
      </c>
      <c r="V88" s="148">
        <f t="shared" si="13"/>
        <v>1.3324772521602597E-2</v>
      </c>
      <c r="W88" s="165">
        <f t="shared" si="14"/>
        <v>2.463235505048755E-2</v>
      </c>
      <c r="X88" s="165">
        <f t="shared" si="15"/>
        <v>-3.2669599233676037E-2</v>
      </c>
      <c r="Y88" s="165">
        <f t="shared" si="16"/>
        <v>4.3329300503399518E-2</v>
      </c>
    </row>
    <row r="89" spans="1:26" x14ac:dyDescent="0.2">
      <c r="A89" s="162">
        <v>7.7759999999999999E-3</v>
      </c>
      <c r="B89" s="7">
        <f t="shared" si="20"/>
        <v>8.1565000000000006E-3</v>
      </c>
      <c r="C89" s="7">
        <f t="shared" si="1"/>
        <v>7.0067560657183936</v>
      </c>
      <c r="D89" s="163">
        <f t="shared" si="21"/>
        <v>6.9394055855544217</v>
      </c>
      <c r="E89" s="164">
        <f t="shared" si="17"/>
        <v>99.28175106785109</v>
      </c>
      <c r="F89" s="162">
        <f t="shared" si="3"/>
        <v>1.4003293574648756E-2</v>
      </c>
      <c r="G89" s="162">
        <v>1.4E-2</v>
      </c>
      <c r="H89" s="168">
        <f t="shared" si="4"/>
        <v>7.7759999999999998</v>
      </c>
      <c r="I89" s="162">
        <f t="shared" si="0"/>
        <v>9.717453364807592E-2</v>
      </c>
      <c r="J89" s="165">
        <f t="shared" si="5"/>
        <v>0.28868382821916783</v>
      </c>
      <c r="K89" s="165">
        <f t="shared" si="6"/>
        <v>1.3107461382177563</v>
      </c>
      <c r="L89" s="165">
        <f t="shared" si="7"/>
        <v>5.9513393924803424</v>
      </c>
      <c r="M89" s="185">
        <f t="shared" si="18"/>
        <v>8.1476200205949674</v>
      </c>
      <c r="N89" s="162">
        <v>0.10395837966229898</v>
      </c>
      <c r="O89" s="166">
        <f t="shared" si="19"/>
        <v>1.3987738725803873E-2</v>
      </c>
      <c r="Q89" s="162">
        <f t="shared" si="8"/>
        <v>0.1142178640416226</v>
      </c>
      <c r="R89" s="165">
        <f t="shared" si="9"/>
        <v>587.92040539670279</v>
      </c>
      <c r="S89" s="165">
        <f t="shared" si="10"/>
        <v>-120465.50453345987</v>
      </c>
      <c r="T89" s="165">
        <f t="shared" si="11"/>
        <v>24683507.579072751</v>
      </c>
      <c r="U89" s="68">
        <f t="shared" si="12"/>
        <v>0.91103076666994531</v>
      </c>
      <c r="V89" s="148">
        <f t="shared" si="13"/>
        <v>1.2757431281216576E-2</v>
      </c>
      <c r="W89" s="165">
        <f t="shared" si="14"/>
        <v>2.6160256656616213E-2</v>
      </c>
      <c r="X89" s="165">
        <f t="shared" si="15"/>
        <v>-3.5755915633647176E-2</v>
      </c>
      <c r="Y89" s="165">
        <f t="shared" si="16"/>
        <v>4.8871290506897667E-2</v>
      </c>
    </row>
    <row r="90" spans="1:26" x14ac:dyDescent="0.2">
      <c r="A90" s="162">
        <v>7.084E-3</v>
      </c>
      <c r="B90" s="7">
        <f t="shared" si="20"/>
        <v>7.43E-3</v>
      </c>
      <c r="C90" s="7">
        <f t="shared" si="1"/>
        <v>7.1412200725722599</v>
      </c>
      <c r="D90" s="163">
        <f t="shared" si="21"/>
        <v>7.0739880691453267</v>
      </c>
      <c r="E90" s="164">
        <f t="shared" si="17"/>
        <v>99.294754126170403</v>
      </c>
      <c r="F90" s="162">
        <f t="shared" si="3"/>
        <v>1.3003058319316701E-2</v>
      </c>
      <c r="G90" s="162">
        <v>1.2999999999999999E-2</v>
      </c>
      <c r="H90" s="168">
        <f t="shared" si="4"/>
        <v>7.0839999999999996</v>
      </c>
      <c r="I90" s="162">
        <f t="shared" si="0"/>
        <v>9.1983479413247235E-2</v>
      </c>
      <c r="J90" s="165">
        <f t="shared" si="5"/>
        <v>0.28419039936450907</v>
      </c>
      <c r="K90" s="165">
        <f t="shared" si="6"/>
        <v>1.3285911288975045</v>
      </c>
      <c r="L90" s="165">
        <f t="shared" si="7"/>
        <v>6.2111682580843208</v>
      </c>
      <c r="M90" s="185">
        <f t="shared" si="18"/>
        <v>7.4219393691945541</v>
      </c>
      <c r="N90" s="162">
        <v>9.6702891900642629E-2</v>
      </c>
      <c r="O90" s="166">
        <f t="shared" si="19"/>
        <v>1.3011503164341754E-2</v>
      </c>
      <c r="Q90" s="162">
        <f t="shared" si="8"/>
        <v>9.6612723312523088E-2</v>
      </c>
      <c r="R90" s="165">
        <f t="shared" si="9"/>
        <v>549.80424010528918</v>
      </c>
      <c r="S90" s="165">
        <f t="shared" si="10"/>
        <v>-113054.89527323506</v>
      </c>
      <c r="T90" s="165">
        <f t="shared" si="11"/>
        <v>23247200.39044163</v>
      </c>
      <c r="U90" s="68">
        <f t="shared" si="12"/>
        <v>0.87051740221812779</v>
      </c>
      <c r="V90" s="148">
        <f t="shared" si="13"/>
        <v>1.131938854902239E-2</v>
      </c>
      <c r="W90" s="165">
        <f t="shared" si="14"/>
        <v>2.5753066365316352E-2</v>
      </c>
      <c r="X90" s="165">
        <f t="shared" si="15"/>
        <v>-3.6242710110948359E-2</v>
      </c>
      <c r="Y90" s="165">
        <f t="shared" si="16"/>
        <v>5.1004956751685163E-2</v>
      </c>
    </row>
    <row r="91" spans="1:26" x14ac:dyDescent="0.2">
      <c r="A91" s="162">
        <v>6.4530000000000004E-3</v>
      </c>
      <c r="B91" s="7">
        <f t="shared" si="20"/>
        <v>6.7685000000000002E-3</v>
      </c>
      <c r="C91" s="7">
        <f t="shared" si="1"/>
        <v>7.2758142591799571</v>
      </c>
      <c r="D91" s="163">
        <f t="shared" si="21"/>
        <v>7.208517165876108</v>
      </c>
      <c r="E91" s="164">
        <f t="shared" si="17"/>
        <v>99.307757184489716</v>
      </c>
      <c r="F91" s="162">
        <f t="shared" si="3"/>
        <v>1.3003058319316701E-2</v>
      </c>
      <c r="G91" s="162">
        <v>1.2999999999999999E-2</v>
      </c>
      <c r="H91" s="168">
        <f t="shared" si="4"/>
        <v>6.4530000000000003</v>
      </c>
      <c r="I91" s="162">
        <f t="shared" si="0"/>
        <v>9.373276910368257E-2</v>
      </c>
      <c r="J91" s="165">
        <f t="shared" si="5"/>
        <v>0.30078160078885091</v>
      </c>
      <c r="K91" s="165">
        <f t="shared" si="6"/>
        <v>1.4466189316971345</v>
      </c>
      <c r="L91" s="165">
        <f t="shared" si="7"/>
        <v>6.95756099460898</v>
      </c>
      <c r="M91" s="185">
        <f t="shared" si="18"/>
        <v>6.7611428028107783</v>
      </c>
      <c r="N91" s="162">
        <v>9.6609360679275294E-2</v>
      </c>
      <c r="O91" s="166">
        <f t="shared" si="19"/>
        <v>1.2998918413680562E-2</v>
      </c>
      <c r="Q91" s="162">
        <f t="shared" si="8"/>
        <v>8.8011200234295095E-2</v>
      </c>
      <c r="R91" s="165">
        <f t="shared" si="9"/>
        <v>553.34735013387683</v>
      </c>
      <c r="S91" s="165">
        <f t="shared" si="10"/>
        <v>-114149.49555671297</v>
      </c>
      <c r="T91" s="165">
        <f t="shared" si="11"/>
        <v>23547790.249107603</v>
      </c>
      <c r="U91" s="68">
        <f t="shared" si="12"/>
        <v>0.83002010881258093</v>
      </c>
      <c r="V91" s="148">
        <f t="shared" si="13"/>
        <v>1.0792799881095584E-2</v>
      </c>
      <c r="W91" s="165">
        <f t="shared" si="14"/>
        <v>2.7256545414280912E-2</v>
      </c>
      <c r="X91" s="165">
        <f t="shared" si="15"/>
        <v>-3.9462397002466974E-2</v>
      </c>
      <c r="Y91" s="165">
        <f t="shared" si="16"/>
        <v>5.7134194869918685E-2</v>
      </c>
    </row>
    <row r="92" spans="1:26" x14ac:dyDescent="0.2">
      <c r="A92" s="162">
        <v>5.8780000000000004E-3</v>
      </c>
      <c r="B92" s="7">
        <f t="shared" si="20"/>
        <v>6.1655000000000008E-3</v>
      </c>
      <c r="C92" s="7">
        <f t="shared" si="1"/>
        <v>7.4104589256728426</v>
      </c>
      <c r="D92" s="163">
        <f t="shared" si="21"/>
        <v>7.3431365924263998</v>
      </c>
      <c r="E92" s="164">
        <f t="shared" si="17"/>
        <v>99.32076024280903</v>
      </c>
      <c r="F92" s="162">
        <f t="shared" si="3"/>
        <v>1.3003058319316701E-2</v>
      </c>
      <c r="G92" s="162">
        <v>1.2999999999999999E-2</v>
      </c>
      <c r="H92" s="168">
        <f t="shared" si="4"/>
        <v>5.8780000000000001</v>
      </c>
      <c r="I92" s="162">
        <f t="shared" si="0"/>
        <v>9.5483233358028996E-2</v>
      </c>
      <c r="J92" s="165">
        <f t="shared" si="5"/>
        <v>0.31785507727626106</v>
      </c>
      <c r="K92" s="165">
        <f t="shared" si="6"/>
        <v>1.5715238426653355</v>
      </c>
      <c r="L92" s="165">
        <f t="shared" si="7"/>
        <v>7.7698528814725032</v>
      </c>
      <c r="M92" s="185">
        <f t="shared" si="18"/>
        <v>6.1587932259493821</v>
      </c>
      <c r="N92" s="162">
        <v>9.6573140682135877E-2</v>
      </c>
      <c r="O92" s="166">
        <f t="shared" si="19"/>
        <v>1.2994044964726458E-2</v>
      </c>
      <c r="Q92" s="162">
        <f t="shared" si="8"/>
        <v>8.0170356067747126E-2</v>
      </c>
      <c r="R92" s="165">
        <f t="shared" si="9"/>
        <v>556.58703864888128</v>
      </c>
      <c r="S92" s="165">
        <f t="shared" si="10"/>
        <v>-115153.42978586617</v>
      </c>
      <c r="T92" s="165">
        <f t="shared" si="11"/>
        <v>23824328.399090834</v>
      </c>
      <c r="U92" s="68">
        <f t="shared" si="12"/>
        <v>0.78949562342185919</v>
      </c>
      <c r="V92" s="148">
        <f t="shared" si="13"/>
        <v>1.0265857634199732E-2</v>
      </c>
      <c r="W92" s="165">
        <f t="shared" si="14"/>
        <v>2.8803727775297189E-2</v>
      </c>
      <c r="X92" s="165">
        <f t="shared" si="15"/>
        <v>-4.2869684904058507E-2</v>
      </c>
      <c r="Y92" s="165">
        <f t="shared" si="16"/>
        <v>6.3804584535388315E-2</v>
      </c>
    </row>
    <row r="93" spans="1:26" x14ac:dyDescent="0.2">
      <c r="A93" s="162">
        <v>5.3550000000000004E-3</v>
      </c>
      <c r="B93" s="7">
        <f t="shared" si="20"/>
        <v>5.6165E-3</v>
      </c>
      <c r="C93" s="7">
        <f t="shared" si="1"/>
        <v>7.5448977096865564</v>
      </c>
      <c r="D93" s="163">
        <f t="shared" si="21"/>
        <v>7.4776783176796995</v>
      </c>
      <c r="E93" s="164">
        <f t="shared" si="17"/>
        <v>99.33276306587301</v>
      </c>
      <c r="F93" s="162">
        <f t="shared" si="3"/>
        <v>1.2002823063984647E-2</v>
      </c>
      <c r="G93" s="162">
        <v>1.2E-2</v>
      </c>
      <c r="H93" s="168">
        <f t="shared" si="4"/>
        <v>5.3550000000000004</v>
      </c>
      <c r="I93" s="162">
        <f t="shared" si="0"/>
        <v>8.9753249776503813E-2</v>
      </c>
      <c r="J93" s="165">
        <f t="shared" si="5"/>
        <v>0.30959038533336802</v>
      </c>
      <c r="K93" s="165">
        <f t="shared" si="6"/>
        <v>1.5723147733384104</v>
      </c>
      <c r="L93" s="165">
        <f t="shared" si="7"/>
        <v>7.985305305254137</v>
      </c>
      <c r="M93" s="185">
        <f t="shared" si="18"/>
        <v>5.6104090759943661</v>
      </c>
      <c r="N93" s="162">
        <v>8.9280955284155694E-2</v>
      </c>
      <c r="O93" s="166">
        <f t="shared" si="19"/>
        <v>1.2012871687320518E-2</v>
      </c>
      <c r="Q93" s="162">
        <f t="shared" si="8"/>
        <v>6.7413855738869766E-2</v>
      </c>
      <c r="R93" s="165">
        <f t="shared" si="9"/>
        <v>516.50291959621029</v>
      </c>
      <c r="S93" s="165">
        <f t="shared" si="10"/>
        <v>-107143.90458787921</v>
      </c>
      <c r="T93" s="165">
        <f t="shared" si="11"/>
        <v>22226043.367404796</v>
      </c>
      <c r="U93" s="68">
        <f t="shared" si="12"/>
        <v>0.74899452845223369</v>
      </c>
      <c r="V93" s="148">
        <f t="shared" si="13"/>
        <v>8.9900488009047753E-3</v>
      </c>
      <c r="W93" s="165">
        <f t="shared" si="14"/>
        <v>2.8054789174379771E-2</v>
      </c>
      <c r="X93" s="165">
        <f t="shared" si="15"/>
        <v>-4.2891260745172174E-2</v>
      </c>
      <c r="Y93" s="165">
        <f t="shared" si="16"/>
        <v>6.5573839706140585E-2</v>
      </c>
    </row>
    <row r="94" spans="1:26" x14ac:dyDescent="0.2">
      <c r="A94" s="162">
        <v>4.8780000000000004E-3</v>
      </c>
      <c r="B94" s="7">
        <f t="shared" si="20"/>
        <v>5.1165000000000004E-3</v>
      </c>
      <c r="C94" s="7">
        <f t="shared" si="1"/>
        <v>7.6794945265279901</v>
      </c>
      <c r="D94" s="163">
        <f t="shared" si="21"/>
        <v>7.6121961181072733</v>
      </c>
      <c r="E94" s="164">
        <f t="shared" si="17"/>
        <v>99.34476588893699</v>
      </c>
      <c r="F94" s="162">
        <f t="shared" si="3"/>
        <v>1.2002823063984647E-2</v>
      </c>
      <c r="G94" s="162">
        <v>1.2E-2</v>
      </c>
      <c r="H94" s="168">
        <f t="shared" si="4"/>
        <v>4.8780000000000001</v>
      </c>
      <c r="I94" s="162">
        <f t="shared" ref="I94:I157" si="22">D94*F94</f>
        <v>9.1367843133992377E-2</v>
      </c>
      <c r="J94" s="165">
        <f t="shared" si="5"/>
        <v>0.32620762745806947</v>
      </c>
      <c r="K94" s="165">
        <f t="shared" si="6"/>
        <v>1.7005893905692111</v>
      </c>
      <c r="L94" s="165">
        <f t="shared" si="7"/>
        <v>8.8655323538941371</v>
      </c>
      <c r="M94" s="185">
        <f t="shared" si="18"/>
        <v>5.1109382700243975</v>
      </c>
      <c r="N94" s="162">
        <v>8.9176128720227982E-2</v>
      </c>
      <c r="O94" s="166">
        <f t="shared" si="19"/>
        <v>1.1998767133243131E-2</v>
      </c>
      <c r="Q94" s="162">
        <f t="shared" si="8"/>
        <v>6.1412444206877449E-2</v>
      </c>
      <c r="R94" s="165">
        <f t="shared" si="9"/>
        <v>518.99579844275854</v>
      </c>
      <c r="S94" s="165">
        <f t="shared" si="10"/>
        <v>-107920.52787623202</v>
      </c>
      <c r="T94" s="165">
        <f t="shared" si="11"/>
        <v>22441107.176649202</v>
      </c>
      <c r="U94" s="68">
        <f t="shared" si="12"/>
        <v>0.70850063557279286</v>
      </c>
      <c r="V94" s="148">
        <f t="shared" si="13"/>
        <v>8.5040077695008997E-3</v>
      </c>
      <c r="W94" s="165">
        <f t="shared" si="14"/>
        <v>2.9560628007088099E-2</v>
      </c>
      <c r="X94" s="165">
        <f t="shared" si="15"/>
        <v>-4.63904710483048E-2</v>
      </c>
      <c r="Y94" s="165">
        <f t="shared" si="16"/>
        <v>7.2802100265514591E-2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99.357768947256304</v>
      </c>
      <c r="F95" s="162">
        <f t="shared" ref="F95:F158" si="24">(G95*100)/$A$10</f>
        <v>1.3003058319316701E-2</v>
      </c>
      <c r="G95" s="162">
        <v>1.2999999999999999E-2</v>
      </c>
      <c r="H95" s="168">
        <f t="shared" ref="H95:H158" si="25">A95*1000</f>
        <v>4.444</v>
      </c>
      <c r="I95" s="162">
        <f t="shared" si="22"/>
        <v>0.10073092187683538</v>
      </c>
      <c r="J95" s="165">
        <f t="shared" ref="J95:J158" si="26">(F95)*(D95-$B$4)^2</f>
        <v>0.37186364505004799</v>
      </c>
      <c r="K95" s="165">
        <f t="shared" ref="K95:K158" si="27">(F95)*(D95-$B$4)^3</f>
        <v>1.9886246929238489</v>
      </c>
      <c r="L95" s="165">
        <f t="shared" ref="L95:L158" si="28">(F95)*(D95-$B$4)^4</f>
        <v>10.634618957640322</v>
      </c>
      <c r="M95" s="185">
        <f t="shared" si="18"/>
        <v>4.6559458759740791</v>
      </c>
      <c r="N95" s="162">
        <v>9.6726677528353053E-2</v>
      </c>
      <c r="O95" s="166">
        <f t="shared" si="19"/>
        <v>1.3014703552294352E-2</v>
      </c>
      <c r="Q95" s="162">
        <f t="shared" ref="Q95:Q158" si="29">(B95*1000)*F95</f>
        <v>6.0607254826335152E-2</v>
      </c>
      <c r="R95" s="165">
        <f t="shared" ref="R95:R158" si="30">(F95)*((B95*1000)-$B$15)^2</f>
        <v>564.71137131895057</v>
      </c>
      <c r="S95" s="165">
        <f t="shared" ref="S95:S158" si="31">(F95)*((B95*1000)-$B$15)^3</f>
        <v>-117683.8978318232</v>
      </c>
      <c r="T95" s="165">
        <f t="shared" ref="T95:T158" si="32">(F95)*((B95*1000)-$B$15)^4</f>
        <v>24524917.528300952</v>
      </c>
      <c r="U95" s="68">
        <f t="shared" ref="U95:U158" si="33">LOG(((2^(-D95))*1000),10)</f>
        <v>0.66800792312327117</v>
      </c>
      <c r="V95" s="148">
        <f t="shared" ref="V95:V158" si="34">U95*F95</f>
        <v>8.6861459821375234E-3</v>
      </c>
      <c r="W95" s="165">
        <f t="shared" ref="W95:W158" si="35">(F95)*(U95-LOG($E$15))^2</f>
        <v>3.3697933326520046E-2</v>
      </c>
      <c r="X95" s="165">
        <f t="shared" ref="X95:X158" si="36">(F95)*(U95-LOG($E$15))^3</f>
        <v>-5.4247801823666182E-2</v>
      </c>
      <c r="Y95" s="165">
        <f t="shared" ref="Y95:Y158" si="37">(F95)*(U95-LOG($E$15))^4</f>
        <v>8.7329509919345072E-2</v>
      </c>
    </row>
    <row r="96" spans="1:26" x14ac:dyDescent="0.2">
      <c r="A96" s="162">
        <v>4.0480000000000004E-3</v>
      </c>
      <c r="B96" s="7">
        <f t="shared" si="20"/>
        <v>4.2459999999999998E-3</v>
      </c>
      <c r="C96" s="7">
        <f t="shared" si="23"/>
        <v>7.9485749946298645</v>
      </c>
      <c r="D96" s="163">
        <f t="shared" si="21"/>
        <v>7.8812502312824737</v>
      </c>
      <c r="E96" s="164">
        <f t="shared" ref="E96:E159" si="38">F96+E95</f>
        <v>99.37177224083095</v>
      </c>
      <c r="F96" s="162">
        <f t="shared" si="24"/>
        <v>1.4003293574648756E-2</v>
      </c>
      <c r="G96" s="162">
        <v>1.4E-2</v>
      </c>
      <c r="H96" s="168">
        <f t="shared" si="25"/>
        <v>4.048</v>
      </c>
      <c r="I96" s="162">
        <f t="shared" si="22"/>
        <v>0.11036346072391688</v>
      </c>
      <c r="J96" s="165">
        <f t="shared" si="26"/>
        <v>0.42087231352316673</v>
      </c>
      <c r="K96" s="165">
        <f t="shared" si="27"/>
        <v>2.307333858047651</v>
      </c>
      <c r="L96" s="165">
        <f t="shared" si="28"/>
        <v>12.649417320723835</v>
      </c>
      <c r="M96" s="185">
        <f t="shared" ref="M96:M159" si="39">((2^(-D96))*1000)</f>
        <v>4.2413809072046318</v>
      </c>
      <c r="N96" s="162">
        <v>0.10399808984394572</v>
      </c>
      <c r="O96" s="166">
        <f t="shared" ref="O96:O159" si="40">(N96*100)/$A$13</f>
        <v>1.3993081783741416E-2</v>
      </c>
      <c r="Q96" s="162">
        <f t="shared" si="29"/>
        <v>5.9457984517958612E-2</v>
      </c>
      <c r="R96" s="165">
        <f t="shared" si="30"/>
        <v>610.57525681316656</v>
      </c>
      <c r="S96" s="165">
        <f t="shared" si="31"/>
        <v>-127495.16176974788</v>
      </c>
      <c r="T96" s="165">
        <f t="shared" si="32"/>
        <v>26622461.512010057</v>
      </c>
      <c r="U96" s="68">
        <f t="shared" si="33"/>
        <v>0.62750727705028608</v>
      </c>
      <c r="V96" s="148">
        <f t="shared" si="34"/>
        <v>8.7871686207636069E-3</v>
      </c>
      <c r="W96" s="165">
        <f t="shared" si="35"/>
        <v>3.8139052711574244E-2</v>
      </c>
      <c r="X96" s="165">
        <f t="shared" si="36"/>
        <v>-6.2941886580102538E-2</v>
      </c>
      <c r="Y96" s="165">
        <f t="shared" si="37"/>
        <v>0.10387465877096162</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99.386775769660929</v>
      </c>
      <c r="F97" s="162">
        <f t="shared" si="24"/>
        <v>1.5003528829980808E-2</v>
      </c>
      <c r="G97" s="162">
        <v>1.4999999999999999E-2</v>
      </c>
      <c r="H97" s="168">
        <f t="shared" si="25"/>
        <v>3.6869999999999998</v>
      </c>
      <c r="I97" s="162">
        <f t="shared" si="22"/>
        <v>0.12026762591706734</v>
      </c>
      <c r="J97" s="165">
        <f t="shared" si="26"/>
        <v>0.47336685535513795</v>
      </c>
      <c r="K97" s="165">
        <f t="shared" si="27"/>
        <v>2.6588880990374797</v>
      </c>
      <c r="L97" s="165">
        <f t="shared" si="28"/>
        <v>14.934898468755682</v>
      </c>
      <c r="M97" s="185">
        <f t="shared" si="39"/>
        <v>3.8632856482533078</v>
      </c>
      <c r="N97" s="162">
        <v>0.11133363190288767</v>
      </c>
      <c r="O97" s="166">
        <f t="shared" si="40"/>
        <v>1.4980088757743308E-2</v>
      </c>
      <c r="Q97" s="162">
        <f t="shared" si="29"/>
        <v>5.8026147749950782E-2</v>
      </c>
      <c r="R97" s="165">
        <f t="shared" si="30"/>
        <v>656.56153747552719</v>
      </c>
      <c r="S97" s="165">
        <f t="shared" si="31"/>
        <v>-137346.13655448129</v>
      </c>
      <c r="T97" s="165">
        <f t="shared" si="32"/>
        <v>28731444.274018805</v>
      </c>
      <c r="U97" s="68">
        <f t="shared" si="33"/>
        <v>0.5869568207189293</v>
      </c>
      <c r="V97" s="148">
        <f t="shared" si="34"/>
        <v>8.8064235816103318E-3</v>
      </c>
      <c r="W97" s="165">
        <f t="shared" si="35"/>
        <v>4.2896058657723946E-2</v>
      </c>
      <c r="X97" s="165">
        <f t="shared" si="36"/>
        <v>-7.2531953958500456E-2</v>
      </c>
      <c r="Y97" s="165">
        <f t="shared" si="37"/>
        <v>0.12264260423121053</v>
      </c>
    </row>
    <row r="98" spans="1:25" x14ac:dyDescent="0.2">
      <c r="A98" s="162">
        <v>3.359E-3</v>
      </c>
      <c r="B98" s="7">
        <f t="shared" si="41"/>
        <v>3.5230000000000001E-3</v>
      </c>
      <c r="C98" s="7">
        <f t="shared" si="23"/>
        <v>8.2177524890896745</v>
      </c>
      <c r="D98" s="163">
        <f t="shared" si="21"/>
        <v>8.1505446786600153</v>
      </c>
      <c r="E98" s="164">
        <f t="shared" si="38"/>
        <v>99.403779769001574</v>
      </c>
      <c r="F98" s="162">
        <f t="shared" si="24"/>
        <v>1.7003999340644917E-2</v>
      </c>
      <c r="G98" s="162">
        <v>1.7000000000000001E-2</v>
      </c>
      <c r="H98" s="168">
        <f t="shared" si="25"/>
        <v>3.359</v>
      </c>
      <c r="I98" s="162">
        <f t="shared" si="22"/>
        <v>0.13859185634183183</v>
      </c>
      <c r="J98" s="165">
        <f t="shared" si="26"/>
        <v>0.56249985458974339</v>
      </c>
      <c r="K98" s="165">
        <f t="shared" si="27"/>
        <v>3.2352517593142607</v>
      </c>
      <c r="L98" s="165">
        <f t="shared" si="28"/>
        <v>18.607745158938705</v>
      </c>
      <c r="M98" s="185">
        <f t="shared" si="39"/>
        <v>3.5191807285219108</v>
      </c>
      <c r="N98" s="162">
        <v>0.12650314920199501</v>
      </c>
      <c r="O98" s="166">
        <f t="shared" si="40"/>
        <v>1.7021167555486695E-2</v>
      </c>
      <c r="Q98" s="162">
        <f t="shared" si="29"/>
        <v>5.9905089677092044E-2</v>
      </c>
      <c r="R98" s="165">
        <f t="shared" si="30"/>
        <v>746.55591325618832</v>
      </c>
      <c r="S98" s="165">
        <f t="shared" si="31"/>
        <v>-156429.25244673601</v>
      </c>
      <c r="T98" s="165">
        <f t="shared" si="32"/>
        <v>32777331.99421794</v>
      </c>
      <c r="U98" s="68">
        <f t="shared" si="33"/>
        <v>0.54644157072389055</v>
      </c>
      <c r="V98" s="148">
        <f t="shared" si="34"/>
        <v>9.2916921082900079E-3</v>
      </c>
      <c r="W98" s="165">
        <f t="shared" si="35"/>
        <v>5.0973207110878736E-2</v>
      </c>
      <c r="X98" s="165">
        <f t="shared" si="36"/>
        <v>-8.8254609788086413E-2</v>
      </c>
      <c r="Y98" s="165">
        <f t="shared" si="37"/>
        <v>0.15280333709246033</v>
      </c>
    </row>
    <row r="99" spans="1:25" x14ac:dyDescent="0.2">
      <c r="A99" s="162">
        <v>3.0600000000000002E-3</v>
      </c>
      <c r="B99" s="7">
        <f t="shared" si="41"/>
        <v>3.2095000000000001E-3</v>
      </c>
      <c r="C99" s="7">
        <f t="shared" si="23"/>
        <v>8.352252631744161</v>
      </c>
      <c r="D99" s="163">
        <f t="shared" si="21"/>
        <v>8.2850025604169169</v>
      </c>
      <c r="E99" s="164">
        <f t="shared" si="38"/>
        <v>99.422784238852884</v>
      </c>
      <c r="F99" s="162">
        <f t="shared" si="24"/>
        <v>1.9004469851309023E-2</v>
      </c>
      <c r="G99" s="162">
        <v>1.9E-2</v>
      </c>
      <c r="H99" s="168">
        <f t="shared" si="25"/>
        <v>3.06</v>
      </c>
      <c r="I99" s="162">
        <f t="shared" si="22"/>
        <v>0.15745208137746136</v>
      </c>
      <c r="J99" s="165">
        <f t="shared" si="26"/>
        <v>0.65841382054712783</v>
      </c>
      <c r="K99" s="165">
        <f t="shared" si="27"/>
        <v>3.8754356332960054</v>
      </c>
      <c r="L99" s="165">
        <f t="shared" si="28"/>
        <v>22.810884096175165</v>
      </c>
      <c r="M99" s="185">
        <f t="shared" si="39"/>
        <v>3.2060162195472452</v>
      </c>
      <c r="N99" s="162">
        <v>0.14129702375207923</v>
      </c>
      <c r="O99" s="166">
        <f t="shared" si="40"/>
        <v>1.9011703120018413E-2</v>
      </c>
      <c r="Q99" s="162">
        <f t="shared" si="29"/>
        <v>6.0994845987776311E-2</v>
      </c>
      <c r="R99" s="165">
        <f t="shared" si="30"/>
        <v>836.88466075714769</v>
      </c>
      <c r="S99" s="165">
        <f t="shared" si="31"/>
        <v>-175618.60865623422</v>
      </c>
      <c r="T99" s="165">
        <f t="shared" si="32"/>
        <v>36853221.420557775</v>
      </c>
      <c r="U99" s="68">
        <f t="shared" si="33"/>
        <v>0.50596571516162225</v>
      </c>
      <c r="V99" s="148">
        <f t="shared" si="34"/>
        <v>9.6156101795850588E-3</v>
      </c>
      <c r="W99" s="165">
        <f t="shared" si="35"/>
        <v>5.9664840382743924E-2</v>
      </c>
      <c r="X99" s="165">
        <f t="shared" si="36"/>
        <v>-0.10571822071982423</v>
      </c>
      <c r="Y99" s="165">
        <f t="shared" si="37"/>
        <v>0.1873187311064668</v>
      </c>
    </row>
    <row r="100" spans="1:25" x14ac:dyDescent="0.2">
      <c r="A100" s="162">
        <v>2.787E-3</v>
      </c>
      <c r="B100" s="7">
        <f t="shared" si="41"/>
        <v>2.9234999999999999E-3</v>
      </c>
      <c r="C100" s="7">
        <f t="shared" si="23"/>
        <v>8.4870712822203664</v>
      </c>
      <c r="D100" s="163">
        <f t="shared" si="21"/>
        <v>8.4196619569822637</v>
      </c>
      <c r="E100" s="164">
        <f t="shared" si="38"/>
        <v>99.444789414470193</v>
      </c>
      <c r="F100" s="162">
        <f t="shared" si="24"/>
        <v>2.2005175617305181E-2</v>
      </c>
      <c r="G100" s="162">
        <v>2.1999999999999999E-2</v>
      </c>
      <c r="H100" s="168">
        <f t="shared" si="25"/>
        <v>2.7869999999999999</v>
      </c>
      <c r="I100" s="162">
        <f t="shared" si="22"/>
        <v>0.18527614000173814</v>
      </c>
      <c r="J100" s="165">
        <f t="shared" si="26"/>
        <v>0.79765586127858823</v>
      </c>
      <c r="K100" s="165">
        <f t="shared" si="27"/>
        <v>4.8024286555576516</v>
      </c>
      <c r="L100" s="165">
        <f t="shared" si="28"/>
        <v>28.913873903906801</v>
      </c>
      <c r="M100" s="185">
        <f t="shared" si="39"/>
        <v>2.9203116272069298</v>
      </c>
      <c r="N100" s="162">
        <v>0.16322055991199039</v>
      </c>
      <c r="O100" s="166">
        <f t="shared" si="40"/>
        <v>2.1961544169356768E-2</v>
      </c>
      <c r="Q100" s="162">
        <f t="shared" si="29"/>
        <v>6.4332130917191685E-2</v>
      </c>
      <c r="R100" s="165">
        <f t="shared" si="30"/>
        <v>971.66749299404751</v>
      </c>
      <c r="S100" s="165">
        <f t="shared" si="31"/>
        <v>-204180.41919528149</v>
      </c>
      <c r="T100" s="165">
        <f t="shared" si="32"/>
        <v>42905257.079559691</v>
      </c>
      <c r="U100" s="68">
        <f t="shared" si="33"/>
        <v>0.46542919759744172</v>
      </c>
      <c r="V100" s="148">
        <f t="shared" si="34"/>
        <v>1.0241851230553141E-2</v>
      </c>
      <c r="W100" s="165">
        <f t="shared" si="35"/>
        <v>7.2282822988130976E-2</v>
      </c>
      <c r="X100" s="165">
        <f t="shared" si="36"/>
        <v>-0.13100571410281858</v>
      </c>
      <c r="Y100" s="165">
        <f t="shared" si="37"/>
        <v>0.23743534657476742</v>
      </c>
    </row>
    <row r="101" spans="1:25" x14ac:dyDescent="0.2">
      <c r="A101" s="162">
        <v>2.539E-3</v>
      </c>
      <c r="B101" s="7">
        <f t="shared" si="41"/>
        <v>2.663E-3</v>
      </c>
      <c r="C101" s="7">
        <f t="shared" si="23"/>
        <v>8.6215238896766682</v>
      </c>
      <c r="D101" s="163">
        <f t="shared" si="21"/>
        <v>8.5542975859485182</v>
      </c>
      <c r="E101" s="164">
        <f t="shared" si="38"/>
        <v>99.47079553110882</v>
      </c>
      <c r="F101" s="162">
        <f t="shared" si="24"/>
        <v>2.6006116638633402E-2</v>
      </c>
      <c r="G101" s="162">
        <v>2.5999999999999999E-2</v>
      </c>
      <c r="H101" s="168">
        <f t="shared" si="25"/>
        <v>2.5390000000000001</v>
      </c>
      <c r="I101" s="162">
        <f t="shared" si="22"/>
        <v>0.22246406078175732</v>
      </c>
      <c r="J101" s="165">
        <f t="shared" si="26"/>
        <v>0.98531660254461217</v>
      </c>
      <c r="K101" s="165">
        <f t="shared" si="27"/>
        <v>6.0649321689562994</v>
      </c>
      <c r="L101" s="165">
        <f t="shared" si="28"/>
        <v>37.331556292715078</v>
      </c>
      <c r="M101" s="185">
        <f t="shared" si="39"/>
        <v>2.6601114638300376</v>
      </c>
      <c r="N101" s="162">
        <v>0.19342218147078791</v>
      </c>
      <c r="O101" s="166">
        <f t="shared" si="40"/>
        <v>2.6025212656999322E-2</v>
      </c>
      <c r="Q101" s="162">
        <f t="shared" si="29"/>
        <v>6.9254288608680742E-2</v>
      </c>
      <c r="R101" s="165">
        <f t="shared" si="30"/>
        <v>1151.1832200848539</v>
      </c>
      <c r="S101" s="165">
        <f t="shared" si="31"/>
        <v>-242202.66802122135</v>
      </c>
      <c r="T101" s="165">
        <f t="shared" si="32"/>
        <v>50958119.76157362</v>
      </c>
      <c r="U101" s="68">
        <f t="shared" si="33"/>
        <v>0.42489983479351273</v>
      </c>
      <c r="V101" s="148">
        <f t="shared" si="34"/>
        <v>1.1049994663376155E-2</v>
      </c>
      <c r="W101" s="165">
        <f t="shared" si="35"/>
        <v>8.9288462639559432E-2</v>
      </c>
      <c r="X101" s="165">
        <f t="shared" si="36"/>
        <v>-0.16544561653399839</v>
      </c>
      <c r="Y101" s="165">
        <f t="shared" si="37"/>
        <v>0.30655978635012932</v>
      </c>
    </row>
    <row r="102" spans="1:25" x14ac:dyDescent="0.2">
      <c r="A102" s="162">
        <v>2.313E-3</v>
      </c>
      <c r="B102" s="7">
        <f t="shared" si="41"/>
        <v>2.4260000000000002E-3</v>
      </c>
      <c r="C102" s="7">
        <f t="shared" si="23"/>
        <v>8.7560190186879847</v>
      </c>
      <c r="D102" s="163">
        <f t="shared" si="21"/>
        <v>8.6887714541823264</v>
      </c>
      <c r="E102" s="164">
        <f t="shared" si="38"/>
        <v>99.499802353513445</v>
      </c>
      <c r="F102" s="162">
        <f t="shared" si="24"/>
        <v>2.9006822404629564E-2</v>
      </c>
      <c r="G102" s="162">
        <v>2.9000000000000001E-2</v>
      </c>
      <c r="H102" s="168">
        <f t="shared" si="25"/>
        <v>2.3130000000000002</v>
      </c>
      <c r="I102" s="162">
        <f t="shared" si="22"/>
        <v>0.25203365048588172</v>
      </c>
      <c r="J102" s="165">
        <f t="shared" si="26"/>
        <v>1.1475510788118397</v>
      </c>
      <c r="K102" s="165">
        <f t="shared" si="27"/>
        <v>7.2178517948819634</v>
      </c>
      <c r="L102" s="165">
        <f t="shared" si="28"/>
        <v>45.398749994485456</v>
      </c>
      <c r="M102" s="185">
        <f t="shared" si="39"/>
        <v>2.4233668727619433</v>
      </c>
      <c r="N102" s="162">
        <v>0.2156719177702629</v>
      </c>
      <c r="O102" s="166">
        <f t="shared" si="40"/>
        <v>2.9018944370460778E-2</v>
      </c>
      <c r="Q102" s="162">
        <f t="shared" si="29"/>
        <v>7.0370551153631333E-2</v>
      </c>
      <c r="R102" s="165">
        <f t="shared" si="30"/>
        <v>1286.9064462281285</v>
      </c>
      <c r="S102" s="165">
        <f t="shared" si="31"/>
        <v>-271063.09104944416</v>
      </c>
      <c r="T102" s="165">
        <f t="shared" si="32"/>
        <v>57094437.241053641</v>
      </c>
      <c r="U102" s="68">
        <f t="shared" si="33"/>
        <v>0.38441916682217081</v>
      </c>
      <c r="V102" s="148">
        <f t="shared" si="34"/>
        <v>1.1150778500946375E-2</v>
      </c>
      <c r="W102" s="165">
        <f t="shared" si="35"/>
        <v>0.10398999810097873</v>
      </c>
      <c r="X102" s="165">
        <f t="shared" si="36"/>
        <v>-0.19689617410193946</v>
      </c>
      <c r="Y102" s="165">
        <f t="shared" si="37"/>
        <v>0.3728060783147219</v>
      </c>
    </row>
    <row r="103" spans="1:25" x14ac:dyDescent="0.2">
      <c r="A103" s="162">
        <v>2.1070000000000004E-3</v>
      </c>
      <c r="B103" s="7">
        <f t="shared" si="41"/>
        <v>2.2100000000000002E-3</v>
      </c>
      <c r="C103" s="7">
        <f t="shared" si="23"/>
        <v>8.8905939705068686</v>
      </c>
      <c r="D103" s="163">
        <f t="shared" si="21"/>
        <v>8.8233064945974267</v>
      </c>
      <c r="E103" s="164">
        <f t="shared" si="38"/>
        <v>99.532810116939402</v>
      </c>
      <c r="F103" s="162">
        <f t="shared" si="24"/>
        <v>3.3007763425957778E-2</v>
      </c>
      <c r="G103" s="162">
        <v>3.3000000000000002E-2</v>
      </c>
      <c r="H103" s="168">
        <f t="shared" si="25"/>
        <v>2.1070000000000002</v>
      </c>
      <c r="I103" s="162">
        <f t="shared" si="22"/>
        <v>0.29123761340838866</v>
      </c>
      <c r="J103" s="165">
        <f t="shared" si="26"/>
        <v>1.3622935397664346</v>
      </c>
      <c r="K103" s="165">
        <f t="shared" si="27"/>
        <v>8.7518123388828002</v>
      </c>
      <c r="L103" s="165">
        <f t="shared" si="28"/>
        <v>56.224460425873644</v>
      </c>
      <c r="M103" s="185">
        <f t="shared" si="39"/>
        <v>2.2075984689249979</v>
      </c>
      <c r="N103" s="162">
        <v>0.24527419835439276</v>
      </c>
      <c r="O103" s="166">
        <f t="shared" si="40"/>
        <v>3.3001970730084859E-2</v>
      </c>
      <c r="Q103" s="162">
        <f t="shared" si="29"/>
        <v>7.2947157171366683E-2</v>
      </c>
      <c r="R103" s="165">
        <f t="shared" si="30"/>
        <v>1467.4157933486631</v>
      </c>
      <c r="S103" s="165">
        <f t="shared" si="31"/>
        <v>-309401.01525261096</v>
      </c>
      <c r="T103" s="165">
        <f t="shared" si="32"/>
        <v>65236444.008069128</v>
      </c>
      <c r="U103" s="68">
        <f t="shared" si="33"/>
        <v>0.34392008418935954</v>
      </c>
      <c r="V103" s="148">
        <f t="shared" si="34"/>
        <v>1.1352032776357861E-2</v>
      </c>
      <c r="W103" s="165">
        <f t="shared" si="35"/>
        <v>0.12344975768744454</v>
      </c>
      <c r="X103" s="165">
        <f t="shared" si="36"/>
        <v>-0.23874116772611714</v>
      </c>
      <c r="Y103" s="165">
        <f t="shared" si="37"/>
        <v>0.46170479582097163</v>
      </c>
    </row>
    <row r="104" spans="1:25" x14ac:dyDescent="0.2">
      <c r="A104" s="162">
        <v>1.9190000000000001E-3</v>
      </c>
      <c r="B104" s="7">
        <f t="shared" si="41"/>
        <v>2.013E-3</v>
      </c>
      <c r="C104" s="7">
        <f t="shared" si="23"/>
        <v>9.0254295731287932</v>
      </c>
      <c r="D104" s="163">
        <f t="shared" si="21"/>
        <v>8.95801177181783</v>
      </c>
      <c r="E104" s="164">
        <f t="shared" si="38"/>
        <v>99.568818586131357</v>
      </c>
      <c r="F104" s="162">
        <f t="shared" si="24"/>
        <v>3.6008469191953933E-2</v>
      </c>
      <c r="G104" s="162">
        <v>3.5999999999999997E-2</v>
      </c>
      <c r="H104" s="168">
        <f t="shared" si="25"/>
        <v>1.919</v>
      </c>
      <c r="I104" s="162">
        <f t="shared" si="22"/>
        <v>0.322564290906663</v>
      </c>
      <c r="J104" s="165">
        <f t="shared" si="26"/>
        <v>1.5491145427600406</v>
      </c>
      <c r="K104" s="165">
        <f t="shared" si="27"/>
        <v>10.160684519786487</v>
      </c>
      <c r="L104" s="165">
        <f t="shared" si="28"/>
        <v>66.644206778078569</v>
      </c>
      <c r="M104" s="185">
        <f t="shared" si="39"/>
        <v>2.0108040680285106</v>
      </c>
      <c r="N104" s="162">
        <v>0.26705460940402148</v>
      </c>
      <c r="O104" s="166">
        <f t="shared" si="40"/>
        <v>3.5932554104820782E-2</v>
      </c>
      <c r="Q104" s="162">
        <f t="shared" si="29"/>
        <v>7.2485048483403258E-2</v>
      </c>
      <c r="R104" s="165">
        <f t="shared" si="30"/>
        <v>1603.8099916857368</v>
      </c>
      <c r="S104" s="165">
        <f t="shared" si="31"/>
        <v>-338475.34748167091</v>
      </c>
      <c r="T104" s="165">
        <f t="shared" si="32"/>
        <v>71433375.179574728</v>
      </c>
      <c r="U104" s="68">
        <f t="shared" si="33"/>
        <v>0.30336975517178622</v>
      </c>
      <c r="V104" s="148">
        <f t="shared" si="34"/>
        <v>1.0923880482873871E-2</v>
      </c>
      <c r="W104" s="165">
        <f t="shared" si="35"/>
        <v>0.1403793010474168</v>
      </c>
      <c r="X104" s="165">
        <f t="shared" si="36"/>
        <v>-0.27717386904803837</v>
      </c>
      <c r="Y104" s="165">
        <f t="shared" si="37"/>
        <v>0.54726981192981816</v>
      </c>
    </row>
    <row r="105" spans="1:25" x14ac:dyDescent="0.2">
      <c r="A105" s="162">
        <v>1.748E-3</v>
      </c>
      <c r="B105" s="7">
        <f t="shared" si="41"/>
        <v>1.8335000000000001E-3</v>
      </c>
      <c r="C105" s="7">
        <f t="shared" si="23"/>
        <v>9.1600790998235748</v>
      </c>
      <c r="D105" s="163">
        <f t="shared" si="21"/>
        <v>9.0927543364761831</v>
      </c>
      <c r="E105" s="164">
        <f t="shared" si="38"/>
        <v>99.608827996344644</v>
      </c>
      <c r="F105" s="162">
        <f t="shared" si="24"/>
        <v>4.0009410213282151E-2</v>
      </c>
      <c r="G105" s="162">
        <v>0.04</v>
      </c>
      <c r="H105" s="168">
        <f t="shared" si="25"/>
        <v>1.748</v>
      </c>
      <c r="I105" s="162">
        <f t="shared" si="22"/>
        <v>0.36379573821667577</v>
      </c>
      <c r="J105" s="165">
        <f t="shared" si="26"/>
        <v>1.7926838195695425</v>
      </c>
      <c r="K105" s="165">
        <f t="shared" si="27"/>
        <v>11.999812862328845</v>
      </c>
      <c r="L105" s="165">
        <f t="shared" si="28"/>
        <v>80.323985277832676</v>
      </c>
      <c r="M105" s="185">
        <f t="shared" si="39"/>
        <v>1.8315053917474569</v>
      </c>
      <c r="N105" s="162">
        <v>0.29713739955413254</v>
      </c>
      <c r="O105" s="166">
        <f t="shared" si="40"/>
        <v>3.9980233667832876E-2</v>
      </c>
      <c r="Q105" s="162">
        <f t="shared" si="29"/>
        <v>7.3357253626052832E-2</v>
      </c>
      <c r="R105" s="165">
        <f t="shared" si="30"/>
        <v>1785.0437035949601</v>
      </c>
      <c r="S105" s="165">
        <f t="shared" si="31"/>
        <v>-377044.14881475316</v>
      </c>
      <c r="T105" s="165">
        <f t="shared" si="32"/>
        <v>79640789.673180714</v>
      </c>
      <c r="U105" s="68">
        <f t="shared" si="33"/>
        <v>0.26280820151692819</v>
      </c>
      <c r="V105" s="148">
        <f t="shared" si="34"/>
        <v>1.05148011419057E-2</v>
      </c>
      <c r="W105" s="165">
        <f t="shared" si="35"/>
        <v>0.16245131954013786</v>
      </c>
      <c r="X105" s="165">
        <f t="shared" si="36"/>
        <v>-0.32734355174861735</v>
      </c>
      <c r="Y105" s="165">
        <f t="shared" si="37"/>
        <v>0.65960560477272412</v>
      </c>
    </row>
    <row r="106" spans="1:25" x14ac:dyDescent="0.2">
      <c r="A106" s="162">
        <v>1.593E-3</v>
      </c>
      <c r="B106" s="7">
        <f t="shared" si="41"/>
        <v>1.6705000000000001E-3</v>
      </c>
      <c r="C106" s="7">
        <f t="shared" si="23"/>
        <v>9.2940380177988651</v>
      </c>
      <c r="D106" s="163">
        <f t="shared" si="21"/>
        <v>9.2270585588112191</v>
      </c>
      <c r="E106" s="164">
        <f t="shared" si="38"/>
        <v>99.650837877068597</v>
      </c>
      <c r="F106" s="162">
        <f t="shared" si="24"/>
        <v>4.2009880723946263E-2</v>
      </c>
      <c r="G106" s="162">
        <v>4.2000000000000003E-2</v>
      </c>
      <c r="H106" s="168">
        <f t="shared" si="25"/>
        <v>1.593</v>
      </c>
      <c r="I106" s="162">
        <f t="shared" si="22"/>
        <v>0.3876276294885268</v>
      </c>
      <c r="J106" s="165">
        <f t="shared" si="26"/>
        <v>1.9586096648613971</v>
      </c>
      <c r="K106" s="165">
        <f t="shared" si="27"/>
        <v>13.373531827102855</v>
      </c>
      <c r="L106" s="165">
        <f t="shared" si="28"/>
        <v>91.315465628109024</v>
      </c>
      <c r="M106" s="185">
        <f t="shared" si="39"/>
        <v>1.6687012914239643</v>
      </c>
      <c r="N106" s="162">
        <v>0.31360271760104325</v>
      </c>
      <c r="O106" s="166">
        <f t="shared" si="40"/>
        <v>4.2195664185561255E-2</v>
      </c>
      <c r="Q106" s="162">
        <f t="shared" si="29"/>
        <v>7.0177505749352234E-2</v>
      </c>
      <c r="R106" s="165">
        <f t="shared" si="30"/>
        <v>1877.1897649153434</v>
      </c>
      <c r="S106" s="165">
        <f t="shared" si="31"/>
        <v>-396813.59440685099</v>
      </c>
      <c r="T106" s="165">
        <f t="shared" si="32"/>
        <v>83881252.523868263</v>
      </c>
      <c r="U106" s="68">
        <f t="shared" si="33"/>
        <v>0.22237860204975834</v>
      </c>
      <c r="V106" s="148">
        <f t="shared" si="34"/>
        <v>9.3420985476682598E-3</v>
      </c>
      <c r="W106" s="165">
        <f t="shared" si="35"/>
        <v>0.1774873633863677</v>
      </c>
      <c r="X106" s="165">
        <f t="shared" si="36"/>
        <v>-0.36481730656401401</v>
      </c>
      <c r="Y106" s="165">
        <f t="shared" si="37"/>
        <v>0.74986559397413521</v>
      </c>
    </row>
    <row r="107" spans="1:25" x14ac:dyDescent="0.2">
      <c r="A107" s="162">
        <v>1.451E-3</v>
      </c>
      <c r="B107" s="7">
        <f t="shared" si="41"/>
        <v>1.5219999999999999E-3</v>
      </c>
      <c r="C107" s="7">
        <f t="shared" si="23"/>
        <v>9.4287367652574314</v>
      </c>
      <c r="D107" s="163">
        <f t="shared" si="21"/>
        <v>9.3613873915281474</v>
      </c>
      <c r="E107" s="164">
        <f t="shared" si="38"/>
        <v>99.694848228303201</v>
      </c>
      <c r="F107" s="162">
        <f t="shared" si="24"/>
        <v>4.4010351234610362E-2</v>
      </c>
      <c r="G107" s="162">
        <v>4.3999999999999997E-2</v>
      </c>
      <c r="H107" s="168">
        <f t="shared" si="25"/>
        <v>1.4510000000000001</v>
      </c>
      <c r="I107" s="162">
        <f t="shared" si="22"/>
        <v>0.41199794714440668</v>
      </c>
      <c r="J107" s="165">
        <f t="shared" si="26"/>
        <v>2.1334041484313526</v>
      </c>
      <c r="K107" s="165">
        <f t="shared" si="27"/>
        <v>14.853619193456485</v>
      </c>
      <c r="L107" s="165">
        <f t="shared" si="28"/>
        <v>103.41688109420969</v>
      </c>
      <c r="M107" s="185">
        <f t="shared" si="39"/>
        <v>1.5203430533928846</v>
      </c>
      <c r="N107" s="162">
        <v>0.3267317036347947</v>
      </c>
      <c r="O107" s="166">
        <f t="shared" si="40"/>
        <v>4.396218677826999E-2</v>
      </c>
      <c r="Q107" s="162">
        <f t="shared" si="29"/>
        <v>6.6983754579076973E-2</v>
      </c>
      <c r="R107" s="165">
        <f t="shared" si="30"/>
        <v>1969.3437800026693</v>
      </c>
      <c r="S107" s="165">
        <f t="shared" si="31"/>
        <v>-416586.20674987155</v>
      </c>
      <c r="T107" s="165">
        <f t="shared" si="32"/>
        <v>88122789.640116304</v>
      </c>
      <c r="U107" s="68">
        <f t="shared" si="33"/>
        <v>0.18194159411943361</v>
      </c>
      <c r="V107" s="148">
        <f t="shared" si="34"/>
        <v>8.0073134613811922E-3</v>
      </c>
      <c r="W107" s="165">
        <f t="shared" si="35"/>
        <v>0.19332707488166898</v>
      </c>
      <c r="X107" s="165">
        <f t="shared" si="36"/>
        <v>-0.40519269082700055</v>
      </c>
      <c r="Y107" s="165">
        <f t="shared" si="37"/>
        <v>0.84924016359383048</v>
      </c>
    </row>
    <row r="108" spans="1:25" x14ac:dyDescent="0.2">
      <c r="A108" s="162">
        <v>1.322E-3</v>
      </c>
      <c r="B108" s="7">
        <f t="shared" si="41"/>
        <v>1.3865000000000001E-3</v>
      </c>
      <c r="C108" s="7">
        <f t="shared" si="23"/>
        <v>9.5630621078164832</v>
      </c>
      <c r="D108" s="163">
        <f t="shared" si="21"/>
        <v>9.4958994365369573</v>
      </c>
      <c r="E108" s="164">
        <f t="shared" si="38"/>
        <v>99.739858814793138</v>
      </c>
      <c r="F108" s="162">
        <f t="shared" si="24"/>
        <v>4.5010586489942425E-2</v>
      </c>
      <c r="G108" s="162">
        <v>4.4999999999999998E-2</v>
      </c>
      <c r="H108" s="168">
        <f t="shared" si="25"/>
        <v>1.3220000000000001</v>
      </c>
      <c r="I108" s="162">
        <f t="shared" si="22"/>
        <v>0.42741600288804227</v>
      </c>
      <c r="J108" s="165">
        <f t="shared" si="26"/>
        <v>2.2670122685225751</v>
      </c>
      <c r="K108" s="165">
        <f t="shared" si="27"/>
        <v>16.088793210259198</v>
      </c>
      <c r="L108" s="165">
        <f t="shared" si="28"/>
        <v>114.18079670613166</v>
      </c>
      <c r="M108" s="185">
        <f t="shared" si="39"/>
        <v>1.3849989169670849</v>
      </c>
      <c r="N108" s="162">
        <v>0.33508633317019065</v>
      </c>
      <c r="O108" s="166">
        <f t="shared" si="40"/>
        <v>4.5086313332296915E-2</v>
      </c>
      <c r="Q108" s="162">
        <f t="shared" si="29"/>
        <v>6.2407178168305176E-2</v>
      </c>
      <c r="R108" s="165">
        <f t="shared" si="30"/>
        <v>2016.6827024251081</v>
      </c>
      <c r="S108" s="165">
        <f t="shared" si="31"/>
        <v>-426873.33193718945</v>
      </c>
      <c r="T108" s="165">
        <f t="shared" si="32"/>
        <v>90356723.593668506</v>
      </c>
      <c r="U108" s="68">
        <f t="shared" si="33"/>
        <v>0.14144943379367844</v>
      </c>
      <c r="V108" s="148">
        <f t="shared" si="34"/>
        <v>6.366721973723748E-3</v>
      </c>
      <c r="W108" s="165">
        <f t="shared" si="35"/>
        <v>0.20543451690416017</v>
      </c>
      <c r="X108" s="165">
        <f t="shared" si="36"/>
        <v>-0.43888707042496183</v>
      </c>
      <c r="Y108" s="165">
        <f t="shared" si="37"/>
        <v>0.9376314335534367</v>
      </c>
    </row>
    <row r="109" spans="1:25" x14ac:dyDescent="0.2">
      <c r="A109" s="162">
        <v>1.204E-3</v>
      </c>
      <c r="B109" s="7">
        <f t="shared" si="41"/>
        <v>1.263E-3</v>
      </c>
      <c r="C109" s="7">
        <f t="shared" si="23"/>
        <v>9.6979488925644723</v>
      </c>
      <c r="D109" s="163">
        <f t="shared" si="21"/>
        <v>9.6305055001904769</v>
      </c>
      <c r="E109" s="164">
        <f t="shared" si="38"/>
        <v>99.784869401283075</v>
      </c>
      <c r="F109" s="162">
        <f t="shared" si="24"/>
        <v>4.5010586489942425E-2</v>
      </c>
      <c r="G109" s="162">
        <v>4.4999999999999998E-2</v>
      </c>
      <c r="H109" s="168">
        <f t="shared" si="25"/>
        <v>1.204</v>
      </c>
      <c r="I109" s="162">
        <f t="shared" si="22"/>
        <v>0.43347470075818972</v>
      </c>
      <c r="J109" s="165">
        <f t="shared" si="26"/>
        <v>2.3538239327105734</v>
      </c>
      <c r="K109" s="165">
        <f t="shared" si="27"/>
        <v>17.021727179868336</v>
      </c>
      <c r="L109" s="165">
        <f t="shared" si="28"/>
        <v>123.09297741408206</v>
      </c>
      <c r="M109" s="185">
        <f t="shared" si="39"/>
        <v>1.2616211792768866</v>
      </c>
      <c r="N109" s="162">
        <v>0.33369159605988347</v>
      </c>
      <c r="O109" s="166">
        <f t="shared" si="40"/>
        <v>4.489864959269714E-2</v>
      </c>
      <c r="Q109" s="162">
        <f t="shared" si="29"/>
        <v>5.6848370736797285E-2</v>
      </c>
      <c r="R109" s="165">
        <f t="shared" si="30"/>
        <v>2019.0366660765962</v>
      </c>
      <c r="S109" s="165">
        <f t="shared" si="31"/>
        <v>-427620.9489078123</v>
      </c>
      <c r="T109" s="165">
        <f t="shared" si="32"/>
        <v>90567783.645133987</v>
      </c>
      <c r="U109" s="68">
        <f t="shared" si="33"/>
        <v>0.10092897103571384</v>
      </c>
      <c r="V109" s="148">
        <f t="shared" si="34"/>
        <v>4.5428721801438919E-3</v>
      </c>
      <c r="W109" s="165">
        <f t="shared" si="35"/>
        <v>0.21330130816141715</v>
      </c>
      <c r="X109" s="165">
        <f t="shared" si="36"/>
        <v>-0.46433662723576075</v>
      </c>
      <c r="Y109" s="165">
        <f t="shared" si="37"/>
        <v>1.0108166014130522</v>
      </c>
    </row>
    <row r="110" spans="1:25" x14ac:dyDescent="0.2">
      <c r="A110" s="162">
        <v>1.0969999999999999E-3</v>
      </c>
      <c r="B110" s="7">
        <f t="shared" si="41"/>
        <v>1.1505E-3</v>
      </c>
      <c r="C110" s="7">
        <f t="shared" si="23"/>
        <v>9.8322207589209807</v>
      </c>
      <c r="D110" s="163">
        <f t="shared" si="21"/>
        <v>9.7650848257427256</v>
      </c>
      <c r="E110" s="164">
        <f t="shared" si="38"/>
        <v>99.828879752517679</v>
      </c>
      <c r="F110" s="162">
        <f t="shared" si="24"/>
        <v>4.4010351234610362E-2</v>
      </c>
      <c r="G110" s="162">
        <v>4.3999999999999997E-2</v>
      </c>
      <c r="H110" s="168">
        <f t="shared" si="25"/>
        <v>1.097</v>
      </c>
      <c r="I110" s="162">
        <f t="shared" si="22"/>
        <v>0.42976481301670127</v>
      </c>
      <c r="J110" s="165">
        <f t="shared" si="26"/>
        <v>2.3879767429372087</v>
      </c>
      <c r="K110" s="165">
        <f t="shared" si="27"/>
        <v>17.590076243442475</v>
      </c>
      <c r="L110" s="165">
        <f t="shared" si="28"/>
        <v>129.57026619511564</v>
      </c>
      <c r="M110" s="185">
        <f t="shared" si="39"/>
        <v>1.1492554111249609</v>
      </c>
      <c r="N110" s="162">
        <v>0.32777045876280186</v>
      </c>
      <c r="O110" s="166">
        <f t="shared" si="40"/>
        <v>4.4101952667059831E-2</v>
      </c>
      <c r="Q110" s="162">
        <f t="shared" si="29"/>
        <v>5.0633909095419226E-2</v>
      </c>
      <c r="R110" s="165">
        <f t="shared" si="30"/>
        <v>1976.2670008698028</v>
      </c>
      <c r="S110" s="165">
        <f t="shared" si="31"/>
        <v>-418784.89722927316</v>
      </c>
      <c r="T110" s="165">
        <f t="shared" si="32"/>
        <v>88743469.414883494</v>
      </c>
      <c r="U110" s="68">
        <f t="shared" si="33"/>
        <v>6.0416557248258902E-2</v>
      </c>
      <c r="V110" s="148">
        <f t="shared" si="34"/>
        <v>2.6589539048818187E-3</v>
      </c>
      <c r="W110" s="165">
        <f t="shared" si="35"/>
        <v>0.21639620366209331</v>
      </c>
      <c r="X110" s="165">
        <f t="shared" si="36"/>
        <v>-0.4798406524433047</v>
      </c>
      <c r="Y110" s="165">
        <f t="shared" si="37"/>
        <v>1.0640068903276667</v>
      </c>
    </row>
    <row r="111" spans="1:25" x14ac:dyDescent="0.2">
      <c r="A111" s="162">
        <v>9.990000000000001E-4</v>
      </c>
      <c r="B111" s="7">
        <f t="shared" si="41"/>
        <v>1.0479999999999999E-3</v>
      </c>
      <c r="C111" s="7">
        <f t="shared" si="23"/>
        <v>9.9672277015317565</v>
      </c>
      <c r="D111" s="163">
        <f t="shared" si="21"/>
        <v>9.8997242302263686</v>
      </c>
      <c r="E111" s="164">
        <f t="shared" si="38"/>
        <v>99.869889397986299</v>
      </c>
      <c r="F111" s="162">
        <f t="shared" si="24"/>
        <v>4.1009645468614214E-2</v>
      </c>
      <c r="G111" s="162">
        <v>4.1000000000000002E-2</v>
      </c>
      <c r="H111" s="168">
        <f t="shared" si="25"/>
        <v>0.99900000000000011</v>
      </c>
      <c r="I111" s="162">
        <f t="shared" si="22"/>
        <v>0.40598418091863314</v>
      </c>
      <c r="J111" s="165">
        <f t="shared" si="26"/>
        <v>2.3072476158647133</v>
      </c>
      <c r="K111" s="165">
        <f t="shared" si="27"/>
        <v>17.306063839908685</v>
      </c>
      <c r="L111" s="165">
        <f t="shared" si="28"/>
        <v>129.80828046873847</v>
      </c>
      <c r="M111" s="185">
        <f t="shared" si="39"/>
        <v>1.0468538579954705</v>
      </c>
      <c r="N111" s="162">
        <v>0.3037595302550089</v>
      </c>
      <c r="O111" s="166">
        <f t="shared" si="40"/>
        <v>4.0871250191492445E-2</v>
      </c>
      <c r="Q111" s="162">
        <f t="shared" si="29"/>
        <v>4.2978108451107687E-2</v>
      </c>
      <c r="R111" s="165">
        <f t="shared" si="30"/>
        <v>1843.3034521038476</v>
      </c>
      <c r="S111" s="165">
        <f t="shared" si="31"/>
        <v>-390797.92332701903</v>
      </c>
      <c r="T111" s="165">
        <f t="shared" si="32"/>
        <v>82852889.307184204</v>
      </c>
      <c r="U111" s="68">
        <f t="shared" si="33"/>
        <v>1.9886057900346855E-2</v>
      </c>
      <c r="V111" s="148">
        <f t="shared" si="34"/>
        <v>8.1552018426155927E-4</v>
      </c>
      <c r="W111" s="165">
        <f t="shared" si="35"/>
        <v>0.20908060619025395</v>
      </c>
      <c r="X111" s="165">
        <f t="shared" si="36"/>
        <v>-0.4720930625450262</v>
      </c>
      <c r="Y111" s="165">
        <f t="shared" si="37"/>
        <v>1.0659614192066131</v>
      </c>
    </row>
    <row r="112" spans="1:25" x14ac:dyDescent="0.2">
      <c r="A112" s="162">
        <v>9.1E-4</v>
      </c>
      <c r="B112" s="7">
        <f t="shared" si="41"/>
        <v>9.5450000000000005E-4</v>
      </c>
      <c r="C112" s="7">
        <f t="shared" si="23"/>
        <v>10.101845834238116</v>
      </c>
      <c r="D112" s="163">
        <f t="shared" si="21"/>
        <v>10.034536767884937</v>
      </c>
      <c r="E112" s="164">
        <f t="shared" si="38"/>
        <v>99.906898102433587</v>
      </c>
      <c r="F112" s="162">
        <f t="shared" si="24"/>
        <v>3.7008704447285989E-2</v>
      </c>
      <c r="G112" s="162">
        <v>3.6999999999999998E-2</v>
      </c>
      <c r="H112" s="168">
        <f t="shared" si="25"/>
        <v>0.91</v>
      </c>
      <c r="I112" s="162">
        <f t="shared" si="22"/>
        <v>0.37136520550807806</v>
      </c>
      <c r="J112" s="165">
        <f t="shared" si="26"/>
        <v>2.1576688409607354</v>
      </c>
      <c r="K112" s="165">
        <f t="shared" si="27"/>
        <v>16.474993193353249</v>
      </c>
      <c r="L112" s="165">
        <f t="shared" si="28"/>
        <v>125.79567149895881</v>
      </c>
      <c r="M112" s="185">
        <f t="shared" si="39"/>
        <v>0.95346211251417734</v>
      </c>
      <c r="N112" s="162">
        <v>0.2749161922191608</v>
      </c>
      <c r="O112" s="166">
        <f t="shared" si="40"/>
        <v>3.6990340564619931E-2</v>
      </c>
      <c r="Q112" s="162">
        <f t="shared" si="29"/>
        <v>3.532480839493448E-2</v>
      </c>
      <c r="R112" s="165">
        <f t="shared" si="30"/>
        <v>1664.936531636909</v>
      </c>
      <c r="S112" s="165">
        <f t="shared" si="31"/>
        <v>-353138.10551730316</v>
      </c>
      <c r="T112" s="165">
        <f t="shared" si="32"/>
        <v>74901666.939665705</v>
      </c>
      <c r="U112" s="68">
        <f t="shared" si="33"/>
        <v>-2.0696559726462577E-2</v>
      </c>
      <c r="V112" s="148">
        <f t="shared" si="34"/>
        <v>-7.6595286199225565E-4</v>
      </c>
      <c r="W112" s="165">
        <f t="shared" si="35"/>
        <v>0.19552591846836492</v>
      </c>
      <c r="X112" s="165">
        <f t="shared" si="36"/>
        <v>-0.44942224089817284</v>
      </c>
      <c r="Y112" s="165">
        <f t="shared" si="37"/>
        <v>1.0330106217944435</v>
      </c>
    </row>
    <row r="113" spans="1:25" x14ac:dyDescent="0.2">
      <c r="A113" s="162">
        <v>8.2899999999999998E-4</v>
      </c>
      <c r="B113" s="7">
        <f t="shared" si="41"/>
        <v>8.6950000000000005E-4</v>
      </c>
      <c r="C113" s="7">
        <f t="shared" si="23"/>
        <v>10.236340277828424</v>
      </c>
      <c r="D113" s="163">
        <f t="shared" si="21"/>
        <v>10.169093056033269</v>
      </c>
      <c r="E113" s="164">
        <f t="shared" si="38"/>
        <v>99.938905630604211</v>
      </c>
      <c r="F113" s="162">
        <f t="shared" si="24"/>
        <v>3.2007528170625722E-2</v>
      </c>
      <c r="G113" s="162">
        <v>3.2000000000000001E-2</v>
      </c>
      <c r="H113" s="168">
        <f t="shared" si="25"/>
        <v>0.82899999999999996</v>
      </c>
      <c r="I113" s="162">
        <f t="shared" si="22"/>
        <v>0.32548753246069928</v>
      </c>
      <c r="J113" s="165">
        <f t="shared" si="26"/>
        <v>1.932441289028183</v>
      </c>
      <c r="K113" s="165">
        <f t="shared" si="27"/>
        <v>15.015278577261109</v>
      </c>
      <c r="L113" s="165">
        <f t="shared" si="28"/>
        <v>116.67034441503711</v>
      </c>
      <c r="M113" s="185">
        <f t="shared" si="39"/>
        <v>0.86855627336402375</v>
      </c>
      <c r="N113" s="162">
        <v>0.23798401864188487</v>
      </c>
      <c r="O113" s="166">
        <f t="shared" si="40"/>
        <v>3.2021067320335994E-2</v>
      </c>
      <c r="Q113" s="162">
        <f t="shared" si="29"/>
        <v>2.7830545744359066E-2</v>
      </c>
      <c r="R113" s="165">
        <f t="shared" si="30"/>
        <v>1441.0994517006543</v>
      </c>
      <c r="S113" s="165">
        <f t="shared" si="31"/>
        <v>-305784.07307844685</v>
      </c>
      <c r="T113" s="165">
        <f t="shared" si="32"/>
        <v>64883724.185794488</v>
      </c>
      <c r="U113" s="68">
        <f t="shared" si="33"/>
        <v>-6.1202038564316198E-2</v>
      </c>
      <c r="V113" s="148">
        <f t="shared" si="34"/>
        <v>-1.9589259734470728E-3</v>
      </c>
      <c r="W113" s="165">
        <f t="shared" si="35"/>
        <v>0.17511600981139736</v>
      </c>
      <c r="X113" s="165">
        <f t="shared" si="36"/>
        <v>-0.40960260600444698</v>
      </c>
      <c r="Y113" s="165">
        <f t="shared" si="37"/>
        <v>0.95807513559913648</v>
      </c>
    </row>
    <row r="114" spans="1:25" x14ac:dyDescent="0.2">
      <c r="A114" s="162">
        <v>7.5500000000000003E-4</v>
      </c>
      <c r="B114" s="7">
        <f t="shared" si="41"/>
        <v>7.9199999999999995E-4</v>
      </c>
      <c r="C114" s="7">
        <f t="shared" si="23"/>
        <v>10.371235735111734</v>
      </c>
      <c r="D114" s="163">
        <f t="shared" si="21"/>
        <v>10.303788006470079</v>
      </c>
      <c r="E114" s="164">
        <f t="shared" si="38"/>
        <v>99.964911747242837</v>
      </c>
      <c r="F114" s="162">
        <f t="shared" si="24"/>
        <v>2.6006116638633402E-2</v>
      </c>
      <c r="G114" s="162">
        <v>2.5999999999999999E-2</v>
      </c>
      <c r="H114" s="168">
        <f t="shared" si="25"/>
        <v>0.755</v>
      </c>
      <c r="I114" s="162">
        <f t="shared" si="22"/>
        <v>0.26796151271601282</v>
      </c>
      <c r="J114" s="165">
        <f t="shared" si="26"/>
        <v>1.6250160806142488</v>
      </c>
      <c r="K114" s="165">
        <f t="shared" si="27"/>
        <v>12.845432798109631</v>
      </c>
      <c r="L114" s="165">
        <f t="shared" si="28"/>
        <v>101.54062211395434</v>
      </c>
      <c r="M114" s="185">
        <f t="shared" si="39"/>
        <v>0.79113526024315206</v>
      </c>
      <c r="N114" s="162">
        <v>0.19278719359700042</v>
      </c>
      <c r="O114" s="166">
        <f t="shared" si="40"/>
        <v>2.5939774191130135E-2</v>
      </c>
      <c r="Q114" s="162">
        <f t="shared" si="29"/>
        <v>2.0596844377797654E-2</v>
      </c>
      <c r="R114" s="165">
        <f t="shared" si="30"/>
        <v>1171.7487796921635</v>
      </c>
      <c r="S114" s="165">
        <f t="shared" si="31"/>
        <v>-248721.89151247346</v>
      </c>
      <c r="T114" s="165">
        <f t="shared" si="32"/>
        <v>52795087.470707566</v>
      </c>
      <c r="U114" s="68">
        <f t="shared" si="33"/>
        <v>-0.10174925891026912</v>
      </c>
      <c r="V114" s="148">
        <f t="shared" si="34"/>
        <v>-2.6461030951149679E-3</v>
      </c>
      <c r="W114" s="165">
        <f t="shared" si="35"/>
        <v>0.14725742693048671</v>
      </c>
      <c r="X114" s="165">
        <f t="shared" si="36"/>
        <v>-0.35041126425244362</v>
      </c>
      <c r="Y114" s="165">
        <f t="shared" si="37"/>
        <v>0.83383267434761255</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99.983916217094148</v>
      </c>
      <c r="F115" s="162">
        <f t="shared" si="24"/>
        <v>1.9004469851309023E-2</v>
      </c>
      <c r="G115" s="162">
        <v>1.9E-2</v>
      </c>
      <c r="H115" s="168">
        <f t="shared" si="25"/>
        <v>0.68799999999999994</v>
      </c>
      <c r="I115" s="162">
        <f t="shared" si="22"/>
        <v>0.19837378323628835</v>
      </c>
      <c r="J115" s="165">
        <f t="shared" si="26"/>
        <v>1.2282609312222288</v>
      </c>
      <c r="K115" s="165">
        <f t="shared" si="27"/>
        <v>9.8743400074872287</v>
      </c>
      <c r="L115" s="165">
        <f t="shared" si="28"/>
        <v>79.382636136149969</v>
      </c>
      <c r="M115" s="185">
        <f t="shared" si="39"/>
        <v>0.7207218603594584</v>
      </c>
      <c r="N115" s="162">
        <v>0.1417523837196662</v>
      </c>
      <c r="O115" s="166">
        <f t="shared" si="40"/>
        <v>1.9072972411377974E-2</v>
      </c>
      <c r="Q115" s="162">
        <f t="shared" si="29"/>
        <v>1.3711724997719459E-2</v>
      </c>
      <c r="R115" s="165">
        <f t="shared" si="30"/>
        <v>856.84684201845948</v>
      </c>
      <c r="S115" s="165">
        <f t="shared" si="31"/>
        <v>-181939.46827992893</v>
      </c>
      <c r="T115" s="165">
        <f t="shared" si="32"/>
        <v>38632306.84261556</v>
      </c>
      <c r="U115" s="68">
        <f t="shared" si="33"/>
        <v>-0.14223230506765078</v>
      </c>
      <c r="V115" s="148">
        <f t="shared" si="34"/>
        <v>-2.7030495535403567E-3</v>
      </c>
      <c r="W115" s="165">
        <f t="shared" si="35"/>
        <v>0.11130384892108922</v>
      </c>
      <c r="X115" s="165">
        <f t="shared" si="36"/>
        <v>-0.26936266142712439</v>
      </c>
      <c r="Y115" s="165">
        <f t="shared" si="37"/>
        <v>0.65187542097078455</v>
      </c>
    </row>
    <row r="116" spans="1:25" x14ac:dyDescent="0.2">
      <c r="A116" s="162">
        <v>6.2699999999999995E-4</v>
      </c>
      <c r="B116" s="7">
        <f t="shared" si="41"/>
        <v>6.5749999999999988E-4</v>
      </c>
      <c r="C116" s="7">
        <f t="shared" si="23"/>
        <v>10.639246936522136</v>
      </c>
      <c r="D116" s="163">
        <f t="shared" si="42"/>
        <v>10.572275375572108</v>
      </c>
      <c r="E116" s="164">
        <f t="shared" si="38"/>
        <v>99.995919040158128</v>
      </c>
      <c r="F116" s="162">
        <f t="shared" si="24"/>
        <v>1.2002823063984647E-2</v>
      </c>
      <c r="G116" s="162">
        <v>1.2E-2</v>
      </c>
      <c r="H116" s="168">
        <f t="shared" si="25"/>
        <v>0.627</v>
      </c>
      <c r="I116" s="162">
        <f t="shared" si="22"/>
        <v>0.12689715071671384</v>
      </c>
      <c r="J116" s="165">
        <f t="shared" si="26"/>
        <v>0.80182079140067442</v>
      </c>
      <c r="K116" s="165">
        <f t="shared" si="27"/>
        <v>6.5535145512911397</v>
      </c>
      <c r="L116" s="165">
        <f t="shared" si="28"/>
        <v>53.563780628535824</v>
      </c>
      <c r="M116" s="185">
        <f t="shared" si="39"/>
        <v>0.65679220458223964</v>
      </c>
      <c r="N116" s="162">
        <v>8.9611343185957287E-2</v>
      </c>
      <c r="O116" s="166">
        <f t="shared" si="40"/>
        <v>1.2057325820441672E-2</v>
      </c>
      <c r="Q116" s="162">
        <f t="shared" si="29"/>
        <v>7.8918561645699038E-3</v>
      </c>
      <c r="R116" s="165">
        <f t="shared" si="30"/>
        <v>541.49270059237665</v>
      </c>
      <c r="S116" s="165">
        <f t="shared" si="31"/>
        <v>-115013.073135639</v>
      </c>
      <c r="T116" s="165">
        <f t="shared" si="32"/>
        <v>24428781.731744137</v>
      </c>
      <c r="U116" s="68">
        <f t="shared" si="33"/>
        <v>-0.18257201046688684</v>
      </c>
      <c r="V116" s="148">
        <f t="shared" si="34"/>
        <v>-2.1913795380699959E-3</v>
      </c>
      <c r="W116" s="165">
        <f t="shared" si="35"/>
        <v>7.2660245033635842E-2</v>
      </c>
      <c r="X116" s="165">
        <f t="shared" si="36"/>
        <v>-0.17877368207886798</v>
      </c>
      <c r="Y116" s="165">
        <f t="shared" si="37"/>
        <v>0.43985578894265004</v>
      </c>
    </row>
    <row r="117" spans="1:25" x14ac:dyDescent="0.2">
      <c r="A117" s="162">
        <v>5.71E-4</v>
      </c>
      <c r="B117" s="7">
        <f t="shared" si="41"/>
        <v>5.9899999999999992E-4</v>
      </c>
      <c r="C117" s="7">
        <f t="shared" si="23"/>
        <v>10.774221633961332</v>
      </c>
      <c r="D117" s="163">
        <f t="shared" si="42"/>
        <v>10.706734285241733</v>
      </c>
      <c r="E117" s="164">
        <f t="shared" si="38"/>
        <v>99.999719934128393</v>
      </c>
      <c r="F117" s="162">
        <f t="shared" si="24"/>
        <v>3.8008939702618046E-3</v>
      </c>
      <c r="G117" s="162">
        <v>3.8E-3</v>
      </c>
      <c r="H117" s="168">
        <f t="shared" si="25"/>
        <v>0.57099999999999995</v>
      </c>
      <c r="I117" s="162">
        <f t="shared" si="22"/>
        <v>4.0695161785970636E-2</v>
      </c>
      <c r="J117" s="165">
        <f t="shared" si="26"/>
        <v>0.26233278480491923</v>
      </c>
      <c r="K117" s="165">
        <f t="shared" si="27"/>
        <v>2.1793951343648343</v>
      </c>
      <c r="L117" s="165">
        <f t="shared" si="28"/>
        <v>18.10586944069999</v>
      </c>
      <c r="M117" s="185">
        <f t="shared" si="39"/>
        <v>0.5983452180806661</v>
      </c>
      <c r="N117" s="162">
        <v>2.8160048085857363E-2</v>
      </c>
      <c r="O117" s="166">
        <f t="shared" si="40"/>
        <v>3.7889720521865188E-3</v>
      </c>
      <c r="Q117" s="162">
        <f t="shared" si="29"/>
        <v>2.276735488186821E-3</v>
      </c>
      <c r="R117" s="165">
        <f t="shared" si="30"/>
        <v>171.56715680372889</v>
      </c>
      <c r="S117" s="165">
        <f t="shared" si="31"/>
        <v>-36450.908238999124</v>
      </c>
      <c r="T117" s="165">
        <f t="shared" si="32"/>
        <v>7744306.8720193226</v>
      </c>
      <c r="U117" s="68">
        <f t="shared" si="33"/>
        <v>-0.22304817546171782</v>
      </c>
      <c r="V117" s="148">
        <f t="shared" si="34"/>
        <v>-8.4778246519034029E-4</v>
      </c>
      <c r="W117" s="165">
        <f t="shared" si="35"/>
        <v>2.3772349917472426E-2</v>
      </c>
      <c r="X117" s="165">
        <f t="shared" si="36"/>
        <v>-5.9451839135446813E-2</v>
      </c>
      <c r="Y117" s="165">
        <f t="shared" si="37"/>
        <v>0.14868202718104909</v>
      </c>
    </row>
    <row r="118" spans="1:25" x14ac:dyDescent="0.2">
      <c r="A118" s="162">
        <v>5.2000000000000006E-4</v>
      </c>
      <c r="B118" s="7">
        <f t="shared" si="41"/>
        <v>5.4549999999999998E-4</v>
      </c>
      <c r="C118" s="7">
        <f t="shared" si="23"/>
        <v>10.90920075629572</v>
      </c>
      <c r="D118" s="163">
        <f t="shared" si="42"/>
        <v>10.841711195128525</v>
      </c>
      <c r="E118" s="164">
        <f t="shared" si="38"/>
        <v>99.999999999999886</v>
      </c>
      <c r="F118" s="162">
        <f t="shared" si="24"/>
        <v>2.8006587149297503E-4</v>
      </c>
      <c r="G118" s="162">
        <v>2.7999999999999998E-4</v>
      </c>
      <c r="H118" s="168">
        <f t="shared" si="25"/>
        <v>0.52</v>
      </c>
      <c r="I118" s="162">
        <f t="shared" si="22"/>
        <v>3.0363932943388143E-3</v>
      </c>
      <c r="J118" s="165">
        <f t="shared" si="26"/>
        <v>1.9962992788789012E-2</v>
      </c>
      <c r="K118" s="165">
        <f t="shared" si="27"/>
        <v>0.16854209196057826</v>
      </c>
      <c r="L118" s="165">
        <f t="shared" si="28"/>
        <v>1.4229548175963249</v>
      </c>
      <c r="M118" s="185">
        <f t="shared" si="39"/>
        <v>0.54490366120994305</v>
      </c>
      <c r="N118" s="162">
        <v>2.0748828904010815E-3</v>
      </c>
      <c r="O118" s="166">
        <f t="shared" si="40"/>
        <v>2.7917826202995724E-4</v>
      </c>
      <c r="Q118" s="162">
        <f t="shared" si="29"/>
        <v>1.5277593289941789E-4</v>
      </c>
      <c r="R118" s="165">
        <f t="shared" si="30"/>
        <v>12.648158058368676</v>
      </c>
      <c r="S118" s="165">
        <f t="shared" si="31"/>
        <v>-2687.8859149083014</v>
      </c>
      <c r="T118" s="165">
        <f t="shared" si="32"/>
        <v>571208.12834736693</v>
      </c>
      <c r="U118" s="68">
        <f t="shared" si="33"/>
        <v>-0.26368027405967609</v>
      </c>
      <c r="V118" s="148">
        <f t="shared" si="34"/>
        <v>-7.3847845750029675E-5</v>
      </c>
      <c r="W118" s="165">
        <f t="shared" si="35"/>
        <v>1.8090276071592707E-3</v>
      </c>
      <c r="X118" s="165">
        <f t="shared" si="36"/>
        <v>-4.5976689498814817E-3</v>
      </c>
      <c r="Y118" s="165">
        <f t="shared" si="37"/>
        <v>1.1685039901573598E-2</v>
      </c>
    </row>
    <row r="119" spans="1:25" x14ac:dyDescent="0.2">
      <c r="A119" s="162">
        <v>4.7399999999999997E-4</v>
      </c>
      <c r="B119" s="7">
        <f t="shared" si="41"/>
        <v>4.9700000000000005E-4</v>
      </c>
      <c r="C119" s="7">
        <f t="shared" si="23"/>
        <v>11.042825320425916</v>
      </c>
      <c r="D119" s="163">
        <f t="shared" si="42"/>
        <v>10.976013038360819</v>
      </c>
      <c r="E119" s="164">
        <f t="shared" si="38"/>
        <v>99.999999999999886</v>
      </c>
      <c r="F119" s="162">
        <f t="shared" si="24"/>
        <v>0</v>
      </c>
      <c r="G119" s="162">
        <v>0</v>
      </c>
      <c r="H119" s="168">
        <f t="shared" si="25"/>
        <v>0.47399999999999998</v>
      </c>
      <c r="I119" s="162">
        <f t="shared" si="22"/>
        <v>0</v>
      </c>
      <c r="J119" s="165">
        <f t="shared" si="26"/>
        <v>0</v>
      </c>
      <c r="K119" s="165">
        <f t="shared" si="27"/>
        <v>0</v>
      </c>
      <c r="L119" s="165">
        <f t="shared" si="28"/>
        <v>0</v>
      </c>
      <c r="M119" s="185">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99.999999999999886</v>
      </c>
      <c r="F120" s="162">
        <f t="shared" si="24"/>
        <v>0</v>
      </c>
      <c r="G120" s="162">
        <v>0</v>
      </c>
      <c r="H120" s="168">
        <f t="shared" si="25"/>
        <v>0.432</v>
      </c>
      <c r="I120" s="162">
        <f t="shared" si="22"/>
        <v>0</v>
      </c>
      <c r="J120" s="165">
        <f t="shared" si="26"/>
        <v>0</v>
      </c>
      <c r="K120" s="165">
        <f t="shared" si="27"/>
        <v>0</v>
      </c>
      <c r="L120" s="165">
        <f t="shared" si="28"/>
        <v>0</v>
      </c>
      <c r="M120" s="185">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99.999999999999886</v>
      </c>
      <c r="F121" s="162">
        <f t="shared" si="24"/>
        <v>0</v>
      </c>
      <c r="G121" s="162">
        <v>0</v>
      </c>
      <c r="H121" s="168">
        <f t="shared" si="25"/>
        <v>0.39300000000000002</v>
      </c>
      <c r="I121" s="162">
        <f t="shared" si="22"/>
        <v>0</v>
      </c>
      <c r="J121" s="165">
        <f t="shared" si="26"/>
        <v>0</v>
      </c>
      <c r="K121" s="165">
        <f t="shared" si="27"/>
        <v>0</v>
      </c>
      <c r="L121" s="165">
        <f t="shared" si="28"/>
        <v>0</v>
      </c>
      <c r="M121" s="185">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99.999999999999886</v>
      </c>
      <c r="F122" s="162">
        <f t="shared" si="24"/>
        <v>0</v>
      </c>
      <c r="G122" s="162"/>
      <c r="H122" s="168">
        <f t="shared" si="25"/>
        <v>0</v>
      </c>
      <c r="I122" s="162" t="e">
        <f t="shared" si="22"/>
        <v>#NUM!</v>
      </c>
      <c r="J122" s="165" t="e">
        <f t="shared" si="26"/>
        <v>#NUM!</v>
      </c>
      <c r="K122" s="165" t="e">
        <f t="shared" si="27"/>
        <v>#NUM!</v>
      </c>
      <c r="L122" s="165" t="e">
        <f t="shared" si="28"/>
        <v>#NUM!</v>
      </c>
      <c r="M122" s="185"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99.999999999999886</v>
      </c>
      <c r="F123" s="162">
        <f t="shared" si="24"/>
        <v>0</v>
      </c>
      <c r="G123" s="162"/>
      <c r="H123" s="168">
        <f t="shared" si="25"/>
        <v>0</v>
      </c>
      <c r="I123" s="162" t="e">
        <f t="shared" si="22"/>
        <v>#NUM!</v>
      </c>
      <c r="J123" s="165" t="e">
        <f t="shared" si="26"/>
        <v>#NUM!</v>
      </c>
      <c r="K123" s="165" t="e">
        <f t="shared" si="27"/>
        <v>#NUM!</v>
      </c>
      <c r="L123" s="165" t="e">
        <f t="shared" si="28"/>
        <v>#NUM!</v>
      </c>
      <c r="M123" s="185"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99.999999999999886</v>
      </c>
      <c r="F124" s="162">
        <f t="shared" si="24"/>
        <v>0</v>
      </c>
      <c r="G124" s="162"/>
      <c r="H124" s="168">
        <f t="shared" si="25"/>
        <v>0</v>
      </c>
      <c r="I124" s="162" t="e">
        <f t="shared" si="22"/>
        <v>#NUM!</v>
      </c>
      <c r="J124" s="165" t="e">
        <f t="shared" si="26"/>
        <v>#NUM!</v>
      </c>
      <c r="K124" s="165" t="e">
        <f t="shared" si="27"/>
        <v>#NUM!</v>
      </c>
      <c r="L124" s="165" t="e">
        <f t="shared" si="28"/>
        <v>#NUM!</v>
      </c>
      <c r="M124" s="185"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99.999999999999886</v>
      </c>
      <c r="F125" s="162">
        <f t="shared" si="24"/>
        <v>0</v>
      </c>
      <c r="G125" s="162"/>
      <c r="H125" s="168">
        <f t="shared" si="25"/>
        <v>0</v>
      </c>
      <c r="I125" s="162" t="e">
        <f t="shared" si="22"/>
        <v>#NUM!</v>
      </c>
      <c r="J125" s="165" t="e">
        <f t="shared" si="26"/>
        <v>#NUM!</v>
      </c>
      <c r="K125" s="165" t="e">
        <f t="shared" si="27"/>
        <v>#NUM!</v>
      </c>
      <c r="L125" s="165" t="e">
        <f t="shared" si="28"/>
        <v>#NUM!</v>
      </c>
      <c r="M125" s="185"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99.999999999999886</v>
      </c>
      <c r="F126" s="162">
        <f t="shared" si="24"/>
        <v>0</v>
      </c>
      <c r="G126" s="162"/>
      <c r="H126" s="168">
        <f t="shared" si="25"/>
        <v>0</v>
      </c>
      <c r="I126" s="162" t="e">
        <f t="shared" si="22"/>
        <v>#NUM!</v>
      </c>
      <c r="J126" s="165" t="e">
        <f t="shared" si="26"/>
        <v>#NUM!</v>
      </c>
      <c r="K126" s="165" t="e">
        <f t="shared" si="27"/>
        <v>#NUM!</v>
      </c>
      <c r="L126" s="165" t="e">
        <f t="shared" si="28"/>
        <v>#NUM!</v>
      </c>
      <c r="M126" s="185"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99.999999999999886</v>
      </c>
      <c r="F127" s="162">
        <f t="shared" si="24"/>
        <v>0</v>
      </c>
      <c r="G127" s="162"/>
      <c r="H127" s="168">
        <f t="shared" si="25"/>
        <v>0</v>
      </c>
      <c r="I127" s="162" t="e">
        <f t="shared" si="22"/>
        <v>#NUM!</v>
      </c>
      <c r="J127" s="165" t="e">
        <f t="shared" si="26"/>
        <v>#NUM!</v>
      </c>
      <c r="K127" s="165" t="e">
        <f t="shared" si="27"/>
        <v>#NUM!</v>
      </c>
      <c r="L127" s="165" t="e">
        <f t="shared" si="28"/>
        <v>#NUM!</v>
      </c>
      <c r="M127" s="185"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99.999999999999886</v>
      </c>
      <c r="F128" s="162">
        <f t="shared" si="24"/>
        <v>0</v>
      </c>
      <c r="G128" s="162"/>
      <c r="H128" s="168">
        <f t="shared" si="25"/>
        <v>0</v>
      </c>
      <c r="I128" s="162" t="e">
        <f t="shared" si="22"/>
        <v>#NUM!</v>
      </c>
      <c r="J128" s="165" t="e">
        <f t="shared" si="26"/>
        <v>#NUM!</v>
      </c>
      <c r="K128" s="165" t="e">
        <f t="shared" si="27"/>
        <v>#NUM!</v>
      </c>
      <c r="L128" s="165" t="e">
        <f t="shared" si="28"/>
        <v>#NUM!</v>
      </c>
      <c r="M128" s="185"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99.999999999999886</v>
      </c>
      <c r="F129" s="162">
        <f t="shared" si="24"/>
        <v>0</v>
      </c>
      <c r="G129" s="162"/>
      <c r="H129" s="168">
        <f t="shared" si="25"/>
        <v>0</v>
      </c>
      <c r="I129" s="162" t="e">
        <f t="shared" si="22"/>
        <v>#NUM!</v>
      </c>
      <c r="J129" s="165" t="e">
        <f t="shared" si="26"/>
        <v>#NUM!</v>
      </c>
      <c r="K129" s="165" t="e">
        <f t="shared" si="27"/>
        <v>#NUM!</v>
      </c>
      <c r="L129" s="165" t="e">
        <f t="shared" si="28"/>
        <v>#NUM!</v>
      </c>
      <c r="M129" s="185"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99.999999999999886</v>
      </c>
      <c r="F130" s="162">
        <f t="shared" si="24"/>
        <v>0</v>
      </c>
      <c r="G130" s="162"/>
      <c r="H130" s="168">
        <f t="shared" si="25"/>
        <v>0</v>
      </c>
      <c r="I130" s="162" t="e">
        <f t="shared" si="22"/>
        <v>#NUM!</v>
      </c>
      <c r="J130" s="165" t="e">
        <f t="shared" si="26"/>
        <v>#NUM!</v>
      </c>
      <c r="K130" s="165" t="e">
        <f t="shared" si="27"/>
        <v>#NUM!</v>
      </c>
      <c r="L130" s="165" t="e">
        <f t="shared" si="28"/>
        <v>#NUM!</v>
      </c>
      <c r="M130" s="185"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99.999999999999886</v>
      </c>
      <c r="F131" s="162">
        <f t="shared" si="24"/>
        <v>0</v>
      </c>
      <c r="G131" s="162"/>
      <c r="H131" s="168">
        <f t="shared" si="25"/>
        <v>0</v>
      </c>
      <c r="I131" s="162" t="e">
        <f t="shared" si="22"/>
        <v>#NUM!</v>
      </c>
      <c r="J131" s="165" t="e">
        <f t="shared" si="26"/>
        <v>#NUM!</v>
      </c>
      <c r="K131" s="165" t="e">
        <f t="shared" si="27"/>
        <v>#NUM!</v>
      </c>
      <c r="L131" s="165" t="e">
        <f t="shared" si="28"/>
        <v>#NUM!</v>
      </c>
      <c r="M131" s="185"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99.999999999999886</v>
      </c>
      <c r="F132" s="162">
        <f t="shared" si="24"/>
        <v>0</v>
      </c>
      <c r="G132" s="162"/>
      <c r="H132" s="168">
        <f t="shared" si="25"/>
        <v>0</v>
      </c>
      <c r="I132" s="162" t="e">
        <f t="shared" si="22"/>
        <v>#NUM!</v>
      </c>
      <c r="J132" s="165" t="e">
        <f t="shared" si="26"/>
        <v>#NUM!</v>
      </c>
      <c r="K132" s="165" t="e">
        <f t="shared" si="27"/>
        <v>#NUM!</v>
      </c>
      <c r="L132" s="165" t="e">
        <f t="shared" si="28"/>
        <v>#NUM!</v>
      </c>
      <c r="M132" s="185"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99.999999999999886</v>
      </c>
      <c r="F133" s="162">
        <f t="shared" si="24"/>
        <v>0</v>
      </c>
      <c r="G133" s="162"/>
      <c r="H133" s="168">
        <f t="shared" si="25"/>
        <v>0</v>
      </c>
      <c r="I133" s="162" t="e">
        <f t="shared" si="22"/>
        <v>#NUM!</v>
      </c>
      <c r="J133" s="165" t="e">
        <f t="shared" si="26"/>
        <v>#NUM!</v>
      </c>
      <c r="K133" s="165" t="e">
        <f t="shared" si="27"/>
        <v>#NUM!</v>
      </c>
      <c r="L133" s="165" t="e">
        <f t="shared" si="28"/>
        <v>#NUM!</v>
      </c>
      <c r="M133" s="185"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99.999999999999886</v>
      </c>
      <c r="F134" s="162">
        <f t="shared" si="24"/>
        <v>0</v>
      </c>
      <c r="G134" s="162"/>
      <c r="H134" s="168">
        <f t="shared" si="25"/>
        <v>0</v>
      </c>
      <c r="I134" s="162" t="e">
        <f t="shared" si="22"/>
        <v>#NUM!</v>
      </c>
      <c r="J134" s="165" t="e">
        <f t="shared" si="26"/>
        <v>#NUM!</v>
      </c>
      <c r="K134" s="165" t="e">
        <f t="shared" si="27"/>
        <v>#NUM!</v>
      </c>
      <c r="L134" s="165" t="e">
        <f t="shared" si="28"/>
        <v>#NUM!</v>
      </c>
      <c r="M134" s="185"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99.999999999999886</v>
      </c>
      <c r="F135" s="162">
        <f t="shared" si="24"/>
        <v>0</v>
      </c>
      <c r="G135" s="162"/>
      <c r="H135" s="168">
        <f t="shared" si="25"/>
        <v>0</v>
      </c>
      <c r="I135" s="162" t="e">
        <f t="shared" si="22"/>
        <v>#NUM!</v>
      </c>
      <c r="J135" s="165" t="e">
        <f t="shared" si="26"/>
        <v>#NUM!</v>
      </c>
      <c r="K135" s="165" t="e">
        <f t="shared" si="27"/>
        <v>#NUM!</v>
      </c>
      <c r="L135" s="165" t="e">
        <f t="shared" si="28"/>
        <v>#NUM!</v>
      </c>
      <c r="M135" s="185"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99.999999999999886</v>
      </c>
      <c r="F136" s="162">
        <f t="shared" si="24"/>
        <v>0</v>
      </c>
      <c r="G136" s="162"/>
      <c r="H136" s="168">
        <f t="shared" si="25"/>
        <v>0</v>
      </c>
      <c r="I136" s="162" t="e">
        <f t="shared" si="22"/>
        <v>#NUM!</v>
      </c>
      <c r="J136" s="165" t="e">
        <f t="shared" si="26"/>
        <v>#NUM!</v>
      </c>
      <c r="K136" s="165" t="e">
        <f t="shared" si="27"/>
        <v>#NUM!</v>
      </c>
      <c r="L136" s="165" t="e">
        <f t="shared" si="28"/>
        <v>#NUM!</v>
      </c>
      <c r="M136" s="185"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99.999999999999886</v>
      </c>
      <c r="F137" s="162">
        <f t="shared" si="24"/>
        <v>0</v>
      </c>
      <c r="G137" s="162"/>
      <c r="H137" s="168">
        <f t="shared" si="25"/>
        <v>0</v>
      </c>
      <c r="I137" s="162" t="e">
        <f t="shared" si="22"/>
        <v>#NUM!</v>
      </c>
      <c r="J137" s="165" t="e">
        <f t="shared" si="26"/>
        <v>#NUM!</v>
      </c>
      <c r="K137" s="165" t="e">
        <f t="shared" si="27"/>
        <v>#NUM!</v>
      </c>
      <c r="L137" s="165" t="e">
        <f t="shared" si="28"/>
        <v>#NUM!</v>
      </c>
      <c r="M137" s="185"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99.999999999999886</v>
      </c>
      <c r="F138" s="162">
        <f t="shared" si="24"/>
        <v>0</v>
      </c>
      <c r="G138" s="162"/>
      <c r="H138" s="168">
        <f t="shared" si="25"/>
        <v>0</v>
      </c>
      <c r="I138" s="162" t="e">
        <f t="shared" si="22"/>
        <v>#NUM!</v>
      </c>
      <c r="J138" s="165" t="e">
        <f t="shared" si="26"/>
        <v>#NUM!</v>
      </c>
      <c r="K138" s="165" t="e">
        <f t="shared" si="27"/>
        <v>#NUM!</v>
      </c>
      <c r="L138" s="165" t="e">
        <f t="shared" si="28"/>
        <v>#NUM!</v>
      </c>
      <c r="M138" s="185"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99.999999999999886</v>
      </c>
      <c r="F139" s="162">
        <f t="shared" si="24"/>
        <v>0</v>
      </c>
      <c r="G139" s="162"/>
      <c r="H139" s="168">
        <f t="shared" si="25"/>
        <v>0</v>
      </c>
      <c r="I139" s="162" t="e">
        <f t="shared" si="22"/>
        <v>#NUM!</v>
      </c>
      <c r="J139" s="165" t="e">
        <f t="shared" si="26"/>
        <v>#NUM!</v>
      </c>
      <c r="K139" s="165" t="e">
        <f t="shared" si="27"/>
        <v>#NUM!</v>
      </c>
      <c r="L139" s="165" t="e">
        <f t="shared" si="28"/>
        <v>#NUM!</v>
      </c>
      <c r="M139" s="185"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99.999999999999886</v>
      </c>
      <c r="F140" s="162">
        <f t="shared" si="24"/>
        <v>0</v>
      </c>
      <c r="G140" s="162"/>
      <c r="H140" s="168">
        <f t="shared" si="25"/>
        <v>0</v>
      </c>
      <c r="I140" s="162" t="e">
        <f t="shared" si="22"/>
        <v>#NUM!</v>
      </c>
      <c r="J140" s="165" t="e">
        <f t="shared" si="26"/>
        <v>#NUM!</v>
      </c>
      <c r="K140" s="165" t="e">
        <f t="shared" si="27"/>
        <v>#NUM!</v>
      </c>
      <c r="L140" s="165" t="e">
        <f t="shared" si="28"/>
        <v>#NUM!</v>
      </c>
      <c r="M140" s="185"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99.999999999999886</v>
      </c>
      <c r="F141" s="162">
        <f t="shared" si="24"/>
        <v>0</v>
      </c>
      <c r="G141" s="162"/>
      <c r="H141" s="168">
        <f t="shared" si="25"/>
        <v>0</v>
      </c>
      <c r="I141" s="162" t="e">
        <f t="shared" si="22"/>
        <v>#NUM!</v>
      </c>
      <c r="J141" s="165" t="e">
        <f t="shared" si="26"/>
        <v>#NUM!</v>
      </c>
      <c r="K141" s="165" t="e">
        <f t="shared" si="27"/>
        <v>#NUM!</v>
      </c>
      <c r="L141" s="165" t="e">
        <f t="shared" si="28"/>
        <v>#NUM!</v>
      </c>
      <c r="M141" s="185"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99.999999999999886</v>
      </c>
      <c r="F142" s="162">
        <f t="shared" si="24"/>
        <v>0</v>
      </c>
      <c r="G142" s="162"/>
      <c r="H142" s="168">
        <f t="shared" si="25"/>
        <v>0</v>
      </c>
      <c r="I142" s="162" t="e">
        <f t="shared" si="22"/>
        <v>#NUM!</v>
      </c>
      <c r="J142" s="165" t="e">
        <f t="shared" si="26"/>
        <v>#NUM!</v>
      </c>
      <c r="K142" s="165" t="e">
        <f t="shared" si="27"/>
        <v>#NUM!</v>
      </c>
      <c r="L142" s="165" t="e">
        <f t="shared" si="28"/>
        <v>#NUM!</v>
      </c>
      <c r="M142" s="185"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99.999999999999886</v>
      </c>
      <c r="F143" s="162">
        <f t="shared" si="24"/>
        <v>0</v>
      </c>
      <c r="G143" s="162"/>
      <c r="H143" s="168">
        <f t="shared" si="25"/>
        <v>0</v>
      </c>
      <c r="I143" s="162" t="e">
        <f t="shared" si="22"/>
        <v>#NUM!</v>
      </c>
      <c r="J143" s="165" t="e">
        <f t="shared" si="26"/>
        <v>#NUM!</v>
      </c>
      <c r="K143" s="165" t="e">
        <f t="shared" si="27"/>
        <v>#NUM!</v>
      </c>
      <c r="L143" s="165" t="e">
        <f t="shared" si="28"/>
        <v>#NUM!</v>
      </c>
      <c r="M143" s="185"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99.999999999999886</v>
      </c>
      <c r="F144" s="162">
        <f t="shared" si="24"/>
        <v>0</v>
      </c>
      <c r="G144" s="162"/>
      <c r="H144" s="168">
        <f t="shared" si="25"/>
        <v>0</v>
      </c>
      <c r="I144" s="162" t="e">
        <f t="shared" si="22"/>
        <v>#NUM!</v>
      </c>
      <c r="J144" s="165" t="e">
        <f t="shared" si="26"/>
        <v>#NUM!</v>
      </c>
      <c r="K144" s="165" t="e">
        <f t="shared" si="27"/>
        <v>#NUM!</v>
      </c>
      <c r="L144" s="165" t="e">
        <f t="shared" si="28"/>
        <v>#NUM!</v>
      </c>
      <c r="M144" s="185"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99.999999999999886</v>
      </c>
      <c r="F145" s="162">
        <f t="shared" si="24"/>
        <v>0</v>
      </c>
      <c r="G145" s="162"/>
      <c r="H145" s="168">
        <f t="shared" si="25"/>
        <v>0</v>
      </c>
      <c r="I145" s="162" t="e">
        <f t="shared" si="22"/>
        <v>#NUM!</v>
      </c>
      <c r="J145" s="165" t="e">
        <f t="shared" si="26"/>
        <v>#NUM!</v>
      </c>
      <c r="K145" s="165" t="e">
        <f t="shared" si="27"/>
        <v>#NUM!</v>
      </c>
      <c r="L145" s="165" t="e">
        <f t="shared" si="28"/>
        <v>#NUM!</v>
      </c>
      <c r="M145" s="185"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99.999999999999886</v>
      </c>
      <c r="F146" s="162">
        <f t="shared" si="24"/>
        <v>0</v>
      </c>
      <c r="G146" s="162"/>
      <c r="H146" s="168">
        <f t="shared" si="25"/>
        <v>0</v>
      </c>
      <c r="I146" s="162" t="e">
        <f t="shared" si="22"/>
        <v>#NUM!</v>
      </c>
      <c r="J146" s="165" t="e">
        <f t="shared" si="26"/>
        <v>#NUM!</v>
      </c>
      <c r="K146" s="165" t="e">
        <f t="shared" si="27"/>
        <v>#NUM!</v>
      </c>
      <c r="L146" s="165" t="e">
        <f t="shared" si="28"/>
        <v>#NUM!</v>
      </c>
      <c r="M146" s="185"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99.999999999999886</v>
      </c>
      <c r="F147" s="162">
        <f t="shared" si="24"/>
        <v>0</v>
      </c>
      <c r="G147" s="162"/>
      <c r="H147" s="168">
        <f t="shared" si="25"/>
        <v>0</v>
      </c>
      <c r="I147" s="162" t="e">
        <f t="shared" si="22"/>
        <v>#NUM!</v>
      </c>
      <c r="J147" s="165" t="e">
        <f t="shared" si="26"/>
        <v>#NUM!</v>
      </c>
      <c r="K147" s="165" t="e">
        <f t="shared" si="27"/>
        <v>#NUM!</v>
      </c>
      <c r="L147" s="165" t="e">
        <f t="shared" si="28"/>
        <v>#NUM!</v>
      </c>
      <c r="M147" s="185"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99.999999999999886</v>
      </c>
      <c r="F148" s="162">
        <f t="shared" si="24"/>
        <v>0</v>
      </c>
      <c r="G148" s="162"/>
      <c r="H148" s="168">
        <f t="shared" si="25"/>
        <v>0</v>
      </c>
      <c r="I148" s="162" t="e">
        <f t="shared" si="22"/>
        <v>#NUM!</v>
      </c>
      <c r="J148" s="165" t="e">
        <f t="shared" si="26"/>
        <v>#NUM!</v>
      </c>
      <c r="K148" s="165" t="e">
        <f t="shared" si="27"/>
        <v>#NUM!</v>
      </c>
      <c r="L148" s="165" t="e">
        <f t="shared" si="28"/>
        <v>#NUM!</v>
      </c>
      <c r="M148" s="185"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99.999999999999886</v>
      </c>
      <c r="F149" s="162">
        <f t="shared" si="24"/>
        <v>0</v>
      </c>
      <c r="G149" s="162"/>
      <c r="H149" s="168">
        <f t="shared" si="25"/>
        <v>0</v>
      </c>
      <c r="I149" s="162" t="e">
        <f t="shared" si="22"/>
        <v>#NUM!</v>
      </c>
      <c r="J149" s="165" t="e">
        <f t="shared" si="26"/>
        <v>#NUM!</v>
      </c>
      <c r="K149" s="165" t="e">
        <f t="shared" si="27"/>
        <v>#NUM!</v>
      </c>
      <c r="L149" s="165" t="e">
        <f t="shared" si="28"/>
        <v>#NUM!</v>
      </c>
      <c r="M149" s="185"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99.999999999999886</v>
      </c>
      <c r="F150" s="162">
        <f t="shared" si="24"/>
        <v>0</v>
      </c>
      <c r="G150" s="162"/>
      <c r="H150" s="168">
        <f t="shared" si="25"/>
        <v>0</v>
      </c>
      <c r="I150" s="162" t="e">
        <f t="shared" si="22"/>
        <v>#NUM!</v>
      </c>
      <c r="J150" s="165" t="e">
        <f t="shared" si="26"/>
        <v>#NUM!</v>
      </c>
      <c r="K150" s="165" t="e">
        <f t="shared" si="27"/>
        <v>#NUM!</v>
      </c>
      <c r="L150" s="165" t="e">
        <f t="shared" si="28"/>
        <v>#NUM!</v>
      </c>
      <c r="M150" s="185"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99.999999999999886</v>
      </c>
      <c r="F151" s="162">
        <f t="shared" si="24"/>
        <v>0</v>
      </c>
      <c r="G151" s="162"/>
      <c r="H151" s="168">
        <f t="shared" si="25"/>
        <v>0</v>
      </c>
      <c r="I151" s="162" t="e">
        <f t="shared" si="22"/>
        <v>#NUM!</v>
      </c>
      <c r="J151" s="165" t="e">
        <f t="shared" si="26"/>
        <v>#NUM!</v>
      </c>
      <c r="K151" s="165" t="e">
        <f t="shared" si="27"/>
        <v>#NUM!</v>
      </c>
      <c r="L151" s="165" t="e">
        <f t="shared" si="28"/>
        <v>#NUM!</v>
      </c>
      <c r="M151" s="185"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99.999999999999886</v>
      </c>
      <c r="F152" s="162">
        <f t="shared" si="24"/>
        <v>0</v>
      </c>
      <c r="G152" s="162"/>
      <c r="H152" s="168">
        <f t="shared" si="25"/>
        <v>0</v>
      </c>
      <c r="I152" s="162" t="e">
        <f t="shared" si="22"/>
        <v>#NUM!</v>
      </c>
      <c r="J152" s="165" t="e">
        <f t="shared" si="26"/>
        <v>#NUM!</v>
      </c>
      <c r="K152" s="165" t="e">
        <f t="shared" si="27"/>
        <v>#NUM!</v>
      </c>
      <c r="L152" s="165" t="e">
        <f t="shared" si="28"/>
        <v>#NUM!</v>
      </c>
      <c r="M152" s="185"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99.999999999999886</v>
      </c>
      <c r="F153" s="162">
        <f t="shared" si="24"/>
        <v>0</v>
      </c>
      <c r="G153" s="162"/>
      <c r="H153" s="168">
        <f t="shared" si="25"/>
        <v>0</v>
      </c>
      <c r="I153" s="162" t="e">
        <f t="shared" si="22"/>
        <v>#NUM!</v>
      </c>
      <c r="J153" s="165" t="e">
        <f t="shared" si="26"/>
        <v>#NUM!</v>
      </c>
      <c r="K153" s="165" t="e">
        <f t="shared" si="27"/>
        <v>#NUM!</v>
      </c>
      <c r="L153" s="165" t="e">
        <f t="shared" si="28"/>
        <v>#NUM!</v>
      </c>
      <c r="M153" s="185"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99.999999999999886</v>
      </c>
      <c r="F154" s="162">
        <f t="shared" si="24"/>
        <v>0</v>
      </c>
      <c r="G154" s="162"/>
      <c r="H154" s="168">
        <f t="shared" si="25"/>
        <v>0</v>
      </c>
      <c r="I154" s="162" t="e">
        <f t="shared" si="22"/>
        <v>#NUM!</v>
      </c>
      <c r="J154" s="165" t="e">
        <f t="shared" si="26"/>
        <v>#NUM!</v>
      </c>
      <c r="K154" s="165" t="e">
        <f t="shared" si="27"/>
        <v>#NUM!</v>
      </c>
      <c r="L154" s="165" t="e">
        <f t="shared" si="28"/>
        <v>#NUM!</v>
      </c>
      <c r="M154" s="185"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99.999999999999886</v>
      </c>
      <c r="F155" s="162">
        <f t="shared" si="24"/>
        <v>0</v>
      </c>
      <c r="G155" s="162"/>
      <c r="H155" s="168">
        <f t="shared" si="25"/>
        <v>0</v>
      </c>
      <c r="I155" s="162" t="e">
        <f t="shared" si="22"/>
        <v>#NUM!</v>
      </c>
      <c r="J155" s="165" t="e">
        <f t="shared" si="26"/>
        <v>#NUM!</v>
      </c>
      <c r="K155" s="165" t="e">
        <f t="shared" si="27"/>
        <v>#NUM!</v>
      </c>
      <c r="L155" s="165" t="e">
        <f t="shared" si="28"/>
        <v>#NUM!</v>
      </c>
      <c r="M155" s="185"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99.999999999999886</v>
      </c>
      <c r="F156" s="162">
        <f t="shared" si="24"/>
        <v>0</v>
      </c>
      <c r="G156" s="162"/>
      <c r="H156" s="168">
        <f t="shared" si="25"/>
        <v>0</v>
      </c>
      <c r="I156" s="162" t="e">
        <f t="shared" si="22"/>
        <v>#NUM!</v>
      </c>
      <c r="J156" s="165" t="e">
        <f t="shared" si="26"/>
        <v>#NUM!</v>
      </c>
      <c r="K156" s="165" t="e">
        <f t="shared" si="27"/>
        <v>#NUM!</v>
      </c>
      <c r="L156" s="165" t="e">
        <f t="shared" si="28"/>
        <v>#NUM!</v>
      </c>
      <c r="M156" s="185"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99.999999999999886</v>
      </c>
      <c r="F157" s="162">
        <f t="shared" si="24"/>
        <v>0</v>
      </c>
      <c r="G157" s="162"/>
      <c r="H157" s="168">
        <f t="shared" si="25"/>
        <v>0</v>
      </c>
      <c r="I157" s="162" t="e">
        <f t="shared" si="22"/>
        <v>#NUM!</v>
      </c>
      <c r="J157" s="165" t="e">
        <f t="shared" si="26"/>
        <v>#NUM!</v>
      </c>
      <c r="K157" s="165" t="e">
        <f t="shared" si="27"/>
        <v>#NUM!</v>
      </c>
      <c r="L157" s="165" t="e">
        <f t="shared" si="28"/>
        <v>#NUM!</v>
      </c>
      <c r="M157" s="185"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99.999999999999886</v>
      </c>
      <c r="F158" s="162">
        <f t="shared" si="24"/>
        <v>0</v>
      </c>
      <c r="G158" s="162"/>
      <c r="H158" s="168">
        <f t="shared" si="25"/>
        <v>0</v>
      </c>
      <c r="I158" s="162" t="e">
        <f t="shared" ref="I158:I221" si="43">D158*F158</f>
        <v>#NUM!</v>
      </c>
      <c r="J158" s="165" t="e">
        <f t="shared" si="26"/>
        <v>#NUM!</v>
      </c>
      <c r="K158" s="165" t="e">
        <f t="shared" si="27"/>
        <v>#NUM!</v>
      </c>
      <c r="L158" s="165" t="e">
        <f t="shared" si="28"/>
        <v>#NUM!</v>
      </c>
      <c r="M158" s="185"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99.999999999999886</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5"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99.999999999999886</v>
      </c>
      <c r="F160" s="162">
        <f t="shared" si="45"/>
        <v>0</v>
      </c>
      <c r="G160" s="162"/>
      <c r="H160" s="168">
        <f t="shared" si="46"/>
        <v>0</v>
      </c>
      <c r="I160" s="162" t="e">
        <f t="shared" si="43"/>
        <v>#NUM!</v>
      </c>
      <c r="J160" s="165" t="e">
        <f t="shared" si="47"/>
        <v>#NUM!</v>
      </c>
      <c r="K160" s="165" t="e">
        <f t="shared" si="48"/>
        <v>#NUM!</v>
      </c>
      <c r="L160" s="165" t="e">
        <f t="shared" si="49"/>
        <v>#NUM!</v>
      </c>
      <c r="M160" s="185"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99.999999999999886</v>
      </c>
      <c r="F161" s="162">
        <f t="shared" si="45"/>
        <v>0</v>
      </c>
      <c r="G161" s="162"/>
      <c r="H161" s="168">
        <f t="shared" si="46"/>
        <v>0</v>
      </c>
      <c r="I161" s="162" t="e">
        <f t="shared" si="43"/>
        <v>#NUM!</v>
      </c>
      <c r="J161" s="165" t="e">
        <f t="shared" si="47"/>
        <v>#NUM!</v>
      </c>
      <c r="K161" s="165" t="e">
        <f t="shared" si="48"/>
        <v>#NUM!</v>
      </c>
      <c r="L161" s="165" t="e">
        <f t="shared" si="49"/>
        <v>#NUM!</v>
      </c>
      <c r="M161" s="185"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99.999999999999886</v>
      </c>
      <c r="F162" s="162">
        <f t="shared" si="45"/>
        <v>0</v>
      </c>
      <c r="G162" s="162"/>
      <c r="H162" s="168">
        <f t="shared" si="46"/>
        <v>0</v>
      </c>
      <c r="I162" s="162" t="e">
        <f t="shared" si="43"/>
        <v>#NUM!</v>
      </c>
      <c r="J162" s="165" t="e">
        <f t="shared" si="47"/>
        <v>#NUM!</v>
      </c>
      <c r="K162" s="165" t="e">
        <f t="shared" si="48"/>
        <v>#NUM!</v>
      </c>
      <c r="L162" s="165" t="e">
        <f t="shared" si="49"/>
        <v>#NUM!</v>
      </c>
      <c r="M162" s="185"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99.999999999999886</v>
      </c>
      <c r="F163" s="162">
        <f t="shared" si="45"/>
        <v>0</v>
      </c>
      <c r="G163" s="162"/>
      <c r="H163" s="168">
        <f t="shared" si="46"/>
        <v>0</v>
      </c>
      <c r="I163" s="162" t="e">
        <f t="shared" si="43"/>
        <v>#NUM!</v>
      </c>
      <c r="J163" s="165" t="e">
        <f t="shared" si="47"/>
        <v>#NUM!</v>
      </c>
      <c r="K163" s="165" t="e">
        <f t="shared" si="48"/>
        <v>#NUM!</v>
      </c>
      <c r="L163" s="165" t="e">
        <f t="shared" si="49"/>
        <v>#NUM!</v>
      </c>
      <c r="M163" s="185"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99.999999999999886</v>
      </c>
      <c r="F164" s="162">
        <f t="shared" si="45"/>
        <v>0</v>
      </c>
      <c r="G164" s="162"/>
      <c r="H164" s="168">
        <f t="shared" si="46"/>
        <v>0</v>
      </c>
      <c r="I164" s="162" t="e">
        <f t="shared" si="43"/>
        <v>#NUM!</v>
      </c>
      <c r="J164" s="165" t="e">
        <f t="shared" si="47"/>
        <v>#NUM!</v>
      </c>
      <c r="K164" s="165" t="e">
        <f t="shared" si="48"/>
        <v>#NUM!</v>
      </c>
      <c r="L164" s="165" t="e">
        <f t="shared" si="49"/>
        <v>#NUM!</v>
      </c>
      <c r="M164" s="185"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99.999999999999886</v>
      </c>
      <c r="F165" s="162">
        <f t="shared" si="45"/>
        <v>0</v>
      </c>
      <c r="G165" s="162"/>
      <c r="H165" s="168">
        <f t="shared" si="46"/>
        <v>0</v>
      </c>
      <c r="I165" s="162" t="e">
        <f t="shared" si="43"/>
        <v>#NUM!</v>
      </c>
      <c r="J165" s="165" t="e">
        <f t="shared" si="47"/>
        <v>#NUM!</v>
      </c>
      <c r="K165" s="165" t="e">
        <f t="shared" si="48"/>
        <v>#NUM!</v>
      </c>
      <c r="L165" s="165" t="e">
        <f t="shared" si="49"/>
        <v>#NUM!</v>
      </c>
      <c r="M165" s="185"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99.999999999999886</v>
      </c>
      <c r="F166" s="162">
        <f t="shared" si="45"/>
        <v>0</v>
      </c>
      <c r="G166" s="162"/>
      <c r="H166" s="168">
        <f t="shared" si="46"/>
        <v>0</v>
      </c>
      <c r="I166" s="162" t="e">
        <f t="shared" si="43"/>
        <v>#NUM!</v>
      </c>
      <c r="J166" s="165" t="e">
        <f t="shared" si="47"/>
        <v>#NUM!</v>
      </c>
      <c r="K166" s="165" t="e">
        <f t="shared" si="48"/>
        <v>#NUM!</v>
      </c>
      <c r="L166" s="165" t="e">
        <f t="shared" si="49"/>
        <v>#NUM!</v>
      </c>
      <c r="M166" s="185"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99.999999999999886</v>
      </c>
      <c r="F167" s="162">
        <f t="shared" si="45"/>
        <v>0</v>
      </c>
      <c r="G167" s="162"/>
      <c r="H167" s="168">
        <f t="shared" si="46"/>
        <v>0</v>
      </c>
      <c r="I167" s="162" t="e">
        <f t="shared" si="43"/>
        <v>#NUM!</v>
      </c>
      <c r="J167" s="165" t="e">
        <f t="shared" si="47"/>
        <v>#NUM!</v>
      </c>
      <c r="K167" s="165" t="e">
        <f t="shared" si="48"/>
        <v>#NUM!</v>
      </c>
      <c r="L167" s="165" t="e">
        <f t="shared" si="49"/>
        <v>#NUM!</v>
      </c>
      <c r="M167" s="185"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99.999999999999886</v>
      </c>
      <c r="F168" s="162">
        <f t="shared" si="45"/>
        <v>0</v>
      </c>
      <c r="G168" s="162"/>
      <c r="H168" s="168">
        <f t="shared" si="46"/>
        <v>0</v>
      </c>
      <c r="I168" s="162" t="e">
        <f t="shared" si="43"/>
        <v>#NUM!</v>
      </c>
      <c r="J168" s="165" t="e">
        <f t="shared" si="47"/>
        <v>#NUM!</v>
      </c>
      <c r="K168" s="165" t="e">
        <f t="shared" si="48"/>
        <v>#NUM!</v>
      </c>
      <c r="L168" s="165" t="e">
        <f t="shared" si="49"/>
        <v>#NUM!</v>
      </c>
      <c r="M168" s="185"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99.999999999999886</v>
      </c>
      <c r="F169" s="162">
        <f t="shared" si="45"/>
        <v>0</v>
      </c>
      <c r="G169" s="162"/>
      <c r="H169" s="168">
        <f t="shared" si="46"/>
        <v>0</v>
      </c>
      <c r="I169" s="162" t="e">
        <f t="shared" si="43"/>
        <v>#NUM!</v>
      </c>
      <c r="J169" s="165" t="e">
        <f t="shared" si="47"/>
        <v>#NUM!</v>
      </c>
      <c r="K169" s="165" t="e">
        <f t="shared" si="48"/>
        <v>#NUM!</v>
      </c>
      <c r="L169" s="165" t="e">
        <f t="shared" si="49"/>
        <v>#NUM!</v>
      </c>
      <c r="M169" s="185"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99.999999999999886</v>
      </c>
      <c r="F170" s="162">
        <f t="shared" si="45"/>
        <v>0</v>
      </c>
      <c r="G170" s="162"/>
      <c r="H170" s="168">
        <f t="shared" si="46"/>
        <v>0</v>
      </c>
      <c r="I170" s="162" t="e">
        <f t="shared" si="43"/>
        <v>#NUM!</v>
      </c>
      <c r="J170" s="165" t="e">
        <f t="shared" si="47"/>
        <v>#NUM!</v>
      </c>
      <c r="K170" s="165" t="e">
        <f t="shared" si="48"/>
        <v>#NUM!</v>
      </c>
      <c r="L170" s="165" t="e">
        <f t="shared" si="49"/>
        <v>#NUM!</v>
      </c>
      <c r="M170" s="185"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99.999999999999886</v>
      </c>
      <c r="F171" s="162">
        <f t="shared" si="45"/>
        <v>0</v>
      </c>
      <c r="G171" s="162"/>
      <c r="H171" s="168">
        <f t="shared" si="46"/>
        <v>0</v>
      </c>
      <c r="I171" s="162" t="e">
        <f t="shared" si="43"/>
        <v>#NUM!</v>
      </c>
      <c r="J171" s="165" t="e">
        <f t="shared" si="47"/>
        <v>#NUM!</v>
      </c>
      <c r="K171" s="165" t="e">
        <f t="shared" si="48"/>
        <v>#NUM!</v>
      </c>
      <c r="L171" s="165" t="e">
        <f t="shared" si="49"/>
        <v>#NUM!</v>
      </c>
      <c r="M171" s="185"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99.999999999999886</v>
      </c>
      <c r="F172" s="162">
        <f t="shared" si="45"/>
        <v>0</v>
      </c>
      <c r="G172" s="162"/>
      <c r="H172" s="168">
        <f t="shared" si="46"/>
        <v>0</v>
      </c>
      <c r="I172" s="162" t="e">
        <f t="shared" si="43"/>
        <v>#NUM!</v>
      </c>
      <c r="J172" s="165" t="e">
        <f t="shared" si="47"/>
        <v>#NUM!</v>
      </c>
      <c r="K172" s="165" t="e">
        <f t="shared" si="48"/>
        <v>#NUM!</v>
      </c>
      <c r="L172" s="165" t="e">
        <f t="shared" si="49"/>
        <v>#NUM!</v>
      </c>
      <c r="M172" s="185"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99.999999999999886</v>
      </c>
      <c r="F173" s="162">
        <f t="shared" si="45"/>
        <v>0</v>
      </c>
      <c r="G173" s="162"/>
      <c r="H173" s="168">
        <f t="shared" si="46"/>
        <v>0</v>
      </c>
      <c r="I173" s="162" t="e">
        <f t="shared" si="43"/>
        <v>#NUM!</v>
      </c>
      <c r="J173" s="165" t="e">
        <f t="shared" si="47"/>
        <v>#NUM!</v>
      </c>
      <c r="K173" s="165" t="e">
        <f t="shared" si="48"/>
        <v>#NUM!</v>
      </c>
      <c r="L173" s="165" t="e">
        <f t="shared" si="49"/>
        <v>#NUM!</v>
      </c>
      <c r="M173" s="185"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99.999999999999886</v>
      </c>
      <c r="F174" s="162">
        <f t="shared" si="45"/>
        <v>0</v>
      </c>
      <c r="G174" s="162"/>
      <c r="H174" s="168">
        <f t="shared" si="46"/>
        <v>0</v>
      </c>
      <c r="I174" s="162" t="e">
        <f t="shared" si="43"/>
        <v>#NUM!</v>
      </c>
      <c r="J174" s="165" t="e">
        <f t="shared" si="47"/>
        <v>#NUM!</v>
      </c>
      <c r="K174" s="165" t="e">
        <f t="shared" si="48"/>
        <v>#NUM!</v>
      </c>
      <c r="L174" s="165" t="e">
        <f t="shared" si="49"/>
        <v>#NUM!</v>
      </c>
      <c r="M174" s="185"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99.999999999999886</v>
      </c>
      <c r="F175" s="162">
        <f t="shared" si="45"/>
        <v>0</v>
      </c>
      <c r="G175" s="162"/>
      <c r="H175" s="168">
        <f t="shared" si="46"/>
        <v>0</v>
      </c>
      <c r="I175" s="162" t="e">
        <f t="shared" si="43"/>
        <v>#NUM!</v>
      </c>
      <c r="J175" s="165" t="e">
        <f t="shared" si="47"/>
        <v>#NUM!</v>
      </c>
      <c r="K175" s="165" t="e">
        <f t="shared" si="48"/>
        <v>#NUM!</v>
      </c>
      <c r="L175" s="165" t="e">
        <f t="shared" si="49"/>
        <v>#NUM!</v>
      </c>
      <c r="M175" s="185"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99.999999999999886</v>
      </c>
      <c r="F176" s="162">
        <f t="shared" si="45"/>
        <v>0</v>
      </c>
      <c r="G176" s="162"/>
      <c r="H176" s="168">
        <f t="shared" si="46"/>
        <v>0</v>
      </c>
      <c r="I176" s="162" t="e">
        <f t="shared" si="43"/>
        <v>#NUM!</v>
      </c>
      <c r="J176" s="165" t="e">
        <f t="shared" si="47"/>
        <v>#NUM!</v>
      </c>
      <c r="K176" s="165" t="e">
        <f t="shared" si="48"/>
        <v>#NUM!</v>
      </c>
      <c r="L176" s="165" t="e">
        <f t="shared" si="49"/>
        <v>#NUM!</v>
      </c>
      <c r="M176" s="185"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99.999999999999886</v>
      </c>
      <c r="F177" s="162">
        <f t="shared" si="45"/>
        <v>0</v>
      </c>
      <c r="G177" s="162"/>
      <c r="H177" s="168">
        <f t="shared" si="46"/>
        <v>0</v>
      </c>
      <c r="I177" s="162" t="e">
        <f t="shared" si="43"/>
        <v>#NUM!</v>
      </c>
      <c r="J177" s="165" t="e">
        <f t="shared" si="47"/>
        <v>#NUM!</v>
      </c>
      <c r="K177" s="165" t="e">
        <f t="shared" si="48"/>
        <v>#NUM!</v>
      </c>
      <c r="L177" s="165" t="e">
        <f t="shared" si="49"/>
        <v>#NUM!</v>
      </c>
      <c r="M177" s="185"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99.999999999999886</v>
      </c>
      <c r="F178" s="162">
        <f t="shared" si="45"/>
        <v>0</v>
      </c>
      <c r="G178" s="162"/>
      <c r="H178" s="168">
        <f t="shared" si="46"/>
        <v>0</v>
      </c>
      <c r="I178" s="162" t="e">
        <f t="shared" si="43"/>
        <v>#NUM!</v>
      </c>
      <c r="J178" s="165" t="e">
        <f t="shared" si="47"/>
        <v>#NUM!</v>
      </c>
      <c r="K178" s="165" t="e">
        <f t="shared" si="48"/>
        <v>#NUM!</v>
      </c>
      <c r="L178" s="165" t="e">
        <f t="shared" si="49"/>
        <v>#NUM!</v>
      </c>
      <c r="M178" s="185"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99.999999999999886</v>
      </c>
      <c r="F179" s="162">
        <f t="shared" si="45"/>
        <v>0</v>
      </c>
      <c r="G179" s="162"/>
      <c r="H179" s="168">
        <f t="shared" si="46"/>
        <v>0</v>
      </c>
      <c r="I179" s="162" t="e">
        <f t="shared" si="43"/>
        <v>#NUM!</v>
      </c>
      <c r="J179" s="165" t="e">
        <f t="shared" si="47"/>
        <v>#NUM!</v>
      </c>
      <c r="K179" s="165" t="e">
        <f t="shared" si="48"/>
        <v>#NUM!</v>
      </c>
      <c r="L179" s="165" t="e">
        <f t="shared" si="49"/>
        <v>#NUM!</v>
      </c>
      <c r="M179" s="185"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99.999999999999886</v>
      </c>
      <c r="F180" s="162">
        <f t="shared" si="45"/>
        <v>0</v>
      </c>
      <c r="G180" s="162"/>
      <c r="H180" s="168">
        <f t="shared" si="46"/>
        <v>0</v>
      </c>
      <c r="I180" s="162" t="e">
        <f t="shared" si="43"/>
        <v>#NUM!</v>
      </c>
      <c r="J180" s="165" t="e">
        <f t="shared" si="47"/>
        <v>#NUM!</v>
      </c>
      <c r="K180" s="165" t="e">
        <f t="shared" si="48"/>
        <v>#NUM!</v>
      </c>
      <c r="L180" s="165" t="e">
        <f t="shared" si="49"/>
        <v>#NUM!</v>
      </c>
      <c r="M180" s="185"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99.999999999999886</v>
      </c>
      <c r="F181" s="162">
        <f t="shared" si="45"/>
        <v>0</v>
      </c>
      <c r="G181" s="162"/>
      <c r="H181" s="168">
        <f t="shared" si="46"/>
        <v>0</v>
      </c>
      <c r="I181" s="162" t="e">
        <f t="shared" si="43"/>
        <v>#NUM!</v>
      </c>
      <c r="J181" s="165" t="e">
        <f t="shared" si="47"/>
        <v>#NUM!</v>
      </c>
      <c r="K181" s="165" t="e">
        <f t="shared" si="48"/>
        <v>#NUM!</v>
      </c>
      <c r="L181" s="165" t="e">
        <f t="shared" si="49"/>
        <v>#NUM!</v>
      </c>
      <c r="M181" s="185"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99.999999999999886</v>
      </c>
      <c r="F182" s="162">
        <f t="shared" si="45"/>
        <v>0</v>
      </c>
      <c r="G182" s="162"/>
      <c r="H182" s="168">
        <f t="shared" si="46"/>
        <v>0</v>
      </c>
      <c r="I182" s="162" t="e">
        <f t="shared" si="43"/>
        <v>#NUM!</v>
      </c>
      <c r="J182" s="165" t="e">
        <f t="shared" si="47"/>
        <v>#NUM!</v>
      </c>
      <c r="K182" s="165" t="e">
        <f t="shared" si="48"/>
        <v>#NUM!</v>
      </c>
      <c r="L182" s="165" t="e">
        <f t="shared" si="49"/>
        <v>#NUM!</v>
      </c>
      <c r="M182" s="185"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99.999999999999886</v>
      </c>
      <c r="F183" s="162">
        <f t="shared" si="45"/>
        <v>0</v>
      </c>
      <c r="G183" s="162"/>
      <c r="H183" s="168">
        <f t="shared" si="46"/>
        <v>0</v>
      </c>
      <c r="I183" s="162" t="e">
        <f t="shared" si="43"/>
        <v>#NUM!</v>
      </c>
      <c r="J183" s="165" t="e">
        <f t="shared" si="47"/>
        <v>#NUM!</v>
      </c>
      <c r="K183" s="165" t="e">
        <f t="shared" si="48"/>
        <v>#NUM!</v>
      </c>
      <c r="L183" s="165" t="e">
        <f t="shared" si="49"/>
        <v>#NUM!</v>
      </c>
      <c r="M183" s="185"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99.999999999999886</v>
      </c>
      <c r="F184" s="162">
        <f t="shared" si="45"/>
        <v>0</v>
      </c>
      <c r="G184" s="162"/>
      <c r="H184" s="168">
        <f t="shared" si="46"/>
        <v>0</v>
      </c>
      <c r="I184" s="162" t="e">
        <f t="shared" si="43"/>
        <v>#NUM!</v>
      </c>
      <c r="J184" s="165" t="e">
        <f t="shared" si="47"/>
        <v>#NUM!</v>
      </c>
      <c r="K184" s="165" t="e">
        <f t="shared" si="48"/>
        <v>#NUM!</v>
      </c>
      <c r="L184" s="165" t="e">
        <f t="shared" si="49"/>
        <v>#NUM!</v>
      </c>
      <c r="M184" s="185"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99.999999999999886</v>
      </c>
      <c r="F185" s="162">
        <f t="shared" si="45"/>
        <v>0</v>
      </c>
      <c r="G185" s="162"/>
      <c r="H185" s="168">
        <f t="shared" si="46"/>
        <v>0</v>
      </c>
      <c r="I185" s="162" t="e">
        <f t="shared" si="43"/>
        <v>#NUM!</v>
      </c>
      <c r="J185" s="165" t="e">
        <f t="shared" si="47"/>
        <v>#NUM!</v>
      </c>
      <c r="K185" s="165" t="e">
        <f t="shared" si="48"/>
        <v>#NUM!</v>
      </c>
      <c r="L185" s="165" t="e">
        <f t="shared" si="49"/>
        <v>#NUM!</v>
      </c>
      <c r="M185" s="185"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99.999999999999886</v>
      </c>
      <c r="F186" s="162">
        <f t="shared" si="45"/>
        <v>0</v>
      </c>
      <c r="G186" s="162"/>
      <c r="H186" s="168">
        <f t="shared" si="46"/>
        <v>0</v>
      </c>
      <c r="I186" s="162" t="e">
        <f t="shared" si="43"/>
        <v>#NUM!</v>
      </c>
      <c r="J186" s="165" t="e">
        <f t="shared" si="47"/>
        <v>#NUM!</v>
      </c>
      <c r="K186" s="165" t="e">
        <f t="shared" si="48"/>
        <v>#NUM!</v>
      </c>
      <c r="L186" s="165" t="e">
        <f t="shared" si="49"/>
        <v>#NUM!</v>
      </c>
      <c r="M186" s="185"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99.999999999999886</v>
      </c>
      <c r="F187" s="162">
        <f t="shared" si="45"/>
        <v>0</v>
      </c>
      <c r="G187" s="162"/>
      <c r="H187" s="168">
        <f t="shared" si="46"/>
        <v>0</v>
      </c>
      <c r="I187" s="162" t="e">
        <f t="shared" si="43"/>
        <v>#NUM!</v>
      </c>
      <c r="J187" s="165" t="e">
        <f t="shared" si="47"/>
        <v>#NUM!</v>
      </c>
      <c r="K187" s="165" t="e">
        <f t="shared" si="48"/>
        <v>#NUM!</v>
      </c>
      <c r="L187" s="165" t="e">
        <f t="shared" si="49"/>
        <v>#NUM!</v>
      </c>
      <c r="M187" s="185"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99.999999999999886</v>
      </c>
      <c r="F188" s="162">
        <f t="shared" si="45"/>
        <v>0</v>
      </c>
      <c r="G188" s="162"/>
      <c r="H188" s="168">
        <f t="shared" si="46"/>
        <v>0</v>
      </c>
      <c r="I188" s="162" t="e">
        <f t="shared" si="43"/>
        <v>#NUM!</v>
      </c>
      <c r="J188" s="165" t="e">
        <f t="shared" si="47"/>
        <v>#NUM!</v>
      </c>
      <c r="K188" s="165" t="e">
        <f t="shared" si="48"/>
        <v>#NUM!</v>
      </c>
      <c r="L188" s="165" t="e">
        <f t="shared" si="49"/>
        <v>#NUM!</v>
      </c>
      <c r="M188" s="185"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99.999999999999886</v>
      </c>
      <c r="F189" s="162">
        <f t="shared" si="45"/>
        <v>0</v>
      </c>
      <c r="G189" s="162"/>
      <c r="H189" s="168">
        <f t="shared" si="46"/>
        <v>0</v>
      </c>
      <c r="I189" s="162" t="e">
        <f t="shared" si="43"/>
        <v>#NUM!</v>
      </c>
      <c r="J189" s="165" t="e">
        <f t="shared" si="47"/>
        <v>#NUM!</v>
      </c>
      <c r="K189" s="165" t="e">
        <f t="shared" si="48"/>
        <v>#NUM!</v>
      </c>
      <c r="L189" s="165" t="e">
        <f t="shared" si="49"/>
        <v>#NUM!</v>
      </c>
      <c r="M189" s="185"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99.999999999999886</v>
      </c>
      <c r="F190" s="162">
        <f t="shared" si="45"/>
        <v>0</v>
      </c>
      <c r="G190" s="162"/>
      <c r="H190" s="168">
        <f t="shared" si="46"/>
        <v>0</v>
      </c>
      <c r="I190" s="162" t="e">
        <f t="shared" si="43"/>
        <v>#NUM!</v>
      </c>
      <c r="J190" s="165" t="e">
        <f t="shared" si="47"/>
        <v>#NUM!</v>
      </c>
      <c r="K190" s="165" t="e">
        <f t="shared" si="48"/>
        <v>#NUM!</v>
      </c>
      <c r="L190" s="165" t="e">
        <f t="shared" si="49"/>
        <v>#NUM!</v>
      </c>
      <c r="M190" s="185"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99.999999999999886</v>
      </c>
      <c r="F191" s="162">
        <f t="shared" si="45"/>
        <v>0</v>
      </c>
      <c r="G191" s="162"/>
      <c r="H191" s="168">
        <f t="shared" si="46"/>
        <v>0</v>
      </c>
      <c r="I191" s="162" t="e">
        <f t="shared" si="43"/>
        <v>#NUM!</v>
      </c>
      <c r="J191" s="165" t="e">
        <f t="shared" si="47"/>
        <v>#NUM!</v>
      </c>
      <c r="K191" s="165" t="e">
        <f t="shared" si="48"/>
        <v>#NUM!</v>
      </c>
      <c r="L191" s="165" t="e">
        <f t="shared" si="49"/>
        <v>#NUM!</v>
      </c>
      <c r="M191" s="185"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99.999999999999886</v>
      </c>
      <c r="F192" s="162">
        <f t="shared" si="45"/>
        <v>0</v>
      </c>
      <c r="G192" s="162"/>
      <c r="H192" s="168">
        <f t="shared" si="46"/>
        <v>0</v>
      </c>
      <c r="I192" s="162" t="e">
        <f t="shared" si="43"/>
        <v>#NUM!</v>
      </c>
      <c r="J192" s="165" t="e">
        <f t="shared" si="47"/>
        <v>#NUM!</v>
      </c>
      <c r="K192" s="165" t="e">
        <f t="shared" si="48"/>
        <v>#NUM!</v>
      </c>
      <c r="L192" s="165" t="e">
        <f t="shared" si="49"/>
        <v>#NUM!</v>
      </c>
      <c r="M192" s="185"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99.999999999999886</v>
      </c>
      <c r="F193" s="162">
        <f t="shared" si="45"/>
        <v>0</v>
      </c>
      <c r="G193" s="162"/>
      <c r="H193" s="168">
        <f t="shared" si="46"/>
        <v>0</v>
      </c>
      <c r="I193" s="162" t="e">
        <f t="shared" si="43"/>
        <v>#NUM!</v>
      </c>
      <c r="J193" s="165" t="e">
        <f t="shared" si="47"/>
        <v>#NUM!</v>
      </c>
      <c r="K193" s="165" t="e">
        <f t="shared" si="48"/>
        <v>#NUM!</v>
      </c>
      <c r="L193" s="165" t="e">
        <f t="shared" si="49"/>
        <v>#NUM!</v>
      </c>
      <c r="M193" s="185"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99.999999999999886</v>
      </c>
      <c r="F194" s="162">
        <f t="shared" si="45"/>
        <v>0</v>
      </c>
      <c r="G194" s="162"/>
      <c r="H194" s="168">
        <f t="shared" si="46"/>
        <v>0</v>
      </c>
      <c r="I194" s="162" t="e">
        <f t="shared" si="43"/>
        <v>#NUM!</v>
      </c>
      <c r="J194" s="165" t="e">
        <f t="shared" si="47"/>
        <v>#NUM!</v>
      </c>
      <c r="K194" s="165" t="e">
        <f t="shared" si="48"/>
        <v>#NUM!</v>
      </c>
      <c r="L194" s="165" t="e">
        <f t="shared" si="49"/>
        <v>#NUM!</v>
      </c>
      <c r="M194" s="185"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99.999999999999886</v>
      </c>
      <c r="F195" s="162">
        <f t="shared" si="45"/>
        <v>0</v>
      </c>
      <c r="G195" s="162"/>
      <c r="H195" s="168">
        <f t="shared" si="46"/>
        <v>0</v>
      </c>
      <c r="I195" s="162" t="e">
        <f t="shared" si="43"/>
        <v>#NUM!</v>
      </c>
      <c r="J195" s="165" t="e">
        <f t="shared" si="47"/>
        <v>#NUM!</v>
      </c>
      <c r="K195" s="165" t="e">
        <f t="shared" si="48"/>
        <v>#NUM!</v>
      </c>
      <c r="L195" s="165" t="e">
        <f t="shared" si="49"/>
        <v>#NUM!</v>
      </c>
      <c r="M195" s="185"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99.999999999999886</v>
      </c>
      <c r="F196" s="162">
        <f t="shared" si="45"/>
        <v>0</v>
      </c>
      <c r="G196" s="162"/>
      <c r="H196" s="168">
        <f t="shared" si="46"/>
        <v>0</v>
      </c>
      <c r="I196" s="162" t="e">
        <f t="shared" si="43"/>
        <v>#NUM!</v>
      </c>
      <c r="J196" s="165" t="e">
        <f t="shared" si="47"/>
        <v>#NUM!</v>
      </c>
      <c r="K196" s="165" t="e">
        <f t="shared" si="48"/>
        <v>#NUM!</v>
      </c>
      <c r="L196" s="165" t="e">
        <f t="shared" si="49"/>
        <v>#NUM!</v>
      </c>
      <c r="M196" s="185"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99.999999999999886</v>
      </c>
      <c r="F197" s="162">
        <f t="shared" si="45"/>
        <v>0</v>
      </c>
      <c r="G197" s="162"/>
      <c r="H197" s="168">
        <f t="shared" si="46"/>
        <v>0</v>
      </c>
      <c r="I197" s="162" t="e">
        <f t="shared" si="43"/>
        <v>#NUM!</v>
      </c>
      <c r="J197" s="165" t="e">
        <f t="shared" si="47"/>
        <v>#NUM!</v>
      </c>
      <c r="K197" s="165" t="e">
        <f t="shared" si="48"/>
        <v>#NUM!</v>
      </c>
      <c r="L197" s="165" t="e">
        <f t="shared" si="49"/>
        <v>#NUM!</v>
      </c>
      <c r="M197" s="185"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99.999999999999886</v>
      </c>
      <c r="F198" s="162">
        <f t="shared" si="45"/>
        <v>0</v>
      </c>
      <c r="G198" s="162"/>
      <c r="H198" s="168">
        <f t="shared" si="46"/>
        <v>0</v>
      </c>
      <c r="I198" s="162" t="e">
        <f t="shared" si="43"/>
        <v>#NUM!</v>
      </c>
      <c r="J198" s="165" t="e">
        <f t="shared" si="47"/>
        <v>#NUM!</v>
      </c>
      <c r="K198" s="165" t="e">
        <f t="shared" si="48"/>
        <v>#NUM!</v>
      </c>
      <c r="L198" s="165" t="e">
        <f t="shared" si="49"/>
        <v>#NUM!</v>
      </c>
      <c r="M198" s="185"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99.999999999999886</v>
      </c>
      <c r="F199" s="162">
        <f t="shared" si="45"/>
        <v>0</v>
      </c>
      <c r="G199" s="162"/>
      <c r="H199" s="168">
        <f t="shared" si="46"/>
        <v>0</v>
      </c>
      <c r="I199" s="162" t="e">
        <f t="shared" si="43"/>
        <v>#NUM!</v>
      </c>
      <c r="J199" s="165" t="e">
        <f t="shared" si="47"/>
        <v>#NUM!</v>
      </c>
      <c r="K199" s="165" t="e">
        <f t="shared" si="48"/>
        <v>#NUM!</v>
      </c>
      <c r="L199" s="165" t="e">
        <f t="shared" si="49"/>
        <v>#NUM!</v>
      </c>
      <c r="M199" s="185"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99.999999999999886</v>
      </c>
      <c r="F200" s="162">
        <f t="shared" si="45"/>
        <v>0</v>
      </c>
      <c r="G200" s="162"/>
      <c r="H200" s="168">
        <f t="shared" si="46"/>
        <v>0</v>
      </c>
      <c r="I200" s="162" t="e">
        <f t="shared" si="43"/>
        <v>#NUM!</v>
      </c>
      <c r="J200" s="165" t="e">
        <f t="shared" si="47"/>
        <v>#NUM!</v>
      </c>
      <c r="K200" s="165" t="e">
        <f t="shared" si="48"/>
        <v>#NUM!</v>
      </c>
      <c r="L200" s="165" t="e">
        <f t="shared" si="49"/>
        <v>#NUM!</v>
      </c>
      <c r="M200" s="185"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99.999999999999886</v>
      </c>
      <c r="F201" s="162">
        <f t="shared" si="45"/>
        <v>0</v>
      </c>
      <c r="G201" s="162"/>
      <c r="H201" s="168">
        <f t="shared" si="46"/>
        <v>0</v>
      </c>
      <c r="I201" s="162" t="e">
        <f t="shared" si="43"/>
        <v>#NUM!</v>
      </c>
      <c r="J201" s="165" t="e">
        <f t="shared" si="47"/>
        <v>#NUM!</v>
      </c>
      <c r="K201" s="165" t="e">
        <f t="shared" si="48"/>
        <v>#NUM!</v>
      </c>
      <c r="L201" s="165" t="e">
        <f t="shared" si="49"/>
        <v>#NUM!</v>
      </c>
      <c r="M201" s="185"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99.999999999999886</v>
      </c>
      <c r="F202" s="162">
        <f t="shared" si="45"/>
        <v>0</v>
      </c>
      <c r="G202" s="162"/>
      <c r="H202" s="168">
        <f t="shared" si="46"/>
        <v>0</v>
      </c>
      <c r="I202" s="162" t="e">
        <f t="shared" si="43"/>
        <v>#NUM!</v>
      </c>
      <c r="J202" s="165" t="e">
        <f t="shared" si="47"/>
        <v>#NUM!</v>
      </c>
      <c r="K202" s="165" t="e">
        <f t="shared" si="48"/>
        <v>#NUM!</v>
      </c>
      <c r="L202" s="165" t="e">
        <f t="shared" si="49"/>
        <v>#NUM!</v>
      </c>
      <c r="M202" s="185"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99.999999999999886</v>
      </c>
      <c r="F203" s="162">
        <f t="shared" si="45"/>
        <v>0</v>
      </c>
      <c r="G203" s="162"/>
      <c r="H203" s="168">
        <f t="shared" si="46"/>
        <v>0</v>
      </c>
      <c r="I203" s="162" t="e">
        <f t="shared" si="43"/>
        <v>#NUM!</v>
      </c>
      <c r="J203" s="165" t="e">
        <f t="shared" si="47"/>
        <v>#NUM!</v>
      </c>
      <c r="K203" s="165" t="e">
        <f t="shared" si="48"/>
        <v>#NUM!</v>
      </c>
      <c r="L203" s="165" t="e">
        <f t="shared" si="49"/>
        <v>#NUM!</v>
      </c>
      <c r="M203" s="185"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99.999999999999886</v>
      </c>
      <c r="F204" s="162">
        <f t="shared" si="45"/>
        <v>0</v>
      </c>
      <c r="G204" s="162"/>
      <c r="H204" s="168">
        <f t="shared" si="46"/>
        <v>0</v>
      </c>
      <c r="I204" s="162" t="e">
        <f t="shared" si="43"/>
        <v>#NUM!</v>
      </c>
      <c r="J204" s="165" t="e">
        <f t="shared" si="47"/>
        <v>#NUM!</v>
      </c>
      <c r="K204" s="165" t="e">
        <f t="shared" si="48"/>
        <v>#NUM!</v>
      </c>
      <c r="L204" s="165" t="e">
        <f t="shared" si="49"/>
        <v>#NUM!</v>
      </c>
      <c r="M204" s="185"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99.999999999999886</v>
      </c>
      <c r="F205" s="162">
        <f t="shared" si="45"/>
        <v>0</v>
      </c>
      <c r="G205" s="162"/>
      <c r="H205" s="168">
        <f t="shared" si="46"/>
        <v>0</v>
      </c>
      <c r="I205" s="162" t="e">
        <f t="shared" si="43"/>
        <v>#NUM!</v>
      </c>
      <c r="J205" s="165" t="e">
        <f t="shared" si="47"/>
        <v>#NUM!</v>
      </c>
      <c r="K205" s="165" t="e">
        <f t="shared" si="48"/>
        <v>#NUM!</v>
      </c>
      <c r="L205" s="165" t="e">
        <f t="shared" si="49"/>
        <v>#NUM!</v>
      </c>
      <c r="M205" s="185"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99.999999999999886</v>
      </c>
      <c r="F206" s="162">
        <f t="shared" si="45"/>
        <v>0</v>
      </c>
      <c r="G206" s="162"/>
      <c r="H206" s="168">
        <f t="shared" si="46"/>
        <v>0</v>
      </c>
      <c r="I206" s="162" t="e">
        <f t="shared" si="43"/>
        <v>#NUM!</v>
      </c>
      <c r="J206" s="165" t="e">
        <f t="shared" si="47"/>
        <v>#NUM!</v>
      </c>
      <c r="K206" s="165" t="e">
        <f t="shared" si="48"/>
        <v>#NUM!</v>
      </c>
      <c r="L206" s="165" t="e">
        <f t="shared" si="49"/>
        <v>#NUM!</v>
      </c>
      <c r="M206" s="185"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99.999999999999886</v>
      </c>
      <c r="F207" s="162">
        <f t="shared" si="45"/>
        <v>0</v>
      </c>
      <c r="G207" s="162"/>
      <c r="H207" s="168">
        <f t="shared" si="46"/>
        <v>0</v>
      </c>
      <c r="I207" s="162" t="e">
        <f t="shared" si="43"/>
        <v>#NUM!</v>
      </c>
      <c r="J207" s="165" t="e">
        <f t="shared" si="47"/>
        <v>#NUM!</v>
      </c>
      <c r="K207" s="165" t="e">
        <f t="shared" si="48"/>
        <v>#NUM!</v>
      </c>
      <c r="L207" s="165" t="e">
        <f t="shared" si="49"/>
        <v>#NUM!</v>
      </c>
      <c r="M207" s="185"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99.999999999999886</v>
      </c>
      <c r="F208" s="162">
        <f t="shared" si="45"/>
        <v>0</v>
      </c>
      <c r="G208" s="162"/>
      <c r="H208" s="168">
        <f t="shared" si="46"/>
        <v>0</v>
      </c>
      <c r="I208" s="162" t="e">
        <f t="shared" si="43"/>
        <v>#NUM!</v>
      </c>
      <c r="J208" s="165" t="e">
        <f t="shared" si="47"/>
        <v>#NUM!</v>
      </c>
      <c r="K208" s="165" t="e">
        <f t="shared" si="48"/>
        <v>#NUM!</v>
      </c>
      <c r="L208" s="165" t="e">
        <f t="shared" si="49"/>
        <v>#NUM!</v>
      </c>
      <c r="M208" s="185"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99.999999999999886</v>
      </c>
      <c r="F209" s="162">
        <f t="shared" si="45"/>
        <v>0</v>
      </c>
      <c r="G209" s="162"/>
      <c r="H209" s="168">
        <f t="shared" si="46"/>
        <v>0</v>
      </c>
      <c r="I209" s="162" t="e">
        <f t="shared" si="43"/>
        <v>#NUM!</v>
      </c>
      <c r="J209" s="165" t="e">
        <f t="shared" si="47"/>
        <v>#NUM!</v>
      </c>
      <c r="K209" s="165" t="e">
        <f t="shared" si="48"/>
        <v>#NUM!</v>
      </c>
      <c r="L209" s="165" t="e">
        <f t="shared" si="49"/>
        <v>#NUM!</v>
      </c>
      <c r="M209" s="185"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99.999999999999886</v>
      </c>
      <c r="F210" s="162">
        <f t="shared" si="45"/>
        <v>0</v>
      </c>
      <c r="G210" s="162"/>
      <c r="H210" s="168">
        <f t="shared" si="46"/>
        <v>0</v>
      </c>
      <c r="I210" s="162" t="e">
        <f t="shared" si="43"/>
        <v>#NUM!</v>
      </c>
      <c r="J210" s="165" t="e">
        <f t="shared" si="47"/>
        <v>#NUM!</v>
      </c>
      <c r="K210" s="165" t="e">
        <f t="shared" si="48"/>
        <v>#NUM!</v>
      </c>
      <c r="L210" s="165" t="e">
        <f t="shared" si="49"/>
        <v>#NUM!</v>
      </c>
      <c r="M210" s="185"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99.999999999999886</v>
      </c>
      <c r="F211" s="162">
        <f t="shared" si="45"/>
        <v>0</v>
      </c>
      <c r="G211" s="162"/>
      <c r="H211" s="168">
        <f t="shared" si="46"/>
        <v>0</v>
      </c>
      <c r="I211" s="162" t="e">
        <f t="shared" si="43"/>
        <v>#NUM!</v>
      </c>
      <c r="J211" s="165" t="e">
        <f t="shared" si="47"/>
        <v>#NUM!</v>
      </c>
      <c r="K211" s="165" t="e">
        <f t="shared" si="48"/>
        <v>#NUM!</v>
      </c>
      <c r="L211" s="165" t="e">
        <f t="shared" si="49"/>
        <v>#NUM!</v>
      </c>
      <c r="M211" s="185"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99.999999999999886</v>
      </c>
      <c r="F212" s="162">
        <f t="shared" si="45"/>
        <v>0</v>
      </c>
      <c r="G212" s="162"/>
      <c r="H212" s="168">
        <f t="shared" si="46"/>
        <v>0</v>
      </c>
      <c r="I212" s="162" t="e">
        <f t="shared" si="43"/>
        <v>#NUM!</v>
      </c>
      <c r="J212" s="165" t="e">
        <f t="shared" si="47"/>
        <v>#NUM!</v>
      </c>
      <c r="K212" s="165" t="e">
        <f t="shared" si="48"/>
        <v>#NUM!</v>
      </c>
      <c r="L212" s="165" t="e">
        <f t="shared" si="49"/>
        <v>#NUM!</v>
      </c>
      <c r="M212" s="185"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99.999999999999886</v>
      </c>
      <c r="F213" s="162">
        <f t="shared" si="45"/>
        <v>0</v>
      </c>
      <c r="G213" s="162"/>
      <c r="H213" s="168">
        <f t="shared" si="46"/>
        <v>0</v>
      </c>
      <c r="I213" s="162" t="e">
        <f t="shared" si="43"/>
        <v>#NUM!</v>
      </c>
      <c r="J213" s="165" t="e">
        <f t="shared" si="47"/>
        <v>#NUM!</v>
      </c>
      <c r="K213" s="165" t="e">
        <f t="shared" si="48"/>
        <v>#NUM!</v>
      </c>
      <c r="L213" s="165" t="e">
        <f t="shared" si="49"/>
        <v>#NUM!</v>
      </c>
      <c r="M213" s="185"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99.999999999999886</v>
      </c>
      <c r="F214" s="162">
        <f t="shared" si="45"/>
        <v>0</v>
      </c>
      <c r="G214" s="162"/>
      <c r="H214" s="168">
        <f t="shared" si="46"/>
        <v>0</v>
      </c>
      <c r="I214" s="162" t="e">
        <f t="shared" si="43"/>
        <v>#NUM!</v>
      </c>
      <c r="J214" s="165" t="e">
        <f t="shared" si="47"/>
        <v>#NUM!</v>
      </c>
      <c r="K214" s="165" t="e">
        <f t="shared" si="48"/>
        <v>#NUM!</v>
      </c>
      <c r="L214" s="165" t="e">
        <f t="shared" si="49"/>
        <v>#NUM!</v>
      </c>
      <c r="M214" s="185"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99.999999999999886</v>
      </c>
      <c r="F215" s="162">
        <f t="shared" si="45"/>
        <v>0</v>
      </c>
      <c r="G215" s="162"/>
      <c r="H215" s="168">
        <f t="shared" si="46"/>
        <v>0</v>
      </c>
      <c r="I215" s="162" t="e">
        <f t="shared" si="43"/>
        <v>#NUM!</v>
      </c>
      <c r="J215" s="165" t="e">
        <f t="shared" si="47"/>
        <v>#NUM!</v>
      </c>
      <c r="K215" s="165" t="e">
        <f t="shared" si="48"/>
        <v>#NUM!</v>
      </c>
      <c r="L215" s="165" t="e">
        <f t="shared" si="49"/>
        <v>#NUM!</v>
      </c>
      <c r="M215" s="185"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99.999999999999886</v>
      </c>
      <c r="F216" s="162">
        <f t="shared" si="45"/>
        <v>0</v>
      </c>
      <c r="G216" s="162"/>
      <c r="H216" s="168">
        <f t="shared" si="46"/>
        <v>0</v>
      </c>
      <c r="I216" s="162" t="e">
        <f t="shared" si="43"/>
        <v>#NUM!</v>
      </c>
      <c r="J216" s="165" t="e">
        <f t="shared" si="47"/>
        <v>#NUM!</v>
      </c>
      <c r="K216" s="165" t="e">
        <f t="shared" si="48"/>
        <v>#NUM!</v>
      </c>
      <c r="L216" s="165" t="e">
        <f t="shared" si="49"/>
        <v>#NUM!</v>
      </c>
      <c r="M216" s="185"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99.999999999999886</v>
      </c>
      <c r="F217" s="162">
        <f t="shared" si="45"/>
        <v>0</v>
      </c>
      <c r="G217" s="162"/>
      <c r="H217" s="168">
        <f t="shared" si="46"/>
        <v>0</v>
      </c>
      <c r="I217" s="162" t="e">
        <f t="shared" si="43"/>
        <v>#NUM!</v>
      </c>
      <c r="J217" s="165" t="e">
        <f t="shared" si="47"/>
        <v>#NUM!</v>
      </c>
      <c r="K217" s="165" t="e">
        <f t="shared" si="48"/>
        <v>#NUM!</v>
      </c>
      <c r="L217" s="165" t="e">
        <f t="shared" si="49"/>
        <v>#NUM!</v>
      </c>
      <c r="M217" s="185"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99.999999999999886</v>
      </c>
      <c r="F218" s="162">
        <f t="shared" si="45"/>
        <v>0</v>
      </c>
      <c r="G218" s="162"/>
      <c r="H218" s="168">
        <f t="shared" si="46"/>
        <v>0</v>
      </c>
      <c r="I218" s="162" t="e">
        <f t="shared" si="43"/>
        <v>#NUM!</v>
      </c>
      <c r="J218" s="165" t="e">
        <f t="shared" si="47"/>
        <v>#NUM!</v>
      </c>
      <c r="K218" s="165" t="e">
        <f t="shared" si="48"/>
        <v>#NUM!</v>
      </c>
      <c r="L218" s="165" t="e">
        <f t="shared" si="49"/>
        <v>#NUM!</v>
      </c>
      <c r="M218" s="185"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99.999999999999886</v>
      </c>
      <c r="F219" s="162">
        <f t="shared" si="45"/>
        <v>0</v>
      </c>
      <c r="G219" s="162"/>
      <c r="H219" s="168">
        <f t="shared" si="46"/>
        <v>0</v>
      </c>
      <c r="I219" s="162" t="e">
        <f t="shared" si="43"/>
        <v>#NUM!</v>
      </c>
      <c r="J219" s="165" t="e">
        <f t="shared" si="47"/>
        <v>#NUM!</v>
      </c>
      <c r="K219" s="165" t="e">
        <f t="shared" si="48"/>
        <v>#NUM!</v>
      </c>
      <c r="L219" s="165" t="e">
        <f t="shared" si="49"/>
        <v>#NUM!</v>
      </c>
      <c r="M219" s="185"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99.999999999999886</v>
      </c>
      <c r="F220" s="162">
        <f t="shared" si="45"/>
        <v>0</v>
      </c>
      <c r="G220" s="162"/>
      <c r="H220" s="168">
        <f t="shared" si="46"/>
        <v>0</v>
      </c>
      <c r="I220" s="162" t="e">
        <f t="shared" si="43"/>
        <v>#NUM!</v>
      </c>
      <c r="J220" s="165" t="e">
        <f t="shared" si="47"/>
        <v>#NUM!</v>
      </c>
      <c r="K220" s="165" t="e">
        <f t="shared" si="48"/>
        <v>#NUM!</v>
      </c>
      <c r="L220" s="165" t="e">
        <f t="shared" si="49"/>
        <v>#NUM!</v>
      </c>
      <c r="M220" s="185"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99.999999999999886</v>
      </c>
      <c r="F221" s="162">
        <f t="shared" si="45"/>
        <v>0</v>
      </c>
      <c r="G221" s="162"/>
      <c r="H221" s="168">
        <f t="shared" si="46"/>
        <v>0</v>
      </c>
      <c r="I221" s="162" t="e">
        <f t="shared" si="43"/>
        <v>#NUM!</v>
      </c>
      <c r="J221" s="165" t="e">
        <f t="shared" si="47"/>
        <v>#NUM!</v>
      </c>
      <c r="K221" s="165" t="e">
        <f t="shared" si="48"/>
        <v>#NUM!</v>
      </c>
      <c r="L221" s="165" t="e">
        <f t="shared" si="49"/>
        <v>#NUM!</v>
      </c>
      <c r="M221" s="185"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99.999999999999886</v>
      </c>
      <c r="F222" s="162">
        <f t="shared" si="45"/>
        <v>0</v>
      </c>
      <c r="G222" s="162"/>
      <c r="H222" s="168">
        <f t="shared" si="46"/>
        <v>0</v>
      </c>
      <c r="I222" s="162" t="e">
        <f t="shared" ref="I222:I250" si="64">D222*F222</f>
        <v>#NUM!</v>
      </c>
      <c r="J222" s="165" t="e">
        <f t="shared" si="47"/>
        <v>#NUM!</v>
      </c>
      <c r="K222" s="165" t="e">
        <f t="shared" si="48"/>
        <v>#NUM!</v>
      </c>
      <c r="L222" s="165" t="e">
        <f t="shared" si="49"/>
        <v>#NUM!</v>
      </c>
      <c r="M222" s="185"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99.999999999999886</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5"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99.999999999999886</v>
      </c>
      <c r="F224" s="162">
        <f t="shared" si="66"/>
        <v>0</v>
      </c>
      <c r="G224" s="162"/>
      <c r="H224" s="168">
        <f t="shared" si="67"/>
        <v>0</v>
      </c>
      <c r="I224" s="162" t="e">
        <f t="shared" si="64"/>
        <v>#NUM!</v>
      </c>
      <c r="J224" s="165" t="e">
        <f t="shared" si="68"/>
        <v>#NUM!</v>
      </c>
      <c r="K224" s="165" t="e">
        <f t="shared" si="69"/>
        <v>#NUM!</v>
      </c>
      <c r="L224" s="165" t="e">
        <f t="shared" si="70"/>
        <v>#NUM!</v>
      </c>
      <c r="M224" s="185"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99.999999999999886</v>
      </c>
      <c r="F225" s="162">
        <f t="shared" si="66"/>
        <v>0</v>
      </c>
      <c r="G225" s="162"/>
      <c r="H225" s="168">
        <f t="shared" si="67"/>
        <v>0</v>
      </c>
      <c r="I225" s="162" t="e">
        <f t="shared" si="64"/>
        <v>#NUM!</v>
      </c>
      <c r="J225" s="165" t="e">
        <f t="shared" si="68"/>
        <v>#NUM!</v>
      </c>
      <c r="K225" s="165" t="e">
        <f t="shared" si="69"/>
        <v>#NUM!</v>
      </c>
      <c r="L225" s="165" t="e">
        <f t="shared" si="70"/>
        <v>#NUM!</v>
      </c>
      <c r="M225" s="185"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99.999999999999886</v>
      </c>
      <c r="F226" s="162">
        <f t="shared" si="66"/>
        <v>0</v>
      </c>
      <c r="G226" s="162"/>
      <c r="H226" s="168">
        <f t="shared" si="67"/>
        <v>0</v>
      </c>
      <c r="I226" s="162" t="e">
        <f t="shared" si="64"/>
        <v>#NUM!</v>
      </c>
      <c r="J226" s="165" t="e">
        <f t="shared" si="68"/>
        <v>#NUM!</v>
      </c>
      <c r="K226" s="165" t="e">
        <f t="shared" si="69"/>
        <v>#NUM!</v>
      </c>
      <c r="L226" s="165" t="e">
        <f t="shared" si="70"/>
        <v>#NUM!</v>
      </c>
      <c r="M226" s="185"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99.999999999999886</v>
      </c>
      <c r="F227" s="162">
        <f t="shared" si="66"/>
        <v>0</v>
      </c>
      <c r="G227" s="162"/>
      <c r="H227" s="168">
        <f t="shared" si="67"/>
        <v>0</v>
      </c>
      <c r="I227" s="162" t="e">
        <f t="shared" si="64"/>
        <v>#NUM!</v>
      </c>
      <c r="J227" s="165" t="e">
        <f t="shared" si="68"/>
        <v>#NUM!</v>
      </c>
      <c r="K227" s="165" t="e">
        <f t="shared" si="69"/>
        <v>#NUM!</v>
      </c>
      <c r="L227" s="165" t="e">
        <f t="shared" si="70"/>
        <v>#NUM!</v>
      </c>
      <c r="M227" s="185"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99.999999999999886</v>
      </c>
      <c r="F228" s="162">
        <f t="shared" si="66"/>
        <v>0</v>
      </c>
      <c r="G228" s="162"/>
      <c r="H228" s="168">
        <f t="shared" si="67"/>
        <v>0</v>
      </c>
      <c r="I228" s="162" t="e">
        <f t="shared" si="64"/>
        <v>#NUM!</v>
      </c>
      <c r="J228" s="165" t="e">
        <f t="shared" si="68"/>
        <v>#NUM!</v>
      </c>
      <c r="K228" s="165" t="e">
        <f t="shared" si="69"/>
        <v>#NUM!</v>
      </c>
      <c r="L228" s="165" t="e">
        <f t="shared" si="70"/>
        <v>#NUM!</v>
      </c>
      <c r="M228" s="185"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99.999999999999886</v>
      </c>
      <c r="F229" s="162">
        <f t="shared" si="66"/>
        <v>0</v>
      </c>
      <c r="G229" s="162"/>
      <c r="H229" s="168">
        <f t="shared" si="67"/>
        <v>0</v>
      </c>
      <c r="I229" s="162" t="e">
        <f t="shared" si="64"/>
        <v>#NUM!</v>
      </c>
      <c r="J229" s="165" t="e">
        <f t="shared" si="68"/>
        <v>#NUM!</v>
      </c>
      <c r="K229" s="165" t="e">
        <f t="shared" si="69"/>
        <v>#NUM!</v>
      </c>
      <c r="L229" s="165" t="e">
        <f t="shared" si="70"/>
        <v>#NUM!</v>
      </c>
      <c r="M229" s="185"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99.999999999999886</v>
      </c>
      <c r="F230" s="162">
        <f t="shared" si="66"/>
        <v>0</v>
      </c>
      <c r="G230" s="162"/>
      <c r="H230" s="168">
        <f t="shared" si="67"/>
        <v>0</v>
      </c>
      <c r="I230" s="162" t="e">
        <f t="shared" si="64"/>
        <v>#NUM!</v>
      </c>
      <c r="J230" s="165" t="e">
        <f t="shared" si="68"/>
        <v>#NUM!</v>
      </c>
      <c r="K230" s="165" t="e">
        <f t="shared" si="69"/>
        <v>#NUM!</v>
      </c>
      <c r="L230" s="165" t="e">
        <f t="shared" si="70"/>
        <v>#NUM!</v>
      </c>
      <c r="M230" s="185"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99.999999999999886</v>
      </c>
      <c r="F231" s="162">
        <f t="shared" si="66"/>
        <v>0</v>
      </c>
      <c r="G231" s="162"/>
      <c r="H231" s="168">
        <f t="shared" si="67"/>
        <v>0</v>
      </c>
      <c r="I231" s="162" t="e">
        <f t="shared" si="64"/>
        <v>#NUM!</v>
      </c>
      <c r="J231" s="165" t="e">
        <f t="shared" si="68"/>
        <v>#NUM!</v>
      </c>
      <c r="K231" s="165" t="e">
        <f t="shared" si="69"/>
        <v>#NUM!</v>
      </c>
      <c r="L231" s="165" t="e">
        <f t="shared" si="70"/>
        <v>#NUM!</v>
      </c>
      <c r="M231" s="185"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99.999999999999886</v>
      </c>
      <c r="F232" s="162">
        <f t="shared" si="66"/>
        <v>0</v>
      </c>
      <c r="G232" s="162"/>
      <c r="H232" s="168">
        <f t="shared" si="67"/>
        <v>0</v>
      </c>
      <c r="I232" s="162" t="e">
        <f t="shared" si="64"/>
        <v>#NUM!</v>
      </c>
      <c r="J232" s="165" t="e">
        <f t="shared" si="68"/>
        <v>#NUM!</v>
      </c>
      <c r="K232" s="165" t="e">
        <f t="shared" si="69"/>
        <v>#NUM!</v>
      </c>
      <c r="L232" s="165" t="e">
        <f t="shared" si="70"/>
        <v>#NUM!</v>
      </c>
      <c r="M232" s="185"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99.999999999999886</v>
      </c>
      <c r="F233" s="162">
        <f t="shared" si="66"/>
        <v>0</v>
      </c>
      <c r="G233" s="162"/>
      <c r="H233" s="168">
        <f t="shared" si="67"/>
        <v>0</v>
      </c>
      <c r="I233" s="162" t="e">
        <f t="shared" si="64"/>
        <v>#NUM!</v>
      </c>
      <c r="J233" s="165" t="e">
        <f t="shared" si="68"/>
        <v>#NUM!</v>
      </c>
      <c r="K233" s="165" t="e">
        <f t="shared" si="69"/>
        <v>#NUM!</v>
      </c>
      <c r="L233" s="165" t="e">
        <f t="shared" si="70"/>
        <v>#NUM!</v>
      </c>
      <c r="M233" s="185"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99.999999999999886</v>
      </c>
      <c r="F234" s="162">
        <f t="shared" si="66"/>
        <v>0</v>
      </c>
      <c r="G234" s="162"/>
      <c r="H234" s="168">
        <f t="shared" si="67"/>
        <v>0</v>
      </c>
      <c r="I234" s="162" t="e">
        <f t="shared" si="64"/>
        <v>#NUM!</v>
      </c>
      <c r="J234" s="165" t="e">
        <f t="shared" si="68"/>
        <v>#NUM!</v>
      </c>
      <c r="K234" s="165" t="e">
        <f t="shared" si="69"/>
        <v>#NUM!</v>
      </c>
      <c r="L234" s="165" t="e">
        <f t="shared" si="70"/>
        <v>#NUM!</v>
      </c>
      <c r="M234" s="185"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99.999999999999886</v>
      </c>
      <c r="F235" s="162">
        <f t="shared" si="66"/>
        <v>0</v>
      </c>
      <c r="G235" s="162"/>
      <c r="H235" s="168">
        <f t="shared" si="67"/>
        <v>0</v>
      </c>
      <c r="I235" s="162" t="e">
        <f t="shared" si="64"/>
        <v>#NUM!</v>
      </c>
      <c r="J235" s="165" t="e">
        <f t="shared" si="68"/>
        <v>#NUM!</v>
      </c>
      <c r="K235" s="165" t="e">
        <f t="shared" si="69"/>
        <v>#NUM!</v>
      </c>
      <c r="L235" s="165" t="e">
        <f t="shared" si="70"/>
        <v>#NUM!</v>
      </c>
      <c r="M235" s="185"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99.999999999999886</v>
      </c>
      <c r="F236" s="162">
        <f t="shared" si="66"/>
        <v>0</v>
      </c>
      <c r="G236" s="162"/>
      <c r="H236" s="168">
        <f t="shared" si="67"/>
        <v>0</v>
      </c>
      <c r="I236" s="162" t="e">
        <f t="shared" si="64"/>
        <v>#NUM!</v>
      </c>
      <c r="J236" s="165" t="e">
        <f t="shared" si="68"/>
        <v>#NUM!</v>
      </c>
      <c r="K236" s="165" t="e">
        <f t="shared" si="69"/>
        <v>#NUM!</v>
      </c>
      <c r="L236" s="165" t="e">
        <f t="shared" si="70"/>
        <v>#NUM!</v>
      </c>
      <c r="M236" s="185"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99.999999999999886</v>
      </c>
      <c r="F237" s="162">
        <f t="shared" si="66"/>
        <v>0</v>
      </c>
      <c r="G237" s="162"/>
      <c r="H237" s="168">
        <f t="shared" si="67"/>
        <v>0</v>
      </c>
      <c r="I237" s="162" t="e">
        <f t="shared" si="64"/>
        <v>#NUM!</v>
      </c>
      <c r="J237" s="165" t="e">
        <f t="shared" si="68"/>
        <v>#NUM!</v>
      </c>
      <c r="K237" s="165" t="e">
        <f t="shared" si="69"/>
        <v>#NUM!</v>
      </c>
      <c r="L237" s="165" t="e">
        <f t="shared" si="70"/>
        <v>#NUM!</v>
      </c>
      <c r="M237" s="185"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99.999999999999886</v>
      </c>
      <c r="F238" s="162">
        <f t="shared" si="66"/>
        <v>0</v>
      </c>
      <c r="G238" s="162"/>
      <c r="H238" s="168">
        <f t="shared" si="67"/>
        <v>0</v>
      </c>
      <c r="I238" s="162" t="e">
        <f t="shared" si="64"/>
        <v>#NUM!</v>
      </c>
      <c r="J238" s="165" t="e">
        <f t="shared" si="68"/>
        <v>#NUM!</v>
      </c>
      <c r="K238" s="165" t="e">
        <f t="shared" si="69"/>
        <v>#NUM!</v>
      </c>
      <c r="L238" s="165" t="e">
        <f t="shared" si="70"/>
        <v>#NUM!</v>
      </c>
      <c r="M238" s="185"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99.999999999999886</v>
      </c>
      <c r="F239" s="162">
        <f t="shared" si="66"/>
        <v>0</v>
      </c>
      <c r="G239" s="162"/>
      <c r="H239" s="168">
        <f t="shared" si="67"/>
        <v>0</v>
      </c>
      <c r="I239" s="162" t="e">
        <f t="shared" si="64"/>
        <v>#NUM!</v>
      </c>
      <c r="J239" s="165" t="e">
        <f t="shared" si="68"/>
        <v>#NUM!</v>
      </c>
      <c r="K239" s="165" t="e">
        <f t="shared" si="69"/>
        <v>#NUM!</v>
      </c>
      <c r="L239" s="165" t="e">
        <f t="shared" si="70"/>
        <v>#NUM!</v>
      </c>
      <c r="M239" s="185"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99.999999999999886</v>
      </c>
      <c r="F240" s="162">
        <f t="shared" si="66"/>
        <v>0</v>
      </c>
      <c r="G240" s="162"/>
      <c r="H240" s="168">
        <f t="shared" si="67"/>
        <v>0</v>
      </c>
      <c r="I240" s="162" t="e">
        <f t="shared" si="64"/>
        <v>#NUM!</v>
      </c>
      <c r="J240" s="165" t="e">
        <f t="shared" si="68"/>
        <v>#NUM!</v>
      </c>
      <c r="K240" s="165" t="e">
        <f t="shared" si="69"/>
        <v>#NUM!</v>
      </c>
      <c r="L240" s="165" t="e">
        <f t="shared" si="70"/>
        <v>#NUM!</v>
      </c>
      <c r="M240" s="185"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99.999999999999886</v>
      </c>
      <c r="F241" s="162">
        <f t="shared" si="66"/>
        <v>0</v>
      </c>
      <c r="G241" s="162"/>
      <c r="H241" s="168">
        <f t="shared" si="67"/>
        <v>0</v>
      </c>
      <c r="I241" s="162" t="e">
        <f t="shared" si="64"/>
        <v>#NUM!</v>
      </c>
      <c r="J241" s="165" t="e">
        <f t="shared" si="68"/>
        <v>#NUM!</v>
      </c>
      <c r="K241" s="165" t="e">
        <f t="shared" si="69"/>
        <v>#NUM!</v>
      </c>
      <c r="L241" s="165" t="e">
        <f t="shared" si="70"/>
        <v>#NUM!</v>
      </c>
      <c r="M241" s="185"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99.999999999999886</v>
      </c>
      <c r="F242" s="162">
        <f t="shared" si="66"/>
        <v>0</v>
      </c>
      <c r="G242" s="162"/>
      <c r="H242" s="168">
        <f t="shared" si="67"/>
        <v>0</v>
      </c>
      <c r="I242" s="162" t="e">
        <f t="shared" si="64"/>
        <v>#NUM!</v>
      </c>
      <c r="J242" s="165" t="e">
        <f t="shared" si="68"/>
        <v>#NUM!</v>
      </c>
      <c r="K242" s="165" t="e">
        <f t="shared" si="69"/>
        <v>#NUM!</v>
      </c>
      <c r="L242" s="165" t="e">
        <f t="shared" si="70"/>
        <v>#NUM!</v>
      </c>
      <c r="M242" s="185"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99.999999999999886</v>
      </c>
      <c r="F243" s="162">
        <f t="shared" si="66"/>
        <v>0</v>
      </c>
      <c r="G243" s="162"/>
      <c r="H243" s="168">
        <f t="shared" si="67"/>
        <v>0</v>
      </c>
      <c r="I243" s="162" t="e">
        <f t="shared" si="64"/>
        <v>#NUM!</v>
      </c>
      <c r="J243" s="165" t="e">
        <f t="shared" si="68"/>
        <v>#NUM!</v>
      </c>
      <c r="K243" s="165" t="e">
        <f t="shared" si="69"/>
        <v>#NUM!</v>
      </c>
      <c r="L243" s="165" t="e">
        <f t="shared" si="70"/>
        <v>#NUM!</v>
      </c>
      <c r="M243" s="185"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99.999999999999886</v>
      </c>
      <c r="F244" s="162">
        <f t="shared" si="66"/>
        <v>0</v>
      </c>
      <c r="G244" s="162"/>
      <c r="H244" s="168">
        <f t="shared" si="67"/>
        <v>0</v>
      </c>
      <c r="I244" s="162" t="e">
        <f t="shared" si="64"/>
        <v>#NUM!</v>
      </c>
      <c r="J244" s="165" t="e">
        <f t="shared" si="68"/>
        <v>#NUM!</v>
      </c>
      <c r="K244" s="165" t="e">
        <f t="shared" si="69"/>
        <v>#NUM!</v>
      </c>
      <c r="L244" s="165" t="e">
        <f t="shared" si="70"/>
        <v>#NUM!</v>
      </c>
      <c r="M244" s="185"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99.999999999999886</v>
      </c>
      <c r="F245" s="162">
        <f t="shared" si="66"/>
        <v>0</v>
      </c>
      <c r="G245" s="162"/>
      <c r="H245" s="168">
        <f t="shared" si="67"/>
        <v>0</v>
      </c>
      <c r="I245" s="162" t="e">
        <f t="shared" si="64"/>
        <v>#NUM!</v>
      </c>
      <c r="J245" s="165" t="e">
        <f t="shared" si="68"/>
        <v>#NUM!</v>
      </c>
      <c r="K245" s="165" t="e">
        <f t="shared" si="69"/>
        <v>#NUM!</v>
      </c>
      <c r="L245" s="165" t="e">
        <f t="shared" si="70"/>
        <v>#NUM!</v>
      </c>
      <c r="M245" s="185"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99.999999999999886</v>
      </c>
      <c r="F246" s="162">
        <f t="shared" si="66"/>
        <v>0</v>
      </c>
      <c r="G246" s="162"/>
      <c r="H246" s="168">
        <f t="shared" si="67"/>
        <v>0</v>
      </c>
      <c r="I246" s="162" t="e">
        <f t="shared" si="64"/>
        <v>#NUM!</v>
      </c>
      <c r="J246" s="165" t="e">
        <f t="shared" si="68"/>
        <v>#NUM!</v>
      </c>
      <c r="K246" s="165" t="e">
        <f t="shared" si="69"/>
        <v>#NUM!</v>
      </c>
      <c r="L246" s="165" t="e">
        <f t="shared" si="70"/>
        <v>#NUM!</v>
      </c>
      <c r="M246" s="185"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99.999999999999886</v>
      </c>
      <c r="F247" s="162">
        <f t="shared" si="66"/>
        <v>0</v>
      </c>
      <c r="G247" s="162"/>
      <c r="H247" s="168">
        <f t="shared" si="67"/>
        <v>0</v>
      </c>
      <c r="I247" s="162" t="e">
        <f t="shared" si="64"/>
        <v>#NUM!</v>
      </c>
      <c r="J247" s="165" t="e">
        <f t="shared" si="68"/>
        <v>#NUM!</v>
      </c>
      <c r="K247" s="165" t="e">
        <f t="shared" si="69"/>
        <v>#NUM!</v>
      </c>
      <c r="L247" s="165" t="e">
        <f t="shared" si="70"/>
        <v>#NUM!</v>
      </c>
      <c r="M247" s="185"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99.999999999999886</v>
      </c>
      <c r="F248" s="162">
        <f t="shared" si="66"/>
        <v>0</v>
      </c>
      <c r="G248" s="162"/>
      <c r="H248" s="168">
        <f t="shared" si="67"/>
        <v>0</v>
      </c>
      <c r="I248" s="162" t="e">
        <f t="shared" si="64"/>
        <v>#NUM!</v>
      </c>
      <c r="J248" s="165" t="e">
        <f t="shared" si="68"/>
        <v>#NUM!</v>
      </c>
      <c r="K248" s="165" t="e">
        <f t="shared" si="69"/>
        <v>#NUM!</v>
      </c>
      <c r="L248" s="165" t="e">
        <f t="shared" si="70"/>
        <v>#NUM!</v>
      </c>
      <c r="M248" s="185"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99.999999999999886</v>
      </c>
      <c r="F249" s="162">
        <f t="shared" si="66"/>
        <v>0</v>
      </c>
      <c r="G249" s="162"/>
      <c r="H249" s="168">
        <f t="shared" si="67"/>
        <v>0</v>
      </c>
      <c r="I249" s="162" t="e">
        <f t="shared" si="64"/>
        <v>#NUM!</v>
      </c>
      <c r="J249" s="165" t="e">
        <f t="shared" si="68"/>
        <v>#NUM!</v>
      </c>
      <c r="K249" s="165" t="e">
        <f t="shared" si="69"/>
        <v>#NUM!</v>
      </c>
      <c r="L249" s="165" t="e">
        <f t="shared" si="70"/>
        <v>#NUM!</v>
      </c>
      <c r="M249" s="185"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99.999999999999886</v>
      </c>
      <c r="F250" s="162">
        <f t="shared" si="66"/>
        <v>0</v>
      </c>
      <c r="G250" s="162"/>
      <c r="H250" s="168">
        <f t="shared" si="67"/>
        <v>0</v>
      </c>
      <c r="I250" s="162" t="e">
        <f t="shared" si="64"/>
        <v>#NUM!</v>
      </c>
      <c r="J250" s="165" t="e">
        <f t="shared" si="68"/>
        <v>#NUM!</v>
      </c>
      <c r="K250" s="165" t="e">
        <f t="shared" si="69"/>
        <v>#NUM!</v>
      </c>
      <c r="L250" s="165" t="e">
        <f t="shared" si="70"/>
        <v>#NUM!</v>
      </c>
      <c r="M250" s="185"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2014-05-30T18:43:17Z</dcterms:modified>
  <cp:category>Research</cp:category>
</cp:coreProperties>
</file>