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B32"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F32" i="5" l="1"/>
  <c r="Q32" i="5" s="1"/>
  <c r="F76" i="5"/>
  <c r="O122" i="5"/>
  <c r="O121" i="5"/>
  <c r="O120" i="5"/>
  <c r="O119" i="5"/>
  <c r="O118" i="5"/>
  <c r="O117" i="5"/>
  <c r="O116" i="5"/>
  <c r="O115" i="5"/>
  <c r="O114" i="5"/>
  <c r="O113" i="5"/>
  <c r="O112" i="5"/>
  <c r="O111" i="5"/>
  <c r="O110" i="5"/>
  <c r="O109" i="5"/>
  <c r="O108" i="5"/>
  <c r="O107" i="5"/>
  <c r="O106" i="5"/>
  <c r="O105" i="5"/>
  <c r="O104" i="5"/>
  <c r="O103" i="5"/>
  <c r="O102" i="5"/>
  <c r="O101" i="5"/>
  <c r="O100" i="5"/>
  <c r="O99" i="5"/>
  <c r="O98" i="5"/>
  <c r="O97" i="5"/>
  <c r="O96" i="5"/>
  <c r="O95" i="5"/>
  <c r="O94" i="5"/>
  <c r="O93" i="5"/>
  <c r="O92" i="5"/>
  <c r="O91" i="5"/>
  <c r="O90" i="5"/>
  <c r="O89" i="5"/>
  <c r="O88" i="5"/>
  <c r="O87" i="5"/>
  <c r="O86" i="5"/>
  <c r="O85" i="5"/>
  <c r="O84" i="5"/>
  <c r="O83" i="5"/>
  <c r="O82" i="5"/>
  <c r="O81" i="5"/>
  <c r="O80" i="5"/>
  <c r="O79" i="5"/>
  <c r="O78" i="5"/>
  <c r="O77" i="5"/>
  <c r="O76" i="5"/>
  <c r="O48" i="5"/>
  <c r="O47" i="5"/>
  <c r="O44" i="5"/>
  <c r="C31" i="5"/>
  <c r="C32" i="5" s="1"/>
  <c r="O250" i="5"/>
  <c r="O186" i="5"/>
  <c r="O218" i="5"/>
  <c r="O154" i="5"/>
  <c r="O234" i="5"/>
  <c r="O202" i="5"/>
  <c r="O170" i="5"/>
  <c r="O138" i="5"/>
  <c r="O242" i="5"/>
  <c r="O226" i="5"/>
  <c r="O210" i="5"/>
  <c r="O194" i="5"/>
  <c r="O178" i="5"/>
  <c r="O162" i="5"/>
  <c r="O146" i="5"/>
  <c r="O130" i="5"/>
  <c r="O246" i="5"/>
  <c r="O238" i="5"/>
  <c r="O230" i="5"/>
  <c r="O222" i="5"/>
  <c r="O214" i="5"/>
  <c r="O206" i="5"/>
  <c r="O198" i="5"/>
  <c r="O190" i="5"/>
  <c r="O182" i="5"/>
  <c r="O174" i="5"/>
  <c r="O166" i="5"/>
  <c r="O158" i="5"/>
  <c r="O150" i="5"/>
  <c r="O142" i="5"/>
  <c r="O134" i="5"/>
  <c r="O126" i="5"/>
  <c r="O248" i="5"/>
  <c r="O244" i="5"/>
  <c r="O240" i="5"/>
  <c r="O236" i="5"/>
  <c r="O232" i="5"/>
  <c r="O228" i="5"/>
  <c r="O224" i="5"/>
  <c r="O220" i="5"/>
  <c r="O216" i="5"/>
  <c r="O212" i="5"/>
  <c r="O208" i="5"/>
  <c r="O204" i="5"/>
  <c r="O200" i="5"/>
  <c r="O196" i="5"/>
  <c r="O192" i="5"/>
  <c r="O188" i="5"/>
  <c r="O184" i="5"/>
  <c r="O180" i="5"/>
  <c r="O176" i="5"/>
  <c r="O172" i="5"/>
  <c r="O168" i="5"/>
  <c r="O164" i="5"/>
  <c r="O160" i="5"/>
  <c r="O156" i="5"/>
  <c r="O152" i="5"/>
  <c r="O148" i="5"/>
  <c r="O144" i="5"/>
  <c r="O140" i="5"/>
  <c r="O136" i="5"/>
  <c r="O132" i="5"/>
  <c r="O128" i="5"/>
  <c r="O124" i="5"/>
  <c r="O55" i="5"/>
  <c r="O52" i="5"/>
  <c r="O40" i="5"/>
  <c r="O39" i="5"/>
  <c r="O38" i="5"/>
  <c r="O37" i="5"/>
  <c r="O249" i="5"/>
  <c r="O247" i="5"/>
  <c r="O245" i="5"/>
  <c r="O243" i="5"/>
  <c r="O241" i="5"/>
  <c r="O239" i="5"/>
  <c r="O237" i="5"/>
  <c r="O235" i="5"/>
  <c r="O233" i="5"/>
  <c r="O231" i="5"/>
  <c r="O229" i="5"/>
  <c r="O227" i="5"/>
  <c r="O225" i="5"/>
  <c r="O223" i="5"/>
  <c r="O221" i="5"/>
  <c r="O219" i="5"/>
  <c r="O217" i="5"/>
  <c r="O215" i="5"/>
  <c r="O213" i="5"/>
  <c r="O211" i="5"/>
  <c r="O209" i="5"/>
  <c r="O207" i="5"/>
  <c r="O205" i="5"/>
  <c r="O203" i="5"/>
  <c r="O201" i="5"/>
  <c r="O199" i="5"/>
  <c r="O197" i="5"/>
  <c r="O195" i="5"/>
  <c r="O193" i="5"/>
  <c r="O191" i="5"/>
  <c r="O189" i="5"/>
  <c r="O187" i="5"/>
  <c r="O185" i="5"/>
  <c r="O183" i="5"/>
  <c r="O181" i="5"/>
  <c r="O179" i="5"/>
  <c r="O177" i="5"/>
  <c r="O175" i="5"/>
  <c r="O173" i="5"/>
  <c r="O171" i="5"/>
  <c r="O169" i="5"/>
  <c r="O167" i="5"/>
  <c r="O165" i="5"/>
  <c r="O163" i="5"/>
  <c r="O161" i="5"/>
  <c r="O159" i="5"/>
  <c r="O157" i="5"/>
  <c r="O155" i="5"/>
  <c r="O153" i="5"/>
  <c r="O151" i="5"/>
  <c r="O149" i="5"/>
  <c r="O147" i="5"/>
  <c r="O145" i="5"/>
  <c r="O143" i="5"/>
  <c r="O141" i="5"/>
  <c r="O139" i="5"/>
  <c r="O137" i="5"/>
  <c r="O135" i="5"/>
  <c r="O133" i="5"/>
  <c r="O131" i="5"/>
  <c r="O129" i="5"/>
  <c r="O127" i="5"/>
  <c r="O125" i="5"/>
  <c r="O123" i="5"/>
  <c r="O75" i="5"/>
  <c r="O74" i="5"/>
  <c r="O73" i="5"/>
  <c r="O72" i="5"/>
  <c r="O71" i="5"/>
  <c r="O70" i="5"/>
  <c r="O69" i="5"/>
  <c r="O68" i="5"/>
  <c r="O67" i="5"/>
  <c r="O66" i="5"/>
  <c r="O65" i="5"/>
  <c r="O64" i="5"/>
  <c r="O63" i="5"/>
  <c r="O62" i="5"/>
  <c r="O61" i="5"/>
  <c r="O58" i="5"/>
  <c r="O57" i="5"/>
  <c r="O50" i="5"/>
  <c r="O42" i="5"/>
  <c r="O33" i="5"/>
  <c r="D137" i="5"/>
  <c r="M137" i="5" s="1"/>
  <c r="F96" i="5"/>
  <c r="F92" i="5"/>
  <c r="F174" i="5"/>
  <c r="Q174" i="5" s="1"/>
  <c r="F173" i="5"/>
  <c r="Q173" i="5" s="1"/>
  <c r="F172" i="5"/>
  <c r="Q172" i="5" s="1"/>
  <c r="F171" i="5"/>
  <c r="Q171" i="5" s="1"/>
  <c r="F170" i="5"/>
  <c r="Q170" i="5" s="1"/>
  <c r="F169" i="5"/>
  <c r="F168" i="5"/>
  <c r="F167" i="5"/>
  <c r="Q167" i="5" s="1"/>
  <c r="F166" i="5"/>
  <c r="Q166" i="5" s="1"/>
  <c r="F165" i="5"/>
  <c r="Q165" i="5" s="1"/>
  <c r="F164" i="5"/>
  <c r="Q164" i="5" s="1"/>
  <c r="F163" i="5"/>
  <c r="Q163" i="5" s="1"/>
  <c r="F162" i="5"/>
  <c r="Q162" i="5" s="1"/>
  <c r="F161" i="5"/>
  <c r="Q161" i="5" s="1"/>
  <c r="F160" i="5"/>
  <c r="Q160" i="5" s="1"/>
  <c r="F159" i="5"/>
  <c r="Q159" i="5" s="1"/>
  <c r="F158" i="5"/>
  <c r="Q158" i="5" s="1"/>
  <c r="F157" i="5"/>
  <c r="Q157" i="5" s="1"/>
  <c r="F156" i="5"/>
  <c r="Q156" i="5" s="1"/>
  <c r="F155" i="5"/>
  <c r="Q155" i="5" s="1"/>
  <c r="F154" i="5"/>
  <c r="Q154" i="5" s="1"/>
  <c r="F153" i="5"/>
  <c r="Q153" i="5" s="1"/>
  <c r="F152" i="5"/>
  <c r="Q152" i="5" s="1"/>
  <c r="F151" i="5"/>
  <c r="Q151" i="5" s="1"/>
  <c r="F150" i="5"/>
  <c r="Q150" i="5" s="1"/>
  <c r="F149" i="5"/>
  <c r="Q149" i="5" s="1"/>
  <c r="F148" i="5"/>
  <c r="Q148" i="5" s="1"/>
  <c r="F147" i="5"/>
  <c r="Q147" i="5" s="1"/>
  <c r="F146" i="5"/>
  <c r="Q146" i="5" s="1"/>
  <c r="F145" i="5"/>
  <c r="Q145" i="5" s="1"/>
  <c r="F144" i="5"/>
  <c r="F143" i="5"/>
  <c r="Q143" i="5" s="1"/>
  <c r="F142" i="5"/>
  <c r="Q142" i="5" s="1"/>
  <c r="F141" i="5"/>
  <c r="Q141" i="5" s="1"/>
  <c r="F140" i="5"/>
  <c r="Q140" i="5" s="1"/>
  <c r="F139" i="5"/>
  <c r="Q139" i="5" s="1"/>
  <c r="F138" i="5"/>
  <c r="Q138" i="5" s="1"/>
  <c r="F137" i="5"/>
  <c r="Q137" i="5" s="1"/>
  <c r="F136" i="5"/>
  <c r="Q136" i="5" s="1"/>
  <c r="F135" i="5"/>
  <c r="Q135" i="5" s="1"/>
  <c r="F134" i="5"/>
  <c r="Q134" i="5" s="1"/>
  <c r="F133" i="5"/>
  <c r="Q133" i="5" s="1"/>
  <c r="F132" i="5"/>
  <c r="Q132" i="5" s="1"/>
  <c r="F131" i="5"/>
  <c r="Q131" i="5" s="1"/>
  <c r="F130" i="5"/>
  <c r="Q130" i="5" s="1"/>
  <c r="F129" i="5"/>
  <c r="Q129" i="5" s="1"/>
  <c r="F128" i="5"/>
  <c r="Q128" i="5" s="1"/>
  <c r="F127" i="5"/>
  <c r="Q127" i="5" s="1"/>
  <c r="F126" i="5"/>
  <c r="Q126" i="5" s="1"/>
  <c r="F125" i="5"/>
  <c r="Q125" i="5" s="1"/>
  <c r="F124" i="5"/>
  <c r="Q124" i="5" s="1"/>
  <c r="F123" i="5"/>
  <c r="Q123" i="5" s="1"/>
  <c r="F122" i="5"/>
  <c r="F121" i="5"/>
  <c r="F120" i="5"/>
  <c r="F119" i="5"/>
  <c r="F118" i="5"/>
  <c r="F117" i="5"/>
  <c r="F116" i="5"/>
  <c r="F115" i="5"/>
  <c r="F114" i="5"/>
  <c r="F113" i="5"/>
  <c r="F112" i="5"/>
  <c r="F111" i="5"/>
  <c r="F110" i="5"/>
  <c r="F109" i="5"/>
  <c r="F108" i="5"/>
  <c r="F107" i="5"/>
  <c r="F106" i="5"/>
  <c r="F105" i="5"/>
  <c r="F104" i="5"/>
  <c r="F103" i="5"/>
  <c r="F102" i="5"/>
  <c r="F101" i="5"/>
  <c r="F100" i="5"/>
  <c r="F99" i="5"/>
  <c r="F98" i="5"/>
  <c r="F97" i="5"/>
  <c r="F94" i="5"/>
  <c r="F90" i="5"/>
  <c r="F250" i="5"/>
  <c r="F249" i="5"/>
  <c r="Q249" i="5" s="1"/>
  <c r="F248" i="5"/>
  <c r="Q248" i="5" s="1"/>
  <c r="F247" i="5"/>
  <c r="Q247" i="5" s="1"/>
  <c r="F246" i="5"/>
  <c r="Q246" i="5" s="1"/>
  <c r="F245" i="5"/>
  <c r="Q245" i="5" s="1"/>
  <c r="F244" i="5"/>
  <c r="Q244" i="5" s="1"/>
  <c r="F243" i="5"/>
  <c r="Q243" i="5" s="1"/>
  <c r="F242" i="5"/>
  <c r="Q242" i="5" s="1"/>
  <c r="F241" i="5"/>
  <c r="Q241" i="5" s="1"/>
  <c r="F240" i="5"/>
  <c r="Q240" i="5" s="1"/>
  <c r="F239" i="5"/>
  <c r="Q239" i="5" s="1"/>
  <c r="F238" i="5"/>
  <c r="Q238" i="5" s="1"/>
  <c r="F237" i="5"/>
  <c r="Q237" i="5" s="1"/>
  <c r="F236" i="5"/>
  <c r="Q236" i="5" s="1"/>
  <c r="F235" i="5"/>
  <c r="Q235" i="5" s="1"/>
  <c r="F234" i="5"/>
  <c r="Q234" i="5" s="1"/>
  <c r="F233" i="5"/>
  <c r="Q233" i="5" s="1"/>
  <c r="F232" i="5"/>
  <c r="Q232" i="5" s="1"/>
  <c r="F231" i="5"/>
  <c r="Q231" i="5" s="1"/>
  <c r="F230" i="5"/>
  <c r="Q230" i="5" s="1"/>
  <c r="F229" i="5"/>
  <c r="Q229" i="5" s="1"/>
  <c r="F228" i="5"/>
  <c r="Q228" i="5" s="1"/>
  <c r="F227" i="5"/>
  <c r="F226" i="5"/>
  <c r="Q226" i="5" s="1"/>
  <c r="F225" i="5"/>
  <c r="Q225" i="5" s="1"/>
  <c r="F224" i="5"/>
  <c r="Q224" i="5" s="1"/>
  <c r="F223" i="5"/>
  <c r="Q223" i="5" s="1"/>
  <c r="F222" i="5"/>
  <c r="Q222" i="5" s="1"/>
  <c r="F221" i="5"/>
  <c r="Q221" i="5" s="1"/>
  <c r="F220" i="5"/>
  <c r="Q220" i="5" s="1"/>
  <c r="F219" i="5"/>
  <c r="Q219" i="5" s="1"/>
  <c r="F218" i="5"/>
  <c r="Q218" i="5" s="1"/>
  <c r="F217" i="5"/>
  <c r="Q217" i="5" s="1"/>
  <c r="F216" i="5"/>
  <c r="Q216" i="5" s="1"/>
  <c r="F215" i="5"/>
  <c r="Q215" i="5" s="1"/>
  <c r="F214" i="5"/>
  <c r="Q214" i="5" s="1"/>
  <c r="F213" i="5"/>
  <c r="Q213" i="5" s="1"/>
  <c r="F212" i="5"/>
  <c r="Q212" i="5" s="1"/>
  <c r="F211" i="5"/>
  <c r="Q211" i="5" s="1"/>
  <c r="F210" i="5"/>
  <c r="Q210" i="5" s="1"/>
  <c r="F209" i="5"/>
  <c r="Q209" i="5" s="1"/>
  <c r="F208" i="5"/>
  <c r="Q208" i="5" s="1"/>
  <c r="F207" i="5"/>
  <c r="Q207" i="5" s="1"/>
  <c r="F206" i="5"/>
  <c r="Q206" i="5" s="1"/>
  <c r="F205" i="5"/>
  <c r="Q205" i="5" s="1"/>
  <c r="F204" i="5"/>
  <c r="Q204" i="5" s="1"/>
  <c r="F203" i="5"/>
  <c r="Q203" i="5" s="1"/>
  <c r="F202" i="5"/>
  <c r="Q202" i="5" s="1"/>
  <c r="F201" i="5"/>
  <c r="Q201" i="5" s="1"/>
  <c r="F200" i="5"/>
  <c r="Q200" i="5" s="1"/>
  <c r="F199" i="5"/>
  <c r="Q199" i="5" s="1"/>
  <c r="F198" i="5"/>
  <c r="Q198" i="5" s="1"/>
  <c r="F95" i="5"/>
  <c r="F93" i="5"/>
  <c r="F91" i="5"/>
  <c r="F89" i="5"/>
  <c r="F88" i="5"/>
  <c r="F87" i="5"/>
  <c r="F86" i="5"/>
  <c r="F85" i="5"/>
  <c r="F84" i="5"/>
  <c r="F83" i="5"/>
  <c r="F82" i="5"/>
  <c r="F81" i="5"/>
  <c r="F80" i="5"/>
  <c r="F79" i="5"/>
  <c r="F78" i="5"/>
  <c r="F77" i="5"/>
  <c r="F75" i="5"/>
  <c r="F74" i="5"/>
  <c r="F73" i="5"/>
  <c r="F72" i="5"/>
  <c r="F71" i="5"/>
  <c r="F70" i="5"/>
  <c r="F69" i="5"/>
  <c r="F68" i="5"/>
  <c r="F67" i="5"/>
  <c r="F66" i="5"/>
  <c r="F65" i="5"/>
  <c r="F64" i="5"/>
  <c r="F63" i="5"/>
  <c r="F62" i="5"/>
  <c r="F59" i="5"/>
  <c r="F58" i="5"/>
  <c r="F57" i="5"/>
  <c r="F61" i="5"/>
  <c r="F54" i="5"/>
  <c r="F49" i="5"/>
  <c r="F48" i="5"/>
  <c r="F47" i="5"/>
  <c r="F43" i="5"/>
  <c r="F39" i="5"/>
  <c r="F41" i="5"/>
  <c r="F40" i="5"/>
  <c r="F38" i="5"/>
  <c r="F37" i="5"/>
  <c r="F45" i="5"/>
  <c r="F44" i="5"/>
  <c r="Q169" i="5"/>
  <c r="F197" i="5"/>
  <c r="Q197" i="5" s="1"/>
  <c r="F196" i="5"/>
  <c r="Q196" i="5" s="1"/>
  <c r="F195" i="5"/>
  <c r="Q195" i="5" s="1"/>
  <c r="F194" i="5"/>
  <c r="Q194" i="5" s="1"/>
  <c r="F193" i="5"/>
  <c r="Q193" i="5" s="1"/>
  <c r="F192" i="5"/>
  <c r="Q192" i="5" s="1"/>
  <c r="F191" i="5"/>
  <c r="Q191" i="5" s="1"/>
  <c r="F190" i="5"/>
  <c r="Q190" i="5" s="1"/>
  <c r="F189" i="5"/>
  <c r="Q189" i="5" s="1"/>
  <c r="F188" i="5"/>
  <c r="Q188" i="5" s="1"/>
  <c r="F187" i="5"/>
  <c r="Q187" i="5" s="1"/>
  <c r="F186" i="5"/>
  <c r="Q186" i="5" s="1"/>
  <c r="F185" i="5"/>
  <c r="Q185" i="5" s="1"/>
  <c r="F184" i="5"/>
  <c r="Q184" i="5" s="1"/>
  <c r="F183" i="5"/>
  <c r="Q183" i="5" s="1"/>
  <c r="F182" i="5"/>
  <c r="F181" i="5"/>
  <c r="Q181" i="5" s="1"/>
  <c r="F180" i="5"/>
  <c r="Q180" i="5" s="1"/>
  <c r="F179" i="5"/>
  <c r="Q179" i="5" s="1"/>
  <c r="F178" i="5"/>
  <c r="Q178" i="5" s="1"/>
  <c r="F177" i="5"/>
  <c r="Q177" i="5" s="1"/>
  <c r="F176" i="5"/>
  <c r="Q176" i="5" s="1"/>
  <c r="F175" i="5"/>
  <c r="Q175" i="5" s="1"/>
  <c r="F60" i="5"/>
  <c r="F56" i="5"/>
  <c r="F55" i="5"/>
  <c r="F53" i="5"/>
  <c r="F52" i="5"/>
  <c r="F51" i="5"/>
  <c r="F50" i="5"/>
  <c r="F46" i="5"/>
  <c r="F42" i="5"/>
  <c r="F35" i="5"/>
  <c r="B33" i="5"/>
  <c r="Q250" i="5"/>
  <c r="Q182" i="5"/>
  <c r="Q168" i="5"/>
  <c r="Q227" i="5"/>
  <c r="D176" i="5"/>
  <c r="M176" i="5" s="1"/>
  <c r="F36" i="5"/>
  <c r="F34" i="5"/>
  <c r="F33" i="5"/>
  <c r="D247" i="5"/>
  <c r="D140" i="5"/>
  <c r="U140" i="5" s="1"/>
  <c r="D136" i="5"/>
  <c r="M136" i="5" s="1"/>
  <c r="D188" i="5"/>
  <c r="M188" i="5" s="1"/>
  <c r="D168" i="5"/>
  <c r="M168" i="5" s="1"/>
  <c r="C248" i="5"/>
  <c r="D249" i="5" s="1"/>
  <c r="D192" i="5"/>
  <c r="U192" i="5" s="1"/>
  <c r="D180" i="5"/>
  <c r="U180" i="5" s="1"/>
  <c r="D130" i="5"/>
  <c r="U130" i="5" s="1"/>
  <c r="D129" i="5"/>
  <c r="M129" i="5" s="1"/>
  <c r="C126" i="5"/>
  <c r="D126" i="5" s="1"/>
  <c r="D184" i="5"/>
  <c r="M184" i="5" s="1"/>
  <c r="D182" i="5"/>
  <c r="M182" i="5" s="1"/>
  <c r="D178" i="5"/>
  <c r="M178" i="5" s="1"/>
  <c r="D172" i="5"/>
  <c r="C133" i="5"/>
  <c r="D133" i="5" s="1"/>
  <c r="O60" i="5"/>
  <c r="O59" i="5"/>
  <c r="O56" i="5"/>
  <c r="O54" i="5"/>
  <c r="O53" i="5"/>
  <c r="O51" i="5"/>
  <c r="O49" i="5"/>
  <c r="O46" i="5"/>
  <c r="O45" i="5"/>
  <c r="O43" i="5"/>
  <c r="O41" i="5"/>
  <c r="O35" i="5"/>
  <c r="D125" i="5"/>
  <c r="U125" i="5" s="1"/>
  <c r="D170" i="5"/>
  <c r="M170" i="5" s="1"/>
  <c r="D124" i="5"/>
  <c r="C244" i="5"/>
  <c r="D244" i="5" s="1"/>
  <c r="C228" i="5"/>
  <c r="D229" i="5" s="1"/>
  <c r="C212" i="5"/>
  <c r="D212" i="5" s="1"/>
  <c r="C196" i="5"/>
  <c r="D197" i="5" s="1"/>
  <c r="C189" i="5"/>
  <c r="D189" i="5" s="1"/>
  <c r="U189" i="5" s="1"/>
  <c r="C173" i="5"/>
  <c r="D174" i="5" s="1"/>
  <c r="M174" i="5" s="1"/>
  <c r="C157" i="5"/>
  <c r="D157" i="5" s="1"/>
  <c r="C141" i="5"/>
  <c r="D141" i="5" s="1"/>
  <c r="C127" i="5"/>
  <c r="D128" i="5" s="1"/>
  <c r="U128" i="5" s="1"/>
  <c r="Q144" i="5"/>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D31" i="5" l="1"/>
  <c r="I172" i="5"/>
  <c r="V128" i="5"/>
  <c r="D158" i="5"/>
  <c r="M158" i="5" s="1"/>
  <c r="D173" i="5"/>
  <c r="M173" i="5" s="1"/>
  <c r="U129" i="5"/>
  <c r="V129" i="5" s="1"/>
  <c r="M180" i="5"/>
  <c r="U168" i="5"/>
  <c r="V168" i="5" s="1"/>
  <c r="D248" i="5"/>
  <c r="U248" i="5" s="1"/>
  <c r="V248" i="5" s="1"/>
  <c r="I137" i="5"/>
  <c r="D32" i="5"/>
  <c r="U32" i="5" s="1"/>
  <c r="V32" i="5" s="1"/>
  <c r="U137" i="5"/>
  <c r="V137" i="5" s="1"/>
  <c r="I192" i="5"/>
  <c r="D228" i="5"/>
  <c r="I228" i="5" s="1"/>
  <c r="D245" i="5"/>
  <c r="U245" i="5" s="1"/>
  <c r="I136" i="5"/>
  <c r="I188" i="5"/>
  <c r="U174" i="5"/>
  <c r="V174" i="5" s="1"/>
  <c r="Q33" i="5"/>
  <c r="I168" i="5"/>
  <c r="I184" i="5"/>
  <c r="I124" i="5"/>
  <c r="I130" i="5"/>
  <c r="V140" i="5"/>
  <c r="I129" i="5"/>
  <c r="I140" i="5"/>
  <c r="M172" i="5"/>
  <c r="U182" i="5"/>
  <c r="V182" i="5" s="1"/>
  <c r="M140" i="5"/>
  <c r="I125" i="5"/>
  <c r="D213" i="5"/>
  <c r="I213" i="5" s="1"/>
  <c r="I174" i="5"/>
  <c r="M192" i="5"/>
  <c r="D127" i="5"/>
  <c r="U127" i="5" s="1"/>
  <c r="V127" i="5" s="1"/>
  <c r="I247" i="5"/>
  <c r="I180" i="5"/>
  <c r="M125" i="5"/>
  <c r="U247" i="5"/>
  <c r="V247" i="5" s="1"/>
  <c r="U184" i="5"/>
  <c r="V184" i="5" s="1"/>
  <c r="U178" i="5"/>
  <c r="V178" i="5" s="1"/>
  <c r="U136" i="5"/>
  <c r="V136" i="5" s="1"/>
  <c r="I176" i="5"/>
  <c r="I128" i="5"/>
  <c r="M130" i="5"/>
  <c r="M247" i="5"/>
  <c r="U176" i="5"/>
  <c r="V176" i="5" s="1"/>
  <c r="I178" i="5"/>
  <c r="U188" i="5"/>
  <c r="V188" i="5" s="1"/>
  <c r="C33" i="5"/>
  <c r="B34" i="5"/>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M128" i="5"/>
  <c r="U172" i="5"/>
  <c r="V172" i="5" s="1"/>
  <c r="I182" i="5"/>
  <c r="U186" i="5"/>
  <c r="V186" i="5" s="1"/>
  <c r="M133" i="5"/>
  <c r="I133" i="5"/>
  <c r="U133" i="5"/>
  <c r="V133" i="5" s="1"/>
  <c r="I186" i="5"/>
  <c r="M141" i="5"/>
  <c r="I141" i="5"/>
  <c r="I170" i="5"/>
  <c r="U141" i="5"/>
  <c r="V141" i="5" s="1"/>
  <c r="U124" i="5"/>
  <c r="V124" i="5" s="1"/>
  <c r="M124" i="5"/>
  <c r="U170" i="5"/>
  <c r="V170" i="5" s="1"/>
  <c r="D196" i="5"/>
  <c r="U196" i="5" s="1"/>
  <c r="M189" i="5"/>
  <c r="I189" i="5"/>
  <c r="D131" i="5"/>
  <c r="M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V130" i="5"/>
  <c r="U126" i="5"/>
  <c r="M126" i="5"/>
  <c r="I126" i="5"/>
  <c r="U173" i="5"/>
  <c r="I158"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U231" i="5"/>
  <c r="I231" i="5"/>
  <c r="M231" i="5"/>
  <c r="I242" i="5"/>
  <c r="M242" i="5"/>
  <c r="U242" i="5"/>
  <c r="U249" i="5"/>
  <c r="I249" i="5"/>
  <c r="M249" i="5"/>
  <c r="I202" i="5"/>
  <c r="M202" i="5"/>
  <c r="U202" i="5"/>
  <c r="I218" i="5"/>
  <c r="M218" i="5"/>
  <c r="U218" i="5"/>
  <c r="U204" i="5"/>
  <c r="I204" i="5"/>
  <c r="M204" i="5"/>
  <c r="U220" i="5"/>
  <c r="I220" i="5"/>
  <c r="M220" i="5"/>
  <c r="I235" i="5"/>
  <c r="U235" i="5"/>
  <c r="M235" i="5"/>
  <c r="U229" i="5"/>
  <c r="M229" i="5"/>
  <c r="I229"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U200" i="5"/>
  <c r="I200" i="5"/>
  <c r="M200" i="5"/>
  <c r="U216" i="5"/>
  <c r="I216" i="5"/>
  <c r="M216" i="5"/>
  <c r="U232" i="5"/>
  <c r="I232" i="5"/>
  <c r="M232" i="5"/>
  <c r="M241" i="5"/>
  <c r="I241" i="5"/>
  <c r="U241" i="5"/>
  <c r="U201" i="5"/>
  <c r="I201" i="5"/>
  <c r="M201" i="5"/>
  <c r="U217" i="5"/>
  <c r="I217" i="5"/>
  <c r="M217" i="5"/>
  <c r="I195" i="5"/>
  <c r="M195" i="5"/>
  <c r="U195" i="5"/>
  <c r="I211" i="5"/>
  <c r="M211" i="5"/>
  <c r="U211"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U156" i="5"/>
  <c r="I156" i="5"/>
  <c r="M156" i="5"/>
  <c r="V180"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U158" i="5" l="1"/>
  <c r="M245" i="5"/>
  <c r="I173" i="5"/>
  <c r="U213" i="5"/>
  <c r="V213" i="5" s="1"/>
  <c r="U228" i="5"/>
  <c r="I245" i="5"/>
  <c r="M248" i="5"/>
  <c r="M32" i="5"/>
  <c r="M228" i="5"/>
  <c r="I248" i="5"/>
  <c r="I32" i="5"/>
  <c r="Q52" i="5"/>
  <c r="M127" i="5"/>
  <c r="U131" i="5"/>
  <c r="V131" i="5" s="1"/>
  <c r="M213" i="5"/>
  <c r="I131" i="5"/>
  <c r="I127" i="5"/>
  <c r="Q66" i="5"/>
  <c r="B67" i="5"/>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Q65" i="5"/>
  <c r="Q64" i="5"/>
  <c r="I196" i="5"/>
  <c r="Q63" i="5"/>
  <c r="Q62" i="5"/>
  <c r="Q61" i="5"/>
  <c r="Q60" i="5"/>
  <c r="Q59" i="5"/>
  <c r="Q58" i="5"/>
  <c r="Q57" i="5"/>
  <c r="Q56" i="5"/>
  <c r="Q55" i="5"/>
  <c r="Q54" i="5"/>
  <c r="Q53" i="5"/>
  <c r="Q51" i="5"/>
  <c r="Q50" i="5"/>
  <c r="Q49" i="5"/>
  <c r="Q48" i="5"/>
  <c r="Q47" i="5"/>
  <c r="Q46" i="5"/>
  <c r="Q45" i="5"/>
  <c r="Q44" i="5"/>
  <c r="Q43" i="5"/>
  <c r="Q42" i="5"/>
  <c r="Q41" i="5"/>
  <c r="Q40" i="5"/>
  <c r="Q39" i="5"/>
  <c r="Q38" i="5"/>
  <c r="Q37" i="5"/>
  <c r="Q36" i="5"/>
  <c r="Q35" i="5"/>
  <c r="C34" i="5"/>
  <c r="D34" i="5" s="1"/>
  <c r="Q34" i="5"/>
  <c r="D33" i="5"/>
  <c r="M196" i="5"/>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173"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158" i="5"/>
  <c r="V239" i="5"/>
  <c r="V197" i="5"/>
  <c r="V149" i="5"/>
  <c r="V167" i="5"/>
  <c r="V31" i="5"/>
  <c r="C122" i="5" l="1"/>
  <c r="D123" i="5" s="1"/>
  <c r="Q122" i="5"/>
  <c r="C121" i="5"/>
  <c r="Q121" i="5"/>
  <c r="C120" i="5"/>
  <c r="Q120" i="5"/>
  <c r="C119" i="5"/>
  <c r="Q119" i="5"/>
  <c r="Q118" i="5"/>
  <c r="C118" i="5"/>
  <c r="Q117" i="5"/>
  <c r="C117" i="5"/>
  <c r="C116" i="5"/>
  <c r="Q116" i="5"/>
  <c r="C115" i="5"/>
  <c r="Q115" i="5"/>
  <c r="C114" i="5"/>
  <c r="Q114" i="5"/>
  <c r="Q113" i="5"/>
  <c r="C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C35" i="5"/>
  <c r="M33" i="5"/>
  <c r="I33" i="5"/>
  <c r="U33" i="5"/>
  <c r="V33" i="5" s="1"/>
  <c r="I34" i="5"/>
  <c r="M34" i="5"/>
  <c r="U34" i="5"/>
  <c r="V34" i="5" s="1"/>
  <c r="V142" i="5"/>
  <c r="V143" i="5"/>
  <c r="V191" i="5"/>
  <c r="V134" i="5"/>
  <c r="V138" i="5"/>
  <c r="V190" i="5"/>
  <c r="V139" i="5"/>
  <c r="V135" i="5"/>
  <c r="D122" i="5" l="1"/>
  <c r="U122" i="5" s="1"/>
  <c r="V122" i="5" s="1"/>
  <c r="D118" i="5"/>
  <c r="U118" i="5" s="1"/>
  <c r="V118" i="5" s="1"/>
  <c r="D121" i="5"/>
  <c r="M121" i="5" s="1"/>
  <c r="D115" i="5"/>
  <c r="I115" i="5" s="1"/>
  <c r="D116" i="5"/>
  <c r="I116" i="5" s="1"/>
  <c r="I123" i="5"/>
  <c r="U123" i="5"/>
  <c r="V123" i="5" s="1"/>
  <c r="M123" i="5"/>
  <c r="D120" i="5"/>
  <c r="I120" i="5" s="1"/>
  <c r="D119" i="5"/>
  <c r="I119" i="5" s="1"/>
  <c r="D117" i="5"/>
  <c r="M117" i="5" s="1"/>
  <c r="D114" i="5"/>
  <c r="I114" i="5" s="1"/>
  <c r="B15" i="5"/>
  <c r="S167" i="5" s="1"/>
  <c r="C36" i="5"/>
  <c r="D36" i="5" s="1"/>
  <c r="D35" i="5"/>
  <c r="I122" i="5" l="1"/>
  <c r="M122" i="5"/>
  <c r="I118" i="5"/>
  <c r="M118" i="5"/>
  <c r="U121" i="5"/>
  <c r="V121" i="5" s="1"/>
  <c r="U117" i="5"/>
  <c r="V117" i="5" s="1"/>
  <c r="M116" i="5"/>
  <c r="I121" i="5"/>
  <c r="U120" i="5"/>
  <c r="V120" i="5" s="1"/>
  <c r="U114" i="5"/>
  <c r="V114" i="5" s="1"/>
  <c r="U115" i="5"/>
  <c r="V115" i="5" s="1"/>
  <c r="M115" i="5"/>
  <c r="U116" i="5"/>
  <c r="V116" i="5" s="1"/>
  <c r="M120" i="5"/>
  <c r="M119" i="5"/>
  <c r="I117" i="5"/>
  <c r="M36" i="5"/>
  <c r="U36" i="5"/>
  <c r="V36" i="5" s="1"/>
  <c r="I36" i="5"/>
  <c r="M114" i="5"/>
  <c r="U119" i="5"/>
  <c r="V119" i="5" s="1"/>
  <c r="R30" i="5"/>
  <c r="T40" i="5"/>
  <c r="T38" i="5"/>
  <c r="R54" i="5"/>
  <c r="T46" i="5"/>
  <c r="S31" i="5"/>
  <c r="R80" i="5"/>
  <c r="T99" i="5"/>
  <c r="S119" i="5"/>
  <c r="R42" i="5"/>
  <c r="R46" i="5"/>
  <c r="R32" i="5"/>
  <c r="R50" i="5"/>
  <c r="S84" i="5"/>
  <c r="S123" i="5"/>
  <c r="T119" i="5"/>
  <c r="S179" i="5"/>
  <c r="T190" i="5"/>
  <c r="R104" i="5"/>
  <c r="S107" i="5"/>
  <c r="S182" i="5"/>
  <c r="S202" i="5"/>
  <c r="S128" i="5"/>
  <c r="S180" i="5"/>
  <c r="S69" i="5"/>
  <c r="R215" i="5"/>
  <c r="R66" i="5"/>
  <c r="R70" i="5"/>
  <c r="R58" i="5"/>
  <c r="T44" i="5"/>
  <c r="T86" i="5"/>
  <c r="S73" i="5"/>
  <c r="T84" i="5"/>
  <c r="T123" i="5"/>
  <c r="S127" i="5"/>
  <c r="R74" i="5"/>
  <c r="R78" i="5"/>
  <c r="S32" i="5"/>
  <c r="T102" i="5"/>
  <c r="T88" i="5"/>
  <c r="R182" i="5"/>
  <c r="T127" i="5"/>
  <c r="R193" i="5"/>
  <c r="S223" i="5"/>
  <c r="S76" i="5"/>
  <c r="R152" i="5"/>
  <c r="T233" i="5"/>
  <c r="T126" i="5"/>
  <c r="R160" i="5"/>
  <c r="S195" i="5"/>
  <c r="T150" i="5"/>
  <c r="S250" i="5"/>
  <c r="T229" i="5"/>
  <c r="S112" i="5"/>
  <c r="S184" i="5"/>
  <c r="S210" i="5"/>
  <c r="R63" i="5"/>
  <c r="R214" i="5"/>
  <c r="T177" i="5"/>
  <c r="S30" i="5"/>
  <c r="R40" i="5"/>
  <c r="S60" i="5"/>
  <c r="T56" i="5"/>
  <c r="S44" i="5"/>
  <c r="T36" i="5"/>
  <c r="S48" i="5"/>
  <c r="S52" i="5"/>
  <c r="T60" i="5"/>
  <c r="T58" i="5"/>
  <c r="R108" i="5"/>
  <c r="R68" i="5"/>
  <c r="S93" i="5"/>
  <c r="T116" i="5"/>
  <c r="T92" i="5"/>
  <c r="T107" i="5"/>
  <c r="R146" i="5"/>
  <c r="R148" i="5"/>
  <c r="S159" i="5"/>
  <c r="R38" i="5"/>
  <c r="R34" i="5"/>
  <c r="R62" i="5"/>
  <c r="S56" i="5"/>
  <c r="T52" i="5"/>
  <c r="S36" i="5"/>
  <c r="R48" i="5"/>
  <c r="R31" i="5"/>
  <c r="S45" i="5"/>
  <c r="S104" i="5"/>
  <c r="T120" i="5"/>
  <c r="S139" i="5"/>
  <c r="T146" i="5"/>
  <c r="R138" i="5"/>
  <c r="S187" i="5"/>
  <c r="R225" i="5"/>
  <c r="S230" i="5"/>
  <c r="R52" i="5"/>
  <c r="S53" i="5"/>
  <c r="T115" i="5"/>
  <c r="R120" i="5"/>
  <c r="T186" i="5"/>
  <c r="T205" i="5"/>
  <c r="T195" i="5"/>
  <c r="T70" i="5"/>
  <c r="S124" i="5"/>
  <c r="S206" i="5"/>
  <c r="S209" i="5"/>
  <c r="R249" i="5"/>
  <c r="T98" i="5"/>
  <c r="R136" i="5"/>
  <c r="S174" i="5"/>
  <c r="R172" i="5"/>
  <c r="R86" i="5"/>
  <c r="R184" i="5"/>
  <c r="S108" i="5"/>
  <c r="R82" i="5"/>
  <c r="R166" i="5"/>
  <c r="T188" i="5"/>
  <c r="S188" i="5"/>
  <c r="T47" i="5"/>
  <c r="T48" i="5"/>
  <c r="T32" i="5"/>
  <c r="S40" i="5"/>
  <c r="S37" i="5"/>
  <c r="T118" i="5"/>
  <c r="S41" i="5"/>
  <c r="T64" i="5"/>
  <c r="R76" i="5"/>
  <c r="S96" i="5"/>
  <c r="R72" i="5"/>
  <c r="T160" i="5"/>
  <c r="R164" i="5"/>
  <c r="S171" i="5"/>
  <c r="R150" i="5"/>
  <c r="S95" i="5"/>
  <c r="T162" i="5"/>
  <c r="R174" i="5"/>
  <c r="R227" i="5"/>
  <c r="T176" i="5"/>
  <c r="S172" i="5"/>
  <c r="R209" i="5"/>
  <c r="R241" i="5"/>
  <c r="S198" i="5"/>
  <c r="S235" i="5"/>
  <c r="R36" i="5"/>
  <c r="S77" i="5"/>
  <c r="T122" i="5"/>
  <c r="S80" i="5"/>
  <c r="S82" i="5"/>
  <c r="R124" i="5"/>
  <c r="T156" i="5"/>
  <c r="R119" i="5"/>
  <c r="T170" i="5"/>
  <c r="S166" i="5"/>
  <c r="T197" i="5"/>
  <c r="T213" i="5"/>
  <c r="T249" i="5"/>
  <c r="T227" i="5"/>
  <c r="S247" i="5"/>
  <c r="T94" i="5"/>
  <c r="T82" i="5"/>
  <c r="S131" i="5"/>
  <c r="S183" i="5"/>
  <c r="T80" i="5"/>
  <c r="T215" i="5"/>
  <c r="T184" i="5"/>
  <c r="R217" i="5"/>
  <c r="S214" i="5"/>
  <c r="T50" i="5"/>
  <c r="S68" i="5"/>
  <c r="T111" i="5"/>
  <c r="R162" i="5"/>
  <c r="T178" i="5"/>
  <c r="R199" i="5"/>
  <c r="R235" i="5"/>
  <c r="T219" i="5"/>
  <c r="T90" i="5"/>
  <c r="S120" i="5"/>
  <c r="T130" i="5"/>
  <c r="R190" i="5"/>
  <c r="S242" i="5"/>
  <c r="R156" i="5"/>
  <c r="S239" i="5"/>
  <c r="T201" i="5"/>
  <c r="S170" i="5"/>
  <c r="S248" i="5"/>
  <c r="S238" i="5"/>
  <c r="R168" i="5"/>
  <c r="R153" i="5"/>
  <c r="S228" i="5"/>
  <c r="S197" i="5"/>
  <c r="T139" i="5"/>
  <c r="T221" i="5"/>
  <c r="T241" i="5"/>
  <c r="R180" i="5"/>
  <c r="T211" i="5"/>
  <c r="T243" i="5"/>
  <c r="S234" i="5"/>
  <c r="T62" i="5"/>
  <c r="T78" i="5"/>
  <c r="T110" i="5"/>
  <c r="S88" i="5"/>
  <c r="T95" i="5"/>
  <c r="T152" i="5"/>
  <c r="T140" i="5"/>
  <c r="S151" i="5"/>
  <c r="R205" i="5"/>
  <c r="R56" i="5"/>
  <c r="T72" i="5"/>
  <c r="T225" i="5"/>
  <c r="T238" i="5"/>
  <c r="T168" i="5"/>
  <c r="S158" i="5"/>
  <c r="R201" i="5"/>
  <c r="R233" i="5"/>
  <c r="S207" i="5"/>
  <c r="S246" i="5"/>
  <c r="T34" i="5"/>
  <c r="R60" i="5"/>
  <c r="T114" i="5"/>
  <c r="R64" i="5"/>
  <c r="S49" i="5"/>
  <c r="S72" i="5"/>
  <c r="R135" i="5"/>
  <c r="S144" i="5"/>
  <c r="R128" i="5"/>
  <c r="S154" i="5"/>
  <c r="R191" i="5"/>
  <c r="R207" i="5"/>
  <c r="R223" i="5"/>
  <c r="R243" i="5"/>
  <c r="S155" i="5"/>
  <c r="S199" i="5"/>
  <c r="T66" i="5"/>
  <c r="R116" i="5"/>
  <c r="T103" i="5"/>
  <c r="T154" i="5"/>
  <c r="R237" i="5"/>
  <c r="R154" i="5"/>
  <c r="S196" i="5"/>
  <c r="T42" i="5"/>
  <c r="T209" i="5"/>
  <c r="R90" i="5"/>
  <c r="T131" i="5"/>
  <c r="R142" i="5"/>
  <c r="R245" i="5"/>
  <c r="T68" i="5"/>
  <c r="T134" i="5"/>
  <c r="S147" i="5"/>
  <c r="S99" i="5"/>
  <c r="R247" i="5"/>
  <c r="S220" i="5"/>
  <c r="T179" i="5"/>
  <c r="S113" i="5"/>
  <c r="S64" i="5"/>
  <c r="R112" i="5"/>
  <c r="T158" i="5"/>
  <c r="S134" i="5"/>
  <c r="T218" i="5"/>
  <c r="R106" i="5"/>
  <c r="S163" i="5"/>
  <c r="T163" i="5"/>
  <c r="R126" i="5"/>
  <c r="T77" i="5"/>
  <c r="T85" i="5"/>
  <c r="T203" i="5"/>
  <c r="T235" i="5"/>
  <c r="S218" i="5"/>
  <c r="T54" i="5"/>
  <c r="T74" i="5"/>
  <c r="R100" i="5"/>
  <c r="T31" i="5"/>
  <c r="S65" i="5"/>
  <c r="T144" i="5"/>
  <c r="T132" i="5"/>
  <c r="R178" i="5"/>
  <c r="S176" i="5"/>
  <c r="S211" i="5"/>
  <c r="T76" i="5"/>
  <c r="T193" i="5"/>
  <c r="S203" i="5"/>
  <c r="T212" i="5"/>
  <c r="T166" i="5"/>
  <c r="S33" i="5"/>
  <c r="T142" i="5"/>
  <c r="R187" i="5"/>
  <c r="T232" i="5"/>
  <c r="S81" i="5"/>
  <c r="T148" i="5"/>
  <c r="T136" i="5"/>
  <c r="R186" i="5"/>
  <c r="T172" i="5"/>
  <c r="R213" i="5"/>
  <c r="S222" i="5"/>
  <c r="R96" i="5"/>
  <c r="S85" i="5"/>
  <c r="R132" i="5"/>
  <c r="T174" i="5"/>
  <c r="T237" i="5"/>
  <c r="T231" i="5"/>
  <c r="S244" i="5"/>
  <c r="S111" i="5"/>
  <c r="R211" i="5"/>
  <c r="T191" i="5"/>
  <c r="T250" i="5"/>
  <c r="S225" i="5"/>
  <c r="S216" i="5"/>
  <c r="R222" i="5"/>
  <c r="R107" i="5"/>
  <c r="R130" i="5"/>
  <c r="S162" i="5"/>
  <c r="R158" i="5"/>
  <c r="R229" i="5"/>
  <c r="S115" i="5"/>
  <c r="S212" i="5"/>
  <c r="T207" i="5"/>
  <c r="S217" i="5"/>
  <c r="S145" i="5"/>
  <c r="R179" i="5"/>
  <c r="T185" i="5"/>
  <c r="T53" i="5"/>
  <c r="T145" i="5"/>
  <c r="R44" i="5"/>
  <c r="T129" i="5"/>
  <c r="S140" i="5"/>
  <c r="R232" i="5"/>
  <c r="T167" i="5"/>
  <c r="R228" i="5"/>
  <c r="S221" i="5"/>
  <c r="R145" i="5"/>
  <c r="T109" i="5"/>
  <c r="T135" i="5"/>
  <c r="T171" i="5"/>
  <c r="T164" i="5"/>
  <c r="R134" i="5"/>
  <c r="R195" i="5"/>
  <c r="R231" i="5"/>
  <c r="R188" i="5"/>
  <c r="T223" i="5"/>
  <c r="S194" i="5"/>
  <c r="S227" i="5"/>
  <c r="S189" i="5"/>
  <c r="T242" i="5"/>
  <c r="S232" i="5"/>
  <c r="S200" i="5"/>
  <c r="T240" i="5"/>
  <c r="T30" i="5"/>
  <c r="S59" i="5"/>
  <c r="S91" i="5"/>
  <c r="R109" i="5"/>
  <c r="T180" i="5"/>
  <c r="S89" i="5"/>
  <c r="T247" i="5"/>
  <c r="S100" i="5"/>
  <c r="S143" i="5"/>
  <c r="S168" i="5"/>
  <c r="S219" i="5"/>
  <c r="T112" i="5"/>
  <c r="S178" i="5"/>
  <c r="S215" i="5"/>
  <c r="R139" i="5"/>
  <c r="R219" i="5"/>
  <c r="R244" i="5"/>
  <c r="S208" i="5"/>
  <c r="S74" i="5"/>
  <c r="T153" i="5"/>
  <c r="R133" i="5"/>
  <c r="S164" i="5"/>
  <c r="T202" i="5"/>
  <c r="T234" i="5"/>
  <c r="T248" i="5"/>
  <c r="R198" i="5"/>
  <c r="T97" i="5"/>
  <c r="S121" i="5"/>
  <c r="R221" i="5"/>
  <c r="R170" i="5"/>
  <c r="T217" i="5"/>
  <c r="T228" i="5"/>
  <c r="R171" i="5"/>
  <c r="R206" i="5"/>
  <c r="T125" i="5"/>
  <c r="R200" i="5"/>
  <c r="R246" i="5"/>
  <c r="R218" i="5"/>
  <c r="S181" i="5"/>
  <c r="S61" i="5"/>
  <c r="S156" i="5"/>
  <c r="R204" i="5"/>
  <c r="R151" i="5"/>
  <c r="T55" i="5"/>
  <c r="T173" i="5"/>
  <c r="R92" i="5"/>
  <c r="S160" i="5"/>
  <c r="S62" i="5"/>
  <c r="R49" i="5"/>
  <c r="S186" i="5"/>
  <c r="R176" i="5"/>
  <c r="S243" i="5"/>
  <c r="S204" i="5"/>
  <c r="S240" i="5"/>
  <c r="S249" i="5"/>
  <c r="T63" i="5"/>
  <c r="R91" i="5"/>
  <c r="S142" i="5"/>
  <c r="S122" i="5"/>
  <c r="S177" i="5"/>
  <c r="S148" i="5"/>
  <c r="T159" i="5"/>
  <c r="S130" i="5"/>
  <c r="T194" i="5"/>
  <c r="T210" i="5"/>
  <c r="T226" i="5"/>
  <c r="T169" i="5"/>
  <c r="S237" i="5"/>
  <c r="R177" i="5"/>
  <c r="S193" i="5"/>
  <c r="T204" i="5"/>
  <c r="T79" i="5"/>
  <c r="R85" i="5"/>
  <c r="R101" i="5"/>
  <c r="S136" i="5"/>
  <c r="T157" i="5"/>
  <c r="R140" i="5"/>
  <c r="S135" i="5"/>
  <c r="R197" i="5"/>
  <c r="S116" i="5"/>
  <c r="T138" i="5"/>
  <c r="T244" i="5"/>
  <c r="R125" i="5"/>
  <c r="T151" i="5"/>
  <c r="T214" i="5"/>
  <c r="R185" i="5"/>
  <c r="T96" i="5"/>
  <c r="S137" i="5"/>
  <c r="S152" i="5"/>
  <c r="R175" i="5"/>
  <c r="R216" i="5"/>
  <c r="T181" i="5"/>
  <c r="T187" i="5"/>
  <c r="T208" i="5"/>
  <c r="R230" i="5"/>
  <c r="R137" i="5"/>
  <c r="S149" i="5"/>
  <c r="S57" i="5"/>
  <c r="T182" i="5"/>
  <c r="S138" i="5"/>
  <c r="T222" i="5"/>
  <c r="R141" i="5"/>
  <c r="R250" i="5"/>
  <c r="S173" i="5"/>
  <c r="T133" i="5"/>
  <c r="T65" i="5"/>
  <c r="S191" i="5"/>
  <c r="R127" i="5"/>
  <c r="T143" i="5"/>
  <c r="T113" i="5"/>
  <c r="S67" i="5"/>
  <c r="S63" i="5"/>
  <c r="S92" i="5"/>
  <c r="S66" i="5"/>
  <c r="T121" i="5"/>
  <c r="S114" i="5"/>
  <c r="T91" i="5"/>
  <c r="T246" i="5"/>
  <c r="R203" i="5"/>
  <c r="S226" i="5"/>
  <c r="S224" i="5"/>
  <c r="T87" i="5"/>
  <c r="R147" i="5"/>
  <c r="R123" i="5"/>
  <c r="R161" i="5"/>
  <c r="T198" i="5"/>
  <c r="S231" i="5"/>
  <c r="R242" i="5"/>
  <c r="T196" i="5"/>
  <c r="T73" i="5"/>
  <c r="R117" i="5"/>
  <c r="T165" i="5"/>
  <c r="S169" i="5"/>
  <c r="T147" i="5"/>
  <c r="R157" i="5"/>
  <c r="S125" i="5"/>
  <c r="R192" i="5"/>
  <c r="R208" i="5"/>
  <c r="R224" i="5"/>
  <c r="R248" i="5"/>
  <c r="R234" i="5"/>
  <c r="R173" i="5"/>
  <c r="T192" i="5"/>
  <c r="R202" i="5"/>
  <c r="S213" i="5"/>
  <c r="T224" i="5"/>
  <c r="S241" i="5"/>
  <c r="T183" i="5"/>
  <c r="T124" i="5"/>
  <c r="S165" i="5"/>
  <c r="S133" i="5"/>
  <c r="T106" i="5"/>
  <c r="S175" i="5"/>
  <c r="T199" i="5"/>
  <c r="T239" i="5"/>
  <c r="S42" i="5"/>
  <c r="S161" i="5"/>
  <c r="R189" i="5"/>
  <c r="S233" i="5"/>
  <c r="S150" i="5"/>
  <c r="R165" i="5"/>
  <c r="R236" i="5"/>
  <c r="T200" i="5"/>
  <c r="T175" i="5"/>
  <c r="S118" i="5"/>
  <c r="T141" i="5"/>
  <c r="R121" i="5"/>
  <c r="R98" i="5"/>
  <c r="S78" i="5"/>
  <c r="T37" i="5"/>
  <c r="S236" i="5"/>
  <c r="R169" i="5"/>
  <c r="R167" i="5"/>
  <c r="S205" i="5"/>
  <c r="R163" i="5"/>
  <c r="R113" i="5"/>
  <c r="R114" i="5"/>
  <c r="S110" i="5"/>
  <c r="T35" i="5"/>
  <c r="T89" i="5"/>
  <c r="R239" i="5"/>
  <c r="T128" i="5"/>
  <c r="T100" i="5"/>
  <c r="R39" i="5"/>
  <c r="R61" i="5"/>
  <c r="T41" i="5"/>
  <c r="R238" i="5"/>
  <c r="R118" i="5"/>
  <c r="T101" i="5"/>
  <c r="T33" i="5"/>
  <c r="R41" i="5"/>
  <c r="S190" i="5"/>
  <c r="R67" i="5"/>
  <c r="S153" i="5"/>
  <c r="T155" i="5"/>
  <c r="R183" i="5"/>
  <c r="R220" i="5"/>
  <c r="S229" i="5"/>
  <c r="T189" i="5"/>
  <c r="R210" i="5"/>
  <c r="T236" i="5"/>
  <c r="S129" i="5"/>
  <c r="S141" i="5"/>
  <c r="R159" i="5"/>
  <c r="S146" i="5"/>
  <c r="T137" i="5"/>
  <c r="S126" i="5"/>
  <c r="R105" i="5"/>
  <c r="S109" i="5"/>
  <c r="R88" i="5"/>
  <c r="S102" i="5"/>
  <c r="S43" i="5"/>
  <c r="S58" i="5"/>
  <c r="T245" i="5"/>
  <c r="T220" i="5"/>
  <c r="S101" i="5"/>
  <c r="T206" i="5"/>
  <c r="R115" i="5"/>
  <c r="R149" i="5"/>
  <c r="R212" i="5"/>
  <c r="R181" i="5"/>
  <c r="R226" i="5"/>
  <c r="S157" i="5"/>
  <c r="T149" i="5"/>
  <c r="R131" i="5"/>
  <c r="S117" i="5"/>
  <c r="T39" i="5"/>
  <c r="R102" i="5"/>
  <c r="T81" i="5"/>
  <c r="S90" i="5"/>
  <c r="T67" i="5"/>
  <c r="T45" i="5"/>
  <c r="S98" i="5"/>
  <c r="R79" i="5"/>
  <c r="R81" i="5"/>
  <c r="R240" i="5"/>
  <c r="R194" i="5"/>
  <c r="R129" i="5"/>
  <c r="R87" i="5"/>
  <c r="R71" i="5"/>
  <c r="T59" i="5"/>
  <c r="R95" i="5"/>
  <c r="R77" i="5"/>
  <c r="R45" i="5"/>
  <c r="R51" i="5"/>
  <c r="R144" i="5"/>
  <c r="S185" i="5"/>
  <c r="R122" i="5"/>
  <c r="R83" i="5"/>
  <c r="R94" i="5"/>
  <c r="T75" i="5"/>
  <c r="S39" i="5"/>
  <c r="S54" i="5"/>
  <c r="T43" i="5"/>
  <c r="R73" i="5"/>
  <c r="T49" i="5"/>
  <c r="R93" i="5"/>
  <c r="S75" i="5"/>
  <c r="S70" i="5"/>
  <c r="T108" i="5"/>
  <c r="S97" i="5"/>
  <c r="S87" i="5"/>
  <c r="T117" i="5"/>
  <c r="R99" i="5"/>
  <c r="T69" i="5"/>
  <c r="S35" i="5"/>
  <c r="T51" i="5"/>
  <c r="R55" i="5"/>
  <c r="S34" i="5"/>
  <c r="R103" i="5"/>
  <c r="T93" i="5"/>
  <c r="T83" i="5"/>
  <c r="S79" i="5"/>
  <c r="S47" i="5"/>
  <c r="S103" i="5"/>
  <c r="T161" i="5"/>
  <c r="S132" i="5"/>
  <c r="T230" i="5"/>
  <c r="S245" i="5"/>
  <c r="R143" i="5"/>
  <c r="T104" i="5"/>
  <c r="R47" i="5"/>
  <c r="R110" i="5"/>
  <c r="R89" i="5"/>
  <c r="T105" i="5"/>
  <c r="S51" i="5"/>
  <c r="T61" i="5"/>
  <c r="S106" i="5"/>
  <c r="S86" i="5"/>
  <c r="S55" i="5"/>
  <c r="R69" i="5"/>
  <c r="R53" i="5"/>
  <c r="R37" i="5"/>
  <c r="T57" i="5"/>
  <c r="S46" i="5"/>
  <c r="R35" i="5"/>
  <c r="S192" i="5"/>
  <c r="S201" i="5"/>
  <c r="R196" i="5"/>
  <c r="T216" i="5"/>
  <c r="R155" i="5"/>
  <c r="R97" i="5"/>
  <c r="T71" i="5"/>
  <c r="S105" i="5"/>
  <c r="R84" i="5"/>
  <c r="S94" i="5"/>
  <c r="S50" i="5"/>
  <c r="R75" i="5"/>
  <c r="R65" i="5"/>
  <c r="R33" i="5"/>
  <c r="R43" i="5"/>
  <c r="S83" i="5"/>
  <c r="R111" i="5"/>
  <c r="S71" i="5"/>
  <c r="R57" i="5"/>
  <c r="R59" i="5"/>
  <c r="S38" i="5"/>
  <c r="C37" i="5"/>
  <c r="D37" i="5" s="1"/>
  <c r="U35" i="5"/>
  <c r="I35" i="5"/>
  <c r="M35" i="5"/>
  <c r="I37" i="5" l="1"/>
  <c r="M37" i="5"/>
  <c r="B16" i="5"/>
  <c r="B18" i="5" s="1"/>
  <c r="B19" i="5" s="1"/>
  <c r="U37" i="5"/>
  <c r="V37" i="5" s="1"/>
  <c r="C38" i="5"/>
  <c r="V35" i="5"/>
  <c r="B17" i="5" l="1"/>
  <c r="C39" i="5"/>
  <c r="D38" i="5"/>
  <c r="C40" i="5" l="1"/>
  <c r="D39" i="5"/>
  <c r="M39" i="5" s="1"/>
  <c r="U38" i="5"/>
  <c r="M38" i="5"/>
  <c r="I38" i="5"/>
  <c r="C41" i="5" l="1"/>
  <c r="I39" i="5"/>
  <c r="U39" i="5"/>
  <c r="V39" i="5" s="1"/>
  <c r="D40" i="5"/>
  <c r="V38" i="5"/>
  <c r="C42" i="5" l="1"/>
  <c r="D41" i="5"/>
  <c r="U40" i="5"/>
  <c r="V40" i="5" s="1"/>
  <c r="M40" i="5"/>
  <c r="I40" i="5"/>
  <c r="C43" i="5" l="1"/>
  <c r="D42" i="5"/>
  <c r="U42" i="5" s="1"/>
  <c r="V42" i="5" s="1"/>
  <c r="U41" i="5"/>
  <c r="V41" i="5" s="1"/>
  <c r="I41" i="5"/>
  <c r="M41" i="5"/>
  <c r="C44" i="5" l="1"/>
  <c r="D44" i="5" s="1"/>
  <c r="I44" i="5" s="1"/>
  <c r="I42" i="5"/>
  <c r="M42" i="5"/>
  <c r="D43" i="5"/>
  <c r="U44" i="5" l="1"/>
  <c r="V44" i="5" s="1"/>
  <c r="M44" i="5"/>
  <c r="C45" i="5"/>
  <c r="U43" i="5"/>
  <c r="I43" i="5"/>
  <c r="M43" i="5"/>
  <c r="C46" i="5" l="1"/>
  <c r="D45" i="5"/>
  <c r="V43" i="5"/>
  <c r="C47" i="5" l="1"/>
  <c r="D46" i="5"/>
  <c r="I45" i="5"/>
  <c r="M45" i="5"/>
  <c r="U45" i="5"/>
  <c r="V45" i="5" s="1"/>
  <c r="C48" i="5" l="1"/>
  <c r="D48" i="5" s="1"/>
  <c r="M48" i="5" s="1"/>
  <c r="D47" i="5"/>
  <c r="I47" i="5" s="1"/>
  <c r="M46" i="5"/>
  <c r="U46" i="5"/>
  <c r="I46" i="5"/>
  <c r="U48" i="5" l="1"/>
  <c r="I48" i="5"/>
  <c r="C49" i="5"/>
  <c r="U47" i="5"/>
  <c r="V47" i="5" s="1"/>
  <c r="M47" i="5"/>
  <c r="V46" i="5"/>
  <c r="V48" i="5"/>
  <c r="C50" i="5" l="1"/>
  <c r="D49" i="5"/>
  <c r="C51" i="5" l="1"/>
  <c r="D50" i="5"/>
  <c r="I49" i="5"/>
  <c r="M49" i="5"/>
  <c r="U49" i="5"/>
  <c r="C52" i="5" l="1"/>
  <c r="D51" i="5"/>
  <c r="M50" i="5"/>
  <c r="I50" i="5"/>
  <c r="U50" i="5"/>
  <c r="V50" i="5" s="1"/>
  <c r="V49" i="5"/>
  <c r="C53" i="5" l="1"/>
  <c r="D52" i="5"/>
  <c r="I51" i="5"/>
  <c r="M51" i="5"/>
  <c r="U51" i="5"/>
  <c r="V51" i="5" s="1"/>
  <c r="C54" i="5" l="1"/>
  <c r="D53" i="5"/>
  <c r="M52" i="5"/>
  <c r="U52" i="5"/>
  <c r="I52" i="5"/>
  <c r="C55" i="5" l="1"/>
  <c r="D54" i="5"/>
  <c r="M53" i="5"/>
  <c r="U53" i="5"/>
  <c r="V53" i="5" s="1"/>
  <c r="I53" i="5"/>
  <c r="V52" i="5"/>
  <c r="C56" i="5" l="1"/>
  <c r="D55" i="5"/>
  <c r="M54" i="5"/>
  <c r="U54" i="5"/>
  <c r="V54" i="5" s="1"/>
  <c r="I54" i="5"/>
  <c r="C57" i="5" l="1"/>
  <c r="D56" i="5"/>
  <c r="I55" i="5"/>
  <c r="M55" i="5"/>
  <c r="U55" i="5"/>
  <c r="C58" i="5" l="1"/>
  <c r="D57" i="5"/>
  <c r="I56" i="5"/>
  <c r="M56" i="5"/>
  <c r="U56" i="5"/>
  <c r="V56" i="5" s="1"/>
  <c r="V55" i="5"/>
  <c r="C59" i="5" l="1"/>
  <c r="D58" i="5"/>
  <c r="I57" i="5"/>
  <c r="U57" i="5"/>
  <c r="M57" i="5"/>
  <c r="C60" i="5" l="1"/>
  <c r="D59" i="5"/>
  <c r="V57" i="5"/>
  <c r="M58" i="5"/>
  <c r="U58" i="5"/>
  <c r="I58" i="5"/>
  <c r="C61" i="5" l="1"/>
  <c r="D60" i="5"/>
  <c r="I59" i="5"/>
  <c r="M59" i="5"/>
  <c r="U59" i="5"/>
  <c r="V59" i="5" s="1"/>
  <c r="V58" i="5"/>
  <c r="C62" i="5" l="1"/>
  <c r="D61" i="5"/>
  <c r="I60" i="5"/>
  <c r="M60" i="5"/>
  <c r="U60" i="5"/>
  <c r="V60" i="5" s="1"/>
  <c r="C63" i="5" l="1"/>
  <c r="D63" i="5" s="1"/>
  <c r="D62" i="5"/>
  <c r="M61" i="5"/>
  <c r="U61" i="5"/>
  <c r="I61" i="5"/>
  <c r="U63" i="5" l="1"/>
  <c r="V63" i="5" s="1"/>
  <c r="I63" i="5"/>
  <c r="M63" i="5"/>
  <c r="C64" i="5"/>
  <c r="I62" i="5"/>
  <c r="M62" i="5"/>
  <c r="U62" i="5"/>
  <c r="V62" i="5" s="1"/>
  <c r="V61" i="5"/>
  <c r="C65" i="5" l="1"/>
  <c r="D64" i="5"/>
  <c r="C66" i="5" l="1"/>
  <c r="D65" i="5"/>
  <c r="I64" i="5"/>
  <c r="M64" i="5"/>
  <c r="U64" i="5"/>
  <c r="C67" i="5" l="1"/>
  <c r="D66" i="5"/>
  <c r="M65" i="5"/>
  <c r="U65" i="5"/>
  <c r="V65" i="5" s="1"/>
  <c r="I65" i="5"/>
  <c r="V64" i="5"/>
  <c r="C68" i="5" l="1"/>
  <c r="D67" i="5"/>
  <c r="M66" i="5"/>
  <c r="U66" i="5"/>
  <c r="V66" i="5" s="1"/>
  <c r="I66" i="5"/>
  <c r="C69" i="5" l="1"/>
  <c r="D68" i="5"/>
  <c r="U67" i="5"/>
  <c r="I67" i="5"/>
  <c r="M67" i="5"/>
  <c r="C70" i="5" l="1"/>
  <c r="D69" i="5"/>
  <c r="M68" i="5"/>
  <c r="U68" i="5"/>
  <c r="V68" i="5" s="1"/>
  <c r="I68" i="5"/>
  <c r="V67" i="5"/>
  <c r="C71" i="5" l="1"/>
  <c r="D70" i="5"/>
  <c r="M69" i="5"/>
  <c r="U69" i="5"/>
  <c r="V69" i="5" s="1"/>
  <c r="I69" i="5"/>
  <c r="C72" i="5" l="1"/>
  <c r="D71" i="5"/>
  <c r="U70" i="5"/>
  <c r="M70" i="5"/>
  <c r="I70" i="5"/>
  <c r="C73" i="5" l="1"/>
  <c r="D72" i="5"/>
  <c r="M71" i="5"/>
  <c r="U71" i="5"/>
  <c r="V71" i="5" s="1"/>
  <c r="I71" i="5"/>
  <c r="V70" i="5"/>
  <c r="C74" i="5" l="1"/>
  <c r="D73" i="5"/>
  <c r="I72" i="5"/>
  <c r="M72" i="5"/>
  <c r="U72" i="5"/>
  <c r="V72" i="5" s="1"/>
  <c r="C75" i="5" l="1"/>
  <c r="D74" i="5"/>
  <c r="U73" i="5"/>
  <c r="I73" i="5"/>
  <c r="M73" i="5"/>
  <c r="C76" i="5" l="1"/>
  <c r="D75" i="5"/>
  <c r="U74" i="5"/>
  <c r="V74" i="5" s="1"/>
  <c r="M74" i="5"/>
  <c r="I74" i="5"/>
  <c r="V73" i="5"/>
  <c r="C77" i="5" l="1"/>
  <c r="D76" i="5"/>
  <c r="I75" i="5"/>
  <c r="U75" i="5"/>
  <c r="V75" i="5" s="1"/>
  <c r="M75" i="5"/>
  <c r="C78" i="5" l="1"/>
  <c r="D77" i="5"/>
  <c r="M76" i="5"/>
  <c r="U76" i="5"/>
  <c r="I76" i="5"/>
  <c r="C79" i="5" l="1"/>
  <c r="D78" i="5"/>
  <c r="I77" i="5"/>
  <c r="M77" i="5"/>
  <c r="U77" i="5"/>
  <c r="V77" i="5" s="1"/>
  <c r="V76" i="5"/>
  <c r="C80" i="5" l="1"/>
  <c r="D79" i="5"/>
  <c r="M78" i="5"/>
  <c r="I78" i="5"/>
  <c r="U78" i="5"/>
  <c r="V78" i="5" s="1"/>
  <c r="C81" i="5" l="1"/>
  <c r="D80" i="5"/>
  <c r="I79" i="5"/>
  <c r="M79" i="5"/>
  <c r="U79" i="5"/>
  <c r="C82" i="5" l="1"/>
  <c r="D81" i="5"/>
  <c r="M80" i="5"/>
  <c r="U80" i="5"/>
  <c r="V80" i="5" s="1"/>
  <c r="I80" i="5"/>
  <c r="V79" i="5"/>
  <c r="C83" i="5" l="1"/>
  <c r="D82" i="5"/>
  <c r="M81" i="5"/>
  <c r="U81" i="5"/>
  <c r="V81" i="5" s="1"/>
  <c r="I81" i="5"/>
  <c r="C84" i="5" l="1"/>
  <c r="D83" i="5"/>
  <c r="I82" i="5"/>
  <c r="U82" i="5"/>
  <c r="M82" i="5"/>
  <c r="C85" i="5" l="1"/>
  <c r="D84" i="5"/>
  <c r="U83" i="5"/>
  <c r="V83" i="5" s="1"/>
  <c r="I83" i="5"/>
  <c r="M83" i="5"/>
  <c r="V82" i="5"/>
  <c r="C86" i="5" l="1"/>
  <c r="D85" i="5"/>
  <c r="U84" i="5"/>
  <c r="V84" i="5" s="1"/>
  <c r="M84" i="5"/>
  <c r="I84" i="5"/>
  <c r="C87" i="5" l="1"/>
  <c r="D86" i="5"/>
  <c r="M85" i="5"/>
  <c r="U85" i="5"/>
  <c r="I85" i="5"/>
  <c r="C88" i="5" l="1"/>
  <c r="D87" i="5"/>
  <c r="M86" i="5"/>
  <c r="U86" i="5"/>
  <c r="V86" i="5" s="1"/>
  <c r="I86" i="5"/>
  <c r="V85" i="5"/>
  <c r="C89" i="5" l="1"/>
  <c r="D88" i="5"/>
  <c r="I87" i="5"/>
  <c r="M87" i="5"/>
  <c r="U87" i="5"/>
  <c r="V87" i="5" s="1"/>
  <c r="C90" i="5" l="1"/>
  <c r="D89" i="5"/>
  <c r="U88" i="5"/>
  <c r="M88" i="5"/>
  <c r="I88" i="5"/>
  <c r="C91" i="5" l="1"/>
  <c r="D90" i="5"/>
  <c r="I89" i="5"/>
  <c r="U89" i="5"/>
  <c r="V89" i="5" s="1"/>
  <c r="M89" i="5"/>
  <c r="V88" i="5"/>
  <c r="C92" i="5" l="1"/>
  <c r="D91" i="5"/>
  <c r="U90" i="5"/>
  <c r="V90" i="5" s="1"/>
  <c r="I90" i="5"/>
  <c r="M90" i="5"/>
  <c r="C93" i="5" l="1"/>
  <c r="D92" i="5"/>
  <c r="U91" i="5"/>
  <c r="M91" i="5"/>
  <c r="I91" i="5"/>
  <c r="C94" i="5" l="1"/>
  <c r="D93" i="5"/>
  <c r="I92" i="5"/>
  <c r="U92" i="5"/>
  <c r="V92" i="5" s="1"/>
  <c r="M92" i="5"/>
  <c r="V91" i="5"/>
  <c r="C95" i="5" l="1"/>
  <c r="D94" i="5"/>
  <c r="I93" i="5"/>
  <c r="U93" i="5"/>
  <c r="V93" i="5" s="1"/>
  <c r="M93" i="5"/>
  <c r="C96" i="5" l="1"/>
  <c r="D95" i="5"/>
  <c r="M94" i="5"/>
  <c r="U94" i="5"/>
  <c r="I94" i="5"/>
  <c r="C97" i="5" l="1"/>
  <c r="D96" i="5"/>
  <c r="M95" i="5"/>
  <c r="U95" i="5"/>
  <c r="V95" i="5" s="1"/>
  <c r="I95" i="5"/>
  <c r="V94" i="5"/>
  <c r="C98" i="5" l="1"/>
  <c r="M96" i="5"/>
  <c r="U96" i="5"/>
  <c r="V96" i="5" s="1"/>
  <c r="I96" i="5"/>
  <c r="D97" i="5"/>
  <c r="C99" i="5" l="1"/>
  <c r="D98" i="5"/>
  <c r="I97" i="5"/>
  <c r="U97" i="5"/>
  <c r="M97" i="5"/>
  <c r="C100" i="5" l="1"/>
  <c r="D99" i="5"/>
  <c r="I98" i="5"/>
  <c r="M98" i="5"/>
  <c r="U98" i="5"/>
  <c r="V98" i="5" s="1"/>
  <c r="V97" i="5"/>
  <c r="C101" i="5" l="1"/>
  <c r="D100" i="5"/>
  <c r="I99" i="5"/>
  <c r="M99" i="5"/>
  <c r="U99" i="5"/>
  <c r="V99" i="5" s="1"/>
  <c r="C102" i="5" l="1"/>
  <c r="D101" i="5"/>
  <c r="U100" i="5"/>
  <c r="M100" i="5"/>
  <c r="I100" i="5"/>
  <c r="C103" i="5" l="1"/>
  <c r="D102" i="5"/>
  <c r="M101" i="5"/>
  <c r="I101" i="5"/>
  <c r="U101" i="5"/>
  <c r="V101" i="5" s="1"/>
  <c r="V100" i="5"/>
  <c r="C104" i="5" l="1"/>
  <c r="D103" i="5"/>
  <c r="M102" i="5"/>
  <c r="U102" i="5"/>
  <c r="V102" i="5" s="1"/>
  <c r="I102" i="5"/>
  <c r="C105" i="5" l="1"/>
  <c r="D104" i="5"/>
  <c r="M103" i="5"/>
  <c r="U103" i="5"/>
  <c r="I103" i="5"/>
  <c r="C106" i="5" l="1"/>
  <c r="D105" i="5"/>
  <c r="U104" i="5"/>
  <c r="V104" i="5" s="1"/>
  <c r="I104" i="5"/>
  <c r="M104" i="5"/>
  <c r="V103" i="5"/>
  <c r="C107" i="5" l="1"/>
  <c r="D106" i="5"/>
  <c r="M105" i="5"/>
  <c r="U105" i="5"/>
  <c r="V105" i="5" s="1"/>
  <c r="I105" i="5"/>
  <c r="C108" i="5" l="1"/>
  <c r="D107" i="5"/>
  <c r="I106" i="5"/>
  <c r="M106" i="5"/>
  <c r="U106" i="5"/>
  <c r="C109" i="5" l="1"/>
  <c r="D108" i="5"/>
  <c r="M107" i="5"/>
  <c r="U107" i="5"/>
  <c r="V107" i="5" s="1"/>
  <c r="I107" i="5"/>
  <c r="V106" i="5"/>
  <c r="C110" i="5" l="1"/>
  <c r="D109" i="5"/>
  <c r="U108" i="5"/>
  <c r="V108" i="5" s="1"/>
  <c r="M108" i="5"/>
  <c r="I108" i="5"/>
  <c r="C111" i="5" l="1"/>
  <c r="D110" i="5"/>
  <c r="I109" i="5"/>
  <c r="M109" i="5"/>
  <c r="U109" i="5"/>
  <c r="C112" i="5" l="1"/>
  <c r="D113" i="5" s="1"/>
  <c r="D111" i="5"/>
  <c r="U110" i="5"/>
  <c r="V110" i="5" s="1"/>
  <c r="I110" i="5"/>
  <c r="M110" i="5"/>
  <c r="V109" i="5"/>
  <c r="U113" i="5" l="1"/>
  <c r="V113" i="5" s="1"/>
  <c r="I113" i="5"/>
  <c r="M113" i="5"/>
  <c r="D112" i="5"/>
  <c r="M111" i="5"/>
  <c r="U111" i="5"/>
  <c r="V111" i="5" s="1"/>
  <c r="I111" i="5"/>
  <c r="I112" i="5" l="1"/>
  <c r="B4" i="5" s="1"/>
  <c r="J51" i="5" s="1"/>
  <c r="U112" i="5"/>
  <c r="M112" i="5"/>
  <c r="K216" i="5" l="1"/>
  <c r="L208" i="5"/>
  <c r="K171" i="5"/>
  <c r="J158" i="5"/>
  <c r="J38" i="5"/>
  <c r="K190" i="5"/>
  <c r="J246" i="5"/>
  <c r="K229" i="5"/>
  <c r="J241" i="5"/>
  <c r="K91" i="5"/>
  <c r="K74" i="5"/>
  <c r="J33" i="5"/>
  <c r="J206" i="5"/>
  <c r="L173" i="5"/>
  <c r="K68" i="5"/>
  <c r="J204" i="5"/>
  <c r="K90" i="5"/>
  <c r="L154" i="5"/>
  <c r="J184" i="5"/>
  <c r="J97" i="5"/>
  <c r="J174" i="5"/>
  <c r="L116" i="5"/>
  <c r="K222" i="5"/>
  <c r="L216" i="5"/>
  <c r="K98" i="5"/>
  <c r="J221" i="5"/>
  <c r="J104" i="5"/>
  <c r="K243" i="5"/>
  <c r="K141" i="5"/>
  <c r="J244" i="5"/>
  <c r="L238" i="5"/>
  <c r="L56" i="5"/>
  <c r="J88" i="5"/>
  <c r="J250" i="5"/>
  <c r="L243" i="5"/>
  <c r="K33" i="5"/>
  <c r="L175" i="5"/>
  <c r="J77" i="5"/>
  <c r="K115" i="5"/>
  <c r="J56" i="5"/>
  <c r="J109" i="5"/>
  <c r="J215" i="5"/>
  <c r="K159" i="5"/>
  <c r="L178" i="5"/>
  <c r="L42" i="5"/>
  <c r="K228" i="5"/>
  <c r="K87" i="5"/>
  <c r="J219" i="5"/>
  <c r="K142" i="5"/>
  <c r="J165" i="5"/>
  <c r="J42" i="5"/>
  <c r="K100" i="5"/>
  <c r="J142" i="5"/>
  <c r="L31" i="5"/>
  <c r="L168" i="5"/>
  <c r="J154" i="5"/>
  <c r="L66" i="5"/>
  <c r="J45" i="5"/>
  <c r="J102" i="5"/>
  <c r="L128" i="5"/>
  <c r="J114" i="5"/>
  <c r="L53" i="5"/>
  <c r="J202" i="5"/>
  <c r="L70" i="5"/>
  <c r="J150" i="5"/>
  <c r="L114" i="5"/>
  <c r="L136" i="5"/>
  <c r="L179" i="5"/>
  <c r="J196" i="5"/>
  <c r="L237" i="5"/>
  <c r="K97" i="5"/>
  <c r="L122" i="5"/>
  <c r="J171" i="5"/>
  <c r="K104" i="5"/>
  <c r="J178" i="5"/>
  <c r="L125" i="5"/>
  <c r="L100" i="5"/>
  <c r="J170" i="5"/>
  <c r="J155" i="5"/>
  <c r="L35" i="5"/>
  <c r="J148" i="5"/>
  <c r="K233" i="5"/>
  <c r="K82" i="5"/>
  <c r="J37" i="5"/>
  <c r="J192" i="5"/>
  <c r="L131" i="5"/>
  <c r="L170" i="5"/>
  <c r="J43" i="5"/>
  <c r="J240" i="5"/>
  <c r="K144" i="5"/>
  <c r="K157" i="5"/>
  <c r="J216" i="5"/>
  <c r="K126" i="5"/>
  <c r="K239" i="5"/>
  <c r="K131" i="5"/>
  <c r="J149" i="5"/>
  <c r="K189" i="5"/>
  <c r="J194" i="5"/>
  <c r="L121" i="5"/>
  <c r="K128" i="5"/>
  <c r="L193" i="5"/>
  <c r="L159" i="5"/>
  <c r="K170" i="5"/>
  <c r="J243" i="5"/>
  <c r="K165" i="5"/>
  <c r="J74" i="5"/>
  <c r="L78" i="5"/>
  <c r="L96" i="5"/>
  <c r="K83" i="5"/>
  <c r="J214" i="5"/>
  <c r="J190" i="5"/>
  <c r="L241" i="5"/>
  <c r="J166" i="5"/>
  <c r="K96" i="5"/>
  <c r="K179" i="5"/>
  <c r="K81" i="5"/>
  <c r="L228" i="5"/>
  <c r="K53" i="5"/>
  <c r="K240" i="5"/>
  <c r="K164" i="5"/>
  <c r="J227" i="5"/>
  <c r="K101" i="5"/>
  <c r="K102" i="5"/>
  <c r="L171" i="5"/>
  <c r="J212" i="5"/>
  <c r="K202" i="5"/>
  <c r="J113" i="5"/>
  <c r="L185" i="5"/>
  <c r="K173" i="5"/>
  <c r="J86" i="5"/>
  <c r="K221" i="5"/>
  <c r="J230" i="5"/>
  <c r="K250" i="5"/>
  <c r="J57" i="5"/>
  <c r="J62" i="5"/>
  <c r="L101" i="5"/>
  <c r="L162" i="5"/>
  <c r="L202" i="5"/>
  <c r="J181" i="5"/>
  <c r="J159" i="5"/>
  <c r="J203" i="5"/>
  <c r="J108" i="5"/>
  <c r="K122" i="5"/>
  <c r="L34" i="5"/>
  <c r="L184" i="5"/>
  <c r="K196" i="5"/>
  <c r="L240" i="5"/>
  <c r="J238" i="5"/>
  <c r="J248" i="5"/>
  <c r="L119" i="5"/>
  <c r="J121" i="5"/>
  <c r="L86" i="5"/>
  <c r="L169" i="5"/>
  <c r="J129" i="5"/>
  <c r="K187" i="5"/>
  <c r="J127" i="5"/>
  <c r="K36" i="5"/>
  <c r="K195" i="5"/>
  <c r="K178" i="5"/>
  <c r="K183" i="5"/>
  <c r="J48" i="5"/>
  <c r="K62" i="5"/>
  <c r="L65" i="5"/>
  <c r="K191" i="5"/>
  <c r="L143" i="5"/>
  <c r="K175" i="5"/>
  <c r="J54" i="5"/>
  <c r="K146" i="5"/>
  <c r="J191" i="5"/>
  <c r="L149" i="5"/>
  <c r="K154" i="5"/>
  <c r="K162" i="5"/>
  <c r="K249" i="5"/>
  <c r="K137" i="5"/>
  <c r="K217" i="5"/>
  <c r="K89" i="5"/>
  <c r="L249" i="5"/>
  <c r="K215" i="5"/>
  <c r="L205" i="5"/>
  <c r="L232" i="5"/>
  <c r="L67" i="5"/>
  <c r="K226" i="5"/>
  <c r="L47" i="5"/>
  <c r="J132" i="5"/>
  <c r="K103" i="5"/>
  <c r="K214" i="5"/>
  <c r="J84" i="5"/>
  <c r="K143" i="5"/>
  <c r="J157" i="5"/>
  <c r="L107" i="5"/>
  <c r="L144" i="5"/>
  <c r="K92" i="5"/>
  <c r="K203" i="5"/>
  <c r="K176" i="5"/>
  <c r="K227" i="5"/>
  <c r="L62" i="5"/>
  <c r="L164" i="5"/>
  <c r="L219" i="5"/>
  <c r="J236" i="5"/>
  <c r="L158" i="5"/>
  <c r="K148" i="5"/>
  <c r="L74" i="5"/>
  <c r="L41" i="5"/>
  <c r="J249" i="5"/>
  <c r="K206" i="5"/>
  <c r="K139" i="5"/>
  <c r="J39" i="5"/>
  <c r="K237" i="5"/>
  <c r="J235" i="5"/>
  <c r="L226" i="5"/>
  <c r="K65" i="5"/>
  <c r="K213" i="5"/>
  <c r="J218" i="5"/>
  <c r="L118" i="5"/>
  <c r="L117" i="5"/>
  <c r="K246" i="5"/>
  <c r="L188" i="5"/>
  <c r="L165" i="5"/>
  <c r="J64" i="5"/>
  <c r="L85" i="5"/>
  <c r="K245" i="5"/>
  <c r="K46" i="5"/>
  <c r="K204" i="5"/>
  <c r="K156" i="5"/>
  <c r="L130" i="5"/>
  <c r="L142" i="5"/>
  <c r="L152" i="5"/>
  <c r="L244" i="5"/>
  <c r="J209" i="5"/>
  <c r="L140" i="5"/>
  <c r="L196" i="5"/>
  <c r="J96" i="5"/>
  <c r="K79" i="5"/>
  <c r="L236" i="5"/>
  <c r="J143" i="5"/>
  <c r="J200" i="5"/>
  <c r="J94" i="5"/>
  <c r="L99" i="5"/>
  <c r="K121" i="5"/>
  <c r="L200" i="5"/>
  <c r="J107" i="5"/>
  <c r="K234" i="5"/>
  <c r="K120" i="5"/>
  <c r="J239" i="5"/>
  <c r="K133" i="5"/>
  <c r="K208" i="5"/>
  <c r="J59" i="5"/>
  <c r="L215" i="5"/>
  <c r="L247" i="5"/>
  <c r="K45" i="5"/>
  <c r="K161" i="5"/>
  <c r="K152" i="5"/>
  <c r="L222" i="5"/>
  <c r="J172" i="5"/>
  <c r="K124" i="5"/>
  <c r="K127" i="5"/>
  <c r="J69" i="5"/>
  <c r="L40" i="5"/>
  <c r="J152" i="5"/>
  <c r="L176" i="5"/>
  <c r="L157" i="5"/>
  <c r="K236" i="5"/>
  <c r="K110" i="5"/>
  <c r="K235" i="5"/>
  <c r="K225" i="5"/>
  <c r="J95" i="5"/>
  <c r="L233" i="5"/>
  <c r="L198" i="5"/>
  <c r="J115" i="5"/>
  <c r="L36" i="5"/>
  <c r="L141" i="5"/>
  <c r="L45" i="5"/>
  <c r="L32" i="5"/>
  <c r="J141" i="5"/>
  <c r="L166" i="5"/>
  <c r="L186" i="5"/>
  <c r="J125" i="5"/>
  <c r="J63" i="5"/>
  <c r="L153" i="5"/>
  <c r="J180" i="5"/>
  <c r="J126" i="5"/>
  <c r="K95" i="5"/>
  <c r="L80" i="5"/>
  <c r="L83" i="5"/>
  <c r="K84" i="5"/>
  <c r="K158" i="5"/>
  <c r="J233" i="5"/>
  <c r="J35" i="5"/>
  <c r="J164" i="5"/>
  <c r="L230" i="5"/>
  <c r="K184" i="5"/>
  <c r="J92" i="5"/>
  <c r="J52" i="5"/>
  <c r="K56" i="5"/>
  <c r="K220" i="5"/>
  <c r="K182" i="5"/>
  <c r="K42" i="5"/>
  <c r="J68" i="5"/>
  <c r="L246" i="5"/>
  <c r="K99" i="5"/>
  <c r="L235" i="5"/>
  <c r="J53" i="5"/>
  <c r="K75" i="5"/>
  <c r="J199" i="5"/>
  <c r="K168" i="5"/>
  <c r="L146" i="5"/>
  <c r="L135" i="5"/>
  <c r="J193" i="5"/>
  <c r="L138" i="5"/>
  <c r="J247" i="5"/>
  <c r="J133" i="5"/>
  <c r="L250" i="5"/>
  <c r="K163" i="5"/>
  <c r="L161" i="5"/>
  <c r="K211" i="5"/>
  <c r="K219" i="5"/>
  <c r="L92" i="5"/>
  <c r="L69" i="5"/>
  <c r="J32" i="5"/>
  <c r="K134" i="5"/>
  <c r="K60" i="5"/>
  <c r="J75" i="5"/>
  <c r="K113" i="5"/>
  <c r="J112" i="5"/>
  <c r="K80" i="5"/>
  <c r="J105" i="5"/>
  <c r="J123" i="5"/>
  <c r="L218" i="5"/>
  <c r="L221" i="5"/>
  <c r="L88" i="5"/>
  <c r="J139" i="5"/>
  <c r="J111" i="5"/>
  <c r="L51" i="5"/>
  <c r="L68" i="5"/>
  <c r="J99" i="5"/>
  <c r="J162" i="5"/>
  <c r="L204" i="5"/>
  <c r="L44" i="5"/>
  <c r="L109" i="5"/>
  <c r="K116" i="5"/>
  <c r="K73" i="5"/>
  <c r="K64" i="5"/>
  <c r="L94" i="5"/>
  <c r="K58" i="5"/>
  <c r="K185" i="5"/>
  <c r="J231" i="5"/>
  <c r="K177" i="5"/>
  <c r="L120" i="5"/>
  <c r="K129" i="5"/>
  <c r="K119" i="5"/>
  <c r="J224" i="5"/>
  <c r="J160" i="5"/>
  <c r="K174" i="5"/>
  <c r="L234" i="5"/>
  <c r="K244" i="5"/>
  <c r="K34" i="5"/>
  <c r="K166" i="5"/>
  <c r="J179" i="5"/>
  <c r="J66" i="5"/>
  <c r="K118" i="5"/>
  <c r="L194" i="5"/>
  <c r="K114" i="5"/>
  <c r="K112" i="5"/>
  <c r="J87" i="5"/>
  <c r="J100" i="5"/>
  <c r="L150" i="5"/>
  <c r="L79" i="5"/>
  <c r="J122" i="5"/>
  <c r="L134" i="5"/>
  <c r="J177" i="5"/>
  <c r="K117" i="5"/>
  <c r="J61" i="5"/>
  <c r="J211" i="5"/>
  <c r="K212" i="5"/>
  <c r="J210" i="5"/>
  <c r="L212" i="5"/>
  <c r="K248" i="5"/>
  <c r="K247" i="5"/>
  <c r="K230" i="5"/>
  <c r="K130" i="5"/>
  <c r="L203" i="5"/>
  <c r="J185" i="5"/>
  <c r="J217" i="5"/>
  <c r="L90" i="5"/>
  <c r="K123" i="5"/>
  <c r="J156" i="5"/>
  <c r="K30" i="5"/>
  <c r="K70" i="5"/>
  <c r="K78" i="5"/>
  <c r="L71" i="5"/>
  <c r="J222" i="5"/>
  <c r="K85" i="5"/>
  <c r="K181" i="5"/>
  <c r="L64" i="5"/>
  <c r="J90" i="5"/>
  <c r="L229" i="5"/>
  <c r="K69" i="5"/>
  <c r="J98" i="5"/>
  <c r="J34" i="5"/>
  <c r="J208" i="5"/>
  <c r="J140" i="5"/>
  <c r="J72" i="5"/>
  <c r="J153" i="5"/>
  <c r="L111" i="5"/>
  <c r="L112" i="5"/>
  <c r="L52" i="5"/>
  <c r="J106" i="5"/>
  <c r="K105" i="5"/>
  <c r="L129" i="5"/>
  <c r="L156" i="5"/>
  <c r="L183" i="5"/>
  <c r="L105" i="5"/>
  <c r="J36" i="5"/>
  <c r="K145" i="5"/>
  <c r="K186" i="5"/>
  <c r="K169" i="5"/>
  <c r="J91" i="5"/>
  <c r="J237" i="5"/>
  <c r="J40" i="5"/>
  <c r="L227" i="5"/>
  <c r="L139" i="5"/>
  <c r="L199" i="5"/>
  <c r="K238" i="5"/>
  <c r="J138" i="5"/>
  <c r="K194" i="5"/>
  <c r="K125" i="5"/>
  <c r="J147" i="5"/>
  <c r="L39" i="5"/>
  <c r="L163" i="5"/>
  <c r="L192" i="5"/>
  <c r="J82" i="5"/>
  <c r="L148" i="5"/>
  <c r="J118" i="5"/>
  <c r="J134" i="5"/>
  <c r="J124" i="5"/>
  <c r="K172" i="5"/>
  <c r="J232" i="5"/>
  <c r="L137" i="5"/>
  <c r="J229" i="5"/>
  <c r="L49" i="5"/>
  <c r="J85" i="5"/>
  <c r="L60" i="5"/>
  <c r="K54" i="5"/>
  <c r="J205" i="5"/>
  <c r="K40" i="5"/>
  <c r="J207" i="5"/>
  <c r="L231" i="5"/>
  <c r="L145" i="5"/>
  <c r="K140" i="5"/>
  <c r="J173" i="5"/>
  <c r="K47" i="5"/>
  <c r="K66" i="5"/>
  <c r="J225" i="5"/>
  <c r="K193" i="5"/>
  <c r="J146" i="5"/>
  <c r="J137" i="5"/>
  <c r="K67" i="5"/>
  <c r="K31" i="5"/>
  <c r="J136" i="5"/>
  <c r="J70" i="5"/>
  <c r="K107" i="5"/>
  <c r="K86" i="5"/>
  <c r="K167" i="5"/>
  <c r="J55" i="5"/>
  <c r="J93" i="5"/>
  <c r="L197" i="5"/>
  <c r="K52" i="5"/>
  <c r="K197" i="5"/>
  <c r="K135" i="5"/>
  <c r="K210" i="5"/>
  <c r="J201" i="5"/>
  <c r="L223" i="5"/>
  <c r="K199" i="5"/>
  <c r="L54" i="5"/>
  <c r="L182" i="5"/>
  <c r="K44" i="5"/>
  <c r="J47" i="5"/>
  <c r="K111" i="5"/>
  <c r="K147" i="5"/>
  <c r="J226" i="5"/>
  <c r="K55" i="5"/>
  <c r="K93" i="5"/>
  <c r="J44" i="5"/>
  <c r="L201" i="5"/>
  <c r="K59" i="5"/>
  <c r="L76" i="5"/>
  <c r="J101" i="5"/>
  <c r="J50" i="5"/>
  <c r="L160" i="5"/>
  <c r="J76" i="5"/>
  <c r="J31" i="5"/>
  <c r="J168" i="5"/>
  <c r="L77" i="5"/>
  <c r="K201" i="5"/>
  <c r="K149" i="5"/>
  <c r="L207" i="5"/>
  <c r="K224" i="5"/>
  <c r="J188" i="5"/>
  <c r="J71" i="5"/>
  <c r="L172" i="5"/>
  <c r="L225" i="5"/>
  <c r="K76" i="5"/>
  <c r="K218" i="5"/>
  <c r="L102" i="5"/>
  <c r="K155" i="5"/>
  <c r="L98" i="5"/>
  <c r="L155" i="5"/>
  <c r="L84" i="5"/>
  <c r="L211" i="5"/>
  <c r="J60" i="5"/>
  <c r="J103" i="5"/>
  <c r="L73" i="5"/>
  <c r="J78" i="5"/>
  <c r="L30" i="5"/>
  <c r="L82" i="5"/>
  <c r="L133" i="5"/>
  <c r="K43" i="5"/>
  <c r="L206" i="5"/>
  <c r="J234" i="5"/>
  <c r="K72" i="5"/>
  <c r="K150" i="5"/>
  <c r="J80" i="5"/>
  <c r="L91" i="5"/>
  <c r="L126" i="5"/>
  <c r="L195" i="5"/>
  <c r="J58" i="5"/>
  <c r="L187" i="5"/>
  <c r="L43" i="5"/>
  <c r="L213" i="5"/>
  <c r="L181" i="5"/>
  <c r="L38" i="5"/>
  <c r="J119" i="5"/>
  <c r="K61" i="5"/>
  <c r="L108" i="5"/>
  <c r="J176" i="5"/>
  <c r="K50" i="5"/>
  <c r="J116" i="5"/>
  <c r="L46" i="5"/>
  <c r="J120" i="5"/>
  <c r="K35" i="5"/>
  <c r="J67" i="5"/>
  <c r="L123" i="5"/>
  <c r="K136" i="5"/>
  <c r="J195" i="5"/>
  <c r="L89" i="5"/>
  <c r="J30" i="5"/>
  <c r="J81" i="5"/>
  <c r="J131" i="5"/>
  <c r="K160" i="5"/>
  <c r="J49" i="5"/>
  <c r="L61" i="5"/>
  <c r="J89" i="5"/>
  <c r="K223" i="5"/>
  <c r="J242" i="5"/>
  <c r="J41" i="5"/>
  <c r="J144" i="5"/>
  <c r="L191" i="5"/>
  <c r="K106" i="5"/>
  <c r="J189" i="5"/>
  <c r="K205" i="5"/>
  <c r="L209" i="5"/>
  <c r="K209" i="5"/>
  <c r="K32" i="5"/>
  <c r="K231" i="5"/>
  <c r="K48" i="5"/>
  <c r="L48" i="5"/>
  <c r="L50" i="5"/>
  <c r="L174" i="5"/>
  <c r="K200" i="5"/>
  <c r="L113" i="5"/>
  <c r="J163" i="5"/>
  <c r="K57" i="5"/>
  <c r="J183" i="5"/>
  <c r="J186" i="5"/>
  <c r="J182" i="5"/>
  <c r="K153" i="5"/>
  <c r="J223" i="5"/>
  <c r="K63" i="5"/>
  <c r="L127" i="5"/>
  <c r="K38" i="5"/>
  <c r="J46" i="5"/>
  <c r="J220" i="5"/>
  <c r="K241" i="5"/>
  <c r="K192" i="5"/>
  <c r="J117" i="5"/>
  <c r="L104" i="5"/>
  <c r="L63" i="5"/>
  <c r="J228" i="5"/>
  <c r="L220" i="5"/>
  <c r="J213" i="5"/>
  <c r="L217" i="5"/>
  <c r="J79" i="5"/>
  <c r="J151" i="5"/>
  <c r="J110" i="5"/>
  <c r="K132" i="5"/>
  <c r="J245" i="5"/>
  <c r="K88" i="5"/>
  <c r="L224" i="5"/>
  <c r="K37" i="5"/>
  <c r="L210" i="5"/>
  <c r="K51" i="5"/>
  <c r="L95" i="5"/>
  <c r="V112" i="5"/>
  <c r="E15" i="5" s="1"/>
  <c r="W112" i="5" s="1"/>
  <c r="K138" i="5"/>
  <c r="J73" i="5"/>
  <c r="J198" i="5"/>
  <c r="J187" i="5"/>
  <c r="L57" i="5"/>
  <c r="K207" i="5"/>
  <c r="K71" i="5"/>
  <c r="L239" i="5"/>
  <c r="L132" i="5"/>
  <c r="J83" i="5"/>
  <c r="J135" i="5"/>
  <c r="K180" i="5"/>
  <c r="K108" i="5"/>
  <c r="J145" i="5"/>
  <c r="L248" i="5"/>
  <c r="L59" i="5"/>
  <c r="L72" i="5"/>
  <c r="L151" i="5"/>
  <c r="K188" i="5"/>
  <c r="L242" i="5"/>
  <c r="K232" i="5"/>
  <c r="L58" i="5"/>
  <c r="L167" i="5"/>
  <c r="L55" i="5"/>
  <c r="L214" i="5"/>
  <c r="J65" i="5"/>
  <c r="J128" i="5"/>
  <c r="K198" i="5"/>
  <c r="K77" i="5"/>
  <c r="K151" i="5"/>
  <c r="L190" i="5"/>
  <c r="L124" i="5"/>
  <c r="K242" i="5"/>
  <c r="L110" i="5"/>
  <c r="L93" i="5"/>
  <c r="L245" i="5"/>
  <c r="L189" i="5"/>
  <c r="L87" i="5"/>
  <c r="J161" i="5"/>
  <c r="L177" i="5"/>
  <c r="K41" i="5"/>
  <c r="K94" i="5"/>
  <c r="J175" i="5"/>
  <c r="L103" i="5"/>
  <c r="L37" i="5"/>
  <c r="L180" i="5"/>
  <c r="J197" i="5"/>
  <c r="L115" i="5"/>
  <c r="J169" i="5"/>
  <c r="J167" i="5"/>
  <c r="K39" i="5"/>
  <c r="K49" i="5"/>
  <c r="L33" i="5"/>
  <c r="L75" i="5"/>
  <c r="L147" i="5"/>
  <c r="L106" i="5"/>
  <c r="L97" i="5"/>
  <c r="L81" i="5"/>
  <c r="J130" i="5"/>
  <c r="K109" i="5"/>
  <c r="B5" i="5" l="1"/>
  <c r="B7" i="5" s="1"/>
  <c r="Y112" i="5"/>
  <c r="X112" i="5"/>
  <c r="X109" i="5"/>
  <c r="Y109" i="5"/>
  <c r="X106" i="5"/>
  <c r="X188" i="5"/>
  <c r="Y147" i="5"/>
  <c r="Y142" i="5"/>
  <c r="X230" i="5"/>
  <c r="X121" i="5"/>
  <c r="Y138" i="5"/>
  <c r="X86" i="5"/>
  <c r="Y57" i="5"/>
  <c r="W109" i="5"/>
  <c r="X242" i="5"/>
  <c r="W246" i="5"/>
  <c r="W60" i="5"/>
  <c r="X189" i="5"/>
  <c r="Y74" i="5"/>
  <c r="W83" i="5"/>
  <c r="W102" i="5"/>
  <c r="Y211" i="5"/>
  <c r="X74" i="5"/>
  <c r="W110" i="5"/>
  <c r="Y129" i="5"/>
  <c r="Y180" i="5"/>
  <c r="W113" i="5"/>
  <c r="Y88" i="5"/>
  <c r="X231" i="5"/>
  <c r="X196" i="5"/>
  <c r="W78" i="5"/>
  <c r="W65" i="5"/>
  <c r="X198" i="5"/>
  <c r="X249" i="5"/>
  <c r="X35" i="5"/>
  <c r="Y61" i="5"/>
  <c r="X229" i="5"/>
  <c r="Y247" i="5"/>
  <c r="X41" i="5"/>
  <c r="Y217" i="5"/>
  <c r="Y154" i="5"/>
  <c r="Y136" i="5"/>
  <c r="Y164" i="5"/>
  <c r="Y64" i="5"/>
  <c r="Y176" i="5"/>
  <c r="X131" i="5"/>
  <c r="Y115" i="5"/>
  <c r="Y94" i="5"/>
  <c r="X133" i="5"/>
  <c r="W200" i="5"/>
  <c r="Y173" i="5"/>
  <c r="X90" i="5"/>
  <c r="Y48" i="5"/>
  <c r="W174" i="5"/>
  <c r="X93" i="5"/>
  <c r="W147" i="5"/>
  <c r="X63" i="5"/>
  <c r="X107" i="5"/>
  <c r="Y189" i="5"/>
  <c r="W178" i="5"/>
  <c r="X167" i="5"/>
  <c r="W132" i="5"/>
  <c r="X200" i="5"/>
  <c r="W149" i="5"/>
  <c r="W51" i="5"/>
  <c r="Y192" i="5"/>
  <c r="Y250" i="5"/>
  <c r="W222" i="5"/>
  <c r="W247" i="5"/>
  <c r="X171" i="5"/>
  <c r="Y35" i="5"/>
  <c r="W36" i="5"/>
  <c r="X183" i="5"/>
  <c r="W151" i="5"/>
  <c r="W50" i="5"/>
  <c r="W220" i="5"/>
  <c r="W235" i="5"/>
  <c r="Y168" i="5"/>
  <c r="Y130" i="5"/>
  <c r="X122" i="5"/>
  <c r="W249" i="5"/>
  <c r="W227" i="5"/>
  <c r="W30" i="5"/>
  <c r="W205" i="5"/>
  <c r="X159" i="5"/>
  <c r="W141" i="5"/>
  <c r="Y128" i="5"/>
  <c r="X217" i="5"/>
  <c r="X57" i="5"/>
  <c r="W71" i="5"/>
  <c r="W195" i="5"/>
  <c r="Y232" i="5"/>
  <c r="Y224" i="5"/>
  <c r="X226" i="5"/>
  <c r="W172" i="5"/>
  <c r="W183" i="5"/>
  <c r="Y182" i="5"/>
  <c r="X130" i="5"/>
  <c r="X59" i="5"/>
  <c r="Y135" i="5"/>
  <c r="X238" i="5"/>
  <c r="Y51" i="5"/>
  <c r="X55" i="5"/>
  <c r="W130" i="5"/>
  <c r="W213" i="5"/>
  <c r="X228" i="5"/>
  <c r="Y241" i="5"/>
  <c r="W179" i="5"/>
  <c r="Y162" i="5"/>
  <c r="W146" i="5"/>
  <c r="Y158" i="5"/>
  <c r="W44" i="5"/>
  <c r="W173" i="5"/>
  <c r="W117" i="5"/>
  <c r="W217" i="5"/>
  <c r="X173" i="5"/>
  <c r="X152" i="5"/>
  <c r="Y196" i="5"/>
  <c r="Y45" i="5"/>
  <c r="Y39" i="5"/>
  <c r="X141" i="5"/>
  <c r="W120" i="5"/>
  <c r="Y181" i="5"/>
  <c r="X145" i="5"/>
  <c r="Y34" i="5"/>
  <c r="W188" i="5"/>
  <c r="Y114" i="5"/>
  <c r="W66" i="5"/>
  <c r="W196" i="5"/>
  <c r="Y242" i="5"/>
  <c r="Y244" i="5"/>
  <c r="X154" i="5"/>
  <c r="Y207" i="5"/>
  <c r="X76" i="5"/>
  <c r="X30" i="5"/>
  <c r="W229" i="5"/>
  <c r="W58" i="5"/>
  <c r="Y125" i="5"/>
  <c r="W160" i="5"/>
  <c r="W73" i="5"/>
  <c r="W77" i="5"/>
  <c r="W45" i="5"/>
  <c r="Y107" i="5"/>
  <c r="Y139" i="5"/>
  <c r="X105" i="5"/>
  <c r="X218" i="5"/>
  <c r="W223" i="5"/>
  <c r="Y46" i="5"/>
  <c r="X225" i="5"/>
  <c r="W126" i="5"/>
  <c r="X120" i="5"/>
  <c r="X187" i="5"/>
  <c r="Y70" i="5"/>
  <c r="W74" i="5"/>
  <c r="W214" i="5"/>
  <c r="Y212" i="5"/>
  <c r="X80" i="5"/>
  <c r="Y91" i="5"/>
  <c r="W41" i="5"/>
  <c r="Y155" i="5"/>
  <c r="W133" i="5"/>
  <c r="W221" i="5"/>
  <c r="X72" i="5"/>
  <c r="X60" i="5"/>
  <c r="X185" i="5"/>
  <c r="Y127" i="5"/>
  <c r="W85" i="5"/>
  <c r="Y144" i="5"/>
  <c r="W148" i="5"/>
  <c r="Y238" i="5"/>
  <c r="Y159" i="5"/>
  <c r="W186" i="5"/>
  <c r="Y229" i="5"/>
  <c r="X42" i="5"/>
  <c r="W137" i="5"/>
  <c r="W134" i="5"/>
  <c r="W33" i="5"/>
  <c r="X91" i="5"/>
  <c r="Y119" i="5"/>
  <c r="Y71" i="5"/>
  <c r="W191" i="5"/>
  <c r="W193" i="5"/>
  <c r="W170" i="5"/>
  <c r="W145" i="5"/>
  <c r="X52" i="5"/>
  <c r="Y80" i="5"/>
  <c r="W203" i="5"/>
  <c r="X69" i="5"/>
  <c r="W88" i="5"/>
  <c r="X186" i="5"/>
  <c r="W202" i="5"/>
  <c r="W208" i="5"/>
  <c r="X195" i="5"/>
  <c r="W171" i="5"/>
  <c r="X88" i="5"/>
  <c r="X197" i="5"/>
  <c r="Y111" i="5"/>
  <c r="Y219" i="5"/>
  <c r="Y193" i="5"/>
  <c r="Y223" i="5"/>
  <c r="W143" i="5"/>
  <c r="W108" i="5"/>
  <c r="W215" i="5"/>
  <c r="Y104" i="5"/>
  <c r="W98" i="5"/>
  <c r="X89" i="5"/>
  <c r="Y145" i="5"/>
  <c r="X246" i="5"/>
  <c r="Y150" i="5"/>
  <c r="X212" i="5"/>
  <c r="Y201" i="5"/>
  <c r="X142" i="5"/>
  <c r="X37" i="5"/>
  <c r="W56" i="5"/>
  <c r="X58" i="5"/>
  <c r="W161" i="5"/>
  <c r="W118" i="5"/>
  <c r="W62" i="5"/>
  <c r="X219" i="5"/>
  <c r="Y113" i="5"/>
  <c r="W154" i="5"/>
  <c r="X146" i="5"/>
  <c r="X155" i="5"/>
  <c r="Y105" i="5"/>
  <c r="Y101" i="5"/>
  <c r="X144" i="5"/>
  <c r="Y187" i="5"/>
  <c r="Y123" i="5"/>
  <c r="W163" i="5"/>
  <c r="Y126" i="5"/>
  <c r="X240" i="5"/>
  <c r="W84" i="5"/>
  <c r="Y186" i="5"/>
  <c r="Y44" i="5"/>
  <c r="Y194" i="5"/>
  <c r="Y248" i="5"/>
  <c r="Y102" i="5"/>
  <c r="Y78" i="5"/>
  <c r="X136" i="5"/>
  <c r="X53" i="5"/>
  <c r="W122" i="5"/>
  <c r="Y191" i="5"/>
  <c r="Y200" i="5"/>
  <c r="X79" i="5"/>
  <c r="X71" i="5"/>
  <c r="Y124" i="5"/>
  <c r="X128" i="5"/>
  <c r="W166" i="5"/>
  <c r="X44" i="5"/>
  <c r="Y72" i="5"/>
  <c r="X83" i="5"/>
  <c r="W236" i="5"/>
  <c r="X43" i="5"/>
  <c r="W225" i="5"/>
  <c r="X241" i="5"/>
  <c r="X170" i="5"/>
  <c r="Y153" i="5"/>
  <c r="Y204" i="5"/>
  <c r="W67" i="5"/>
  <c r="X98" i="5"/>
  <c r="W162" i="5"/>
  <c r="Y133" i="5"/>
  <c r="X199" i="5"/>
  <c r="W38" i="5"/>
  <c r="Y178" i="5"/>
  <c r="Y116" i="5"/>
  <c r="Y163" i="5"/>
  <c r="X175" i="5"/>
  <c r="X194" i="5"/>
  <c r="X169" i="5"/>
  <c r="X110" i="5"/>
  <c r="W241" i="5"/>
  <c r="W49" i="5"/>
  <c r="Y63" i="5"/>
  <c r="W150" i="5"/>
  <c r="W182" i="5"/>
  <c r="Y172" i="5"/>
  <c r="Y221" i="5"/>
  <c r="W129" i="5"/>
  <c r="W131" i="5"/>
  <c r="W228" i="5"/>
  <c r="Y137" i="5"/>
  <c r="Y227" i="5"/>
  <c r="Y47" i="5"/>
  <c r="Y170" i="5"/>
  <c r="Y52" i="5"/>
  <c r="Y225" i="5"/>
  <c r="W75" i="5"/>
  <c r="W116" i="5"/>
  <c r="Y210" i="5"/>
  <c r="W119" i="5"/>
  <c r="W47" i="5"/>
  <c r="X40" i="5"/>
  <c r="Y169" i="5"/>
  <c r="X244" i="5"/>
  <c r="X179" i="5"/>
  <c r="W90" i="5"/>
  <c r="W35" i="5"/>
  <c r="W189" i="5"/>
  <c r="Y33" i="5"/>
  <c r="X160" i="5"/>
  <c r="X191" i="5"/>
  <c r="X140" i="5"/>
  <c r="Y245" i="5"/>
  <c r="X54" i="5"/>
  <c r="Y188" i="5"/>
  <c r="Y68" i="5"/>
  <c r="W86" i="5"/>
  <c r="X64" i="5"/>
  <c r="W177" i="5"/>
  <c r="W201" i="5"/>
  <c r="X232" i="5"/>
  <c r="W103" i="5"/>
  <c r="X126" i="5"/>
  <c r="W239" i="5"/>
  <c r="Y171" i="5"/>
  <c r="W142" i="5"/>
  <c r="X221" i="5"/>
  <c r="Y228" i="5"/>
  <c r="W94" i="5"/>
  <c r="Y85" i="5"/>
  <c r="Y99" i="5"/>
  <c r="X51" i="5"/>
  <c r="Y122" i="5"/>
  <c r="X233" i="5"/>
  <c r="X190" i="5"/>
  <c r="X100" i="5"/>
  <c r="X101" i="5"/>
  <c r="Y175" i="5"/>
  <c r="W127" i="5"/>
  <c r="X75" i="5"/>
  <c r="X162" i="5"/>
  <c r="X78" i="5"/>
  <c r="X94" i="5"/>
  <c r="W34" i="5"/>
  <c r="Y75" i="5"/>
  <c r="W57" i="5"/>
  <c r="Y50" i="5"/>
  <c r="W238" i="5"/>
  <c r="W197" i="5"/>
  <c r="W31" i="5"/>
  <c r="Y230" i="5"/>
  <c r="X247" i="5"/>
  <c r="X66" i="5"/>
  <c r="Y67" i="5"/>
  <c r="W124" i="5"/>
  <c r="W82" i="5"/>
  <c r="X45" i="5"/>
  <c r="X215" i="5"/>
  <c r="Y197" i="5"/>
  <c r="Y86" i="5"/>
  <c r="W169" i="5"/>
  <c r="X220" i="5"/>
  <c r="W59" i="5"/>
  <c r="X184" i="5"/>
  <c r="X62" i="5"/>
  <c r="X103" i="5"/>
  <c r="X115" i="5"/>
  <c r="X97" i="5"/>
  <c r="X138" i="5"/>
  <c r="W185" i="5"/>
  <c r="X127" i="5"/>
  <c r="X33" i="5"/>
  <c r="W105" i="5"/>
  <c r="W40" i="5"/>
  <c r="X208" i="5"/>
  <c r="X176" i="5"/>
  <c r="X202" i="5"/>
  <c r="Y239" i="5"/>
  <c r="W37" i="5"/>
  <c r="W216" i="5"/>
  <c r="Y89" i="5"/>
  <c r="W76" i="5"/>
  <c r="Y146" i="5"/>
  <c r="X165" i="5"/>
  <c r="W92" i="5"/>
  <c r="X119" i="5"/>
  <c r="X143" i="5"/>
  <c r="X193" i="5"/>
  <c r="X201" i="5"/>
  <c r="W139" i="5"/>
  <c r="Y206" i="5"/>
  <c r="Y165" i="5"/>
  <c r="X149" i="5"/>
  <c r="Y43" i="5"/>
  <c r="Y82" i="5"/>
  <c r="Y160" i="5"/>
  <c r="Y234" i="5"/>
  <c r="Y95" i="5"/>
  <c r="Y42" i="5"/>
  <c r="Y151" i="5"/>
  <c r="X87" i="5"/>
  <c r="W153" i="5"/>
  <c r="Y243" i="5"/>
  <c r="W218" i="5"/>
  <c r="X204" i="5"/>
  <c r="X166" i="5"/>
  <c r="Y179" i="5"/>
  <c r="Y249" i="5"/>
  <c r="W89" i="5"/>
  <c r="X108" i="5"/>
  <c r="W87" i="5"/>
  <c r="W43" i="5"/>
  <c r="X46" i="5"/>
  <c r="X139" i="5"/>
  <c r="X181" i="5"/>
  <c r="X102" i="5"/>
  <c r="W135" i="5"/>
  <c r="W198" i="5"/>
  <c r="X156" i="5"/>
  <c r="Y56" i="5"/>
  <c r="Y220" i="5"/>
  <c r="X124" i="5"/>
  <c r="Y233" i="5"/>
  <c r="X236" i="5"/>
  <c r="X168" i="5"/>
  <c r="W104" i="5"/>
  <c r="W55" i="5"/>
  <c r="W152" i="5"/>
  <c r="W107" i="5"/>
  <c r="W233" i="5"/>
  <c r="Y76" i="5"/>
  <c r="X50" i="5"/>
  <c r="W176" i="5"/>
  <c r="W190" i="5"/>
  <c r="X243" i="5"/>
  <c r="X224" i="5"/>
  <c r="Y96" i="5"/>
  <c r="W111" i="5"/>
  <c r="Y79" i="5"/>
  <c r="W123" i="5"/>
  <c r="X48" i="5"/>
  <c r="X113" i="5"/>
  <c r="Y69" i="5"/>
  <c r="W125" i="5"/>
  <c r="X177" i="5"/>
  <c r="W245" i="5"/>
  <c r="Y98" i="5"/>
  <c r="Y73" i="5"/>
  <c r="W97" i="5"/>
  <c r="W199" i="5"/>
  <c r="W209" i="5"/>
  <c r="X117" i="5"/>
  <c r="Y208" i="5"/>
  <c r="Y183" i="5"/>
  <c r="W167" i="5"/>
  <c r="X147" i="5"/>
  <c r="X132" i="5"/>
  <c r="X95" i="5"/>
  <c r="W207" i="5"/>
  <c r="Y92" i="5"/>
  <c r="Y49" i="5"/>
  <c r="Y205" i="5"/>
  <c r="X151" i="5"/>
  <c r="Y55" i="5"/>
  <c r="W93" i="5"/>
  <c r="Y58" i="5"/>
  <c r="W175" i="5"/>
  <c r="Y213" i="5"/>
  <c r="W211" i="5"/>
  <c r="Y40" i="5"/>
  <c r="W224" i="5"/>
  <c r="X234" i="5"/>
  <c r="Y209" i="5"/>
  <c r="Y236" i="5"/>
  <c r="W250" i="5"/>
  <c r="W219" i="5"/>
  <c r="X207" i="5"/>
  <c r="X92" i="5"/>
  <c r="Y157" i="5"/>
  <c r="Y167" i="5"/>
  <c r="Y235" i="5"/>
  <c r="X116" i="5"/>
  <c r="Y240" i="5"/>
  <c r="X148" i="5"/>
  <c r="Y120" i="5"/>
  <c r="W212" i="5"/>
  <c r="X114" i="5"/>
  <c r="X182" i="5"/>
  <c r="Y177" i="5"/>
  <c r="Y97" i="5"/>
  <c r="W53" i="5"/>
  <c r="Y117" i="5"/>
  <c r="W248" i="5"/>
  <c r="X111" i="5"/>
  <c r="X174" i="5"/>
  <c r="X70" i="5"/>
  <c r="W237" i="5"/>
  <c r="W80" i="5"/>
  <c r="W168" i="5"/>
  <c r="Y65" i="5"/>
  <c r="X31" i="5"/>
  <c r="W232" i="5"/>
  <c r="Y226" i="5"/>
  <c r="Y62" i="5"/>
  <c r="Y103" i="5"/>
  <c r="Y216" i="5"/>
  <c r="Y199" i="5"/>
  <c r="Y152" i="5"/>
  <c r="X36" i="5"/>
  <c r="X210" i="5"/>
  <c r="X32" i="5"/>
  <c r="X73" i="5"/>
  <c r="Y202" i="5"/>
  <c r="W96" i="5"/>
  <c r="X239" i="5"/>
  <c r="X178" i="5"/>
  <c r="W101" i="5"/>
  <c r="W140" i="5"/>
  <c r="Y190" i="5"/>
  <c r="W231" i="5"/>
  <c r="Y90" i="5"/>
  <c r="W100" i="5"/>
  <c r="W187" i="5"/>
  <c r="X134" i="5"/>
  <c r="Y31" i="5"/>
  <c r="W243" i="5"/>
  <c r="X157" i="5"/>
  <c r="W72" i="5"/>
  <c r="Y121" i="5"/>
  <c r="Y141" i="5"/>
  <c r="W159" i="5"/>
  <c r="Y198" i="5"/>
  <c r="X235" i="5"/>
  <c r="W42" i="5"/>
  <c r="X250" i="5"/>
  <c r="Y231" i="5"/>
  <c r="X65" i="5"/>
  <c r="X84" i="5"/>
  <c r="W99" i="5"/>
  <c r="X248" i="5"/>
  <c r="Y161" i="5"/>
  <c r="X161" i="5"/>
  <c r="X203" i="5"/>
  <c r="W242" i="5"/>
  <c r="Y140" i="5"/>
  <c r="W81" i="5"/>
  <c r="Y84" i="5"/>
  <c r="X180" i="5"/>
  <c r="X172" i="5"/>
  <c r="W69" i="5"/>
  <c r="Y185" i="5"/>
  <c r="X206" i="5"/>
  <c r="Y53" i="5"/>
  <c r="X227" i="5"/>
  <c r="W210" i="5"/>
  <c r="X129" i="5"/>
  <c r="X99" i="5"/>
  <c r="W91" i="5"/>
  <c r="X245" i="5"/>
  <c r="Y36" i="5"/>
  <c r="Y93" i="5"/>
  <c r="Y203" i="5"/>
  <c r="X153" i="5"/>
  <c r="X150" i="5"/>
  <c r="W52" i="5"/>
  <c r="W226" i="5"/>
  <c r="Y132" i="5"/>
  <c r="W240" i="5"/>
  <c r="W114" i="5"/>
  <c r="W61" i="5"/>
  <c r="W157" i="5"/>
  <c r="X49" i="5"/>
  <c r="X125" i="5"/>
  <c r="X123" i="5"/>
  <c r="W194" i="5"/>
  <c r="Y184" i="5"/>
  <c r="X68" i="5"/>
  <c r="X205" i="5"/>
  <c r="Y118" i="5"/>
  <c r="Y41" i="5"/>
  <c r="W79" i="5"/>
  <c r="Y148" i="5"/>
  <c r="X96" i="5"/>
  <c r="W155" i="5"/>
  <c r="Y110" i="5"/>
  <c r="Y60" i="5"/>
  <c r="X39" i="5"/>
  <c r="Y54" i="5"/>
  <c r="W144" i="5"/>
  <c r="W70" i="5"/>
  <c r="X223" i="5"/>
  <c r="Y87" i="5"/>
  <c r="Y222" i="5"/>
  <c r="W121" i="5"/>
  <c r="W181" i="5"/>
  <c r="X56" i="5"/>
  <c r="W164" i="5"/>
  <c r="X192" i="5"/>
  <c r="W165" i="5"/>
  <c r="Y214" i="5"/>
  <c r="W39" i="5"/>
  <c r="Y131" i="5"/>
  <c r="Y149" i="5"/>
  <c r="Y77" i="5"/>
  <c r="X209" i="5"/>
  <c r="W95" i="5"/>
  <c r="X47" i="5"/>
  <c r="X214" i="5"/>
  <c r="W184" i="5"/>
  <c r="W68" i="5"/>
  <c r="W46" i="5"/>
  <c r="W138" i="5"/>
  <c r="Y83" i="5"/>
  <c r="W204" i="5"/>
  <c r="W32" i="5"/>
  <c r="X213" i="5"/>
  <c r="W54" i="5"/>
  <c r="Y134" i="5"/>
  <c r="W206" i="5"/>
  <c r="X104" i="5"/>
  <c r="X137" i="5"/>
  <c r="Y59" i="5"/>
  <c r="X163" i="5"/>
  <c r="W156" i="5"/>
  <c r="Y38" i="5"/>
  <c r="W158" i="5"/>
  <c r="Y195" i="5"/>
  <c r="Y218" i="5"/>
  <c r="W64" i="5"/>
  <c r="Y37" i="5"/>
  <c r="Y156" i="5"/>
  <c r="Y100" i="5"/>
  <c r="X38" i="5"/>
  <c r="Y215" i="5"/>
  <c r="Y174" i="5"/>
  <c r="X222" i="5"/>
  <c r="Y108" i="5"/>
  <c r="W230" i="5"/>
  <c r="X61" i="5"/>
  <c r="W244" i="5"/>
  <c r="X67" i="5"/>
  <c r="Y166" i="5"/>
  <c r="W128" i="5"/>
  <c r="X85" i="5"/>
  <c r="W106" i="5"/>
  <c r="Y81" i="5"/>
  <c r="X82" i="5"/>
  <c r="X77" i="5"/>
  <c r="W63" i="5"/>
  <c r="X237" i="5"/>
  <c r="X135" i="5"/>
  <c r="X164" i="5"/>
  <c r="W234" i="5"/>
  <c r="Y106" i="5"/>
  <c r="W180" i="5"/>
  <c r="Y32" i="5"/>
  <c r="W192" i="5"/>
  <c r="X81" i="5"/>
  <c r="W48" i="5"/>
  <c r="Y66" i="5"/>
  <c r="Y237" i="5"/>
  <c r="Y143" i="5"/>
  <c r="X211" i="5"/>
  <c r="X118" i="5"/>
  <c r="Y30" i="5"/>
  <c r="X216" i="5"/>
  <c r="X158" i="5"/>
  <c r="W115" i="5"/>
  <c r="W136" i="5"/>
  <c r="Y246" i="5"/>
  <c r="X34" i="5"/>
  <c r="B6" i="5" l="1"/>
  <c r="E16" i="5"/>
  <c r="E18" i="5" s="1"/>
  <c r="E19" i="5" s="1"/>
  <c r="E17" i="5" l="1"/>
</calcChain>
</file>

<file path=xl/sharedStrings.xml><?xml version="1.0" encoding="utf-8"?>
<sst xmlns="http://schemas.openxmlformats.org/spreadsheetml/2006/main" count="725" uniqueCount="287">
  <si>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</si>
  <si>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</si>
  <si>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</si>
  <si>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</si>
  <si>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</si>
  <si>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</si>
  <si>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</si>
  <si>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</si>
  <si>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</si>
  <si>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</si>
  <si>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</si>
  <si>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</si>
  <si>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</si>
  <si>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</si>
  <si>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</si>
  <si>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</si>
  <si>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</si>
  <si>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</si>
  <si>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</si>
  <si>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</si>
  <si>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</si>
  <si>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</si>
  <si>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</si>
  <si>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</si>
  <si>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</si>
  <si>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</si>
  <si>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</si>
  <si>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</si>
  <si>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</si>
  <si>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</si>
  <si>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</si>
  <si>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</si>
  <si>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</si>
  <si>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</si>
  <si>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</si>
  <si>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</si>
  <si>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</si>
  <si>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</si>
  <si>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</si>
  <si>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</si>
  <si>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</si>
  <si>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</si>
  <si>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</si>
  <si>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</si>
  <si>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</si>
  <si>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</si>
  <si>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</si>
  <si>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</si>
  <si>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</si>
  <si>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</si>
  <si>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</si>
  <si>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</si>
  <si>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</si>
  <si>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</si>
  <si>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</si>
  <si>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</si>
  <si>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</si>
  <si>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</si>
  <si>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</si>
  <si>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</si>
  <si>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</si>
  <si>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</si>
  <si>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</si>
  <si>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</si>
  <si>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</si>
  <si>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</si>
  <si>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</si>
  <si>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</si>
  <si>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</si>
  <si>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</si>
  <si>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</si>
  <si>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</si>
  <si>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</si>
  <si>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</si>
  <si>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</si>
  <si>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</si>
  <si>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</si>
  <si>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</si>
  <si>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</si>
  <si>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</si>
  <si>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</si>
  <si>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</si>
  <si>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</si>
  <si>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</si>
  <si>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</si>
  <si>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</si>
  <si>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</si>
  <si>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</si>
  <si>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</si>
  <si>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</si>
  <si>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</si>
  <si>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</si>
  <si>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</si>
  <si>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</si>
  <si>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</si>
  <si>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</si>
  <si>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</si>
  <si>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</si>
  <si>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</si>
  <si>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</si>
  <si>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</si>
  <si>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</si>
  <si>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</si>
  <si>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</si>
  <si>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</si>
  <si>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</si>
  <si>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</si>
  <si>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</si>
  <si>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</si>
  <si>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</si>
  <si>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</si>
  <si>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</si>
  <si>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</si>
  <si>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</si>
  <si>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</si>
  <si>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</si>
  <si>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</si>
  <si>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</si>
  <si>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</si>
  <si>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</si>
  <si>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</si>
  <si>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</si>
  <si>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</si>
  <si>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</si>
  <si>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</si>
  <si>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</si>
  <si>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</si>
  <si>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</si>
  <si>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</si>
  <si>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</si>
  <si>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</si>
  <si>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</si>
  <si>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</si>
  <si>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</si>
  <si>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</si>
  <si>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</si>
  <si>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</si>
  <si>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</si>
  <si>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</si>
  <si>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</si>
  <si>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</si>
  <si>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</si>
  <si>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</si>
  <si>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</si>
  <si>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</si>
  <si>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13BIM05-21_00.0-02.5cm_Set1_Run1</t>
  </si>
  <si>
    <t>13BIM05-21_00.0-02.5cm_Set1_Run2</t>
  </si>
  <si>
    <t>13BIM05-21_00.0-02.5cm_Set1_Run3</t>
  </si>
  <si>
    <t>13BIM05-21_00.0-02.5cm_Set2_Run1</t>
  </si>
  <si>
    <t>13BIM05-21_00.0-02.5cm_Set2_Run2</t>
  </si>
  <si>
    <t>13BIM05-21_00.0-02.5cm_Set2_Run3</t>
  </si>
  <si>
    <t>13BIM05-21_03.5-06.5cm_Set1_Run1</t>
  </si>
  <si>
    <t>13BIM05-21_03.5-06.5cm_Set1_Run2</t>
  </si>
  <si>
    <t>13BIM05-21_03.5-06.5cm_Set1_Run3</t>
  </si>
  <si>
    <t>13BIM05-21_03.5-06.5cm_Set2_Run1</t>
  </si>
  <si>
    <t>13BIM05-21_03.5-06.5cm_Set2_Run2</t>
  </si>
  <si>
    <t>13BIM05-21_03.5-06.5cm_Set2_Run3</t>
  </si>
  <si>
    <t>13BIM05-21_06.5-09.0cm_Set1_Run1</t>
  </si>
  <si>
    <t>13BIM05-21_06.5-09.0cm_Set1_Run2</t>
  </si>
  <si>
    <t>13BIM05-21_06.5-09.0cm_Set1_Run3</t>
  </si>
  <si>
    <t>13BIM05-21_06.5-09.0cm_Set2_Run1</t>
  </si>
  <si>
    <t>13BIM05-21_06.5-09.0cm_Set2_Run2</t>
  </si>
  <si>
    <t>13BIM05-21_06.5-09.0cm_Set2_Run3</t>
  </si>
  <si>
    <t>13BIM05-21_09.0-11.0cm_Set1_Run1</t>
  </si>
  <si>
    <t>13BIM05-21_09.0-11.0cm_Set1_Run2</t>
  </si>
  <si>
    <t>13BIM05-21_09.0-11.0cm_Set1_Run3</t>
  </si>
  <si>
    <t>13BIM05-21_09.0-11.0cm_Set2_Run1</t>
  </si>
  <si>
    <t>13BIM05-21_09.0-11.0cm_Set2_Run2</t>
  </si>
  <si>
    <t>13BIM05-21_09.0-11.0cm_Set2_Run3</t>
  </si>
  <si>
    <t>13BIM05-21_11.0-13.0cm_Set1_Run1</t>
  </si>
  <si>
    <t>13BIM05-21_11.0-13.0cm_Set2_Run1</t>
  </si>
  <si>
    <t>13BIM05-21_11.0-13.0cm_Set2_Run2</t>
  </si>
  <si>
    <t>13BIM05-21_11.0-13.0cm_Set2_Run3</t>
  </si>
  <si>
    <t>13BIM05-21_14.0-16.5cm_Set1_Run1</t>
  </si>
  <si>
    <t>13BIM05-21_14.0-16.5cm_Set1_Run2</t>
  </si>
  <si>
    <t>13BIM05-21_14.0-16.5cm_Set1_Run3</t>
  </si>
  <si>
    <t>13BIM05-21_14.0-16.5cm_Set2_Run1</t>
  </si>
  <si>
    <t>13BIM05-21_14.0-16.5cm_Set2_Run2</t>
  </si>
  <si>
    <t>13BIM05-21_14.0-16.5cm_Set2_Run3</t>
  </si>
  <si>
    <t>13BIM05-21_16.5-19.0cm_Set1_Run1</t>
  </si>
  <si>
    <t>13BIM05-21_16.5-19.0cm_Set1_Run2</t>
  </si>
  <si>
    <t>13BIM05-21_16.5-19.0cm_Set1_Run3</t>
  </si>
  <si>
    <t>13BIM05-21_16.5-19.0cm_Set2_Run1</t>
  </si>
  <si>
    <t>13BIM05-21_16.5-19.0cm_Set2_Run4</t>
  </si>
  <si>
    <t>13BIM05-21_16.5-19.0cm_Set2_Run5</t>
  </si>
  <si>
    <t>13BIM05-21_19.0-21.0cm_Set1_Run1</t>
  </si>
  <si>
    <t>13BIM05-21_19.0-21.0cm_Set1_Run2</t>
  </si>
  <si>
    <t>13BIM05-21_19.0-21.0cm_Set2_Run1</t>
  </si>
  <si>
    <t>13BIM05-21_19.0-21.0cm_Set2_Run2</t>
  </si>
  <si>
    <t>13BIM05-21_19.0-21.0cm_Set2_Run3</t>
  </si>
  <si>
    <t>13BIM05-21_22.0-24.5cm_Set1_Run1</t>
  </si>
  <si>
    <t>13BIM05-21_22.0-24.5cm_Set1_Run2</t>
  </si>
  <si>
    <t>13BIM05-21_22.0-24.5cm_Set1_Run3</t>
  </si>
  <si>
    <t>13BIM05-21_22.0-24.5cm_Set2_Run1</t>
  </si>
  <si>
    <t>13BIM05-21_22.0-24.5cm_Set2_Run2</t>
  </si>
  <si>
    <t>13BIM05-21_22.0-24.5cm_Set2_Run3</t>
  </si>
  <si>
    <t>13BIM05-21_24.5-27.5cm_Set1_Run1</t>
  </si>
  <si>
    <t>13BIM05-21_24.5-27.5cm_Set1_Run2</t>
  </si>
  <si>
    <t>13BIM05-21_24.5-27.5cm_Set1_Run3</t>
  </si>
  <si>
    <t>13BIM05-21_24.5-27.5cm_Set2_Run1</t>
  </si>
  <si>
    <t>13BIM05-21_24.5-27.5cm_Set2_Run2</t>
  </si>
  <si>
    <t>13BIM05-21_24.5-27.5cm_Set2_Run3</t>
  </si>
  <si>
    <t>Wheaton , 3/31/2014  2:04:00 PM</t>
  </si>
  <si>
    <t>Fine Sand</t>
  </si>
  <si>
    <t>Well Sorted</t>
  </si>
  <si>
    <t>Symmetrical</t>
  </si>
  <si>
    <t>Mesokurtic</t>
  </si>
  <si>
    <t>Unimodal, Well Sorted</t>
  </si>
  <si>
    <t>Sand</t>
  </si>
  <si>
    <t>Well Sorted Fine Sand</t>
  </si>
  <si>
    <t>Wheaton , 3/31/2014  2:06:00 PM</t>
  </si>
  <si>
    <t>Wheaton , 3/31/2014  2:08:00 PM</t>
  </si>
  <si>
    <t>Wheaton , 3/31/2014  2:15:00 PM</t>
  </si>
  <si>
    <t>Wheaton , 3/31/2014  2:17:00 PM</t>
  </si>
  <si>
    <t>Wheaton , 3/31/2014  2:19:00 PM</t>
  </si>
  <si>
    <t>Wheaton , 3/31/2014  2:30:00 PM</t>
  </si>
  <si>
    <t>Moderately Well Sorted</t>
  </si>
  <si>
    <t>Coarse Skewed</t>
  </si>
  <si>
    <t>Very Leptokurtic</t>
  </si>
  <si>
    <t>Unimodal, Moderately Well Sorted</t>
  </si>
  <si>
    <t>Moderately Well Sorted Fine Sand</t>
  </si>
  <si>
    <t>Wheaton , 3/31/2014  2:33:00 PM</t>
  </si>
  <si>
    <t>Wheaton , 3/31/2014  2:35:00 PM</t>
  </si>
  <si>
    <t>Wheaton , 3/31/2014  2:41:00 PM</t>
  </si>
  <si>
    <t>Wheaton , 3/31/2014  2:43:00 PM</t>
  </si>
  <si>
    <t>Moderately Sorted</t>
  </si>
  <si>
    <t>Unimodal, Moderately Sorted</t>
  </si>
  <si>
    <t>Moderately Sorted Fine Sand</t>
  </si>
  <si>
    <t>Wheaton , 3/31/2014  2:46:00 PM</t>
  </si>
  <si>
    <t>Wheaton , 3/31/2014  2:53:00 PM</t>
  </si>
  <si>
    <t>Very Coarse Skewed</t>
  </si>
  <si>
    <t>Wheaton , 3/31/2014  2:55:00 PM</t>
  </si>
  <si>
    <t>Wheaton , 3/31/2014  2:57:00 PM</t>
  </si>
  <si>
    <t>Wheaton , 3/31/2014  3:04:00 PM</t>
  </si>
  <si>
    <t>Wheaton , 3/31/2014  3:06:00 PM</t>
  </si>
  <si>
    <t>Wheaton , 3/31/2014  3:08:00 PM</t>
  </si>
  <si>
    <t>Wheaton ,  8:05   1 Apr 2014</t>
  </si>
  <si>
    <t>Wheaton ,  8:08   1 Apr 2014</t>
  </si>
  <si>
    <t>Wheaton ,  8:11   1 Apr 2014</t>
  </si>
  <si>
    <t>Wheaton ,  8:17   1 Apr 2014</t>
  </si>
  <si>
    <t>Wheaton ,  8:20   1 Apr 2014</t>
  </si>
  <si>
    <t>Wheaton ,  8:22   1 Apr 2014</t>
  </si>
  <si>
    <t>Wheaton ,  8:29   1 Apr 2014</t>
  </si>
  <si>
    <t>Wheaton ,  8:40   1 Apr 2014</t>
  </si>
  <si>
    <t>Wheaton ,  8:42   1 Apr 2014</t>
  </si>
  <si>
    <t>Wheaton ,  8:45   1 Apr 2014</t>
  </si>
  <si>
    <t>Wheaton ,  8:54   1 Apr 2014</t>
  </si>
  <si>
    <t>Wheaton ,  8:56   1 Apr 2014</t>
  </si>
  <si>
    <t>Wheaton ,  8:58   1 Apr 2014</t>
  </si>
  <si>
    <t>Wheaton ,  9:05   1 Apr 2014</t>
  </si>
  <si>
    <t>Wheaton ,  9:07   1 Apr 2014</t>
  </si>
  <si>
    <t>Wheaton ,  9:09   1 Apr 2014</t>
  </si>
  <si>
    <t>Leptokurtic</t>
  </si>
  <si>
    <t>Wheaton ,  9:16   1 Apr 2014</t>
  </si>
  <si>
    <t>Wheaton ,  9:18   1 Apr 2014</t>
  </si>
  <si>
    <t>Wheaton ,  9:21   1 Apr 2014</t>
  </si>
  <si>
    <t>Wheaton ,  9:28   1 Apr 2014</t>
  </si>
  <si>
    <t>Wheaton ,  9:34   1 Apr 2014</t>
  </si>
  <si>
    <t>Wheaton ,  9:37   1 Apr 2014</t>
  </si>
  <si>
    <t>Wheaton , 4/1/2014  11:32:00 AM</t>
  </si>
  <si>
    <t>Wheaton , 4/1/2014  11:35:00 AM</t>
  </si>
  <si>
    <t>Wheaton , 4/1/2014  11:44:00 AM</t>
  </si>
  <si>
    <t>Wheaton , 4/1/2014  11:46:00 AM</t>
  </si>
  <si>
    <t>Wheaton , 4/1/2014  11:48:00 AM</t>
  </si>
  <si>
    <t>Wheaton , 4/1/2014  11:56:00 AM</t>
  </si>
  <si>
    <t>Medium Sand</t>
  </si>
  <si>
    <t>Poorly Sorted</t>
  </si>
  <si>
    <t>Bimodal, Poorly Sorted</t>
  </si>
  <si>
    <t>Poorly Sorted Fine Sand</t>
  </si>
  <si>
    <t>Wheaton , 4/1/2014  11:58:00 AM</t>
  </si>
  <si>
    <t>Wheaton , 4/1/2014  12:00:00 PM</t>
  </si>
  <si>
    <t>Unimodal, Poorly Sorted</t>
  </si>
  <si>
    <t>Wheaton , 4/1/2014  12:07:00 PM</t>
  </si>
  <si>
    <t>Wheaton , 4/1/2014  12:09:00 PM</t>
  </si>
  <si>
    <t>Wheaton , 4/1/2014  12:11:00 PM</t>
  </si>
  <si>
    <t>Bimodal, Moderately Sorted</t>
  </si>
  <si>
    <t>Wheaton , 4/1/2014  12:19:00 PM</t>
  </si>
  <si>
    <t>Wheaton , 4/1/2014  12:21:00 PM</t>
  </si>
  <si>
    <t>Wheaton , 4/1/2014  12:23:00 PM</t>
  </si>
  <si>
    <t>Wheaton , 4/1/2014  12:30:00 PM</t>
  </si>
  <si>
    <t>Wheaton , 4/1/2014  12:33:00 PM</t>
  </si>
  <si>
    <t>4/1/2014  12:35:00 PM</t>
  </si>
  <si>
    <t>Wheaton , 4/1/2014  12:35:00 PM</t>
  </si>
  <si>
    <t>Standard Deviation</t>
  </si>
  <si>
    <t>Averaged Data (N=6)</t>
  </si>
  <si>
    <t>Averaged Data (N=4)</t>
  </si>
  <si>
    <t>Averaged Data (N=5)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</si>
</sst>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sz val="10"/>
      <name val="Arial"/>
      <family val="2"/>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3" fillId="0" borderId="0" xfId="0" applyFont="1" applyAlignment="1">
      <alignment horizontal="center"/>
    </xf>
    <xf numFmtId="0" fontId="14" fillId="0" borderId="0" xfId="0" applyFont="1" applyAlignment="1">
      <alignment horizontal="center"/>
    </xf>
    <xf numFmtId="0" fontId="15" fillId="0" borderId="0" xfId="0" applyFont="1" applyAlignment="1">
      <alignment horizontal="center"/>
    </xf>
    <xf numFmtId="0" fontId="9" fillId="0" borderId="0" xfId="0" applyFont="1" applyBorder="1"/>
    <xf numFmtId="0" fontId="9" fillId="0" borderId="0" xfId="0" applyFont="1"/>
    <xf numFmtId="0" fontId="6" fillId="0" borderId="0" xfId="0" applyFont="1"/>
    <xf numFmtId="0" fontId="12" fillId="0" borderId="11" xfId="0" applyFont="1" applyBorder="1" applyAlignment="1">
      <alignment horizontal="center"/>
    </xf>
    <xf numFmtId="0" fontId="12"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0" fontId="9" fillId="0" borderId="8" xfId="0" applyFont="1" applyBorder="1" applyAlignment="1">
      <alignment horizontal="center"/>
    </xf>
    <xf numFmtId="0" fontId="9" fillId="0" borderId="3" xfId="0" applyFont="1" applyBorder="1" applyAlignment="1">
      <alignment horizontal="center"/>
    </xf>
    <xf numFmtId="165" fontId="9" fillId="0" borderId="8" xfId="0" applyNumberFormat="1" applyFont="1" applyBorder="1" applyAlignment="1">
      <alignment horizontal="center"/>
    </xf>
    <xf numFmtId="165" fontId="9" fillId="0" borderId="3" xfId="0" applyNumberFormat="1" applyFont="1" applyBorder="1" applyAlignment="1">
      <alignment horizontal="center"/>
    </xf>
    <xf numFmtId="168" fontId="9" fillId="0" borderId="8" xfId="1" applyNumberFormat="1" applyFont="1" applyBorder="1" applyAlignment="1">
      <alignment horizontal="center"/>
    </xf>
    <xf numFmtId="168" fontId="9" fillId="0" borderId="3" xfId="1" applyNumberFormat="1" applyFont="1" applyBorder="1" applyAlignment="1">
      <alignment horizontal="center"/>
    </xf>
    <xf numFmtId="168" fontId="9" fillId="0" borderId="3" xfId="1" applyNumberFormat="1" applyFont="1" applyBorder="1" applyAlignment="1" applyProtection="1">
      <alignment horizontal="center" vertical="center"/>
    </xf>
    <xf numFmtId="168" fontId="9" fillId="0" borderId="8" xfId="1" applyNumberFormat="1" applyFont="1" applyFill="1" applyBorder="1" applyAlignment="1">
      <alignment horizontal="center"/>
    </xf>
    <xf numFmtId="168" fontId="9" fillId="0" borderId="3" xfId="0" applyNumberFormat="1" applyFont="1" applyBorder="1" applyAlignment="1">
      <alignment horizontal="center"/>
    </xf>
    <xf numFmtId="168" fontId="9" fillId="0" borderId="5" xfId="1" applyNumberFormat="1" applyFont="1" applyFill="1" applyBorder="1" applyAlignment="1">
      <alignment horizontal="center"/>
    </xf>
    <xf numFmtId="168" fontId="9" fillId="0" borderId="16" xfId="0" applyNumberFormat="1" applyFont="1" applyBorder="1" applyAlignment="1">
      <alignment horizontal="center"/>
    </xf>
    <xf numFmtId="0" fontId="9" fillId="0" borderId="17"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pplyProtection="1">
      <alignment horizontal="left" vertical="center"/>
    </xf>
    <xf numFmtId="165" fontId="9" fillId="0" borderId="15" xfId="0" applyNumberFormat="1" applyFont="1" applyBorder="1" applyAlignment="1">
      <alignment horizontal="center"/>
    </xf>
    <xf numFmtId="0" fontId="9" fillId="0" borderId="22" xfId="0" applyFont="1" applyBorder="1" applyAlignment="1" applyProtection="1">
      <alignment horizontal="left" vertical="center"/>
    </xf>
    <xf numFmtId="165" fontId="9" fillId="0" borderId="16" xfId="0" applyNumberFormat="1" applyFont="1" applyBorder="1" applyAlignment="1">
      <alignment horizontal="center"/>
    </xf>
    <xf numFmtId="0" fontId="9" fillId="0" borderId="2" xfId="0" applyFont="1" applyBorder="1" applyAlignment="1" applyProtection="1">
      <alignment horizontal="left" vertical="center"/>
    </xf>
    <xf numFmtId="165" fontId="9" fillId="0" borderId="19" xfId="0" applyNumberFormat="1" applyFont="1" applyBorder="1" applyAlignment="1">
      <alignment horizontal="center"/>
    </xf>
    <xf numFmtId="165" fontId="9" fillId="0" borderId="20" xfId="0" applyNumberFormat="1" applyFont="1" applyBorder="1" applyAlignment="1">
      <alignment horizontal="center"/>
    </xf>
    <xf numFmtId="165" fontId="9" fillId="0" borderId="23" xfId="0" applyNumberFormat="1" applyFont="1" applyBorder="1" applyAlignment="1">
      <alignment horizontal="center"/>
    </xf>
    <xf numFmtId="165" fontId="9" fillId="0" borderId="24" xfId="0" applyNumberFormat="1" applyFont="1" applyBorder="1" applyAlignment="1">
      <alignment horizontal="center"/>
    </xf>
    <xf numFmtId="165" fontId="9" fillId="0" borderId="25" xfId="0" applyNumberFormat="1" applyFont="1" applyBorder="1" applyAlignment="1">
      <alignment horizontal="center"/>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0" fontId="9" fillId="0" borderId="28" xfId="0" applyFont="1" applyBorder="1" applyAlignment="1" applyProtection="1">
      <alignment horizontal="left" vertical="center"/>
    </xf>
    <xf numFmtId="168" fontId="9" fillId="0" borderId="13" xfId="1" applyNumberFormat="1" applyFont="1" applyBorder="1" applyAlignment="1">
      <alignment horizontal="center"/>
    </xf>
    <xf numFmtId="168" fontId="9" fillId="0" borderId="14" xfId="1" applyNumberFormat="1" applyFont="1" applyBorder="1" applyAlignment="1">
      <alignment horizontal="center"/>
    </xf>
    <xf numFmtId="164" fontId="9" fillId="0" borderId="14" xfId="0" applyNumberFormat="1" applyFont="1" applyBorder="1" applyAlignment="1">
      <alignment horizontal="center"/>
    </xf>
    <xf numFmtId="164" fontId="9" fillId="0" borderId="3" xfId="0" applyNumberFormat="1" applyFont="1" applyBorder="1" applyAlignment="1">
      <alignment horizontal="center"/>
    </xf>
    <xf numFmtId="164" fontId="9"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9" fillId="0" borderId="0" xfId="0" applyNumberFormat="1" applyFont="1" applyBorder="1" applyAlignment="1">
      <alignment horizontal="center"/>
    </xf>
    <xf numFmtId="0" fontId="9" fillId="0" borderId="29" xfId="0" applyFont="1" applyBorder="1" applyAlignment="1" applyProtection="1">
      <alignment horizontal="left" vertical="center"/>
    </xf>
    <xf numFmtId="164" fontId="9" fillId="0" borderId="9" xfId="0" applyNumberFormat="1" applyFont="1" applyBorder="1" applyAlignment="1">
      <alignment horizontal="center"/>
    </xf>
    <xf numFmtId="164" fontId="9" fillId="0" borderId="15" xfId="0" applyNumberFormat="1" applyFont="1" applyBorder="1" applyAlignment="1">
      <alignment horizontal="center"/>
    </xf>
    <xf numFmtId="2" fontId="9" fillId="0" borderId="3" xfId="0" applyNumberFormat="1" applyFont="1" applyBorder="1" applyAlignment="1">
      <alignment horizontal="center"/>
    </xf>
    <xf numFmtId="2" fontId="9" fillId="0" borderId="20" xfId="0" applyNumberFormat="1" applyFont="1" applyBorder="1" applyAlignment="1">
      <alignment horizontal="center"/>
    </xf>
    <xf numFmtId="2" fontId="9" fillId="0" borderId="16" xfId="0" applyNumberFormat="1" applyFont="1" applyBorder="1" applyAlignment="1">
      <alignment horizontal="center"/>
    </xf>
    <xf numFmtId="165" fontId="9" fillId="0" borderId="14" xfId="0" applyNumberFormat="1" applyFont="1" applyBorder="1" applyAlignment="1">
      <alignment horizontal="center"/>
    </xf>
    <xf numFmtId="165" fontId="0" fillId="0" borderId="14" xfId="0" applyNumberFormat="1" applyBorder="1" applyAlignment="1" applyProtection="1">
      <alignment horizontal="center"/>
    </xf>
    <xf numFmtId="0" fontId="6" fillId="0" borderId="0" xfId="0" applyFont="1" applyBorder="1" applyAlignment="1" applyProtection="1">
      <alignment horizontal="center" vertical="center"/>
    </xf>
    <xf numFmtId="164" fontId="9" fillId="0" borderId="13" xfId="0" applyNumberFormat="1" applyFont="1" applyBorder="1" applyAlignment="1">
      <alignment horizontal="center"/>
    </xf>
    <xf numFmtId="164" fontId="9" fillId="0" borderId="23" xfId="0" applyNumberFormat="1" applyFont="1" applyBorder="1" applyAlignment="1">
      <alignment horizontal="center"/>
    </xf>
    <xf numFmtId="164" fontId="9" fillId="0" borderId="24" xfId="0" applyNumberFormat="1" applyFont="1" applyBorder="1" applyAlignment="1">
      <alignment horizontal="center"/>
    </xf>
    <xf numFmtId="0" fontId="0" fillId="0" borderId="0" xfId="0" applyProtection="1"/>
    <xf numFmtId="0" fontId="5" fillId="0" borderId="0" xfId="0" applyFont="1" applyProtection="1"/>
    <xf numFmtId="0" fontId="9" fillId="0" borderId="0" xfId="0" applyFont="1" applyBorder="1" applyProtection="1"/>
    <xf numFmtId="0" fontId="0" fillId="0" borderId="0" xfId="0" applyAlignment="1" applyProtection="1">
      <alignment horizontal="center"/>
    </xf>
    <xf numFmtId="0" fontId="9" fillId="0" borderId="0" xfId="0" applyFont="1" applyBorder="1" applyAlignment="1" applyProtection="1">
      <alignment horizontal="center"/>
    </xf>
    <xf numFmtId="0" fontId="5" fillId="0" borderId="0" xfId="0" applyFont="1" applyBorder="1" applyAlignment="1" applyProtection="1">
      <alignment horizontal="centerContinuous"/>
    </xf>
    <xf numFmtId="0" fontId="6" fillId="0" borderId="0" xfId="0" applyFont="1" applyBorder="1" applyAlignment="1" applyProtection="1">
      <alignment horizontal="centerContinuous" vertical="center"/>
    </xf>
    <xf numFmtId="49" fontId="9"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4"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6" fillId="0" borderId="0" xfId="0" applyFont="1" applyBorder="1" applyProtection="1"/>
    <xf numFmtId="0" fontId="9"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6" fillId="0" borderId="0" xfId="0" applyNumberFormat="1" applyFont="1" applyBorder="1" applyProtection="1"/>
    <xf numFmtId="166" fontId="6" fillId="0" borderId="0" xfId="0" applyNumberFormat="1" applyFont="1" applyBorder="1" applyProtection="1"/>
    <xf numFmtId="2" fontId="0" fillId="0" borderId="0" xfId="0" applyNumberFormat="1" applyProtection="1"/>
    <xf numFmtId="164" fontId="9" fillId="0" borderId="0" xfId="0" applyNumberFormat="1" applyFont="1" applyBorder="1" applyProtection="1"/>
    <xf numFmtId="0" fontId="21" fillId="0" borderId="0" xfId="0" applyFont="1" applyBorder="1" applyProtection="1"/>
    <xf numFmtId="0" fontId="6"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7" fillId="0" borderId="0" xfId="0" applyFont="1" applyBorder="1" applyAlignment="1" applyProtection="1">
      <alignment horizontal="left"/>
    </xf>
    <xf numFmtId="0" fontId="22" fillId="0" borderId="0" xfId="0" applyFont="1" applyBorder="1" applyProtection="1"/>
    <xf numFmtId="0" fontId="19" fillId="0" borderId="0" xfId="0" applyFont="1" applyProtection="1"/>
    <xf numFmtId="0" fontId="17" fillId="0" borderId="0" xfId="0" applyFont="1" applyProtection="1"/>
    <xf numFmtId="0" fontId="18" fillId="0" borderId="0" xfId="0" applyFont="1" applyProtection="1"/>
    <xf numFmtId="165" fontId="9" fillId="0" borderId="32" xfId="0" applyNumberFormat="1" applyFont="1" applyFill="1" applyBorder="1" applyAlignment="1" applyProtection="1">
      <alignment horizontal="center"/>
    </xf>
    <xf numFmtId="0" fontId="4"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8" fillId="0" borderId="0" xfId="0" applyFont="1" applyBorder="1" applyAlignment="1" applyProtection="1">
      <alignment horizontal="left" vertical="top"/>
    </xf>
    <xf numFmtId="0" fontId="3"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8" fillId="0" borderId="0" xfId="0" applyFont="1" applyBorder="1" applyAlignment="1" applyProtection="1">
      <alignment horizontal="left" vertical="center"/>
    </xf>
    <xf numFmtId="168" fontId="8"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2" fillId="0" borderId="0" xfId="0" applyFont="1" applyBorder="1" applyAlignment="1" applyProtection="1">
      <alignment horizontal="left" vertical="center"/>
    </xf>
    <xf numFmtId="14" fontId="9"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5" fillId="0" borderId="34" xfId="0" applyFont="1" applyBorder="1" applyAlignment="1" applyProtection="1">
      <alignment horizontal="centerContinuous"/>
    </xf>
    <xf numFmtId="0" fontId="5" fillId="0" borderId="2" xfId="0" applyFont="1" applyBorder="1" applyAlignment="1" applyProtection="1">
      <alignment horizontal="centerContinuous"/>
    </xf>
    <xf numFmtId="0" fontId="5"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2" fillId="2" borderId="0" xfId="0" applyFont="1" applyFill="1" applyBorder="1" applyAlignment="1" applyProtection="1">
      <alignment horizontal="left"/>
    </xf>
    <xf numFmtId="0" fontId="2"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8"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8"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9" fillId="0" borderId="15" xfId="0" applyNumberFormat="1" applyFont="1" applyBorder="1" applyAlignment="1">
      <alignment horizontal="center"/>
    </xf>
    <xf numFmtId="2" fontId="9" fillId="0" borderId="14" xfId="0" applyNumberFormat="1" applyFont="1" applyBorder="1" applyAlignment="1">
      <alignment horizontal="center"/>
    </xf>
    <xf numFmtId="2" fontId="9" fillId="0" borderId="8" xfId="0" applyNumberFormat="1" applyFont="1" applyBorder="1" applyAlignment="1">
      <alignment horizontal="center"/>
    </xf>
    <xf numFmtId="165" fontId="9" fillId="0" borderId="5" xfId="0" applyNumberFormat="1" applyFont="1" applyBorder="1" applyAlignment="1">
      <alignment horizontal="center"/>
    </xf>
    <xf numFmtId="2" fontId="9" fillId="0" borderId="19" xfId="0" applyNumberFormat="1" applyFont="1" applyBorder="1" applyAlignment="1">
      <alignment horizontal="center"/>
    </xf>
    <xf numFmtId="2" fontId="9" fillId="0" borderId="25" xfId="0" applyNumberFormat="1" applyFont="1" applyBorder="1" applyAlignment="1">
      <alignment horizontal="center"/>
    </xf>
    <xf numFmtId="169" fontId="0" fillId="0" borderId="0" xfId="0" applyNumberFormat="1" applyBorder="1" applyProtection="1"/>
    <xf numFmtId="165" fontId="9" fillId="0" borderId="0" xfId="0" applyNumberFormat="1" applyFont="1" applyFill="1" applyBorder="1" applyAlignment="1" applyProtection="1">
      <alignment horizontal="center"/>
    </xf>
    <xf numFmtId="0" fontId="9" fillId="0" borderId="0" xfId="0" applyFont="1" applyFill="1" applyBorder="1" applyAlignment="1" applyProtection="1">
      <alignment horizontal="left" vertical="center"/>
    </xf>
    <xf numFmtId="0" fontId="9" fillId="0" borderId="28" xfId="0" applyFont="1" applyFill="1" applyBorder="1" applyAlignment="1" applyProtection="1">
      <alignment horizontal="left" vertical="center"/>
    </xf>
    <xf numFmtId="165" fontId="9" fillId="0" borderId="13" xfId="0" applyNumberFormat="1" applyFont="1" applyBorder="1" applyAlignment="1">
      <alignment horizontal="center"/>
    </xf>
    <xf numFmtId="164" fontId="9" fillId="0" borderId="8" xfId="0" applyNumberFormat="1" applyFont="1" applyBorder="1" applyAlignment="1">
      <alignment horizontal="center"/>
    </xf>
    <xf numFmtId="164" fontId="9" fillId="0" borderId="5" xfId="0" applyNumberFormat="1" applyFont="1" applyBorder="1" applyAlignment="1">
      <alignment horizontal="center"/>
    </xf>
    <xf numFmtId="0" fontId="9" fillId="0" borderId="0" xfId="0" applyFont="1" applyBorder="1" applyAlignment="1" applyProtection="1">
      <alignment horizontal="left"/>
    </xf>
    <xf numFmtId="0" fontId="0" fillId="0" borderId="0" xfId="0" applyBorder="1" applyAlignment="1" applyProtection="1">
      <alignment horizontal="left"/>
    </xf>
    <xf numFmtId="165" fontId="9" fillId="0" borderId="1" xfId="0" applyNumberFormat="1" applyFont="1" applyBorder="1" applyAlignment="1">
      <alignment horizontal="center"/>
    </xf>
    <xf numFmtId="164" fontId="9" fillId="0" borderId="20" xfId="0" applyNumberFormat="1" applyFont="1" applyBorder="1" applyAlignment="1">
      <alignment horizontal="center"/>
    </xf>
    <xf numFmtId="164" fontId="0" fillId="0" borderId="3" xfId="0" applyNumberFormat="1" applyBorder="1" applyAlignment="1" applyProtection="1">
      <alignment horizontal="center"/>
    </xf>
    <xf numFmtId="0" fontId="9"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4" fillId="0" borderId="0" xfId="0" applyFont="1" applyAlignment="1">
      <alignment horizontal="center"/>
    </xf>
    <xf numFmtId="2" fontId="9" fillId="0" borderId="24" xfId="0" applyNumberFormat="1" applyFont="1" applyBorder="1" applyAlignment="1">
      <alignment horizontal="center"/>
    </xf>
    <xf numFmtId="0" fontId="2" fillId="0" borderId="12" xfId="0" applyFont="1" applyBorder="1" applyAlignment="1">
      <alignment horizontal="center"/>
    </xf>
    <xf numFmtId="9" fontId="20" fillId="0" borderId="0" xfId="0" applyNumberFormat="1" applyFont="1" applyAlignment="1" applyProtection="1">
      <alignment horizontal="left"/>
    </xf>
    <xf numFmtId="0" fontId="22" fillId="0" borderId="0" xfId="0" applyFont="1" applyAlignment="1" applyProtection="1">
      <alignment horizontal="center"/>
    </xf>
    <xf numFmtId="9" fontId="20" fillId="0" borderId="0" xfId="0" applyNumberFormat="1" applyFont="1" applyBorder="1" applyAlignment="1" applyProtection="1">
      <alignment horizontal="left"/>
    </xf>
    <xf numFmtId="0" fontId="5" fillId="0" borderId="10" xfId="0" applyFont="1" applyBorder="1" applyAlignment="1" applyProtection="1">
      <alignment horizontal="center"/>
    </xf>
    <xf numFmtId="0" fontId="5" fillId="0" borderId="0" xfId="0" applyFont="1" applyBorder="1" applyAlignment="1" applyProtection="1">
      <alignment horizontal="center"/>
    </xf>
    <xf numFmtId="0" fontId="5" fillId="0" borderId="36" xfId="0" applyFont="1" applyBorder="1" applyAlignment="1" applyProtection="1">
      <alignment horizontal="center"/>
    </xf>
    <xf numFmtId="0" fontId="5" fillId="0" borderId="34" xfId="0" applyFont="1" applyBorder="1" applyAlignment="1" applyProtection="1">
      <alignment horizontal="center"/>
    </xf>
    <xf numFmtId="0" fontId="5" fillId="0" borderId="2" xfId="0" applyFont="1" applyBorder="1" applyAlignment="1" applyProtection="1">
      <alignment horizontal="center"/>
    </xf>
    <xf numFmtId="0" fontId="5"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3073792"/>
        <c:axId val="263075328"/>
      </c:barChart>
      <c:catAx>
        <c:axId val="263073792"/>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75328"/>
        <c:crosses val="autoZero"/>
        <c:auto val="0"/>
        <c:lblAlgn val="ctr"/>
        <c:lblOffset val="100"/>
        <c:tickMarkSkip val="1"/>
        <c:noMultiLvlLbl val="0"/>
      </c:catAx>
      <c:valAx>
        <c:axId val="26307532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73792"/>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0.45271</cdr:x>
      <cdr:y>0.07107</cdr:y>
    </cdr:from>
    <cdr:to>
      <cdr:x>0.45892</cdr:x>
      <cdr:y>0.08125</cdr:y>
    </cdr:to>
    <cdr:sp macro="" textlink="">
      <cdr:nvSpPr>
        <cdr:cNvPr id="2" name="Oval 1"/>
        <cdr:cNvSpPr/>
      </cdr:nvSpPr>
      <cdr:spPr bwMode="auto">
        <a:xfrm xmlns:a="http://schemas.openxmlformats.org/drawingml/2006/main">
          <a:off x="4168340" y="3989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0.45285</cdr:x>
      <cdr:y>0.07163</cdr:y>
    </cdr:from>
    <cdr:to>
      <cdr:x>0.45905</cdr:x>
      <cdr:y>0.08181</cdr:y>
    </cdr:to>
    <cdr:sp macro="" textlink="">
      <cdr:nvSpPr>
        <cdr:cNvPr id="3" name="Oval 2"/>
        <cdr:cNvSpPr/>
      </cdr:nvSpPr>
      <cdr:spPr bwMode="auto">
        <a:xfrm xmlns:a="http://schemas.openxmlformats.org/drawingml/2006/main">
          <a:off x="4169579" y="4020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0.45297</cdr:x>
      <cdr:y>0.07216</cdr:y>
    </cdr:from>
    <cdr:to>
      <cdr:x>0.45918</cdr:x>
      <cdr:y>0.08234</cdr:y>
    </cdr:to>
    <cdr:sp macro="" textlink="">
      <cdr:nvSpPr>
        <cdr:cNvPr id="4" name="Oval 3"/>
        <cdr:cNvSpPr/>
      </cdr:nvSpPr>
      <cdr:spPr bwMode="auto">
        <a:xfrm xmlns:a="http://schemas.openxmlformats.org/drawingml/2006/main">
          <a:off x="4170706" y="4050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0.45264</cdr:x>
      <cdr:y>0.07069</cdr:y>
    </cdr:from>
    <cdr:to>
      <cdr:x>0.45885</cdr:x>
      <cdr:y>0.08087</cdr:y>
    </cdr:to>
    <cdr:sp macro="" textlink="">
      <cdr:nvSpPr>
        <cdr:cNvPr id="5" name="Oval 4"/>
        <cdr:cNvSpPr/>
      </cdr:nvSpPr>
      <cdr:spPr bwMode="auto">
        <a:xfrm xmlns:a="http://schemas.openxmlformats.org/drawingml/2006/main">
          <a:off x="4167722" y="3968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cdr:x>
      <cdr:y>0.07131</cdr:y>
    </cdr:from>
    <cdr:to>
      <cdr:x>0.45901</cdr:x>
      <cdr:y>0.08149</cdr:y>
    </cdr:to>
    <cdr:sp macro="" textlink="">
      <cdr:nvSpPr>
        <cdr:cNvPr id="6" name="Oval 5"/>
        <cdr:cNvSpPr/>
      </cdr:nvSpPr>
      <cdr:spPr bwMode="auto">
        <a:xfrm xmlns:a="http://schemas.openxmlformats.org/drawingml/2006/main">
          <a:off x="4169167" y="4002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0.45294</cdr:x>
      <cdr:y>0.0719</cdr:y>
    </cdr:from>
    <cdr:to>
      <cdr:x>0.45915</cdr:x>
      <cdr:y>0.08208</cdr:y>
    </cdr:to>
    <cdr:sp macro="" textlink="">
      <cdr:nvSpPr>
        <cdr:cNvPr id="7" name="Oval 6"/>
        <cdr:cNvSpPr/>
      </cdr:nvSpPr>
      <cdr:spPr bwMode="auto">
        <a:xfrm xmlns:a="http://schemas.openxmlformats.org/drawingml/2006/main">
          <a:off x="4170431" y="40360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cdr:x>
      <cdr:y>0.06885</cdr:y>
    </cdr:from>
    <cdr:to>
      <cdr:x>0.45861</cdr:x>
      <cdr:y>0.07903</cdr:y>
    </cdr:to>
    <cdr:sp macro="" textlink="">
      <cdr:nvSpPr>
        <cdr:cNvPr id="8" name="Oval 7"/>
        <cdr:cNvSpPr/>
      </cdr:nvSpPr>
      <cdr:spPr bwMode="auto">
        <a:xfrm xmlns:a="http://schemas.openxmlformats.org/drawingml/2006/main">
          <a:off x="4165514" y="38645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0.06936</cdr:y>
    </cdr:from>
    <cdr:to>
      <cdr:x>0.45872</cdr:x>
      <cdr:y>0.07954</cdr:y>
    </cdr:to>
    <cdr:sp macro="" textlink="">
      <cdr:nvSpPr>
        <cdr:cNvPr id="9" name="Oval 8"/>
        <cdr:cNvSpPr/>
      </cdr:nvSpPr>
      <cdr:spPr bwMode="auto">
        <a:xfrm xmlns:a="http://schemas.openxmlformats.org/drawingml/2006/main">
          <a:off x="4166514" y="3893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0.45263</cdr:x>
      <cdr:y>0.06981</cdr:y>
    </cdr:from>
    <cdr:to>
      <cdr:x>0.45883</cdr:x>
      <cdr:y>0.08</cdr:y>
    </cdr:to>
    <cdr:sp macro="" textlink="">
      <cdr:nvSpPr>
        <cdr:cNvPr id="10" name="Oval 9"/>
        <cdr:cNvSpPr/>
      </cdr:nvSpPr>
      <cdr:spPr bwMode="auto">
        <a:xfrm xmlns:a="http://schemas.openxmlformats.org/drawingml/2006/main">
          <a:off x="4167558" y="3918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0.45242</cdr:x>
      <cdr:y>0.06879</cdr:y>
    </cdr:from>
    <cdr:to>
      <cdr:x>0.45863</cdr:x>
      <cdr:y>0.07897</cdr:y>
    </cdr:to>
    <cdr:sp macro="" textlink="">
      <cdr:nvSpPr>
        <cdr:cNvPr id="11" name="Oval 10"/>
        <cdr:cNvSpPr/>
      </cdr:nvSpPr>
      <cdr:spPr bwMode="auto">
        <a:xfrm xmlns:a="http://schemas.openxmlformats.org/drawingml/2006/main">
          <a:off x="4165669" y="3861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0.45256</cdr:x>
      <cdr:y>0.06934</cdr:y>
    </cdr:from>
    <cdr:to>
      <cdr:x>0.45877</cdr:x>
      <cdr:y>0.07953</cdr:y>
    </cdr:to>
    <cdr:sp macro="" textlink="">
      <cdr:nvSpPr>
        <cdr:cNvPr id="12" name="Oval 11"/>
        <cdr:cNvSpPr/>
      </cdr:nvSpPr>
      <cdr:spPr bwMode="auto">
        <a:xfrm xmlns:a="http://schemas.openxmlformats.org/drawingml/2006/main">
          <a:off x="4166961" y="3892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0.45267</cdr:x>
      <cdr:y>0.06973</cdr:y>
    </cdr:from>
    <cdr:to>
      <cdr:x>0.45887</cdr:x>
      <cdr:y>0.07991</cdr:y>
    </cdr:to>
    <cdr:sp macro="" textlink="">
      <cdr:nvSpPr>
        <cdr:cNvPr id="13" name="Oval 12"/>
        <cdr:cNvSpPr/>
      </cdr:nvSpPr>
      <cdr:spPr bwMode="auto">
        <a:xfrm xmlns:a="http://schemas.openxmlformats.org/drawingml/2006/main">
          <a:off x="4167932" y="39142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0.45199</cdr:x>
      <cdr:y>0.06567</cdr:y>
    </cdr:from>
    <cdr:to>
      <cdr:x>0.45819</cdr:x>
      <cdr:y>0.07585</cdr:y>
    </cdr:to>
    <cdr:sp macro="" textlink="">
      <cdr:nvSpPr>
        <cdr:cNvPr id="14" name="Oval 13"/>
        <cdr:cNvSpPr/>
      </cdr:nvSpPr>
      <cdr:spPr bwMode="auto">
        <a:xfrm xmlns:a="http://schemas.openxmlformats.org/drawingml/2006/main">
          <a:off x="4161676" y="36863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0.45207</cdr:x>
      <cdr:y>0.06604</cdr:y>
    </cdr:from>
    <cdr:to>
      <cdr:x>0.45828</cdr:x>
      <cdr:y>0.07622</cdr:y>
    </cdr:to>
    <cdr:sp macro="" textlink="">
      <cdr:nvSpPr>
        <cdr:cNvPr id="15" name="Oval 14"/>
        <cdr:cNvSpPr/>
      </cdr:nvSpPr>
      <cdr:spPr bwMode="auto">
        <a:xfrm xmlns:a="http://schemas.openxmlformats.org/drawingml/2006/main">
          <a:off x="4162435" y="3707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0.06673</cdr:y>
    </cdr:from>
    <cdr:to>
      <cdr:x>0.45808</cdr:x>
      <cdr:y>0.07691</cdr:y>
    </cdr:to>
    <cdr:sp macro="" textlink="">
      <cdr:nvSpPr>
        <cdr:cNvPr id="16" name="Oval 15"/>
        <cdr:cNvSpPr/>
      </cdr:nvSpPr>
      <cdr:spPr bwMode="auto">
        <a:xfrm xmlns:a="http://schemas.openxmlformats.org/drawingml/2006/main">
          <a:off x="4160617" y="3745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0.45198</cdr:x>
      <cdr:y>0.06567</cdr:y>
    </cdr:from>
    <cdr:to>
      <cdr:x>0.45819</cdr:x>
      <cdr:y>0.07585</cdr:y>
    </cdr:to>
    <cdr:sp macro="" textlink="">
      <cdr:nvSpPr>
        <cdr:cNvPr id="17" name="Oval 16"/>
        <cdr:cNvSpPr/>
      </cdr:nvSpPr>
      <cdr:spPr bwMode="auto">
        <a:xfrm xmlns:a="http://schemas.openxmlformats.org/drawingml/2006/main">
          <a:off x="4161640" y="36861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0.45207</cdr:x>
      <cdr:y>0.06602</cdr:y>
    </cdr:from>
    <cdr:to>
      <cdr:x>0.45827</cdr:x>
      <cdr:y>0.0762</cdr:y>
    </cdr:to>
    <cdr:sp macro="" textlink="">
      <cdr:nvSpPr>
        <cdr:cNvPr id="18" name="Oval 17"/>
        <cdr:cNvSpPr/>
      </cdr:nvSpPr>
      <cdr:spPr bwMode="auto">
        <a:xfrm xmlns:a="http://schemas.openxmlformats.org/drawingml/2006/main">
          <a:off x="4162403" y="37057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0.45185</cdr:x>
      <cdr:y>0.06667</cdr:y>
    </cdr:from>
    <cdr:to>
      <cdr:x>0.45806</cdr:x>
      <cdr:y>0.07685</cdr:y>
    </cdr:to>
    <cdr:sp macro="" textlink="">
      <cdr:nvSpPr>
        <cdr:cNvPr id="19" name="Oval 18"/>
        <cdr:cNvSpPr/>
      </cdr:nvSpPr>
      <cdr:spPr bwMode="auto">
        <a:xfrm xmlns:a="http://schemas.openxmlformats.org/drawingml/2006/main">
          <a:off x="4160441" y="3742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0.45236</cdr:x>
      <cdr:y>0.06856</cdr:y>
    </cdr:from>
    <cdr:to>
      <cdr:x>0.45856</cdr:x>
      <cdr:y>0.07874</cdr:y>
    </cdr:to>
    <cdr:sp macro="" textlink="">
      <cdr:nvSpPr>
        <cdr:cNvPr id="20" name="Oval 19"/>
        <cdr:cNvSpPr/>
      </cdr:nvSpPr>
      <cdr:spPr bwMode="auto">
        <a:xfrm xmlns:a="http://schemas.openxmlformats.org/drawingml/2006/main">
          <a:off x="4165065" y="3848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0.06935</cdr:y>
    </cdr:from>
    <cdr:to>
      <cdr:x>0.45875</cdr:x>
      <cdr:y>0.07953</cdr:y>
    </cdr:to>
    <cdr:sp macro="" textlink="">
      <cdr:nvSpPr>
        <cdr:cNvPr id="21" name="Oval 20"/>
        <cdr:cNvSpPr/>
      </cdr:nvSpPr>
      <cdr:spPr bwMode="auto">
        <a:xfrm xmlns:a="http://schemas.openxmlformats.org/drawingml/2006/main">
          <a:off x="4166777" y="38930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0.45265</cdr:x>
      <cdr:y>0.06987</cdr:y>
    </cdr:from>
    <cdr:to>
      <cdr:x>0.45886</cdr:x>
      <cdr:y>0.08005</cdr:y>
    </cdr:to>
    <cdr:sp macro="" textlink="">
      <cdr:nvSpPr>
        <cdr:cNvPr id="22" name="Oval 21"/>
        <cdr:cNvSpPr/>
      </cdr:nvSpPr>
      <cdr:spPr bwMode="auto">
        <a:xfrm xmlns:a="http://schemas.openxmlformats.org/drawingml/2006/main">
          <a:off x="4167815" y="3921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0.45244</cdr:x>
      <cdr:y>0.06898</cdr:y>
    </cdr:from>
    <cdr:to>
      <cdr:x>0.45865</cdr:x>
      <cdr:y>0.07916</cdr:y>
    </cdr:to>
    <cdr:sp macro="" textlink="">
      <cdr:nvSpPr>
        <cdr:cNvPr id="23" name="Oval 22"/>
        <cdr:cNvSpPr/>
      </cdr:nvSpPr>
      <cdr:spPr bwMode="auto">
        <a:xfrm xmlns:a="http://schemas.openxmlformats.org/drawingml/2006/main">
          <a:off x="4165842" y="3871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0.45263</cdr:x>
      <cdr:y>0.06976</cdr:y>
    </cdr:from>
    <cdr:to>
      <cdr:x>0.45884</cdr:x>
      <cdr:y>0.07994</cdr:y>
    </cdr:to>
    <cdr:sp macro="" textlink="">
      <cdr:nvSpPr>
        <cdr:cNvPr id="24" name="Oval 23"/>
        <cdr:cNvSpPr/>
      </cdr:nvSpPr>
      <cdr:spPr bwMode="auto">
        <a:xfrm xmlns:a="http://schemas.openxmlformats.org/drawingml/2006/main">
          <a:off x="4167583" y="3916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0.0703</cdr:y>
    </cdr:from>
    <cdr:to>
      <cdr:x>0.45897</cdr:x>
      <cdr:y>0.08049</cdr:y>
    </cdr:to>
    <cdr:sp macro="" textlink="">
      <cdr:nvSpPr>
        <cdr:cNvPr id="25" name="Oval 24"/>
        <cdr:cNvSpPr/>
      </cdr:nvSpPr>
      <cdr:spPr bwMode="auto">
        <a:xfrm xmlns:a="http://schemas.openxmlformats.org/drawingml/2006/main">
          <a:off x="4168780" y="3946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0.06816</cdr:y>
    </cdr:from>
    <cdr:to>
      <cdr:x>0.45846</cdr:x>
      <cdr:y>0.07834</cdr:y>
    </cdr:to>
    <cdr:sp macro="" textlink="">
      <cdr:nvSpPr>
        <cdr:cNvPr id="26" name="Oval 25"/>
        <cdr:cNvSpPr/>
      </cdr:nvSpPr>
      <cdr:spPr bwMode="auto">
        <a:xfrm xmlns:a="http://schemas.openxmlformats.org/drawingml/2006/main">
          <a:off x="4164113" y="3826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0.45241</cdr:x>
      <cdr:y>0.06883</cdr:y>
    </cdr:from>
    <cdr:to>
      <cdr:x>0.45862</cdr:x>
      <cdr:y>0.07902</cdr:y>
    </cdr:to>
    <cdr:sp macro="" textlink="">
      <cdr:nvSpPr>
        <cdr:cNvPr id="27" name="Oval 26"/>
        <cdr:cNvSpPr/>
      </cdr:nvSpPr>
      <cdr:spPr bwMode="auto">
        <a:xfrm xmlns:a="http://schemas.openxmlformats.org/drawingml/2006/main">
          <a:off x="4165593" y="3863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0.06929</cdr:y>
    </cdr:from>
    <cdr:to>
      <cdr:x>0.45871</cdr:x>
      <cdr:y>0.07947</cdr:y>
    </cdr:to>
    <cdr:sp macro="" textlink="">
      <cdr:nvSpPr>
        <cdr:cNvPr id="28" name="Oval 27"/>
        <cdr:cNvSpPr/>
      </cdr:nvSpPr>
      <cdr:spPr bwMode="auto">
        <a:xfrm xmlns:a="http://schemas.openxmlformats.org/drawingml/2006/main">
          <a:off x="4166452" y="38894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0.06777</cdr:y>
    </cdr:from>
    <cdr:to>
      <cdr:x>0.45838</cdr:x>
      <cdr:y>0.07795</cdr:y>
    </cdr:to>
    <cdr:sp macro="" textlink="">
      <cdr:nvSpPr>
        <cdr:cNvPr id="29" name="Oval 28"/>
        <cdr:cNvSpPr/>
      </cdr:nvSpPr>
      <cdr:spPr bwMode="auto">
        <a:xfrm xmlns:a="http://schemas.openxmlformats.org/drawingml/2006/main">
          <a:off x="4163405" y="3804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0.0685</cdr:y>
    </cdr:from>
    <cdr:to>
      <cdr:x>0.45856</cdr:x>
      <cdr:y>0.07868</cdr:y>
    </cdr:to>
    <cdr:sp macro="" textlink="">
      <cdr:nvSpPr>
        <cdr:cNvPr id="30" name="Oval 29"/>
        <cdr:cNvSpPr/>
      </cdr:nvSpPr>
      <cdr:spPr bwMode="auto">
        <a:xfrm xmlns:a="http://schemas.openxmlformats.org/drawingml/2006/main">
          <a:off x="4165015" y="38450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0.45247</cdr:x>
      <cdr:y>0.06902</cdr:y>
    </cdr:from>
    <cdr:to>
      <cdr:x>0.45868</cdr:x>
      <cdr:y>0.0792</cdr:y>
    </cdr:to>
    <cdr:sp macro="" textlink="">
      <cdr:nvSpPr>
        <cdr:cNvPr id="31" name="Oval 30"/>
        <cdr:cNvSpPr/>
      </cdr:nvSpPr>
      <cdr:spPr bwMode="auto">
        <a:xfrm xmlns:a="http://schemas.openxmlformats.org/drawingml/2006/main">
          <a:off x="4166157" y="3874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0.45255</cdr:x>
      <cdr:y>0.06994</cdr:y>
    </cdr:from>
    <cdr:to>
      <cdr:x>0.45876</cdr:x>
      <cdr:y>0.08012</cdr:y>
    </cdr:to>
    <cdr:sp macro="" textlink="">
      <cdr:nvSpPr>
        <cdr:cNvPr id="12320" name="Oval 12319"/>
        <cdr:cNvSpPr/>
      </cdr:nvSpPr>
      <cdr:spPr bwMode="auto">
        <a:xfrm xmlns:a="http://schemas.openxmlformats.org/drawingml/2006/main">
          <a:off x="4166886" y="39258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0.45268</cdr:x>
      <cdr:y>0.0704</cdr:y>
    </cdr:from>
    <cdr:to>
      <cdr:x>0.45889</cdr:x>
      <cdr:y>0.08058</cdr:y>
    </cdr:to>
    <cdr:sp macro="" textlink="">
      <cdr:nvSpPr>
        <cdr:cNvPr id="12321" name="Oval 12320"/>
        <cdr:cNvSpPr/>
      </cdr:nvSpPr>
      <cdr:spPr bwMode="auto">
        <a:xfrm xmlns:a="http://schemas.openxmlformats.org/drawingml/2006/main">
          <a:off x="4168044" y="3951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0.45282</cdr:x>
      <cdr:y>0.0709</cdr:y>
    </cdr:from>
    <cdr:to>
      <cdr:x>0.45903</cdr:x>
      <cdr:y>0.08109</cdr:y>
    </cdr:to>
    <cdr:sp macro="" textlink="">
      <cdr:nvSpPr>
        <cdr:cNvPr id="12322" name="Oval 12321"/>
        <cdr:cNvSpPr/>
      </cdr:nvSpPr>
      <cdr:spPr bwMode="auto">
        <a:xfrm xmlns:a="http://schemas.openxmlformats.org/drawingml/2006/main">
          <a:off x="4169344" y="39801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0.07003</cdr:y>
    </cdr:from>
    <cdr:to>
      <cdr:x>0.45883</cdr:x>
      <cdr:y>0.08021</cdr:y>
    </cdr:to>
    <cdr:sp macro="" textlink="">
      <cdr:nvSpPr>
        <cdr:cNvPr id="12324" name="Oval 12323"/>
        <cdr:cNvSpPr/>
      </cdr:nvSpPr>
      <cdr:spPr bwMode="auto">
        <a:xfrm xmlns:a="http://schemas.openxmlformats.org/drawingml/2006/main">
          <a:off x="4167484" y="3931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0.45279</cdr:x>
      <cdr:y>0.07079</cdr:y>
    </cdr:from>
    <cdr:to>
      <cdr:x>0.45899</cdr:x>
      <cdr:y>0.08097</cdr:y>
    </cdr:to>
    <cdr:sp macro="" textlink="">
      <cdr:nvSpPr>
        <cdr:cNvPr id="12325" name="Oval 12324"/>
        <cdr:cNvSpPr/>
      </cdr:nvSpPr>
      <cdr:spPr bwMode="auto">
        <a:xfrm xmlns:a="http://schemas.openxmlformats.org/drawingml/2006/main">
          <a:off x="4169038" y="3973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0.45288</cdr:x>
      <cdr:y>0.0711</cdr:y>
    </cdr:from>
    <cdr:to>
      <cdr:x>0.45908</cdr:x>
      <cdr:y>0.08128</cdr:y>
    </cdr:to>
    <cdr:sp macro="" textlink="">
      <cdr:nvSpPr>
        <cdr:cNvPr id="12326" name="Oval 12325"/>
        <cdr:cNvSpPr/>
      </cdr:nvSpPr>
      <cdr:spPr bwMode="auto">
        <a:xfrm xmlns:a="http://schemas.openxmlformats.org/drawingml/2006/main">
          <a:off x="4169861" y="3991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5" name="Oval 1233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7" name="Oval 1233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9" name="Oval 1233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0.45284</cdr:x>
      <cdr:y>0.071</cdr:y>
    </cdr:from>
    <cdr:to>
      <cdr:x>0.45905</cdr:x>
      <cdr:y>0.08118</cdr:y>
    </cdr:to>
    <cdr:sp macro="" textlink="">
      <cdr:nvSpPr>
        <cdr:cNvPr id="12340" name="Oval 12339"/>
        <cdr:cNvSpPr/>
      </cdr:nvSpPr>
      <cdr:spPr bwMode="auto">
        <a:xfrm xmlns:a="http://schemas.openxmlformats.org/drawingml/2006/main">
          <a:off x="4169511" y="39852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0.45304</cdr:x>
      <cdr:y>0.07181</cdr:y>
    </cdr:from>
    <cdr:to>
      <cdr:x>0.45924</cdr:x>
      <cdr:y>0.08199</cdr:y>
    </cdr:to>
    <cdr:sp macro="" textlink="">
      <cdr:nvSpPr>
        <cdr:cNvPr id="12348" name="Oval 12347"/>
        <cdr:cNvSpPr/>
      </cdr:nvSpPr>
      <cdr:spPr bwMode="auto">
        <a:xfrm xmlns:a="http://schemas.openxmlformats.org/drawingml/2006/main">
          <a:off x="4171346" y="40308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0.45314</cdr:x>
      <cdr:y>0.07209</cdr:y>
    </cdr:from>
    <cdr:to>
      <cdr:x>0.45935</cdr:x>
      <cdr:y>0.08227</cdr:y>
    </cdr:to>
    <cdr:sp macro="" textlink="">
      <cdr:nvSpPr>
        <cdr:cNvPr id="12383" name="Oval 12382"/>
        <cdr:cNvSpPr/>
      </cdr:nvSpPr>
      <cdr:spPr bwMode="auto">
        <a:xfrm xmlns:a="http://schemas.openxmlformats.org/drawingml/2006/main">
          <a:off x="4172291" y="4046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cdr:x>
      <cdr:y>0.07084</cdr:y>
    </cdr:from>
    <cdr:to>
      <cdr:x>0.45901</cdr:x>
      <cdr:y>0.08102</cdr:y>
    </cdr:to>
    <cdr:sp macro="" textlink="">
      <cdr:nvSpPr>
        <cdr:cNvPr id="12384" name="Oval 12383"/>
        <cdr:cNvSpPr/>
      </cdr:nvSpPr>
      <cdr:spPr bwMode="auto">
        <a:xfrm xmlns:a="http://schemas.openxmlformats.org/drawingml/2006/main">
          <a:off x="4169158" y="39762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0.45301</cdr:x>
      <cdr:y>0.07172</cdr:y>
    </cdr:from>
    <cdr:to>
      <cdr:x>0.45922</cdr:x>
      <cdr:y>0.0819</cdr:y>
    </cdr:to>
    <cdr:sp macro="" textlink="">
      <cdr:nvSpPr>
        <cdr:cNvPr id="12385" name="Oval 12384"/>
        <cdr:cNvSpPr/>
      </cdr:nvSpPr>
      <cdr:spPr bwMode="auto">
        <a:xfrm xmlns:a="http://schemas.openxmlformats.org/drawingml/2006/main">
          <a:off x="4171109" y="40261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0.45313</cdr:x>
      <cdr:y>0.07213</cdr:y>
    </cdr:from>
    <cdr:to>
      <cdr:x>0.45934</cdr:x>
      <cdr:y>0.08231</cdr:y>
    </cdr:to>
    <cdr:sp macro="" textlink="">
      <cdr:nvSpPr>
        <cdr:cNvPr id="12386" name="Oval 12385"/>
        <cdr:cNvSpPr/>
      </cdr:nvSpPr>
      <cdr:spPr bwMode="auto">
        <a:xfrm xmlns:a="http://schemas.openxmlformats.org/drawingml/2006/main">
          <a:off x="4172212" y="4048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0.45322</cdr:x>
      <cdr:y>0.07055</cdr:y>
    </cdr:from>
    <cdr:to>
      <cdr:x>0.45942</cdr:x>
      <cdr:y>0.08073</cdr:y>
    </cdr:to>
    <cdr:sp macro="" textlink="">
      <cdr:nvSpPr>
        <cdr:cNvPr id="12387" name="Oval 12386"/>
        <cdr:cNvSpPr/>
      </cdr:nvSpPr>
      <cdr:spPr bwMode="auto">
        <a:xfrm xmlns:a="http://schemas.openxmlformats.org/drawingml/2006/main">
          <a:off x="4173003" y="3960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0.45346</cdr:x>
      <cdr:y>0.07157</cdr:y>
    </cdr:from>
    <cdr:to>
      <cdr:x>0.45967</cdr:x>
      <cdr:y>0.08175</cdr:y>
    </cdr:to>
    <cdr:sp macro="" textlink="">
      <cdr:nvSpPr>
        <cdr:cNvPr id="12388" name="Oval 12387"/>
        <cdr:cNvSpPr/>
      </cdr:nvSpPr>
      <cdr:spPr bwMode="auto">
        <a:xfrm xmlns:a="http://schemas.openxmlformats.org/drawingml/2006/main">
          <a:off x="4175276" y="4017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0.45362</cdr:x>
      <cdr:y>0.07228</cdr:y>
    </cdr:from>
    <cdr:to>
      <cdr:x>0.45982</cdr:x>
      <cdr:y>0.08246</cdr:y>
    </cdr:to>
    <cdr:sp macro="" textlink="">
      <cdr:nvSpPr>
        <cdr:cNvPr id="12389" name="Oval 12388"/>
        <cdr:cNvSpPr/>
      </cdr:nvSpPr>
      <cdr:spPr bwMode="auto">
        <a:xfrm xmlns:a="http://schemas.openxmlformats.org/drawingml/2006/main">
          <a:off x="4176683" y="40575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0.45346</cdr:x>
      <cdr:y>0.07148</cdr:y>
    </cdr:from>
    <cdr:to>
      <cdr:x>0.45967</cdr:x>
      <cdr:y>0.08166</cdr:y>
    </cdr:to>
    <cdr:sp macro="" textlink="">
      <cdr:nvSpPr>
        <cdr:cNvPr id="12390" name="Oval 12389"/>
        <cdr:cNvSpPr/>
      </cdr:nvSpPr>
      <cdr:spPr bwMode="auto">
        <a:xfrm xmlns:a="http://schemas.openxmlformats.org/drawingml/2006/main">
          <a:off x="4175220" y="4012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0.45365</cdr:x>
      <cdr:y>0.07231</cdr:y>
    </cdr:from>
    <cdr:to>
      <cdr:x>0.45985</cdr:x>
      <cdr:y>0.08249</cdr:y>
    </cdr:to>
    <cdr:sp macro="" textlink="">
      <cdr:nvSpPr>
        <cdr:cNvPr id="12391" name="Oval 12390"/>
        <cdr:cNvSpPr/>
      </cdr:nvSpPr>
      <cdr:spPr bwMode="auto">
        <a:xfrm xmlns:a="http://schemas.openxmlformats.org/drawingml/2006/main">
          <a:off x="4176943" y="4058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0.45379</cdr:x>
      <cdr:y>0.07304</cdr:y>
    </cdr:from>
    <cdr:to>
      <cdr:x>0.46</cdr:x>
      <cdr:y>0.08322</cdr:y>
    </cdr:to>
    <cdr:sp macro="" textlink="">
      <cdr:nvSpPr>
        <cdr:cNvPr id="12392" name="Oval 12391"/>
        <cdr:cNvSpPr/>
      </cdr:nvSpPr>
      <cdr:spPr bwMode="auto">
        <a:xfrm xmlns:a="http://schemas.openxmlformats.org/drawingml/2006/main">
          <a:off x="4178296" y="41000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0.45415</cdr:x>
      <cdr:y>0.07407</cdr:y>
    </cdr:from>
    <cdr:to>
      <cdr:x>0.46036</cdr:x>
      <cdr:y>0.08425</cdr:y>
    </cdr:to>
    <cdr:sp macro="" textlink="">
      <cdr:nvSpPr>
        <cdr:cNvPr id="12393" name="Oval 12392"/>
        <cdr:cNvSpPr/>
      </cdr:nvSpPr>
      <cdr:spPr bwMode="auto">
        <a:xfrm xmlns:a="http://schemas.openxmlformats.org/drawingml/2006/main">
          <a:off x="4181622" y="4157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0.45434</cdr:x>
      <cdr:y>0.07499</cdr:y>
    </cdr:from>
    <cdr:to>
      <cdr:x>0.46055</cdr:x>
      <cdr:y>0.08517</cdr:y>
    </cdr:to>
    <cdr:sp macro="" textlink="">
      <cdr:nvSpPr>
        <cdr:cNvPr id="12394" name="Oval 12393"/>
        <cdr:cNvSpPr/>
      </cdr:nvSpPr>
      <cdr:spPr bwMode="auto">
        <a:xfrm xmlns:a="http://schemas.openxmlformats.org/drawingml/2006/main">
          <a:off x="4183344" y="4209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0.4545</cdr:x>
      <cdr:y>0.07577</cdr:y>
    </cdr:from>
    <cdr:to>
      <cdr:x>0.46071</cdr:x>
      <cdr:y>0.08595</cdr:y>
    </cdr:to>
    <cdr:sp macro="" textlink="">
      <cdr:nvSpPr>
        <cdr:cNvPr id="12395" name="Oval 12394"/>
        <cdr:cNvSpPr/>
      </cdr:nvSpPr>
      <cdr:spPr bwMode="auto">
        <a:xfrm xmlns:a="http://schemas.openxmlformats.org/drawingml/2006/main">
          <a:off x="4184824" y="4253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0.45413</cdr:x>
      <cdr:y>0.07384</cdr:y>
    </cdr:from>
    <cdr:to>
      <cdr:x>0.46033</cdr:x>
      <cdr:y>0.08402</cdr:y>
    </cdr:to>
    <cdr:sp macro="" textlink="">
      <cdr:nvSpPr>
        <cdr:cNvPr id="12396" name="Oval 12395"/>
        <cdr:cNvSpPr/>
      </cdr:nvSpPr>
      <cdr:spPr bwMode="auto">
        <a:xfrm xmlns:a="http://schemas.openxmlformats.org/drawingml/2006/main">
          <a:off x="4181359" y="4144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0.45429</cdr:x>
      <cdr:y>0.07463</cdr:y>
    </cdr:from>
    <cdr:to>
      <cdr:x>0.4605</cdr:x>
      <cdr:y>0.08481</cdr:y>
    </cdr:to>
    <cdr:sp macro="" textlink="">
      <cdr:nvSpPr>
        <cdr:cNvPr id="12397" name="Oval 12396"/>
        <cdr:cNvSpPr/>
      </cdr:nvSpPr>
      <cdr:spPr bwMode="auto">
        <a:xfrm xmlns:a="http://schemas.openxmlformats.org/drawingml/2006/main">
          <a:off x="4182906" y="41894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0.45446</cdr:x>
      <cdr:y>0.07549</cdr:y>
    </cdr:from>
    <cdr:to>
      <cdr:x>0.46067</cdr:x>
      <cdr:y>0.08567</cdr:y>
    </cdr:to>
    <cdr:sp macro="" textlink="">
      <cdr:nvSpPr>
        <cdr:cNvPr id="12398" name="Oval 12397"/>
        <cdr:cNvSpPr/>
      </cdr:nvSpPr>
      <cdr:spPr bwMode="auto">
        <a:xfrm xmlns:a="http://schemas.openxmlformats.org/drawingml/2006/main">
          <a:off x="4184424" y="4237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13BIM05-21_24.5-27.5cm_Set2_Run3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98.0%</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2.0%</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9.2%</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58.5%</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6.1%</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0.6%</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12.7%</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11.5%</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0.4%</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0.2%</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0.2%</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0.3%</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0"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M76"/>
  <sheetViews>
    <sheetView showGridLines="0" tabSelected="1" zoomScale="66" zoomScaleNormal="66" workbookViewId="0">
      <pane xSplit="2" topLeftCell="C1" activePane="topRight" state="frozen"/>
      <selection pane="topRight" activeCell="A45" sqref="A45"/>
    </sheetView>
  </sheetViews>
  <sheetFormatPr defaultColWidth="28.7109375" defaultRowHeight="12.75" x14ac:dyDescent="0.2"/>
  <cols>
    <col min="1" max="1" width="16" style="14" customWidth="1"/>
    <col min="2" max="2" width="24.28515625" style="14" customWidth="1"/>
    <col min="3" max="79" width="42.5703125" style="14" customWidth="1"/>
    <col min="80" max="16384" width="28.7109375" style="14"/>
  </cols>
  <sheetData>
    <row r="2" spans="1:273" ht="15.75" x14ac:dyDescent="0.25">
      <c r="B2" s="15" t="s">
        <v>41</v>
      </c>
    </row>
    <row r="3" spans="1:273" ht="13.5" thickBot="1" x14ac:dyDescent="0.25">
      <c r="B3" s="14" t="s">
        <v>144</v>
      </c>
    </row>
    <row r="4" spans="1:273" s="17" customFormat="1" ht="14.25" customHeight="1" thickBot="1" x14ac:dyDescent="0.25">
      <c r="A4" s="14"/>
      <c r="B4" s="14"/>
      <c r="C4" s="16" t="s">
        <v>145</v>
      </c>
      <c r="D4" s="17" t="s">
        <v>146</v>
      </c>
      <c r="E4" s="17" t="s">
        <v>147</v>
      </c>
      <c r="F4" s="17" t="s">
        <v>148</v>
      </c>
      <c r="G4" s="17" t="s">
        <v>149</v>
      </c>
      <c r="H4" s="17" t="s">
        <v>150</v>
      </c>
      <c r="I4" s="192" t="s">
        <v>284</v>
      </c>
      <c r="J4" s="17" t="s">
        <v>283</v>
      </c>
      <c r="K4" s="17" t="s">
        <v>151</v>
      </c>
      <c r="L4" s="17" t="s">
        <v>152</v>
      </c>
      <c r="M4" s="17" t="s">
        <v>153</v>
      </c>
      <c r="N4" s="17" t="s">
        <v>154</v>
      </c>
      <c r="O4" s="17" t="s">
        <v>155</v>
      </c>
      <c r="P4" s="17" t="s">
        <v>156</v>
      </c>
      <c r="Q4" s="192" t="s">
        <v>284</v>
      </c>
      <c r="R4" s="17" t="s">
        <v>283</v>
      </c>
      <c r="S4" s="17" t="s">
        <v>157</v>
      </c>
      <c r="T4" s="17" t="s">
        <v>158</v>
      </c>
      <c r="U4" s="17" t="s">
        <v>159</v>
      </c>
      <c r="V4" s="17" t="s">
        <v>160</v>
      </c>
      <c r="W4" s="17" t="s">
        <v>161</v>
      </c>
      <c r="X4" s="17" t="s">
        <v>162</v>
      </c>
      <c r="Y4" s="192" t="s">
        <v>284</v>
      </c>
      <c r="Z4" s="17" t="s">
        <v>283</v>
      </c>
      <c r="AA4" s="17" t="s">
        <v>163</v>
      </c>
      <c r="AB4" s="17" t="s">
        <v>164</v>
      </c>
      <c r="AC4" s="17" t="s">
        <v>165</v>
      </c>
      <c r="AD4" s="17" t="s">
        <v>166</v>
      </c>
      <c r="AE4" s="17" t="s">
        <v>167</v>
      </c>
      <c r="AF4" s="17" t="s">
        <v>168</v>
      </c>
      <c r="AG4" s="192" t="s">
        <v>284</v>
      </c>
      <c r="AH4" s="17" t="s">
        <v>283</v>
      </c>
      <c r="AI4" s="17" t="s">
        <v>169</v>
      </c>
      <c r="AJ4" s="17" t="s">
        <v>170</v>
      </c>
      <c r="AK4" s="17" t="s">
        <v>171</v>
      </c>
      <c r="AL4" s="17" t="s">
        <v>172</v>
      </c>
      <c r="AM4" s="192" t="s">
        <v>285</v>
      </c>
      <c r="AN4" s="17" t="s">
        <v>283</v>
      </c>
      <c r="AO4" s="17" t="s">
        <v>173</v>
      </c>
      <c r="AP4" s="17" t="s">
        <v>174</v>
      </c>
      <c r="AQ4" s="17" t="s">
        <v>175</v>
      </c>
      <c r="AR4" s="17" t="s">
        <v>176</v>
      </c>
      <c r="AS4" s="17" t="s">
        <v>177</v>
      </c>
      <c r="AT4" s="17" t="s">
        <v>178</v>
      </c>
      <c r="AU4" s="192" t="s">
        <v>284</v>
      </c>
      <c r="AV4" s="17" t="s">
        <v>283</v>
      </c>
      <c r="AW4" s="17" t="s">
        <v>179</v>
      </c>
      <c r="AX4" s="17" t="s">
        <v>180</v>
      </c>
      <c r="AY4" s="17" t="s">
        <v>181</v>
      </c>
      <c r="AZ4" s="17" t="s">
        <v>182</v>
      </c>
      <c r="BA4" s="17" t="s">
        <v>183</v>
      </c>
      <c r="BB4" s="17" t="s">
        <v>184</v>
      </c>
      <c r="BC4" s="192" t="s">
        <v>284</v>
      </c>
      <c r="BD4" s="17" t="s">
        <v>283</v>
      </c>
      <c r="BE4" s="17" t="s">
        <v>185</v>
      </c>
      <c r="BF4" s="17" t="s">
        <v>186</v>
      </c>
      <c r="BG4" s="17" t="s">
        <v>187</v>
      </c>
      <c r="BH4" s="17" t="s">
        <v>188</v>
      </c>
      <c r="BI4" s="17" t="s">
        <v>189</v>
      </c>
      <c r="BJ4" s="192" t="s">
        <v>286</v>
      </c>
      <c r="BK4" s="17" t="s">
        <v>283</v>
      </c>
      <c r="BL4" s="17" t="s">
        <v>190</v>
      </c>
      <c r="BM4" s="17" t="s">
        <v>191</v>
      </c>
      <c r="BN4" s="17" t="s">
        <v>192</v>
      </c>
      <c r="BO4" s="17" t="s">
        <v>193</v>
      </c>
      <c r="BP4" s="17" t="s">
        <v>194</v>
      </c>
      <c r="BQ4" s="17" t="s">
        <v>195</v>
      </c>
      <c r="BR4" s="192" t="s">
        <v>284</v>
      </c>
      <c r="BS4" s="17" t="s">
        <v>283</v>
      </c>
      <c r="BT4" s="17" t="s">
        <v>196</v>
      </c>
      <c r="BU4" s="17" t="s">
        <v>197</v>
      </c>
      <c r="BV4" s="17" t="s">
        <v>198</v>
      </c>
      <c r="BW4" s="17" t="s">
        <v>199</v>
      </c>
      <c r="BX4" s="17" t="s">
        <v>200</v>
      </c>
      <c r="BY4" s="17" t="s">
        <v>201</v>
      </c>
      <c r="BZ4" s="192" t="s">
        <v>284</v>
      </c>
      <c r="CA4" s="17" t="s">
        <v>283</v>
      </c>
    </row>
    <row r="5" spans="1:273" s="20" customFormat="1" ht="13.5" customHeight="1" x14ac:dyDescent="0.2">
      <c r="A5" s="34"/>
      <c r="B5" s="50" t="s">
        <v>45</v>
      </c>
      <c r="C5" s="18" t="s">
        <v>202</v>
      </c>
      <c r="D5" s="19" t="s">
        <v>210</v>
      </c>
      <c r="E5" s="19" t="s">
        <v>211</v>
      </c>
      <c r="F5" s="19" t="s">
        <v>212</v>
      </c>
      <c r="G5" s="19" t="s">
        <v>213</v>
      </c>
      <c r="H5" s="19" t="s">
        <v>214</v>
      </c>
      <c r="I5" s="19"/>
      <c r="J5" s="19"/>
      <c r="K5" s="19" t="s">
        <v>215</v>
      </c>
      <c r="L5" s="19" t="s">
        <v>221</v>
      </c>
      <c r="M5" s="19" t="s">
        <v>222</v>
      </c>
      <c r="N5" s="19" t="s">
        <v>223</v>
      </c>
      <c r="O5" s="19" t="s">
        <v>224</v>
      </c>
      <c r="P5" s="19" t="s">
        <v>228</v>
      </c>
      <c r="Q5" s="19"/>
      <c r="R5" s="19"/>
      <c r="S5" s="19" t="s">
        <v>229</v>
      </c>
      <c r="T5" s="19" t="s">
        <v>231</v>
      </c>
      <c r="U5" s="19" t="s">
        <v>232</v>
      </c>
      <c r="V5" s="19" t="s">
        <v>233</v>
      </c>
      <c r="W5" s="19" t="s">
        <v>234</v>
      </c>
      <c r="X5" s="19" t="s">
        <v>235</v>
      </c>
      <c r="Y5" s="19"/>
      <c r="Z5" s="19"/>
      <c r="AA5" s="19" t="s">
        <v>236</v>
      </c>
      <c r="AB5" s="19" t="s">
        <v>237</v>
      </c>
      <c r="AC5" s="19" t="s">
        <v>238</v>
      </c>
      <c r="AD5" s="19" t="s">
        <v>239</v>
      </c>
      <c r="AE5" s="19" t="s">
        <v>240</v>
      </c>
      <c r="AF5" s="19" t="s">
        <v>241</v>
      </c>
      <c r="AG5" s="19"/>
      <c r="AH5" s="19"/>
      <c r="AI5" s="19" t="s">
        <v>242</v>
      </c>
      <c r="AJ5" s="19" t="s">
        <v>243</v>
      </c>
      <c r="AK5" s="19" t="s">
        <v>244</v>
      </c>
      <c r="AL5" s="19" t="s">
        <v>245</v>
      </c>
      <c r="AM5" s="19"/>
      <c r="AN5" s="19"/>
      <c r="AO5" s="19" t="s">
        <v>246</v>
      </c>
      <c r="AP5" s="19" t="s">
        <v>247</v>
      </c>
      <c r="AQ5" s="19" t="s">
        <v>248</v>
      </c>
      <c r="AR5" s="19" t="s">
        <v>249</v>
      </c>
      <c r="AS5" s="19" t="s">
        <v>250</v>
      </c>
      <c r="AT5" s="19" t="s">
        <v>251</v>
      </c>
      <c r="AU5" s="19"/>
      <c r="AV5" s="19"/>
      <c r="AW5" s="19" t="s">
        <v>253</v>
      </c>
      <c r="AX5" s="19" t="s">
        <v>254</v>
      </c>
      <c r="AY5" s="19" t="s">
        <v>255</v>
      </c>
      <c r="AZ5" s="19" t="s">
        <v>256</v>
      </c>
      <c r="BA5" s="19" t="s">
        <v>257</v>
      </c>
      <c r="BB5" s="19" t="s">
        <v>258</v>
      </c>
      <c r="BC5" s="19"/>
      <c r="BD5" s="19"/>
      <c r="BE5" s="19" t="s">
        <v>259</v>
      </c>
      <c r="BF5" s="19" t="s">
        <v>260</v>
      </c>
      <c r="BG5" s="19" t="s">
        <v>261</v>
      </c>
      <c r="BH5" s="19" t="s">
        <v>262</v>
      </c>
      <c r="BI5" s="19" t="s">
        <v>263</v>
      </c>
      <c r="BJ5" s="19"/>
      <c r="BK5" s="19"/>
      <c r="BL5" s="19" t="s">
        <v>264</v>
      </c>
      <c r="BM5" s="19" t="s">
        <v>269</v>
      </c>
      <c r="BN5" s="19" t="s">
        <v>270</v>
      </c>
      <c r="BO5" s="19" t="s">
        <v>272</v>
      </c>
      <c r="BP5" s="19" t="s">
        <v>273</v>
      </c>
      <c r="BQ5" s="19" t="s">
        <v>274</v>
      </c>
      <c r="BR5" s="19"/>
      <c r="BS5" s="19"/>
      <c r="BT5" s="19" t="s">
        <v>276</v>
      </c>
      <c r="BU5" s="19" t="s">
        <v>277</v>
      </c>
      <c r="BV5" s="19" t="s">
        <v>278</v>
      </c>
      <c r="BW5" s="19" t="s">
        <v>279</v>
      </c>
      <c r="BX5" s="19" t="s">
        <v>280</v>
      </c>
      <c r="BY5" s="19" t="s">
        <v>282</v>
      </c>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row>
    <row r="6" spans="1:273" s="26" customFormat="1" ht="13.5" customHeight="1" x14ac:dyDescent="0.2">
      <c r="A6" s="34"/>
      <c r="B6" s="187" t="s">
        <v>133</v>
      </c>
      <c r="C6" s="25"/>
    </row>
    <row r="7" spans="1:273" s="22" customFormat="1" ht="13.5" customHeight="1" x14ac:dyDescent="0.2">
      <c r="A7" s="34"/>
      <c r="B7" s="51" t="s">
        <v>1</v>
      </c>
      <c r="C7" s="21" t="s">
        <v>207</v>
      </c>
      <c r="D7" s="22" t="s">
        <v>207</v>
      </c>
      <c r="E7" s="22" t="s">
        <v>207</v>
      </c>
      <c r="F7" s="22" t="s">
        <v>207</v>
      </c>
      <c r="G7" s="22" t="s">
        <v>207</v>
      </c>
      <c r="H7" s="22" t="s">
        <v>207</v>
      </c>
      <c r="K7" s="22" t="s">
        <v>219</v>
      </c>
      <c r="L7" s="22" t="s">
        <v>219</v>
      </c>
      <c r="M7" s="22" t="s">
        <v>219</v>
      </c>
      <c r="N7" s="22" t="s">
        <v>219</v>
      </c>
      <c r="O7" s="22" t="s">
        <v>226</v>
      </c>
      <c r="P7" s="22" t="s">
        <v>226</v>
      </c>
      <c r="S7" s="22" t="s">
        <v>226</v>
      </c>
      <c r="T7" s="22" t="s">
        <v>226</v>
      </c>
      <c r="U7" s="22" t="s">
        <v>226</v>
      </c>
      <c r="V7" s="22" t="s">
        <v>226</v>
      </c>
      <c r="W7" s="22" t="s">
        <v>226</v>
      </c>
      <c r="X7" s="22" t="s">
        <v>226</v>
      </c>
      <c r="AA7" s="22" t="s">
        <v>226</v>
      </c>
      <c r="AB7" s="22" t="s">
        <v>226</v>
      </c>
      <c r="AC7" s="22" t="s">
        <v>226</v>
      </c>
      <c r="AD7" s="22" t="s">
        <v>226</v>
      </c>
      <c r="AE7" s="22" t="s">
        <v>226</v>
      </c>
      <c r="AF7" s="22" t="s">
        <v>226</v>
      </c>
      <c r="AI7" s="22" t="s">
        <v>226</v>
      </c>
      <c r="AJ7" s="22" t="s">
        <v>226</v>
      </c>
      <c r="AK7" s="22" t="s">
        <v>226</v>
      </c>
      <c r="AL7" s="22" t="s">
        <v>226</v>
      </c>
      <c r="AO7" s="22" t="s">
        <v>207</v>
      </c>
      <c r="AP7" s="22" t="s">
        <v>207</v>
      </c>
      <c r="AQ7" s="22" t="s">
        <v>207</v>
      </c>
      <c r="AR7" s="22" t="s">
        <v>219</v>
      </c>
      <c r="AS7" s="22" t="s">
        <v>207</v>
      </c>
      <c r="AT7" s="22" t="s">
        <v>219</v>
      </c>
      <c r="AW7" s="22" t="s">
        <v>207</v>
      </c>
      <c r="AX7" s="22" t="s">
        <v>207</v>
      </c>
      <c r="AY7" s="22" t="s">
        <v>207</v>
      </c>
      <c r="AZ7" s="22" t="s">
        <v>207</v>
      </c>
      <c r="BA7" s="22" t="s">
        <v>207</v>
      </c>
      <c r="BB7" s="22" t="s">
        <v>207</v>
      </c>
      <c r="BE7" s="22" t="s">
        <v>207</v>
      </c>
      <c r="BF7" s="22" t="s">
        <v>207</v>
      </c>
      <c r="BG7" s="22" t="s">
        <v>207</v>
      </c>
      <c r="BH7" s="22" t="s">
        <v>207</v>
      </c>
      <c r="BI7" s="22" t="s">
        <v>207</v>
      </c>
      <c r="BL7" s="22" t="s">
        <v>267</v>
      </c>
      <c r="BM7" s="22" t="s">
        <v>267</v>
      </c>
      <c r="BN7" s="22" t="s">
        <v>271</v>
      </c>
      <c r="BO7" s="22" t="s">
        <v>271</v>
      </c>
      <c r="BP7" s="22" t="s">
        <v>271</v>
      </c>
      <c r="BQ7" s="22" t="s">
        <v>275</v>
      </c>
      <c r="BT7" s="22" t="s">
        <v>267</v>
      </c>
      <c r="BU7" s="22" t="s">
        <v>267</v>
      </c>
      <c r="BV7" s="22" t="s">
        <v>267</v>
      </c>
      <c r="BW7" s="22" t="s">
        <v>267</v>
      </c>
      <c r="BX7" s="22" t="s">
        <v>267</v>
      </c>
      <c r="BY7" s="22" t="s">
        <v>267</v>
      </c>
    </row>
    <row r="8" spans="1:273" s="39" customFormat="1" ht="13.5" customHeight="1" x14ac:dyDescent="0.2">
      <c r="A8" s="34"/>
      <c r="B8" s="51" t="s">
        <v>46</v>
      </c>
      <c r="C8" s="38" t="s">
        <v>208</v>
      </c>
      <c r="D8" s="39" t="s">
        <v>208</v>
      </c>
      <c r="E8" s="39" t="s">
        <v>208</v>
      </c>
      <c r="F8" s="39" t="s">
        <v>208</v>
      </c>
      <c r="G8" s="39" t="s">
        <v>208</v>
      </c>
      <c r="H8" s="39" t="s">
        <v>208</v>
      </c>
      <c r="K8" s="39" t="s">
        <v>208</v>
      </c>
      <c r="L8" s="39" t="s">
        <v>208</v>
      </c>
      <c r="M8" s="39" t="s">
        <v>208</v>
      </c>
      <c r="N8" s="39" t="s">
        <v>208</v>
      </c>
      <c r="O8" s="39" t="s">
        <v>208</v>
      </c>
      <c r="P8" s="39" t="s">
        <v>208</v>
      </c>
      <c r="S8" s="39" t="s">
        <v>208</v>
      </c>
      <c r="T8" s="39" t="s">
        <v>208</v>
      </c>
      <c r="U8" s="39" t="s">
        <v>208</v>
      </c>
      <c r="V8" s="39" t="s">
        <v>208</v>
      </c>
      <c r="W8" s="39" t="s">
        <v>208</v>
      </c>
      <c r="X8" s="39" t="s">
        <v>208</v>
      </c>
      <c r="AA8" s="39" t="s">
        <v>208</v>
      </c>
      <c r="AB8" s="39" t="s">
        <v>208</v>
      </c>
      <c r="AC8" s="39" t="s">
        <v>208</v>
      </c>
      <c r="AD8" s="39" t="s">
        <v>208</v>
      </c>
      <c r="AE8" s="39" t="s">
        <v>208</v>
      </c>
      <c r="AF8" s="39" t="s">
        <v>208</v>
      </c>
      <c r="AI8" s="39" t="s">
        <v>208</v>
      </c>
      <c r="AJ8" s="39" t="s">
        <v>208</v>
      </c>
      <c r="AK8" s="39" t="s">
        <v>208</v>
      </c>
      <c r="AL8" s="39" t="s">
        <v>208</v>
      </c>
      <c r="AO8" s="39" t="s">
        <v>208</v>
      </c>
      <c r="AP8" s="39" t="s">
        <v>208</v>
      </c>
      <c r="AQ8" s="39" t="s">
        <v>208</v>
      </c>
      <c r="AR8" s="39" t="s">
        <v>208</v>
      </c>
      <c r="AS8" s="39" t="s">
        <v>208</v>
      </c>
      <c r="AT8" s="39" t="s">
        <v>208</v>
      </c>
      <c r="AW8" s="39" t="s">
        <v>208</v>
      </c>
      <c r="AX8" s="39" t="s">
        <v>208</v>
      </c>
      <c r="AY8" s="39" t="s">
        <v>208</v>
      </c>
      <c r="AZ8" s="39" t="s">
        <v>208</v>
      </c>
      <c r="BA8" s="39" t="s">
        <v>208</v>
      </c>
      <c r="BB8" s="39" t="s">
        <v>208</v>
      </c>
      <c r="BE8" s="39" t="s">
        <v>208</v>
      </c>
      <c r="BF8" s="39" t="s">
        <v>208</v>
      </c>
      <c r="BG8" s="39" t="s">
        <v>208</v>
      </c>
      <c r="BH8" s="39" t="s">
        <v>208</v>
      </c>
      <c r="BI8" s="39" t="s">
        <v>208</v>
      </c>
      <c r="BL8" s="39" t="s">
        <v>208</v>
      </c>
      <c r="BM8" s="39" t="s">
        <v>208</v>
      </c>
      <c r="BN8" s="39" t="s">
        <v>208</v>
      </c>
      <c r="BO8" s="39" t="s">
        <v>208</v>
      </c>
      <c r="BP8" s="39" t="s">
        <v>208</v>
      </c>
      <c r="BQ8" s="39" t="s">
        <v>208</v>
      </c>
      <c r="BT8" s="39" t="s">
        <v>208</v>
      </c>
      <c r="BU8" s="39" t="s">
        <v>208</v>
      </c>
      <c r="BV8" s="39" t="s">
        <v>208</v>
      </c>
      <c r="BW8" s="39" t="s">
        <v>208</v>
      </c>
      <c r="BX8" s="39" t="s">
        <v>208</v>
      </c>
      <c r="BY8" s="39" t="s">
        <v>208</v>
      </c>
    </row>
    <row r="9" spans="1:273" s="39" customFormat="1" ht="13.5" customHeight="1" thickBot="1" x14ac:dyDescent="0.25">
      <c r="A9" s="34"/>
      <c r="B9" s="52" t="s">
        <v>47</v>
      </c>
      <c r="C9" s="38" t="s">
        <v>209</v>
      </c>
      <c r="D9" s="39" t="s">
        <v>209</v>
      </c>
      <c r="E9" s="39" t="s">
        <v>209</v>
      </c>
      <c r="F9" s="39" t="s">
        <v>209</v>
      </c>
      <c r="G9" s="39" t="s">
        <v>209</v>
      </c>
      <c r="H9" s="39" t="s">
        <v>209</v>
      </c>
      <c r="K9" s="39" t="s">
        <v>220</v>
      </c>
      <c r="L9" s="39" t="s">
        <v>220</v>
      </c>
      <c r="M9" s="39" t="s">
        <v>220</v>
      </c>
      <c r="N9" s="39" t="s">
        <v>220</v>
      </c>
      <c r="O9" s="39" t="s">
        <v>227</v>
      </c>
      <c r="P9" s="39" t="s">
        <v>227</v>
      </c>
      <c r="S9" s="39" t="s">
        <v>227</v>
      </c>
      <c r="T9" s="39" t="s">
        <v>227</v>
      </c>
      <c r="U9" s="39" t="s">
        <v>227</v>
      </c>
      <c r="V9" s="39" t="s">
        <v>227</v>
      </c>
      <c r="W9" s="39" t="s">
        <v>227</v>
      </c>
      <c r="X9" s="39" t="s">
        <v>227</v>
      </c>
      <c r="AA9" s="39" t="s">
        <v>227</v>
      </c>
      <c r="AB9" s="39" t="s">
        <v>227</v>
      </c>
      <c r="AC9" s="39" t="s">
        <v>227</v>
      </c>
      <c r="AD9" s="39" t="s">
        <v>227</v>
      </c>
      <c r="AE9" s="39" t="s">
        <v>227</v>
      </c>
      <c r="AF9" s="39" t="s">
        <v>227</v>
      </c>
      <c r="AI9" s="39" t="s">
        <v>227</v>
      </c>
      <c r="AJ9" s="39" t="s">
        <v>227</v>
      </c>
      <c r="AK9" s="39" t="s">
        <v>227</v>
      </c>
      <c r="AL9" s="39" t="s">
        <v>227</v>
      </c>
      <c r="AO9" s="39" t="s">
        <v>209</v>
      </c>
      <c r="AP9" s="39" t="s">
        <v>209</v>
      </c>
      <c r="AQ9" s="39" t="s">
        <v>209</v>
      </c>
      <c r="AR9" s="39" t="s">
        <v>220</v>
      </c>
      <c r="AS9" s="39" t="s">
        <v>209</v>
      </c>
      <c r="AT9" s="39" t="s">
        <v>220</v>
      </c>
      <c r="AW9" s="39" t="s">
        <v>209</v>
      </c>
      <c r="AX9" s="39" t="s">
        <v>209</v>
      </c>
      <c r="AY9" s="39" t="s">
        <v>209</v>
      </c>
      <c r="AZ9" s="39" t="s">
        <v>209</v>
      </c>
      <c r="BA9" s="39" t="s">
        <v>209</v>
      </c>
      <c r="BB9" s="39" t="s">
        <v>209</v>
      </c>
      <c r="BE9" s="39" t="s">
        <v>209</v>
      </c>
      <c r="BF9" s="39" t="s">
        <v>209</v>
      </c>
      <c r="BG9" s="39" t="s">
        <v>209</v>
      </c>
      <c r="BH9" s="39" t="s">
        <v>209</v>
      </c>
      <c r="BI9" s="39" t="s">
        <v>209</v>
      </c>
      <c r="BL9" s="39" t="s">
        <v>268</v>
      </c>
      <c r="BM9" s="39" t="s">
        <v>268</v>
      </c>
      <c r="BN9" s="39" t="s">
        <v>268</v>
      </c>
      <c r="BO9" s="39" t="s">
        <v>268</v>
      </c>
      <c r="BP9" s="39" t="s">
        <v>268</v>
      </c>
      <c r="BQ9" s="39" t="s">
        <v>227</v>
      </c>
      <c r="BT9" s="39" t="s">
        <v>268</v>
      </c>
      <c r="BU9" s="39" t="s">
        <v>268</v>
      </c>
      <c r="BV9" s="39" t="s">
        <v>268</v>
      </c>
      <c r="BW9" s="39" t="s">
        <v>268</v>
      </c>
      <c r="BX9" s="39" t="s">
        <v>268</v>
      </c>
      <c r="BY9" s="39" t="s">
        <v>268</v>
      </c>
    </row>
    <row r="10" spans="1:273" s="41" customFormat="1" ht="13.5" customHeight="1" x14ac:dyDescent="0.2">
      <c r="A10" s="35" t="s">
        <v>2</v>
      </c>
      <c r="B10" s="40" t="s">
        <v>122</v>
      </c>
      <c r="C10" s="62">
        <v>174.660547162889</v>
      </c>
      <c r="D10" s="63">
        <v>174.64662631905099</v>
      </c>
      <c r="E10" s="63">
        <v>174.34600294658699</v>
      </c>
      <c r="F10" s="63">
        <v>177.09044930059201</v>
      </c>
      <c r="G10" s="63">
        <v>176.82214905647999</v>
      </c>
      <c r="H10" s="63">
        <v>176.76014333495701</v>
      </c>
      <c r="I10" s="63">
        <v>175.72098635342601</v>
      </c>
      <c r="J10" s="63">
        <v>1.1787843613863427</v>
      </c>
      <c r="K10" s="63">
        <v>245.18250613244101</v>
      </c>
      <c r="L10" s="63">
        <v>245.83066034625901</v>
      </c>
      <c r="M10" s="63">
        <v>247.90079866447701</v>
      </c>
      <c r="N10" s="63">
        <v>265.30538961868399</v>
      </c>
      <c r="O10" s="63">
        <v>267.18145349807997</v>
      </c>
      <c r="P10" s="63">
        <v>273.27121095271002</v>
      </c>
      <c r="Q10" s="63">
        <v>257.44533653544181</v>
      </c>
      <c r="R10" s="63">
        <v>11.426625520360419</v>
      </c>
      <c r="S10" s="63">
        <v>307.67930580133799</v>
      </c>
      <c r="T10" s="63">
        <v>303.34897623624602</v>
      </c>
      <c r="U10" s="63">
        <v>298.81472117186001</v>
      </c>
      <c r="V10" s="63">
        <v>293.61339485427197</v>
      </c>
      <c r="W10" s="63">
        <v>293.45833454762101</v>
      </c>
      <c r="X10" s="63">
        <v>285.60147480028701</v>
      </c>
      <c r="Y10" s="63">
        <v>297.08603456860396</v>
      </c>
      <c r="Z10" s="63">
        <v>7.2058395094380927</v>
      </c>
      <c r="AA10" s="63">
        <v>275.02167712960102</v>
      </c>
      <c r="AB10" s="63">
        <v>272.37214985372498</v>
      </c>
      <c r="AC10" s="63">
        <v>270.50762097443197</v>
      </c>
      <c r="AD10" s="63">
        <v>280.20999393183803</v>
      </c>
      <c r="AE10" s="63">
        <v>272.02170306045298</v>
      </c>
      <c r="AF10" s="63">
        <v>274.00229461361999</v>
      </c>
      <c r="AG10" s="63">
        <v>274.02257326061152</v>
      </c>
      <c r="AH10" s="63">
        <v>3.1188957148664809</v>
      </c>
      <c r="AI10" s="63">
        <v>302.096059602217</v>
      </c>
      <c r="AJ10" s="63">
        <v>301.45866876575099</v>
      </c>
      <c r="AK10" s="63">
        <v>297.40887510911199</v>
      </c>
      <c r="AL10" s="63">
        <v>295.59464941556701</v>
      </c>
      <c r="AM10" s="63">
        <v>299.13956322316176</v>
      </c>
      <c r="AN10" s="63">
        <v>2.7240051674154313</v>
      </c>
      <c r="AO10" s="63">
        <v>205.95361295549901</v>
      </c>
      <c r="AP10" s="63">
        <v>205.36038394220199</v>
      </c>
      <c r="AQ10" s="63">
        <v>205.160985898539</v>
      </c>
      <c r="AR10" s="63">
        <v>224.192073977294</v>
      </c>
      <c r="AS10" s="63">
        <v>214.547998856638</v>
      </c>
      <c r="AT10" s="63">
        <v>222.542088688136</v>
      </c>
      <c r="AU10" s="63">
        <v>212.95952405305138</v>
      </c>
      <c r="AV10" s="63">
        <v>8.0432776597015057</v>
      </c>
      <c r="AW10" s="63">
        <v>190.35192129189701</v>
      </c>
      <c r="AX10" s="63">
        <v>190.29382748409299</v>
      </c>
      <c r="AY10" s="63">
        <v>190.272608939386</v>
      </c>
      <c r="AZ10" s="63">
        <v>212.39587957685899</v>
      </c>
      <c r="BA10" s="63">
        <v>212.59524934763701</v>
      </c>
      <c r="BB10" s="63">
        <v>212.67486916672499</v>
      </c>
      <c r="BC10" s="63">
        <v>201.43072596776619</v>
      </c>
      <c r="BD10" s="63">
        <v>11.124941413704203</v>
      </c>
      <c r="BE10" s="63">
        <v>185.82231405485001</v>
      </c>
      <c r="BF10" s="63">
        <v>185.492664226004</v>
      </c>
      <c r="BG10" s="63">
        <v>185.66922755946501</v>
      </c>
      <c r="BH10" s="63">
        <v>185.18867045946399</v>
      </c>
      <c r="BI10" s="63">
        <v>185.302750212022</v>
      </c>
      <c r="BJ10" s="63">
        <v>185.495125302361</v>
      </c>
      <c r="BK10" s="63">
        <v>0.23164320784293629</v>
      </c>
      <c r="BL10" s="63">
        <v>354.81430919522597</v>
      </c>
      <c r="BM10" s="63">
        <v>356.63025908305298</v>
      </c>
      <c r="BN10" s="63">
        <v>351.84904840670799</v>
      </c>
      <c r="BO10" s="63">
        <v>333.83794143860302</v>
      </c>
      <c r="BP10" s="63">
        <v>340.71419978544299</v>
      </c>
      <c r="BQ10" s="63">
        <v>331.603281639648</v>
      </c>
      <c r="BR10" s="63">
        <v>344.90817325811349</v>
      </c>
      <c r="BS10" s="63">
        <v>10.007282016332361</v>
      </c>
      <c r="BT10" s="63">
        <v>350.26631129069898</v>
      </c>
      <c r="BU10" s="63">
        <v>352.496075539147</v>
      </c>
      <c r="BV10" s="63">
        <v>346.85257263236798</v>
      </c>
      <c r="BW10" s="63">
        <v>364.51290786270602</v>
      </c>
      <c r="BX10" s="63">
        <v>372.77913107734202</v>
      </c>
      <c r="BY10" s="63">
        <v>366.79635258174</v>
      </c>
      <c r="BZ10" s="63">
        <v>358.9505584973337</v>
      </c>
      <c r="CA10" s="63">
        <v>9.549549698548585</v>
      </c>
      <c r="CC10" s="63"/>
      <c r="CD10" s="63"/>
      <c r="CE10" s="63"/>
      <c r="CF10" s="169"/>
      <c r="CG10" s="169"/>
      <c r="CH10" s="169"/>
      <c r="CI10" s="169"/>
      <c r="CJ10" s="63"/>
      <c r="CK10" s="63"/>
      <c r="CL10" s="63"/>
      <c r="CM10" s="63"/>
      <c r="CN10" s="169"/>
      <c r="CO10" s="169"/>
      <c r="CP10" s="169"/>
      <c r="CQ10" s="169"/>
      <c r="CR10" s="63"/>
      <c r="CS10" s="63"/>
      <c r="CT10" s="169"/>
      <c r="CU10" s="169"/>
      <c r="CV10" s="169"/>
      <c r="CW10" s="169"/>
      <c r="CX10" s="169"/>
      <c r="CY10" s="169"/>
      <c r="CZ10" s="169"/>
      <c r="DA10" s="169"/>
      <c r="DB10" s="63"/>
      <c r="DC10" s="63"/>
      <c r="DD10" s="63"/>
      <c r="DE10" s="63"/>
      <c r="DG10" s="63"/>
      <c r="DH10" s="63"/>
      <c r="DI10" s="63"/>
      <c r="DJ10" s="63"/>
      <c r="DK10" s="63"/>
      <c r="DL10" s="63"/>
      <c r="DM10" s="63"/>
      <c r="DN10" s="63"/>
      <c r="DO10" s="63"/>
      <c r="DP10" s="63"/>
      <c r="DQ10" s="63"/>
      <c r="DS10" s="63"/>
      <c r="DT10" s="63"/>
      <c r="DU10" s="63"/>
      <c r="DV10" s="63"/>
      <c r="DW10" s="63"/>
      <c r="DX10" s="63"/>
      <c r="DY10" s="63"/>
      <c r="DZ10" s="63"/>
      <c r="EA10" s="63"/>
      <c r="EB10" s="63"/>
      <c r="EC10" s="63"/>
      <c r="ED10" s="63"/>
      <c r="EE10" s="63"/>
      <c r="EF10" s="63"/>
      <c r="EG10" s="63"/>
      <c r="EH10" s="63"/>
      <c r="EI10" s="63"/>
      <c r="EJ10" s="63"/>
      <c r="EK10" s="63"/>
      <c r="EL10" s="63"/>
      <c r="EM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row>
    <row r="11" spans="1:273" s="24" customFormat="1" ht="13.5" customHeight="1" x14ac:dyDescent="0.2">
      <c r="A11" s="36" t="s">
        <v>100</v>
      </c>
      <c r="B11" s="33" t="s">
        <v>121</v>
      </c>
      <c r="C11" s="171">
        <v>49.222135724952501</v>
      </c>
      <c r="D11" s="64">
        <v>49.500101245529699</v>
      </c>
      <c r="E11" s="64">
        <v>49.485977587275499</v>
      </c>
      <c r="F11" s="64">
        <v>50.327498255497801</v>
      </c>
      <c r="G11" s="64">
        <v>50.315562509433903</v>
      </c>
      <c r="H11" s="64">
        <v>50.524845462341602</v>
      </c>
      <c r="I11" s="64">
        <v>49.896020130838501</v>
      </c>
      <c r="J11" s="64">
        <v>0.50606608936137432</v>
      </c>
      <c r="K11" s="56">
        <v>203.051444621152</v>
      </c>
      <c r="L11" s="56">
        <v>205.98389310891301</v>
      </c>
      <c r="M11" s="56">
        <v>215.45358015866199</v>
      </c>
      <c r="N11" s="56">
        <v>251.28554944346499</v>
      </c>
      <c r="O11" s="56">
        <v>258.09436947195297</v>
      </c>
      <c r="P11" s="56">
        <v>272.507544818253</v>
      </c>
      <c r="Q11" s="56">
        <v>234.39606360373296</v>
      </c>
      <c r="R11" s="56">
        <v>27.227142351508366</v>
      </c>
      <c r="S11" s="56">
        <v>302.07531157606502</v>
      </c>
      <c r="T11" s="56">
        <v>290.449696743039</v>
      </c>
      <c r="U11" s="56">
        <v>282.92535052511499</v>
      </c>
      <c r="V11" s="56">
        <v>273.68444482082799</v>
      </c>
      <c r="W11" s="56">
        <v>275.32729750142198</v>
      </c>
      <c r="X11" s="56">
        <v>264.41006893549201</v>
      </c>
      <c r="Y11" s="56">
        <v>281.47869501699353</v>
      </c>
      <c r="Z11" s="56">
        <v>12.225112962221298</v>
      </c>
      <c r="AA11" s="56">
        <v>277.30357592905</v>
      </c>
      <c r="AB11" s="56">
        <v>276.45179848796403</v>
      </c>
      <c r="AC11" s="56">
        <v>270.15278731156099</v>
      </c>
      <c r="AD11" s="56">
        <v>299.64016608273801</v>
      </c>
      <c r="AE11" s="56">
        <v>283.79156693439199</v>
      </c>
      <c r="AF11" s="56">
        <v>288.91232218046099</v>
      </c>
      <c r="AG11" s="56">
        <v>282.70870282102766</v>
      </c>
      <c r="AH11" s="56">
        <v>9.5946790710594012</v>
      </c>
      <c r="AI11" s="56">
        <v>320.172939101417</v>
      </c>
      <c r="AJ11" s="56">
        <v>318.227608776088</v>
      </c>
      <c r="AK11" s="56">
        <v>308.04150370473297</v>
      </c>
      <c r="AL11" s="56">
        <v>305.60592949504399</v>
      </c>
      <c r="AM11" s="56">
        <v>313.01199526932049</v>
      </c>
      <c r="AN11" s="56">
        <v>6.2856451034273748</v>
      </c>
      <c r="AO11" s="56">
        <v>148.25036027376299</v>
      </c>
      <c r="AP11" s="56">
        <v>148.46181973293</v>
      </c>
      <c r="AQ11" s="56">
        <v>147.55670391094901</v>
      </c>
      <c r="AR11" s="56">
        <v>195.82026298510399</v>
      </c>
      <c r="AS11" s="56">
        <v>171.820077829279</v>
      </c>
      <c r="AT11" s="56">
        <v>189.73005313636</v>
      </c>
      <c r="AU11" s="56">
        <v>166.93987964473084</v>
      </c>
      <c r="AV11" s="56">
        <v>20.181382583685153</v>
      </c>
      <c r="AW11" s="64">
        <v>48.309087065578602</v>
      </c>
      <c r="AX11" s="64">
        <v>48.253437279751402</v>
      </c>
      <c r="AY11" s="64">
        <v>48.207607604371603</v>
      </c>
      <c r="AZ11" s="56">
        <v>125.901092239448</v>
      </c>
      <c r="BA11" s="56">
        <v>128.15921221654099</v>
      </c>
      <c r="BB11" s="56">
        <v>130.27711790433401</v>
      </c>
      <c r="BC11" s="56">
        <v>88.184592385004109</v>
      </c>
      <c r="BD11" s="56">
        <v>39.947877876911498</v>
      </c>
      <c r="BE11" s="64">
        <v>53.111739720846103</v>
      </c>
      <c r="BF11" s="64">
        <v>53.268186675839203</v>
      </c>
      <c r="BG11" s="64">
        <v>53.1848205580486</v>
      </c>
      <c r="BH11" s="64">
        <v>53.331298440840797</v>
      </c>
      <c r="BI11" s="64">
        <v>53.7091145048635</v>
      </c>
      <c r="BJ11" s="64">
        <v>53.321031980087639</v>
      </c>
      <c r="BK11" s="64">
        <v>0.2077801115151478</v>
      </c>
      <c r="BL11" s="56">
        <v>380.45936249926098</v>
      </c>
      <c r="BM11" s="56">
        <v>384.55085157807798</v>
      </c>
      <c r="BN11" s="56">
        <v>381.05612644841199</v>
      </c>
      <c r="BO11" s="56">
        <v>355.91518663993998</v>
      </c>
      <c r="BP11" s="56">
        <v>364.710671226155</v>
      </c>
      <c r="BQ11" s="56">
        <v>347.80525271225503</v>
      </c>
      <c r="BR11" s="56">
        <v>369.08290851735018</v>
      </c>
      <c r="BS11" s="56">
        <v>13.888141886087546</v>
      </c>
      <c r="BT11" s="56">
        <v>385.81244001502199</v>
      </c>
      <c r="BU11" s="56">
        <v>387.09609083755799</v>
      </c>
      <c r="BV11" s="56">
        <v>380.38613057274603</v>
      </c>
      <c r="BW11" s="56">
        <v>391.51109797632199</v>
      </c>
      <c r="BX11" s="56">
        <v>398.32991052944402</v>
      </c>
      <c r="BY11" s="56">
        <v>394.99330598357199</v>
      </c>
      <c r="BZ11" s="56">
        <v>389.68816265244396</v>
      </c>
      <c r="CA11" s="56">
        <v>5.9779498770616764</v>
      </c>
      <c r="CC11" s="64"/>
      <c r="CD11" s="64"/>
      <c r="CE11" s="56"/>
      <c r="CF11" s="64"/>
      <c r="CG11" s="64"/>
      <c r="CH11" s="64"/>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G11" s="56"/>
      <c r="DH11" s="56"/>
      <c r="DI11" s="56"/>
      <c r="DJ11" s="56"/>
      <c r="DK11" s="56"/>
      <c r="DL11" s="56"/>
      <c r="DM11" s="56"/>
      <c r="DN11" s="56"/>
      <c r="DO11" s="56"/>
      <c r="DP11" s="56"/>
      <c r="DQ11" s="56"/>
      <c r="DS11" s="64"/>
      <c r="DT11" s="64"/>
      <c r="DU11" s="64"/>
      <c r="DV11" s="64"/>
      <c r="DW11" s="64"/>
      <c r="DX11" s="64"/>
      <c r="DY11" s="64"/>
      <c r="DZ11" s="64"/>
      <c r="EA11" s="64"/>
      <c r="EB11" s="64"/>
      <c r="EC11" s="64"/>
      <c r="ED11" s="64"/>
      <c r="EE11" s="64"/>
      <c r="EF11" s="56"/>
      <c r="EG11" s="56"/>
      <c r="EH11" s="56"/>
      <c r="EI11" s="64"/>
      <c r="EJ11" s="56"/>
      <c r="EK11" s="56"/>
      <c r="EL11" s="56"/>
      <c r="EM11" s="64"/>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row>
    <row r="12" spans="1:273" s="24" customFormat="1" ht="13.5" customHeight="1" x14ac:dyDescent="0.2">
      <c r="A12" s="36" t="s">
        <v>108</v>
      </c>
      <c r="B12" s="33" t="s">
        <v>123</v>
      </c>
      <c r="C12" s="23">
        <v>1.37119011463805E-2</v>
      </c>
      <c r="D12" s="24">
        <v>-2.4773111763247398E-3</v>
      </c>
      <c r="E12" s="24">
        <v>-2.6312388573527499E-2</v>
      </c>
      <c r="F12" s="24">
        <v>5.5767250563726299E-2</v>
      </c>
      <c r="G12" s="24">
        <v>2.3091842064388999E-2</v>
      </c>
      <c r="H12" s="24">
        <v>8.8111416016755199E-3</v>
      </c>
      <c r="I12" s="24">
        <v>1.2098739271053179E-2</v>
      </c>
      <c r="J12" s="24">
        <v>2.4930148301979347E-2</v>
      </c>
      <c r="K12" s="24">
        <v>3.89438653927317</v>
      </c>
      <c r="L12" s="24">
        <v>3.9075657771174899</v>
      </c>
      <c r="M12" s="24">
        <v>3.9707624333417302</v>
      </c>
      <c r="N12" s="24">
        <v>3.6373894685629198</v>
      </c>
      <c r="O12" s="24">
        <v>3.6110514215458398</v>
      </c>
      <c r="P12" s="24">
        <v>3.5036363163498199</v>
      </c>
      <c r="Q12" s="24">
        <v>3.7541319926984946</v>
      </c>
      <c r="R12" s="24">
        <v>0.17653656963057263</v>
      </c>
      <c r="S12" s="24">
        <v>2.94625968480244</v>
      </c>
      <c r="T12" s="24">
        <v>2.96628324544568</v>
      </c>
      <c r="U12" s="24">
        <v>3.0355543401779901</v>
      </c>
      <c r="V12" s="24">
        <v>3.1673394448774799</v>
      </c>
      <c r="W12" s="24">
        <v>3.1871294887805499</v>
      </c>
      <c r="X12" s="24">
        <v>3.4075337610426599</v>
      </c>
      <c r="Y12" s="24">
        <v>3.1183499941878003</v>
      </c>
      <c r="Z12" s="24">
        <v>0.15829946680681775</v>
      </c>
      <c r="AA12" s="24">
        <v>3.17502154894995</v>
      </c>
      <c r="AB12" s="24">
        <v>3.2630113447249798</v>
      </c>
      <c r="AC12" s="24">
        <v>3.24973668867321</v>
      </c>
      <c r="AD12" s="24">
        <v>3.0927463730453599</v>
      </c>
      <c r="AE12" s="24">
        <v>3.2385771137975401</v>
      </c>
      <c r="AF12" s="24">
        <v>3.2128793392927899</v>
      </c>
      <c r="AG12" s="24">
        <v>3.205328734747305</v>
      </c>
      <c r="AH12" s="24">
        <v>5.7814545288556403E-2</v>
      </c>
      <c r="AI12" s="24">
        <v>2.8459445345754899</v>
      </c>
      <c r="AJ12" s="24">
        <v>2.90363021328701</v>
      </c>
      <c r="AK12" s="24">
        <v>2.9372367756162201</v>
      </c>
      <c r="AL12" s="24">
        <v>2.9575461162669399</v>
      </c>
      <c r="AM12" s="24">
        <v>2.9110894099364151</v>
      </c>
      <c r="AN12" s="24">
        <v>4.2253416120826962E-2</v>
      </c>
      <c r="AO12" s="24">
        <v>6.28081309973033</v>
      </c>
      <c r="AP12" s="24">
        <v>6.3085689987104701</v>
      </c>
      <c r="AQ12" s="24">
        <v>6.2425822723948201</v>
      </c>
      <c r="AR12" s="24">
        <v>4.9748956280530603</v>
      </c>
      <c r="AS12" s="24">
        <v>5.6191954874861896</v>
      </c>
      <c r="AT12" s="24">
        <v>5.02531925330823</v>
      </c>
      <c r="AU12" s="24">
        <v>5.7418957899471836</v>
      </c>
      <c r="AV12" s="24">
        <v>0.57432045228119799</v>
      </c>
      <c r="AW12" s="24">
        <v>0.52821119309501097</v>
      </c>
      <c r="AX12" s="24">
        <v>0.523476552835758</v>
      </c>
      <c r="AY12" s="24">
        <v>0.52133880920793396</v>
      </c>
      <c r="AZ12" s="24">
        <v>6.02488583245011</v>
      </c>
      <c r="BA12" s="24">
        <v>6.0706474759806399</v>
      </c>
      <c r="BB12" s="24">
        <v>6.1884576240536502</v>
      </c>
      <c r="BC12" s="24">
        <v>3.3095029146038506</v>
      </c>
      <c r="BD12" s="24">
        <v>2.7855875952730234</v>
      </c>
      <c r="BE12" s="24">
        <v>3.1651530786814402E-2</v>
      </c>
      <c r="BF12" s="24">
        <v>6.9137451187075696E-4</v>
      </c>
      <c r="BG12" s="24">
        <v>4.5761931684241898E-2</v>
      </c>
      <c r="BH12" s="24">
        <v>1.3819006333911201E-2</v>
      </c>
      <c r="BI12" s="24">
        <v>1.16658584897005E-2</v>
      </c>
      <c r="BJ12" s="24">
        <v>2.0717940361307752E-2</v>
      </c>
      <c r="BK12" s="24">
        <v>1.5983389613110341E-2</v>
      </c>
      <c r="BL12" s="24">
        <v>2.2292667802274599</v>
      </c>
      <c r="BM12" s="24">
        <v>2.2148116283827499</v>
      </c>
      <c r="BN12" s="24">
        <v>2.2692442184399999</v>
      </c>
      <c r="BO12" s="24">
        <v>2.4330473344310799</v>
      </c>
      <c r="BP12" s="24">
        <v>2.34242441096817</v>
      </c>
      <c r="BQ12" s="24">
        <v>2.3918902661736698</v>
      </c>
      <c r="BR12" s="24">
        <v>2.3134474397705214</v>
      </c>
      <c r="BS12" s="24">
        <v>8.1717407551823024E-2</v>
      </c>
      <c r="BT12" s="24">
        <v>2.20707021198734</v>
      </c>
      <c r="BU12" s="24">
        <v>2.1751693054124099</v>
      </c>
      <c r="BV12" s="24">
        <v>2.21868694254169</v>
      </c>
      <c r="BW12" s="24">
        <v>2.0644937307898599</v>
      </c>
      <c r="BX12" s="24">
        <v>1.9901068533707</v>
      </c>
      <c r="BY12" s="24">
        <v>2.0436513067957298</v>
      </c>
      <c r="BZ12" s="24">
        <v>2.1165297251496216</v>
      </c>
      <c r="CA12" s="24">
        <v>8.7629930460527222E-2</v>
      </c>
      <c r="DO12" s="64"/>
      <c r="DP12" s="64"/>
      <c r="EF12" s="64"/>
      <c r="EH12" s="64"/>
      <c r="EJ12" s="64"/>
      <c r="EP12" s="64"/>
    </row>
    <row r="13" spans="1:273" s="43" customFormat="1" ht="13.5" customHeight="1" thickBot="1" x14ac:dyDescent="0.25">
      <c r="A13" s="37"/>
      <c r="B13" s="42" t="s">
        <v>124</v>
      </c>
      <c r="C13" s="172">
        <v>3.7123008700148401</v>
      </c>
      <c r="D13" s="43">
        <v>3.73735302577234</v>
      </c>
      <c r="E13" s="43">
        <v>3.7716783593078</v>
      </c>
      <c r="F13" s="43">
        <v>3.7127224156013101</v>
      </c>
      <c r="G13" s="43">
        <v>3.7344907725481802</v>
      </c>
      <c r="H13" s="43">
        <v>3.7643539349477702</v>
      </c>
      <c r="I13" s="43">
        <v>3.7388165630320405</v>
      </c>
      <c r="J13" s="43">
        <v>2.2865169763097878E-2</v>
      </c>
      <c r="K13" s="66">
        <v>20.7152345109149</v>
      </c>
      <c r="L13" s="66">
        <v>20.820872576592102</v>
      </c>
      <c r="M13" s="66">
        <v>21.191804651324901</v>
      </c>
      <c r="N13" s="66">
        <v>17.432796060402701</v>
      </c>
      <c r="O13" s="66">
        <v>17.028389554081301</v>
      </c>
      <c r="P13" s="66">
        <v>15.893743326180401</v>
      </c>
      <c r="Q13" s="66">
        <v>18.847140113249385</v>
      </c>
      <c r="R13" s="66">
        <v>2.1179244395443808</v>
      </c>
      <c r="S13" s="66">
        <v>11.6836670230257</v>
      </c>
      <c r="T13" s="66">
        <v>11.991070898001199</v>
      </c>
      <c r="U13" s="66">
        <v>12.4942237191822</v>
      </c>
      <c r="V13" s="66">
        <v>13.525644578117801</v>
      </c>
      <c r="W13" s="66">
        <v>13.631598538832201</v>
      </c>
      <c r="X13" s="66">
        <v>15.53685603385</v>
      </c>
      <c r="Y13" s="66">
        <v>13.143843465168183</v>
      </c>
      <c r="Z13" s="66">
        <v>1.2905549131916885</v>
      </c>
      <c r="AA13" s="66">
        <v>13.4469024356376</v>
      </c>
      <c r="AB13" s="66">
        <v>14.0891498264562</v>
      </c>
      <c r="AC13" s="66">
        <v>14.079310896042999</v>
      </c>
      <c r="AD13" s="66">
        <v>12.514984417158001</v>
      </c>
      <c r="AE13" s="66">
        <v>13.8173072001218</v>
      </c>
      <c r="AF13" s="66">
        <v>13.543302630802</v>
      </c>
      <c r="AG13" s="66">
        <v>13.581826234369769</v>
      </c>
      <c r="AH13" s="66">
        <v>0.53512606978278032</v>
      </c>
      <c r="AI13" s="66">
        <v>10.8311679150929</v>
      </c>
      <c r="AJ13" s="66">
        <v>11.2296513509453</v>
      </c>
      <c r="AK13" s="66">
        <v>11.601928315277799</v>
      </c>
      <c r="AL13" s="66">
        <v>11.7348999017261</v>
      </c>
      <c r="AM13" s="66">
        <v>11.349411870760525</v>
      </c>
      <c r="AN13" s="66">
        <v>0.35188242228825611</v>
      </c>
      <c r="AO13" s="66">
        <v>53.036401668527098</v>
      </c>
      <c r="AP13" s="66">
        <v>53.031105428901199</v>
      </c>
      <c r="AQ13" s="66">
        <v>52.2285771352662</v>
      </c>
      <c r="AR13" s="66">
        <v>31.664748566663899</v>
      </c>
      <c r="AS13" s="66">
        <v>41.424779739666903</v>
      </c>
      <c r="AT13" s="66">
        <v>32.864197620376999</v>
      </c>
      <c r="AU13" s="66">
        <v>44.041635026567043</v>
      </c>
      <c r="AV13" s="66">
        <v>9.2530425910630356</v>
      </c>
      <c r="AW13" s="43">
        <v>2.9091092089103898</v>
      </c>
      <c r="AX13" s="43">
        <v>2.9029250575747598</v>
      </c>
      <c r="AY13" s="43">
        <v>2.8994262987019002</v>
      </c>
      <c r="AZ13" s="66">
        <v>54.640769540735</v>
      </c>
      <c r="BA13" s="66">
        <v>54.041599546495</v>
      </c>
      <c r="BB13" s="66">
        <v>55.466245607199802</v>
      </c>
      <c r="BC13" s="66">
        <v>28.810012543269476</v>
      </c>
      <c r="BD13" s="66">
        <v>25.90948412578701</v>
      </c>
      <c r="BE13" s="43">
        <v>3.75843681193138</v>
      </c>
      <c r="BF13" s="43">
        <v>3.7980573687316102</v>
      </c>
      <c r="BG13" s="43">
        <v>3.75209300579737</v>
      </c>
      <c r="BH13" s="43">
        <v>3.7901208716852599</v>
      </c>
      <c r="BI13" s="43">
        <v>3.7936433619546301</v>
      </c>
      <c r="BJ13" s="43">
        <v>3.7784702840200501</v>
      </c>
      <c r="BK13" s="43">
        <v>1.921828912684791E-2</v>
      </c>
      <c r="BL13" s="43">
        <v>7.1463203356321303</v>
      </c>
      <c r="BM13" s="43">
        <v>7.0719072798906897</v>
      </c>
      <c r="BN13" s="43">
        <v>7.33514994695732</v>
      </c>
      <c r="BO13" s="43">
        <v>8.3297870042952695</v>
      </c>
      <c r="BP13" s="43">
        <v>7.7807273282278002</v>
      </c>
      <c r="BQ13" s="43">
        <v>8.1444708981384295</v>
      </c>
      <c r="BR13" s="43">
        <v>7.6347271321902737</v>
      </c>
      <c r="BS13" s="43">
        <v>0.48465053818110876</v>
      </c>
      <c r="BT13" s="43">
        <v>6.9938498584886801</v>
      </c>
      <c r="BU13" s="43">
        <v>6.8360328678054296</v>
      </c>
      <c r="BV13" s="43">
        <v>7.0815552144382297</v>
      </c>
      <c r="BW13" s="43">
        <v>6.3563985947783799</v>
      </c>
      <c r="BX13" s="43">
        <v>6.02513788042722</v>
      </c>
      <c r="BY13" s="43">
        <v>6.2428771487538599</v>
      </c>
      <c r="BZ13" s="43">
        <v>6.5893085941152991</v>
      </c>
      <c r="CA13" s="43">
        <v>0.39987157216155866</v>
      </c>
      <c r="CE13" s="66"/>
      <c r="CN13" s="57"/>
      <c r="CO13" s="66"/>
      <c r="CP13" s="66"/>
      <c r="CQ13" s="66"/>
      <c r="CT13" s="66"/>
      <c r="CU13" s="66"/>
      <c r="CV13" s="66"/>
      <c r="CW13" s="66"/>
      <c r="DG13" s="66"/>
      <c r="DH13" s="66"/>
      <c r="DI13" s="66"/>
      <c r="DL13" s="66"/>
      <c r="DM13" s="66"/>
      <c r="DN13" s="66"/>
      <c r="DO13" s="57"/>
      <c r="DP13" s="57"/>
      <c r="DQ13" s="66"/>
      <c r="DS13" s="66"/>
      <c r="DT13" s="66"/>
      <c r="DU13" s="66"/>
      <c r="DV13" s="66"/>
      <c r="DW13" s="66"/>
      <c r="DX13" s="66"/>
      <c r="DY13" s="66"/>
      <c r="DZ13" s="66"/>
      <c r="EA13" s="66"/>
      <c r="EB13" s="66"/>
      <c r="EC13" s="66"/>
      <c r="ED13" s="66"/>
      <c r="EE13" s="66"/>
      <c r="EF13" s="57"/>
      <c r="EG13" s="66"/>
      <c r="EH13" s="57"/>
      <c r="EI13" s="66"/>
      <c r="EJ13" s="57"/>
      <c r="EK13" s="57"/>
      <c r="EL13" s="66"/>
      <c r="EM13" s="66"/>
      <c r="EO13" s="66"/>
      <c r="EP13" s="57"/>
      <c r="EQ13" s="66"/>
      <c r="ES13" s="66"/>
      <c r="ET13" s="66"/>
      <c r="EU13" s="66"/>
      <c r="EV13" s="66"/>
      <c r="EW13" s="57"/>
      <c r="EZ13" s="66"/>
      <c r="FA13" s="66"/>
      <c r="FB13" s="66"/>
      <c r="FC13" s="66"/>
      <c r="FD13" s="66"/>
      <c r="FF13" s="66"/>
      <c r="FG13" s="66"/>
      <c r="FH13" s="66"/>
      <c r="FI13" s="66"/>
      <c r="FK13" s="66"/>
      <c r="FM13" s="66"/>
      <c r="FN13" s="66"/>
      <c r="FO13" s="66"/>
      <c r="FP13" s="66"/>
      <c r="FR13" s="66"/>
      <c r="FS13" s="66"/>
      <c r="FT13" s="66"/>
      <c r="FU13" s="66"/>
      <c r="FV13" s="66"/>
      <c r="FW13" s="66"/>
      <c r="FX13" s="66"/>
      <c r="FY13" s="66"/>
      <c r="GA13" s="66"/>
      <c r="GB13" s="66"/>
      <c r="GC13" s="66"/>
      <c r="GD13" s="66"/>
      <c r="GE13" s="66"/>
      <c r="GF13" s="66"/>
    </row>
    <row r="14" spans="1:273" s="55" customFormat="1" ht="13.5" customHeight="1" x14ac:dyDescent="0.2">
      <c r="A14" s="35" t="s">
        <v>2</v>
      </c>
      <c r="B14" s="32" t="s">
        <v>122</v>
      </c>
      <c r="C14" s="70">
        <v>163.36781558469701</v>
      </c>
      <c r="D14" s="55">
        <v>163.080313598499</v>
      </c>
      <c r="E14" s="55">
        <v>162.59497783904499</v>
      </c>
      <c r="F14" s="55">
        <v>165.60517038889</v>
      </c>
      <c r="G14" s="55">
        <v>165.120445681978</v>
      </c>
      <c r="H14" s="55">
        <v>164.81547892328601</v>
      </c>
      <c r="I14" s="55">
        <v>164.09736700273251</v>
      </c>
      <c r="J14" s="55">
        <v>1.1298718115684621</v>
      </c>
      <c r="K14" s="55">
        <v>202.99621160770201</v>
      </c>
      <c r="L14" s="55">
        <v>202.498058211906</v>
      </c>
      <c r="M14" s="55">
        <v>201.95100528195101</v>
      </c>
      <c r="N14" s="55">
        <v>208.19721616792</v>
      </c>
      <c r="O14" s="55">
        <v>207.736269101044</v>
      </c>
      <c r="P14" s="55">
        <v>208.76230511707001</v>
      </c>
      <c r="Q14" s="55">
        <v>205.35684424793217</v>
      </c>
      <c r="R14" s="55">
        <v>2.9060718656743667</v>
      </c>
      <c r="S14" s="55">
        <v>231.4870136733</v>
      </c>
      <c r="T14" s="55">
        <v>231.17875610387301</v>
      </c>
      <c r="U14" s="55">
        <v>229.59331481557999</v>
      </c>
      <c r="V14" s="55">
        <v>229.090459867747</v>
      </c>
      <c r="W14" s="55">
        <v>228.332035538512</v>
      </c>
      <c r="X14" s="55">
        <v>223.64111636439401</v>
      </c>
      <c r="Y14" s="55">
        <v>228.88711606056768</v>
      </c>
      <c r="Z14" s="55">
        <v>2.5942171031125696</v>
      </c>
      <c r="AA14" s="55">
        <v>207.63319790224801</v>
      </c>
      <c r="AB14" s="55">
        <v>205.37241932972401</v>
      </c>
      <c r="AC14" s="55">
        <v>205.33402424901499</v>
      </c>
      <c r="AD14" s="55">
        <v>204.86293587566499</v>
      </c>
      <c r="AE14" s="55">
        <v>202.14179772035899</v>
      </c>
      <c r="AF14" s="55">
        <v>202.06981425676301</v>
      </c>
      <c r="AG14" s="55">
        <v>204.56903155562898</v>
      </c>
      <c r="AH14" s="55">
        <v>1.9512257721587121</v>
      </c>
      <c r="AI14" s="55">
        <v>216.86472771651199</v>
      </c>
      <c r="AJ14" s="55">
        <v>217.09550749377101</v>
      </c>
      <c r="AK14" s="55">
        <v>216.569129145711</v>
      </c>
      <c r="AL14" s="55">
        <v>215.82265836344101</v>
      </c>
      <c r="AM14" s="55">
        <v>216.58800567985878</v>
      </c>
      <c r="AN14" s="55">
        <v>0.47964727013270475</v>
      </c>
      <c r="AO14" s="55">
        <v>180.07507153141199</v>
      </c>
      <c r="AP14" s="55">
        <v>179.44108910956001</v>
      </c>
      <c r="AQ14" s="55">
        <v>179.18926650870401</v>
      </c>
      <c r="AR14" s="55">
        <v>186.52900166221599</v>
      </c>
      <c r="AS14" s="55">
        <v>182.583790145797</v>
      </c>
      <c r="AT14" s="55">
        <v>185.52968989256701</v>
      </c>
      <c r="AU14" s="55">
        <v>182.22465147504269</v>
      </c>
      <c r="AV14" s="55">
        <v>2.9201074560829485</v>
      </c>
      <c r="AW14" s="55">
        <v>184.16561395557801</v>
      </c>
      <c r="AX14" s="55">
        <v>184.11493018529799</v>
      </c>
      <c r="AY14" s="55">
        <v>184.10255960794601</v>
      </c>
      <c r="AZ14" s="55">
        <v>194.95381663008499</v>
      </c>
      <c r="BA14" s="55">
        <v>195.12375892477499</v>
      </c>
      <c r="BB14" s="55">
        <v>195.054121139047</v>
      </c>
      <c r="BC14" s="55">
        <v>189.58580007378816</v>
      </c>
      <c r="BD14" s="55">
        <v>5.4583557682347443</v>
      </c>
      <c r="BE14" s="55">
        <v>173.41170726562299</v>
      </c>
      <c r="BF14" s="55">
        <v>172.73093084856501</v>
      </c>
      <c r="BG14" s="55">
        <v>173.27260557241601</v>
      </c>
      <c r="BH14" s="55">
        <v>172.418270097766</v>
      </c>
      <c r="BI14" s="55">
        <v>172.295124715312</v>
      </c>
      <c r="BJ14" s="55">
        <v>172.82572769993641</v>
      </c>
      <c r="BK14" s="55">
        <v>0.4471285166935472</v>
      </c>
      <c r="BL14" s="55">
        <v>235.313242777889</v>
      </c>
      <c r="BM14" s="55">
        <v>233.56213225032101</v>
      </c>
      <c r="BN14" s="55">
        <v>231.279019373636</v>
      </c>
      <c r="BO14" s="55">
        <v>227.50600640983399</v>
      </c>
      <c r="BP14" s="55">
        <v>229.59768024295099</v>
      </c>
      <c r="BQ14" s="55">
        <v>228.44523677331401</v>
      </c>
      <c r="BR14" s="55">
        <v>230.95055297132419</v>
      </c>
      <c r="BS14" s="55">
        <v>2.7668596441242399</v>
      </c>
      <c r="BT14" s="55">
        <v>226.56763220348199</v>
      </c>
      <c r="BU14" s="55">
        <v>227.83510923766701</v>
      </c>
      <c r="BV14" s="55">
        <v>225.29063549654501</v>
      </c>
      <c r="BW14" s="55">
        <v>236.08679647009899</v>
      </c>
      <c r="BX14" s="55">
        <v>238.84809795570499</v>
      </c>
      <c r="BY14" s="55">
        <v>235.783054184223</v>
      </c>
      <c r="BZ14" s="55">
        <v>231.73522092462017</v>
      </c>
      <c r="CA14" s="55">
        <v>5.3129042463639413</v>
      </c>
      <c r="CB14" s="67"/>
      <c r="CF14" s="170"/>
      <c r="CG14" s="170"/>
      <c r="CH14" s="170"/>
      <c r="CI14" s="170"/>
      <c r="CN14" s="170"/>
      <c r="CO14" s="170"/>
      <c r="CP14" s="67"/>
      <c r="CQ14" s="67"/>
      <c r="CT14" s="170"/>
      <c r="CU14" s="67"/>
      <c r="CV14" s="67"/>
      <c r="CW14" s="67"/>
      <c r="CX14" s="170"/>
      <c r="CY14" s="170"/>
      <c r="CZ14" s="170"/>
      <c r="DA14" s="170"/>
      <c r="DF14" s="67"/>
      <c r="DR14" s="67"/>
      <c r="EN14" s="67"/>
      <c r="GG14" s="67"/>
    </row>
    <row r="15" spans="1:273" s="56" customFormat="1" ht="13.5" customHeight="1" x14ac:dyDescent="0.2">
      <c r="A15" s="36" t="s">
        <v>100</v>
      </c>
      <c r="B15" s="33" t="s">
        <v>121</v>
      </c>
      <c r="C15" s="23">
        <v>1.6366896147561101</v>
      </c>
      <c r="D15" s="24">
        <v>1.6496888986024001</v>
      </c>
      <c r="E15" s="24">
        <v>1.6606578919397901</v>
      </c>
      <c r="F15" s="24">
        <v>1.6351938857282799</v>
      </c>
      <c r="G15" s="24">
        <v>1.6475926814028501</v>
      </c>
      <c r="H15" s="24">
        <v>1.6595095316073201</v>
      </c>
      <c r="I15" s="24">
        <v>1.6482220840061252</v>
      </c>
      <c r="J15" s="24">
        <v>9.8938978026775915E-3</v>
      </c>
      <c r="K15" s="24">
        <v>1.8899487408499001</v>
      </c>
      <c r="L15" s="24">
        <v>1.9178054369300399</v>
      </c>
      <c r="M15" s="24">
        <v>1.96320814706393</v>
      </c>
      <c r="N15" s="24">
        <v>2.0795626182284002</v>
      </c>
      <c r="O15" s="24">
        <v>2.11631268084879</v>
      </c>
      <c r="P15" s="24">
        <v>2.1776260372815002</v>
      </c>
      <c r="Q15" s="24">
        <v>2.0240772768670934</v>
      </c>
      <c r="R15" s="24">
        <v>0.10657738485811222</v>
      </c>
      <c r="S15" s="24">
        <v>2.2062948105959901</v>
      </c>
      <c r="T15" s="24">
        <v>2.1565943298277399</v>
      </c>
      <c r="U15" s="24">
        <v>2.1339571183716899</v>
      </c>
      <c r="V15" s="24">
        <v>2.06583807249593</v>
      </c>
      <c r="W15" s="24">
        <v>2.0810677663211101</v>
      </c>
      <c r="X15" s="24">
        <v>2.1077045091222502</v>
      </c>
      <c r="Y15" s="24">
        <v>2.1252427677891186</v>
      </c>
      <c r="Z15" s="24">
        <v>4.7286772438927586E-2</v>
      </c>
      <c r="AA15" s="24">
        <v>2.1511475337146</v>
      </c>
      <c r="AB15" s="24">
        <v>2.1696581735717499</v>
      </c>
      <c r="AC15" s="24">
        <v>2.1454336728344101</v>
      </c>
      <c r="AD15" s="24">
        <v>2.25246601898322</v>
      </c>
      <c r="AE15" s="24">
        <v>2.2171555967895502</v>
      </c>
      <c r="AF15" s="24">
        <v>2.24802807698455</v>
      </c>
      <c r="AG15" s="24">
        <v>2.19731484547968</v>
      </c>
      <c r="AH15" s="24">
        <v>4.3960412973320866E-2</v>
      </c>
      <c r="AI15" s="24">
        <v>2.35755371688836</v>
      </c>
      <c r="AJ15" s="24">
        <v>2.3679209540630399</v>
      </c>
      <c r="AK15" s="24">
        <v>2.3304490060414702</v>
      </c>
      <c r="AL15" s="24">
        <v>2.3184996312022399</v>
      </c>
      <c r="AM15" s="24">
        <v>2.3436058270487772</v>
      </c>
      <c r="AN15" s="24">
        <v>1.9932335798896403E-2</v>
      </c>
      <c r="AO15" s="24">
        <v>1.7860892028204101</v>
      </c>
      <c r="AP15" s="24">
        <v>1.79083840701592</v>
      </c>
      <c r="AQ15" s="24">
        <v>1.7949094058607</v>
      </c>
      <c r="AR15" s="24">
        <v>1.9090057331697201</v>
      </c>
      <c r="AS15" s="24">
        <v>1.87427894681366</v>
      </c>
      <c r="AT15" s="24">
        <v>1.9241732969230301</v>
      </c>
      <c r="AU15" s="24">
        <v>1.8465491654339068</v>
      </c>
      <c r="AV15" s="24">
        <v>5.7909454998959588E-2</v>
      </c>
      <c r="AW15" s="24">
        <v>1.28875262475561</v>
      </c>
      <c r="AX15" s="24">
        <v>1.28866160016631</v>
      </c>
      <c r="AY15" s="24">
        <v>1.2884557453232901</v>
      </c>
      <c r="AZ15" s="24">
        <v>1.4612865520188201</v>
      </c>
      <c r="BA15" s="24">
        <v>1.4481456399202799</v>
      </c>
      <c r="BB15" s="24">
        <v>1.4455963985564699</v>
      </c>
      <c r="BC15" s="24">
        <v>1.3701497601234633</v>
      </c>
      <c r="BD15" s="24">
        <v>8.1671285515538858E-2</v>
      </c>
      <c r="BE15" s="24">
        <v>1.6516198395150701</v>
      </c>
      <c r="BF15" s="24">
        <v>1.66928823333459</v>
      </c>
      <c r="BG15" s="24">
        <v>1.6504907692216</v>
      </c>
      <c r="BH15" s="24">
        <v>1.66974684852243</v>
      </c>
      <c r="BI15" s="24">
        <v>1.67877356281561</v>
      </c>
      <c r="BJ15" s="24">
        <v>1.6639838506818598</v>
      </c>
      <c r="BK15" s="24">
        <v>1.1090682791081054E-2</v>
      </c>
      <c r="BL15" s="24">
        <v>2.7170259864483599</v>
      </c>
      <c r="BM15" s="24">
        <v>2.7964436330655902</v>
      </c>
      <c r="BN15" s="24">
        <v>2.7769083821162801</v>
      </c>
      <c r="BO15" s="24">
        <v>2.5980449433289099</v>
      </c>
      <c r="BP15" s="24">
        <v>2.6356033717871998</v>
      </c>
      <c r="BQ15" s="24">
        <v>2.5331704687651602</v>
      </c>
      <c r="BR15" s="24">
        <v>2.6761994642519169</v>
      </c>
      <c r="BS15" s="24">
        <v>9.5290097946409719E-2</v>
      </c>
      <c r="BT15" s="24">
        <v>2.8012812593773799</v>
      </c>
      <c r="BU15" s="24">
        <v>2.7959428733745102</v>
      </c>
      <c r="BV15" s="24">
        <v>2.7831364993642098</v>
      </c>
      <c r="BW15" s="24">
        <v>2.8005007710958401</v>
      </c>
      <c r="BX15" s="24">
        <v>2.8639604458328201</v>
      </c>
      <c r="BY15" s="24">
        <v>2.8381045375621201</v>
      </c>
      <c r="BZ15" s="24">
        <v>2.8138210644344799</v>
      </c>
      <c r="CA15" s="24">
        <v>2.7986585503222031E-2</v>
      </c>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row>
    <row r="16" spans="1:273" s="24" customFormat="1" ht="13.5" customHeight="1" x14ac:dyDescent="0.2">
      <c r="A16" s="36" t="s">
        <v>109</v>
      </c>
      <c r="B16" s="33" t="s">
        <v>123</v>
      </c>
      <c r="C16" s="23">
        <v>-6.3444259077837204</v>
      </c>
      <c r="D16" s="24">
        <v>-6.2685708497156103</v>
      </c>
      <c r="E16" s="24">
        <v>-6.2223326175954998</v>
      </c>
      <c r="F16" s="24">
        <v>-6.3138578289498204</v>
      </c>
      <c r="G16" s="24">
        <v>-6.2594940906965997</v>
      </c>
      <c r="H16" s="24">
        <v>-6.2006964047347397</v>
      </c>
      <c r="I16" s="24">
        <v>-6.2682296165793323</v>
      </c>
      <c r="J16" s="24">
        <v>4.938202039153522E-2</v>
      </c>
      <c r="K16" s="24">
        <v>-2.2759146002187598</v>
      </c>
      <c r="L16" s="24">
        <v>-2.3777610915297802</v>
      </c>
      <c r="M16" s="24">
        <v>-2.45678601642748</v>
      </c>
      <c r="N16" s="24">
        <v>-2.3181295143421701</v>
      </c>
      <c r="O16" s="24">
        <v>-2.3370918305305199</v>
      </c>
      <c r="P16" s="24">
        <v>-2.3024729619984301</v>
      </c>
      <c r="Q16" s="24">
        <v>-2.3446926691745236</v>
      </c>
      <c r="R16" s="24">
        <v>5.906880090410975E-2</v>
      </c>
      <c r="S16" s="24">
        <v>-2.0204185229168701</v>
      </c>
      <c r="T16" s="24">
        <v>-1.95703291881491</v>
      </c>
      <c r="U16" s="24">
        <v>-2.0319954555027402</v>
      </c>
      <c r="V16" s="24">
        <v>-1.93607124217828</v>
      </c>
      <c r="W16" s="24">
        <v>-1.98994748125388</v>
      </c>
      <c r="X16" s="24">
        <v>-2.43384069244996</v>
      </c>
      <c r="Y16" s="24">
        <v>-2.0615510521861067</v>
      </c>
      <c r="Z16" s="24">
        <v>0.16978480929322945</v>
      </c>
      <c r="AA16" s="24">
        <v>-1.75426639774961</v>
      </c>
      <c r="AB16" s="24">
        <v>-1.8723177093840799</v>
      </c>
      <c r="AC16" s="24">
        <v>-1.82536364571525</v>
      </c>
      <c r="AD16" s="24">
        <v>-1.75452299376967</v>
      </c>
      <c r="AE16" s="24">
        <v>-1.8714212425777399</v>
      </c>
      <c r="AF16" s="24">
        <v>-1.8930317139625099</v>
      </c>
      <c r="AG16" s="24">
        <v>-1.8284872838598096</v>
      </c>
      <c r="AH16" s="24">
        <v>5.6153996190377531E-2</v>
      </c>
      <c r="AI16" s="24">
        <v>-1.9169356460001401</v>
      </c>
      <c r="AJ16" s="24">
        <v>-2.04683658394696</v>
      </c>
      <c r="AK16" s="24">
        <v>-2.04038939046825</v>
      </c>
      <c r="AL16" s="24">
        <v>-2.0262422444279098</v>
      </c>
      <c r="AM16" s="24">
        <v>-2.007600966210815</v>
      </c>
      <c r="AN16" s="24">
        <v>5.2872989339770152E-2</v>
      </c>
      <c r="AO16" s="24">
        <v>-3.8944021399780899</v>
      </c>
      <c r="AP16" s="24">
        <v>-3.9015411230013499</v>
      </c>
      <c r="AQ16" s="24">
        <v>-3.8859910290870001</v>
      </c>
      <c r="AR16" s="24">
        <v>-2.9767649804436598</v>
      </c>
      <c r="AS16" s="24">
        <v>-3.4936187301038002</v>
      </c>
      <c r="AT16" s="24">
        <v>-3.1053721727507901</v>
      </c>
      <c r="AU16" s="24">
        <v>-3.5429483625607818</v>
      </c>
      <c r="AV16" s="24">
        <v>0.38389598271564251</v>
      </c>
      <c r="AW16" s="24">
        <v>-5.3123119297742799E-2</v>
      </c>
      <c r="AX16" s="24">
        <v>-5.78166387396786E-2</v>
      </c>
      <c r="AY16" s="24">
        <v>-5.94358082063733E-2</v>
      </c>
      <c r="AZ16" s="24">
        <v>-0.201081622245353</v>
      </c>
      <c r="BA16" s="24">
        <v>0.632977640406855</v>
      </c>
      <c r="BB16" s="24">
        <v>0.89379399734287401</v>
      </c>
      <c r="BC16" s="24">
        <v>0.19255240821009689</v>
      </c>
      <c r="BD16" s="24">
        <v>0.41376343626062079</v>
      </c>
      <c r="BE16" s="24">
        <v>-6.2295413655191796</v>
      </c>
      <c r="BF16" s="24">
        <v>-6.1456377330326299</v>
      </c>
      <c r="BG16" s="24">
        <v>-6.2215980445541703</v>
      </c>
      <c r="BH16" s="24">
        <v>-6.1322871300003996</v>
      </c>
      <c r="BI16" s="24">
        <v>-6.0677492499407402</v>
      </c>
      <c r="BJ16" s="24">
        <v>-6.1593627046094239</v>
      </c>
      <c r="BK16" s="24">
        <v>6.0187654293298774E-2</v>
      </c>
      <c r="BL16" s="24">
        <v>-1.87767268903048</v>
      </c>
      <c r="BM16" s="24">
        <v>-1.9342364719693499</v>
      </c>
      <c r="BN16" s="24">
        <v>-1.9358742691088</v>
      </c>
      <c r="BO16" s="24">
        <v>-1.8978749837906399</v>
      </c>
      <c r="BP16" s="24">
        <v>-1.83685451328532</v>
      </c>
      <c r="BQ16" s="24">
        <v>-1.76181601964821</v>
      </c>
      <c r="BR16" s="24">
        <v>-1.8740548244721333</v>
      </c>
      <c r="BS16" s="24">
        <v>6.0560404866113096E-2</v>
      </c>
      <c r="BT16" s="24">
        <v>-1.7900163428260401</v>
      </c>
      <c r="BU16" s="24">
        <v>-1.7422683568216399</v>
      </c>
      <c r="BV16" s="24">
        <v>-1.7671760452909999</v>
      </c>
      <c r="BW16" s="24">
        <v>-1.7384021055062</v>
      </c>
      <c r="BX16" s="24">
        <v>-1.74583582688449</v>
      </c>
      <c r="BY16" s="24">
        <v>-1.73045634688346</v>
      </c>
      <c r="BZ16" s="24">
        <v>-1.7523591707021382</v>
      </c>
      <c r="CA16" s="24">
        <v>2.0234106044008385E-2</v>
      </c>
    </row>
    <row r="17" spans="1:189" s="46" customFormat="1" ht="13.5" customHeight="1" thickBot="1" x14ac:dyDescent="0.25">
      <c r="A17" s="37"/>
      <c r="B17" s="44" t="s">
        <v>124</v>
      </c>
      <c r="C17" s="173">
        <v>60.733270180996598</v>
      </c>
      <c r="D17" s="65">
        <v>58.784348058654899</v>
      </c>
      <c r="E17" s="65">
        <v>57.336895214907898</v>
      </c>
      <c r="F17" s="65">
        <v>60.715143659339297</v>
      </c>
      <c r="G17" s="65">
        <v>58.9423600200968</v>
      </c>
      <c r="H17" s="65">
        <v>57.3561745447265</v>
      </c>
      <c r="I17" s="65">
        <v>58.978031946453676</v>
      </c>
      <c r="J17" s="65">
        <v>1.3820851095919418</v>
      </c>
      <c r="K17" s="65">
        <v>26.1905057319699</v>
      </c>
      <c r="L17" s="65">
        <v>26.061809613510398</v>
      </c>
      <c r="M17" s="65">
        <v>25.6666486594691</v>
      </c>
      <c r="N17" s="65">
        <v>23.395341815011601</v>
      </c>
      <c r="O17" s="65">
        <v>22.824581508986899</v>
      </c>
      <c r="P17" s="65">
        <v>21.7234482403694</v>
      </c>
      <c r="Q17" s="65">
        <v>24.310389261552885</v>
      </c>
      <c r="R17" s="65">
        <v>1.740639303058368</v>
      </c>
      <c r="S17" s="65">
        <v>20.0466810232104</v>
      </c>
      <c r="T17" s="65">
        <v>20.147679462749402</v>
      </c>
      <c r="U17" s="65">
        <v>21.0459388995815</v>
      </c>
      <c r="V17" s="65">
        <v>21.4856354660491</v>
      </c>
      <c r="W17" s="65">
        <v>21.515785256598701</v>
      </c>
      <c r="X17" s="65">
        <v>23.7646040695052</v>
      </c>
      <c r="Y17" s="65">
        <v>21.334387362949055</v>
      </c>
      <c r="Z17" s="65">
        <v>1.2323013835337377</v>
      </c>
      <c r="AA17" s="65">
        <v>19.307646669993002</v>
      </c>
      <c r="AB17" s="65">
        <v>19.570206968386501</v>
      </c>
      <c r="AC17" s="65">
        <v>19.426732524403899</v>
      </c>
      <c r="AD17" s="65">
        <v>18.2681137259158</v>
      </c>
      <c r="AE17" s="65">
        <v>19.030787483674299</v>
      </c>
      <c r="AF17" s="65">
        <v>18.696695897921501</v>
      </c>
      <c r="AG17" s="65">
        <v>19.050030545049168</v>
      </c>
      <c r="AH17" s="65">
        <v>0.45008583270164954</v>
      </c>
      <c r="AI17" s="65">
        <v>17.819373995803598</v>
      </c>
      <c r="AJ17" s="65">
        <v>18.364036107983399</v>
      </c>
      <c r="AK17" s="65">
        <v>18.548158158889201</v>
      </c>
      <c r="AL17" s="65">
        <v>18.540307792222499</v>
      </c>
      <c r="AM17" s="65">
        <v>18.317969013724674</v>
      </c>
      <c r="AN17" s="65">
        <v>0.29712823159565332</v>
      </c>
      <c r="AO17" s="65">
        <v>39.7846406623474</v>
      </c>
      <c r="AP17" s="65">
        <v>39.406628514390299</v>
      </c>
      <c r="AQ17" s="65">
        <v>38.838519978403298</v>
      </c>
      <c r="AR17" s="65">
        <v>30.817996450772998</v>
      </c>
      <c r="AS17" s="65">
        <v>34.143056784415201</v>
      </c>
      <c r="AT17" s="65">
        <v>30.4747605777019</v>
      </c>
      <c r="AU17" s="65">
        <v>35.577600494671849</v>
      </c>
      <c r="AV17" s="65">
        <v>3.9527408203499079</v>
      </c>
      <c r="AW17" s="46">
        <v>2.5360518971842101</v>
      </c>
      <c r="AX17" s="46">
        <v>2.53823354624393</v>
      </c>
      <c r="AY17" s="46">
        <v>2.5385053402659499</v>
      </c>
      <c r="AZ17" s="65">
        <v>30.442868048059999</v>
      </c>
      <c r="BA17" s="65">
        <v>22.3487589764046</v>
      </c>
      <c r="BB17" s="65">
        <v>20.131705655176599</v>
      </c>
      <c r="BC17" s="65">
        <v>13.422687243889214</v>
      </c>
      <c r="BD17" s="65">
        <v>11.327163637344951</v>
      </c>
      <c r="BE17" s="65">
        <v>58.472501931986699</v>
      </c>
      <c r="BF17" s="65">
        <v>56.120069481458799</v>
      </c>
      <c r="BG17" s="65">
        <v>58.484562862918601</v>
      </c>
      <c r="BH17" s="65">
        <v>55.950919131751</v>
      </c>
      <c r="BI17" s="65">
        <v>54.615423251694502</v>
      </c>
      <c r="BJ17" s="65">
        <v>56.728695331961923</v>
      </c>
      <c r="BK17" s="65">
        <v>1.5208689866856286</v>
      </c>
      <c r="BL17" s="65">
        <v>14.1778208656398</v>
      </c>
      <c r="BM17" s="65">
        <v>13.844447223951301</v>
      </c>
      <c r="BN17" s="65">
        <v>13.935362949282499</v>
      </c>
      <c r="BO17" s="65">
        <v>15.0330840525501</v>
      </c>
      <c r="BP17" s="65">
        <v>14.409313107279701</v>
      </c>
      <c r="BQ17" s="65">
        <v>14.624032021586601</v>
      </c>
      <c r="BR17" s="65">
        <v>14.337343370048336</v>
      </c>
      <c r="BS17" s="65">
        <v>0.40853547830740494</v>
      </c>
      <c r="BT17" s="65">
        <v>13.1588437981195</v>
      </c>
      <c r="BU17" s="65">
        <v>12.9004873294768</v>
      </c>
      <c r="BV17" s="65">
        <v>13.0116194820818</v>
      </c>
      <c r="BW17" s="65">
        <v>12.829985214256499</v>
      </c>
      <c r="BX17" s="65">
        <v>12.422606083804901</v>
      </c>
      <c r="BY17" s="65">
        <v>12.4749605618931</v>
      </c>
      <c r="BZ17" s="65">
        <v>12.799750411605432</v>
      </c>
      <c r="CA17" s="65">
        <v>0.26852216657242883</v>
      </c>
      <c r="CC17" s="65"/>
      <c r="CD17" s="65"/>
      <c r="CE17" s="65"/>
      <c r="CJ17" s="65"/>
      <c r="CK17" s="65"/>
      <c r="CL17" s="65"/>
      <c r="CM17" s="65"/>
      <c r="CR17" s="65"/>
      <c r="CS17" s="65"/>
      <c r="CX17" s="65"/>
      <c r="CY17" s="65"/>
      <c r="CZ17" s="65"/>
      <c r="DA17" s="65"/>
      <c r="DB17" s="65"/>
      <c r="DC17" s="65"/>
      <c r="DD17" s="65"/>
      <c r="DE17" s="65"/>
      <c r="DO17" s="65"/>
      <c r="DP17" s="65"/>
      <c r="DU17" s="65"/>
      <c r="DW17" s="65"/>
      <c r="DX17" s="65"/>
      <c r="DY17" s="65"/>
      <c r="DZ17" s="65"/>
      <c r="EC17" s="65"/>
      <c r="EF17" s="65"/>
      <c r="EG17" s="65"/>
      <c r="EH17" s="65"/>
      <c r="EJ17" s="65"/>
      <c r="EK17" s="65"/>
      <c r="EL17" s="65"/>
      <c r="EP17" s="65"/>
      <c r="EQ17" s="65"/>
      <c r="ET17" s="65"/>
      <c r="EV17" s="65"/>
      <c r="EW17" s="65"/>
    </row>
    <row r="18" spans="1:189" s="41" customFormat="1" ht="13.5" customHeight="1" x14ac:dyDescent="0.2">
      <c r="A18" s="36" t="s">
        <v>2</v>
      </c>
      <c r="B18" s="50" t="s">
        <v>122</v>
      </c>
      <c r="C18" s="47">
        <v>2.6138043027732198</v>
      </c>
      <c r="D18" s="41">
        <v>2.6163454586867601</v>
      </c>
      <c r="E18" s="41">
        <v>2.6206453981054199</v>
      </c>
      <c r="F18" s="41">
        <v>2.59418037870492</v>
      </c>
      <c r="G18" s="41">
        <v>2.59840932498307</v>
      </c>
      <c r="H18" s="41">
        <v>2.6010763528687302</v>
      </c>
      <c r="I18" s="41">
        <v>2.6074102026870203</v>
      </c>
      <c r="J18" s="41">
        <v>9.9335744574978839E-3</v>
      </c>
      <c r="K18" s="41">
        <v>2.2974867054724801</v>
      </c>
      <c r="L18" s="41">
        <v>2.2981444311288102</v>
      </c>
      <c r="M18" s="41">
        <v>2.2959672896682601</v>
      </c>
      <c r="N18" s="41">
        <v>2.2340774401807102</v>
      </c>
      <c r="O18" s="41">
        <v>2.2333271045678602</v>
      </c>
      <c r="P18" s="41">
        <v>2.21919482743073</v>
      </c>
      <c r="Q18" s="41">
        <v>2.2630329664081419</v>
      </c>
      <c r="R18" s="41">
        <v>3.4513736141644796E-2</v>
      </c>
      <c r="S18" s="41">
        <v>2.0622000050699798</v>
      </c>
      <c r="T18" s="41">
        <v>2.0740519646225799</v>
      </c>
      <c r="U18" s="41">
        <v>2.0929499097639801</v>
      </c>
      <c r="V18" s="41">
        <v>2.0971115809332401</v>
      </c>
      <c r="W18" s="41">
        <v>2.0998757359301399</v>
      </c>
      <c r="X18" s="41">
        <v>2.1238834100277399</v>
      </c>
      <c r="Y18" s="41">
        <v>2.0916787677246105</v>
      </c>
      <c r="Z18" s="41">
        <v>1.9643328682298615E-2</v>
      </c>
      <c r="AA18" s="41">
        <v>2.2399899656553002</v>
      </c>
      <c r="AB18" s="41">
        <v>2.2527875364292198</v>
      </c>
      <c r="AC18" s="41">
        <v>2.2600154760591802</v>
      </c>
      <c r="AD18" s="41">
        <v>2.2453747549530698</v>
      </c>
      <c r="AE18" s="41">
        <v>2.2687078506753902</v>
      </c>
      <c r="AF18" s="41">
        <v>2.2662051471782001</v>
      </c>
      <c r="AG18" s="41">
        <v>2.2555134551583937</v>
      </c>
      <c r="AH18" s="41">
        <v>1.0487096393668719E-2</v>
      </c>
      <c r="AI18" s="41">
        <v>2.14532244559779</v>
      </c>
      <c r="AJ18" s="41">
        <v>2.1368380500835702</v>
      </c>
      <c r="AK18" s="41">
        <v>2.1492727125553501</v>
      </c>
      <c r="AL18" s="41">
        <v>2.1582303144409098</v>
      </c>
      <c r="AM18" s="41">
        <v>2.147415880669405</v>
      </c>
      <c r="AN18" s="41">
        <v>7.6920864002008142E-3</v>
      </c>
      <c r="AO18" s="41">
        <v>2.4642617413071499</v>
      </c>
      <c r="AP18" s="41">
        <v>2.4698533783101699</v>
      </c>
      <c r="AQ18" s="41">
        <v>2.4728690654550798</v>
      </c>
      <c r="AR18" s="41">
        <v>2.4055826388127199</v>
      </c>
      <c r="AS18" s="41">
        <v>2.4374225876233102</v>
      </c>
      <c r="AT18" s="41">
        <v>2.4133304551187398</v>
      </c>
      <c r="AU18" s="41">
        <v>2.4438866444378617</v>
      </c>
      <c r="AV18" s="41">
        <v>2.6994005975358382E-2</v>
      </c>
      <c r="AW18" s="41">
        <v>2.44092437768585</v>
      </c>
      <c r="AX18" s="41">
        <v>2.4413214729202402</v>
      </c>
      <c r="AY18" s="41">
        <v>2.4414184100353902</v>
      </c>
      <c r="AZ18" s="41">
        <v>2.35261777474481</v>
      </c>
      <c r="BA18" s="41">
        <v>2.3541509835977998</v>
      </c>
      <c r="BB18" s="41">
        <v>2.35536422451105</v>
      </c>
      <c r="BC18" s="41">
        <v>2.3976328739158563</v>
      </c>
      <c r="BD18" s="41">
        <v>4.3596050693507568E-2</v>
      </c>
      <c r="BE18" s="41">
        <v>2.5277267946903001</v>
      </c>
      <c r="BF18" s="41">
        <v>2.5334016461478099</v>
      </c>
      <c r="BG18" s="41">
        <v>2.5288845126850599</v>
      </c>
      <c r="BH18" s="41">
        <v>2.5360154388890699</v>
      </c>
      <c r="BI18" s="41">
        <v>2.5370462154286901</v>
      </c>
      <c r="BJ18" s="41">
        <v>2.5326149215681859</v>
      </c>
      <c r="BK18" s="41">
        <v>3.7317168622920411E-3</v>
      </c>
      <c r="BL18" s="41">
        <v>1.98768399103494</v>
      </c>
      <c r="BM18" s="41">
        <v>1.9865211617318299</v>
      </c>
      <c r="BN18" s="41">
        <v>2.0056690398439998</v>
      </c>
      <c r="BO18" s="41">
        <v>2.0522920746435398</v>
      </c>
      <c r="BP18" s="41">
        <v>2.0410978603487</v>
      </c>
      <c r="BQ18" s="41">
        <v>2.0702939115903498</v>
      </c>
      <c r="BR18" s="41">
        <v>2.0239263398655596</v>
      </c>
      <c r="BS18" s="41">
        <v>3.2391902117928598E-2</v>
      </c>
      <c r="BT18" s="41">
        <v>2.0393509293051602</v>
      </c>
      <c r="BU18" s="41">
        <v>2.04025400031757</v>
      </c>
      <c r="BV18" s="41">
        <v>2.0593969292902998</v>
      </c>
      <c r="BW18" s="41">
        <v>1.9879544894513901</v>
      </c>
      <c r="BX18" s="41">
        <v>1.9671713408504301</v>
      </c>
      <c r="BY18" s="41">
        <v>1.99278566827165</v>
      </c>
      <c r="BZ18" s="41">
        <v>2.0144855595810838</v>
      </c>
      <c r="CA18" s="41">
        <v>3.3448339614552881E-2</v>
      </c>
    </row>
    <row r="19" spans="1:189" s="24" customFormat="1" ht="13.5" customHeight="1" x14ac:dyDescent="0.2">
      <c r="A19" s="36" t="s">
        <v>100</v>
      </c>
      <c r="B19" s="51" t="s">
        <v>121</v>
      </c>
      <c r="C19" s="48">
        <v>0.71078075204451696</v>
      </c>
      <c r="D19" s="24">
        <v>0.72219398400990997</v>
      </c>
      <c r="E19" s="24">
        <v>0.73175489784169701</v>
      </c>
      <c r="F19" s="24">
        <v>0.70946170691289101</v>
      </c>
      <c r="G19" s="24">
        <v>0.72035962289002498</v>
      </c>
      <c r="H19" s="24">
        <v>0.73075691574530199</v>
      </c>
      <c r="I19" s="24">
        <v>0.72088464657405693</v>
      </c>
      <c r="J19" s="24">
        <v>8.6620466285165752E-3</v>
      </c>
      <c r="K19" s="24">
        <v>0.90957089314405803</v>
      </c>
      <c r="L19" s="24">
        <v>0.92253120877136496</v>
      </c>
      <c r="M19" s="24">
        <v>0.939701980159657</v>
      </c>
      <c r="N19" s="24">
        <v>0.97582952895385699</v>
      </c>
      <c r="O19" s="24">
        <v>0.99235492606064502</v>
      </c>
      <c r="P19" s="24">
        <v>1.01800599997688</v>
      </c>
      <c r="Q19" s="24">
        <v>0.95966575617774375</v>
      </c>
      <c r="R19" s="24">
        <v>3.8773822120244814E-2</v>
      </c>
      <c r="S19" s="24">
        <v>1.01027177952305</v>
      </c>
      <c r="T19" s="24">
        <v>1.00236240286725</v>
      </c>
      <c r="U19" s="24">
        <v>1.0118794057085601</v>
      </c>
      <c r="V19" s="24">
        <v>0.96419905984286203</v>
      </c>
      <c r="W19" s="24">
        <v>0.96985026251148099</v>
      </c>
      <c r="X19" s="24">
        <v>0.97348264140335905</v>
      </c>
      <c r="Y19" s="24">
        <v>0.98867425864276048</v>
      </c>
      <c r="Z19" s="24">
        <v>1.9901676947030576E-2</v>
      </c>
      <c r="AA19" s="24">
        <v>1.03391458271387</v>
      </c>
      <c r="AB19" s="24">
        <v>1.0397012777439301</v>
      </c>
      <c r="AC19" s="24">
        <v>1.04067109282395</v>
      </c>
      <c r="AD19" s="24">
        <v>1.0699564929398599</v>
      </c>
      <c r="AE19" s="24">
        <v>1.05616749371346</v>
      </c>
      <c r="AF19" s="24">
        <v>1.0702239833528899</v>
      </c>
      <c r="AG19" s="24">
        <v>1.0517724872146601</v>
      </c>
      <c r="AH19" s="24">
        <v>1.4596184802551286E-2</v>
      </c>
      <c r="AI19" s="24">
        <v>1.09317611863859</v>
      </c>
      <c r="AJ19" s="24">
        <v>1.0821477668497701</v>
      </c>
      <c r="AK19" s="24">
        <v>1.0795851053293799</v>
      </c>
      <c r="AL19" s="24">
        <v>1.0819008021873999</v>
      </c>
      <c r="AM19" s="24">
        <v>1.0842024482512851</v>
      </c>
      <c r="AN19" s="24">
        <v>5.2765023013259102E-3</v>
      </c>
      <c r="AO19" s="24">
        <v>0.80910205117022804</v>
      </c>
      <c r="AP19" s="24">
        <v>0.81467497597439498</v>
      </c>
      <c r="AQ19" s="24">
        <v>0.82110737436013903</v>
      </c>
      <c r="AR19" s="24">
        <v>0.88492677660682695</v>
      </c>
      <c r="AS19" s="24">
        <v>0.86053145599822201</v>
      </c>
      <c r="AT19" s="24">
        <v>0.89709441904612897</v>
      </c>
      <c r="AU19" s="24">
        <v>0.8479061755259899</v>
      </c>
      <c r="AV19" s="24">
        <v>3.4827322479550601E-2</v>
      </c>
      <c r="AW19" s="24">
        <v>0.36597536588090801</v>
      </c>
      <c r="AX19" s="24">
        <v>0.365873464741098</v>
      </c>
      <c r="AY19" s="24">
        <v>0.36564298570426801</v>
      </c>
      <c r="AZ19" s="24">
        <v>0.516729674286737</v>
      </c>
      <c r="BA19" s="24">
        <v>0.51727916885836001</v>
      </c>
      <c r="BB19" s="24">
        <v>0.51821020355647496</v>
      </c>
      <c r="BC19" s="24">
        <v>0.44161847717130764</v>
      </c>
      <c r="BD19" s="24">
        <v>7.5789167263247623E-2</v>
      </c>
      <c r="BE19" s="24">
        <v>0.723881653608623</v>
      </c>
      <c r="BF19" s="24">
        <v>0.73923308405926902</v>
      </c>
      <c r="BG19" s="24">
        <v>0.72289506995368902</v>
      </c>
      <c r="BH19" s="24">
        <v>0.739629391282835</v>
      </c>
      <c r="BI19" s="24">
        <v>0.74740764907560397</v>
      </c>
      <c r="BJ19" s="24">
        <v>0.73460936959600398</v>
      </c>
      <c r="BK19" s="24">
        <v>9.619605160585961E-3</v>
      </c>
      <c r="BL19" s="24">
        <v>1.22162343661724</v>
      </c>
      <c r="BM19" s="24">
        <v>1.2428637656274499</v>
      </c>
      <c r="BN19" s="24">
        <v>1.2440338008610701</v>
      </c>
      <c r="BO19" s="24">
        <v>1.1889272434862901</v>
      </c>
      <c r="BP19" s="24">
        <v>1.21681369023327</v>
      </c>
      <c r="BQ19" s="24">
        <v>1.2055875930779401</v>
      </c>
      <c r="BR19" s="24">
        <v>1.2199749216505433</v>
      </c>
      <c r="BS19" s="24">
        <v>1.9520900662204611E-2</v>
      </c>
      <c r="BT19" s="24">
        <v>1.27073407787888</v>
      </c>
      <c r="BU19" s="24">
        <v>1.2875180688478101</v>
      </c>
      <c r="BV19" s="24">
        <v>1.28776300340864</v>
      </c>
      <c r="BW19" s="24">
        <v>1.2842274298511001</v>
      </c>
      <c r="BX19" s="24">
        <v>1.31111069300252</v>
      </c>
      <c r="BY19" s="24">
        <v>1.31336701195945</v>
      </c>
      <c r="BZ19" s="24">
        <v>1.2924533808247334</v>
      </c>
      <c r="CA19" s="24">
        <v>1.5117465613365392E-2</v>
      </c>
    </row>
    <row r="20" spans="1:189" s="24" customFormat="1" ht="13.5" customHeight="1" x14ac:dyDescent="0.2">
      <c r="A20" s="36" t="s">
        <v>101</v>
      </c>
      <c r="B20" s="51" t="s">
        <v>123</v>
      </c>
      <c r="C20" s="48">
        <v>6.3444259077837204</v>
      </c>
      <c r="D20" s="24">
        <v>6.2685708497156298</v>
      </c>
      <c r="E20" s="24">
        <v>6.2223326175955203</v>
      </c>
      <c r="F20" s="24">
        <v>6.3138578289498097</v>
      </c>
      <c r="G20" s="24">
        <v>6.2594940906966201</v>
      </c>
      <c r="H20" s="24">
        <v>6.2006964047347699</v>
      </c>
      <c r="I20" s="24">
        <v>6.2682296165793447</v>
      </c>
      <c r="J20" s="24">
        <v>4.9382020391522945E-2</v>
      </c>
      <c r="K20" s="24">
        <v>2.1679496011637598</v>
      </c>
      <c r="L20" s="24">
        <v>2.1832292895728602</v>
      </c>
      <c r="M20" s="24">
        <v>2.10026250020932</v>
      </c>
      <c r="N20" s="24">
        <v>1.5194479064869899</v>
      </c>
      <c r="O20" s="24">
        <v>1.50168182536912</v>
      </c>
      <c r="P20" s="24">
        <v>1.38580580874673</v>
      </c>
      <c r="Q20" s="24">
        <v>1.8097294885914632</v>
      </c>
      <c r="R20" s="24">
        <v>0.34426279382740838</v>
      </c>
      <c r="S20" s="24">
        <v>0.714464538571985</v>
      </c>
      <c r="T20" s="24">
        <v>0.85318820661150196</v>
      </c>
      <c r="U20" s="24">
        <v>1.2286976804551799</v>
      </c>
      <c r="V20" s="24">
        <v>0.97705639834385705</v>
      </c>
      <c r="W20" s="24">
        <v>1.0054325011891101</v>
      </c>
      <c r="X20" s="24">
        <v>1.4505491123123599</v>
      </c>
      <c r="Y20" s="24">
        <v>1.0382314062473323</v>
      </c>
      <c r="Z20" s="24">
        <v>0.24158070164582171</v>
      </c>
      <c r="AA20" s="24">
        <v>1.03809950937006</v>
      </c>
      <c r="AB20" s="24">
        <v>1.13033665626963</v>
      </c>
      <c r="AC20" s="24">
        <v>1.2406009061751899</v>
      </c>
      <c r="AD20" s="24">
        <v>0.825719652753793</v>
      </c>
      <c r="AE20" s="24">
        <v>1.02714238224094</v>
      </c>
      <c r="AF20" s="24">
        <v>1.0355436299008101</v>
      </c>
      <c r="AG20" s="24">
        <v>1.0495737894517372</v>
      </c>
      <c r="AH20" s="24">
        <v>0.12513748905835237</v>
      </c>
      <c r="AI20" s="24">
        <v>0.74717124811645597</v>
      </c>
      <c r="AJ20" s="24">
        <v>0.763078554362148</v>
      </c>
      <c r="AK20" s="24">
        <v>0.90637568130488899</v>
      </c>
      <c r="AL20" s="24">
        <v>0.971231209161728</v>
      </c>
      <c r="AM20" s="24">
        <v>0.84696417323630524</v>
      </c>
      <c r="AN20" s="24">
        <v>9.4825429693924809E-2</v>
      </c>
      <c r="AO20" s="24">
        <v>3.59336517263056</v>
      </c>
      <c r="AP20" s="24">
        <v>3.6267242793574401</v>
      </c>
      <c r="AQ20" s="24">
        <v>3.6497211909826199</v>
      </c>
      <c r="AR20" s="24">
        <v>2.4561308825128898</v>
      </c>
      <c r="AS20" s="24">
        <v>3.0355970309291598</v>
      </c>
      <c r="AT20" s="24">
        <v>2.6361028603865799</v>
      </c>
      <c r="AU20" s="24">
        <v>3.1662735694665414</v>
      </c>
      <c r="AV20" s="24">
        <v>0.48829698456404758</v>
      </c>
      <c r="AW20" s="24">
        <v>5.3123119297741897E-2</v>
      </c>
      <c r="AX20" s="24">
        <v>5.78166387396776E-2</v>
      </c>
      <c r="AY20" s="24">
        <v>5.9435808206379698E-2</v>
      </c>
      <c r="AZ20" s="24">
        <v>-1.7620391933619399</v>
      </c>
      <c r="BA20" s="24">
        <v>-1.79130647613134</v>
      </c>
      <c r="BB20" s="24">
        <v>-1.82895879878474</v>
      </c>
      <c r="BC20" s="24">
        <v>-0.86865481700570346</v>
      </c>
      <c r="BD20" s="24">
        <v>0.92565126588425517</v>
      </c>
      <c r="BE20" s="24">
        <v>6.2295413655192</v>
      </c>
      <c r="BF20" s="24">
        <v>6.1456377330326699</v>
      </c>
      <c r="BG20" s="24">
        <v>6.2215980445542103</v>
      </c>
      <c r="BH20" s="24">
        <v>6.1322871300004103</v>
      </c>
      <c r="BI20" s="24">
        <v>6.0677492499407597</v>
      </c>
      <c r="BJ20" s="24">
        <v>6.1593627046094506</v>
      </c>
      <c r="BK20" s="24">
        <v>6.0187654293303069E-2</v>
      </c>
      <c r="BL20" s="24">
        <v>0.60136167263928897</v>
      </c>
      <c r="BM20" s="24">
        <v>0.66546163040194894</v>
      </c>
      <c r="BN20" s="24">
        <v>0.73033115236591595</v>
      </c>
      <c r="BO20" s="24">
        <v>0.714464167645252</v>
      </c>
      <c r="BP20" s="24">
        <v>0.74885452342707703</v>
      </c>
      <c r="BQ20" s="24">
        <v>0.89304341337565696</v>
      </c>
      <c r="BR20" s="24">
        <v>0.72558609330918999</v>
      </c>
      <c r="BS20" s="24">
        <v>8.923400363704373E-2</v>
      </c>
      <c r="BT20" s="24">
        <v>0.65286647129282305</v>
      </c>
      <c r="BU20" s="24">
        <v>0.72425365367119898</v>
      </c>
      <c r="BV20" s="24">
        <v>0.79853335119493096</v>
      </c>
      <c r="BW20" s="24">
        <v>0.675650664562083</v>
      </c>
      <c r="BX20" s="24">
        <v>0.73138289308884097</v>
      </c>
      <c r="BY20" s="24">
        <v>0.78845081587963195</v>
      </c>
      <c r="BZ20" s="24">
        <v>0.72852297494825147</v>
      </c>
      <c r="CA20" s="24">
        <v>5.3289449999931543E-2</v>
      </c>
    </row>
    <row r="21" spans="1:189" s="43" customFormat="1" ht="13.5" customHeight="1" thickBot="1" x14ac:dyDescent="0.25">
      <c r="A21" s="37"/>
      <c r="B21" s="52" t="s">
        <v>124</v>
      </c>
      <c r="C21" s="174">
        <v>60.733270180996598</v>
      </c>
      <c r="D21" s="66">
        <v>58.784348058655098</v>
      </c>
      <c r="E21" s="66">
        <v>57.336895214908097</v>
      </c>
      <c r="F21" s="66">
        <v>60.715143659339297</v>
      </c>
      <c r="G21" s="66">
        <v>58.942360020096999</v>
      </c>
      <c r="H21" s="66">
        <v>57.356174544726699</v>
      </c>
      <c r="I21" s="66">
        <v>58.978031946453797</v>
      </c>
      <c r="J21" s="66">
        <v>1.382085109591858</v>
      </c>
      <c r="K21" s="66">
        <v>25.744141423117</v>
      </c>
      <c r="L21" s="66">
        <v>25.300981946738201</v>
      </c>
      <c r="M21" s="66">
        <v>24.3871550294628</v>
      </c>
      <c r="N21" s="66">
        <v>20.743496225387101</v>
      </c>
      <c r="O21" s="66">
        <v>20.192890317874198</v>
      </c>
      <c r="P21" s="66">
        <v>18.990507144054501</v>
      </c>
      <c r="Q21" s="66">
        <v>22.559862014438966</v>
      </c>
      <c r="R21" s="66">
        <v>2.6656583765005988</v>
      </c>
      <c r="S21" s="66">
        <v>15.012824215336501</v>
      </c>
      <c r="T21" s="66">
        <v>15.670676146356501</v>
      </c>
      <c r="U21" s="66">
        <v>18.077045903366599</v>
      </c>
      <c r="V21" s="66">
        <v>17.347228265905098</v>
      </c>
      <c r="W21" s="66">
        <v>17.3727286123504</v>
      </c>
      <c r="X21" s="66">
        <v>20.444666882388901</v>
      </c>
      <c r="Y21" s="66">
        <v>17.320861670950666</v>
      </c>
      <c r="Z21" s="66">
        <v>1.7504051022263789</v>
      </c>
      <c r="AA21" s="66">
        <v>16.769740491279901</v>
      </c>
      <c r="AB21" s="66">
        <v>17.076182887018899</v>
      </c>
      <c r="AC21" s="66">
        <v>17.397034510526499</v>
      </c>
      <c r="AD21" s="66">
        <v>15.312221112878101</v>
      </c>
      <c r="AE21" s="66">
        <v>16.3507993909375</v>
      </c>
      <c r="AF21" s="66">
        <v>16.066970414620201</v>
      </c>
      <c r="AG21" s="66">
        <v>16.49549146787685</v>
      </c>
      <c r="AH21" s="66">
        <v>0.68676654598254827</v>
      </c>
      <c r="AI21" s="66">
        <v>14.2438031596778</v>
      </c>
      <c r="AJ21" s="66">
        <v>14.5783330702778</v>
      </c>
      <c r="AK21" s="66">
        <v>15.1085471411713</v>
      </c>
      <c r="AL21" s="66">
        <v>15.332401156249301</v>
      </c>
      <c r="AM21" s="66">
        <v>14.815771131844052</v>
      </c>
      <c r="AN21" s="66">
        <v>0.42899550347843701</v>
      </c>
      <c r="AO21" s="66">
        <v>39.068499356036298</v>
      </c>
      <c r="AP21" s="66">
        <v>38.768699770953603</v>
      </c>
      <c r="AQ21" s="66">
        <v>38.284168833357903</v>
      </c>
      <c r="AR21" s="66">
        <v>29.3553285104643</v>
      </c>
      <c r="AS21" s="66">
        <v>33.048208847709098</v>
      </c>
      <c r="AT21" s="66">
        <v>29.226100263534001</v>
      </c>
      <c r="AU21" s="66">
        <v>34.625167597009202</v>
      </c>
      <c r="AV21" s="66">
        <v>4.2760627726013514</v>
      </c>
      <c r="AW21" s="43">
        <v>2.5360518971842101</v>
      </c>
      <c r="AX21" s="43">
        <v>2.5382335462439198</v>
      </c>
      <c r="AY21" s="43">
        <v>2.5385053402659401</v>
      </c>
      <c r="AZ21" s="43">
        <v>9.3631380983428993</v>
      </c>
      <c r="BA21" s="43">
        <v>9.6119963772553199</v>
      </c>
      <c r="BB21" s="43">
        <v>9.8474654806703192</v>
      </c>
      <c r="BC21" s="43">
        <v>6.0725651233271014</v>
      </c>
      <c r="BD21" s="43">
        <v>3.5377328158666672</v>
      </c>
      <c r="BE21" s="66">
        <v>58.472501931986798</v>
      </c>
      <c r="BF21" s="66">
        <v>56.120069481459097</v>
      </c>
      <c r="BG21" s="66">
        <v>58.484562862918899</v>
      </c>
      <c r="BH21" s="66">
        <v>55.950919131751</v>
      </c>
      <c r="BI21" s="66">
        <v>54.615423251694601</v>
      </c>
      <c r="BJ21" s="66">
        <v>56.728695331962079</v>
      </c>
      <c r="BK21" s="66">
        <v>1.5208689866856691</v>
      </c>
      <c r="BL21" s="66">
        <v>10.4690125365186</v>
      </c>
      <c r="BM21" s="66">
        <v>10.4079955921597</v>
      </c>
      <c r="BN21" s="66">
        <v>10.7284728887435</v>
      </c>
      <c r="BO21" s="66">
        <v>11.5388867812231</v>
      </c>
      <c r="BP21" s="66">
        <v>11.2123693690012</v>
      </c>
      <c r="BQ21" s="66">
        <v>11.898245065113001</v>
      </c>
      <c r="BR21" s="66">
        <v>11.042497038793185</v>
      </c>
      <c r="BS21" s="66">
        <v>0.55342144827333573</v>
      </c>
      <c r="BT21" s="66">
        <v>10.069347400249001</v>
      </c>
      <c r="BU21" s="66">
        <v>10.106775390897599</v>
      </c>
      <c r="BV21" s="66">
        <v>10.411025518411201</v>
      </c>
      <c r="BW21" s="43">
        <v>9.7273371940655409</v>
      </c>
      <c r="BX21" s="43">
        <v>9.52110630717387</v>
      </c>
      <c r="BY21" s="43">
        <v>9.8255780238920796</v>
      </c>
      <c r="BZ21" s="43">
        <v>9.9435283057815482</v>
      </c>
      <c r="CA21" s="43">
        <v>0.28871119070751455</v>
      </c>
      <c r="CC21" s="66"/>
      <c r="CD21" s="66"/>
      <c r="CE21" s="66"/>
      <c r="CJ21" s="66"/>
      <c r="CK21" s="66"/>
      <c r="CL21" s="66"/>
      <c r="CM21" s="66"/>
      <c r="CR21" s="66"/>
      <c r="CS21" s="66"/>
      <c r="CX21" s="66"/>
      <c r="CY21" s="66"/>
      <c r="CZ21" s="66"/>
      <c r="DA21" s="66"/>
      <c r="DB21" s="66"/>
      <c r="DC21" s="66"/>
      <c r="DD21" s="66"/>
      <c r="DE21" s="66"/>
      <c r="DO21" s="66"/>
      <c r="DP21" s="66"/>
      <c r="EF21" s="66"/>
      <c r="EG21" s="66"/>
      <c r="EH21" s="66"/>
      <c r="EJ21" s="66"/>
      <c r="EK21" s="66"/>
      <c r="EL21" s="66"/>
      <c r="EP21" s="66"/>
      <c r="EQ21" s="66"/>
      <c r="ET21" s="66"/>
      <c r="EV21" s="66"/>
      <c r="EW21" s="66"/>
    </row>
    <row r="22" spans="1:189" s="63" customFormat="1" ht="13.5" customHeight="1" x14ac:dyDescent="0.2">
      <c r="A22" s="35" t="s">
        <v>42</v>
      </c>
      <c r="B22" s="40" t="s">
        <v>122</v>
      </c>
      <c r="C22" s="62">
        <v>170.1409088915</v>
      </c>
      <c r="D22" s="63">
        <v>170.18027519769799</v>
      </c>
      <c r="E22" s="63">
        <v>169.978178754304</v>
      </c>
      <c r="F22" s="63">
        <v>172.35354069650501</v>
      </c>
      <c r="G22" s="63">
        <v>172.19825324061401</v>
      </c>
      <c r="H22" s="63">
        <v>172.185912530747</v>
      </c>
      <c r="I22" s="63">
        <v>171.17284488522799</v>
      </c>
      <c r="J22" s="63">
        <v>1.0761911689372889</v>
      </c>
      <c r="K22" s="63">
        <v>197.975122426513</v>
      </c>
      <c r="L22" s="63">
        <v>198.037787114466</v>
      </c>
      <c r="M22" s="63">
        <v>198.06499863423801</v>
      </c>
      <c r="N22" s="63">
        <v>202.79769175305</v>
      </c>
      <c r="O22" s="63">
        <v>202.86186149863599</v>
      </c>
      <c r="P22" s="63">
        <v>203.76712053633699</v>
      </c>
      <c r="Q22" s="63">
        <v>200.58409699387335</v>
      </c>
      <c r="R22" s="63">
        <v>2.577341996757732</v>
      </c>
      <c r="S22" s="63">
        <v>224.33072078626401</v>
      </c>
      <c r="T22" s="63">
        <v>223.38199265367501</v>
      </c>
      <c r="U22" s="63">
        <v>221.860429220252</v>
      </c>
      <c r="V22" s="63">
        <v>220.430850789235</v>
      </c>
      <c r="W22" s="63">
        <v>220.12782023601</v>
      </c>
      <c r="X22" s="63">
        <v>218.448041698639</v>
      </c>
      <c r="Y22" s="63">
        <v>221.42997589734583</v>
      </c>
      <c r="Z22" s="63">
        <v>1.9998238382500759</v>
      </c>
      <c r="AA22" s="63">
        <v>198.532930087772</v>
      </c>
      <c r="AB22" s="63">
        <v>197.377915678661</v>
      </c>
      <c r="AC22" s="63">
        <v>197.17915063255501</v>
      </c>
      <c r="AD22" s="63">
        <v>195.54681762385599</v>
      </c>
      <c r="AE22" s="63">
        <v>194.08285911239599</v>
      </c>
      <c r="AF22" s="63">
        <v>194.40802525604499</v>
      </c>
      <c r="AG22" s="63">
        <v>196.18794973188082</v>
      </c>
      <c r="AH22" s="63">
        <v>1.6282925149458514</v>
      </c>
      <c r="AI22" s="63">
        <v>211.445837422735</v>
      </c>
      <c r="AJ22" s="63">
        <v>212.40306451187499</v>
      </c>
      <c r="AK22" s="63">
        <v>211.31643871246001</v>
      </c>
      <c r="AL22" s="63">
        <v>210.09519810119099</v>
      </c>
      <c r="AM22" s="63">
        <v>211.31513468706527</v>
      </c>
      <c r="AN22" s="63">
        <v>0.81989656098481145</v>
      </c>
      <c r="AO22" s="63">
        <v>182.18681853808599</v>
      </c>
      <c r="AP22" s="63">
        <v>181.848100970703</v>
      </c>
      <c r="AQ22" s="63">
        <v>181.76044274883799</v>
      </c>
      <c r="AR22" s="63">
        <v>185.48777326482801</v>
      </c>
      <c r="AS22" s="63">
        <v>184.015444193169</v>
      </c>
      <c r="AT22" s="63">
        <v>185.454707893228</v>
      </c>
      <c r="AU22" s="63">
        <v>183.45888126814199</v>
      </c>
      <c r="AV22" s="63">
        <v>1.6076348621916694</v>
      </c>
      <c r="AW22" s="63">
        <v>184.39647348437899</v>
      </c>
      <c r="AX22" s="63">
        <v>184.364034722279</v>
      </c>
      <c r="AY22" s="63">
        <v>184.35805445471499</v>
      </c>
      <c r="AZ22" s="63">
        <v>190.243246003357</v>
      </c>
      <c r="BA22" s="63">
        <v>190.086905133946</v>
      </c>
      <c r="BB22" s="63">
        <v>189.84744939782701</v>
      </c>
      <c r="BC22" s="63">
        <v>187.21602719941714</v>
      </c>
      <c r="BD22" s="63">
        <v>2.8455265780775489</v>
      </c>
      <c r="BE22" s="63">
        <v>180.88990954416599</v>
      </c>
      <c r="BF22" s="63">
        <v>180.67690486771801</v>
      </c>
      <c r="BG22" s="63">
        <v>180.66082886363699</v>
      </c>
      <c r="BH22" s="63">
        <v>180.309521118416</v>
      </c>
      <c r="BI22" s="63">
        <v>180.39025055483501</v>
      </c>
      <c r="BJ22" s="63">
        <v>180.58548298975441</v>
      </c>
      <c r="BK22" s="63">
        <v>0.21022899209651491</v>
      </c>
      <c r="BL22" s="63">
        <v>272.09136105305402</v>
      </c>
      <c r="BM22" s="63">
        <v>274.71767410484802</v>
      </c>
      <c r="BN22" s="63">
        <v>268.38790497128298</v>
      </c>
      <c r="BO22" s="63">
        <v>253.22346979132001</v>
      </c>
      <c r="BP22" s="63">
        <v>258.64605253801699</v>
      </c>
      <c r="BQ22" s="63">
        <v>251.26199344053501</v>
      </c>
      <c r="BR22" s="63">
        <v>263.05474264984281</v>
      </c>
      <c r="BS22" s="63">
        <v>9.1404455678293015</v>
      </c>
      <c r="BT22" s="63">
        <v>267.83833274843801</v>
      </c>
      <c r="BU22" s="63">
        <v>269.15631080453801</v>
      </c>
      <c r="BV22" s="63">
        <v>265.34046323846798</v>
      </c>
      <c r="BW22" s="63">
        <v>281.98785993388299</v>
      </c>
      <c r="BX22" s="63">
        <v>286.88477673136498</v>
      </c>
      <c r="BY22" s="63">
        <v>282.373979872186</v>
      </c>
      <c r="BZ22" s="63">
        <v>275.59695388814629</v>
      </c>
      <c r="CA22" s="63">
        <v>8.377155360269688</v>
      </c>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row>
    <row r="23" spans="1:189" s="56" customFormat="1" ht="13.5" customHeight="1" x14ac:dyDescent="0.2">
      <c r="A23" s="36" t="s">
        <v>43</v>
      </c>
      <c r="B23" s="33" t="s">
        <v>121</v>
      </c>
      <c r="C23" s="23">
        <v>1.3148077976816701</v>
      </c>
      <c r="D23" s="24">
        <v>1.31590732659397</v>
      </c>
      <c r="E23" s="24">
        <v>1.3157201558978799</v>
      </c>
      <c r="F23" s="24">
        <v>1.31872892109888</v>
      </c>
      <c r="G23" s="24">
        <v>1.3185341855988699</v>
      </c>
      <c r="H23" s="24">
        <v>1.3191307108942101</v>
      </c>
      <c r="I23" s="24">
        <v>1.3171381829609132</v>
      </c>
      <c r="J23" s="24">
        <v>1.7032294057165145E-3</v>
      </c>
      <c r="K23" s="24">
        <v>1.5355388429671299</v>
      </c>
      <c r="L23" s="24">
        <v>1.5396321567395801</v>
      </c>
      <c r="M23" s="24">
        <v>1.5467915219657</v>
      </c>
      <c r="N23" s="24">
        <v>1.61182137321998</v>
      </c>
      <c r="O23" s="24">
        <v>1.6253808766206399</v>
      </c>
      <c r="P23" s="24">
        <v>1.647704588689</v>
      </c>
      <c r="Q23" s="24">
        <v>1.5844782267003383</v>
      </c>
      <c r="R23" s="24">
        <v>4.5175155906917612E-2</v>
      </c>
      <c r="S23" s="24">
        <v>1.7062828962088199</v>
      </c>
      <c r="T23" s="24">
        <v>1.6893470951381</v>
      </c>
      <c r="U23" s="24">
        <v>1.67790920901762</v>
      </c>
      <c r="V23" s="24">
        <v>1.6523492197915901</v>
      </c>
      <c r="W23" s="24">
        <v>1.65402362420356</v>
      </c>
      <c r="X23" s="24">
        <v>1.6323503346711501</v>
      </c>
      <c r="Y23" s="24">
        <v>1.66871039650514</v>
      </c>
      <c r="Z23" s="24">
        <v>2.4925314096156784E-2</v>
      </c>
      <c r="AA23" s="24">
        <v>1.6857921270540499</v>
      </c>
      <c r="AB23" s="24">
        <v>1.6804853776090201</v>
      </c>
      <c r="AC23" s="24">
        <v>1.6743726112748201</v>
      </c>
      <c r="AD23" s="24">
        <v>1.7180834815419701</v>
      </c>
      <c r="AE23" s="24">
        <v>1.6916883155003499</v>
      </c>
      <c r="AF23" s="24">
        <v>1.70100119032023</v>
      </c>
      <c r="AG23" s="24">
        <v>1.6919038505500732</v>
      </c>
      <c r="AH23" s="24">
        <v>1.4394791674113758E-2</v>
      </c>
      <c r="AI23" s="24">
        <v>1.76031665424384</v>
      </c>
      <c r="AJ23" s="24">
        <v>1.7516403508171601</v>
      </c>
      <c r="AK23" s="24">
        <v>1.73393068787976</v>
      </c>
      <c r="AL23" s="24">
        <v>1.72696566461752</v>
      </c>
      <c r="AM23" s="24">
        <v>1.7432133393895701</v>
      </c>
      <c r="AN23" s="24">
        <v>1.3357511511841511E-2</v>
      </c>
      <c r="AO23" s="24">
        <v>1.3455677415509999</v>
      </c>
      <c r="AP23" s="24">
        <v>1.3440066627721301</v>
      </c>
      <c r="AQ23" s="24">
        <v>1.3451218296790699</v>
      </c>
      <c r="AR23" s="24">
        <v>1.46328105718317</v>
      </c>
      <c r="AS23" s="24">
        <v>1.3656401858237199</v>
      </c>
      <c r="AT23" s="24">
        <v>1.46025164285901</v>
      </c>
      <c r="AU23" s="24">
        <v>1.3873115199780166</v>
      </c>
      <c r="AV23" s="24">
        <v>5.3164998660763504E-2</v>
      </c>
      <c r="AW23" s="24">
        <v>1.29787619020308</v>
      </c>
      <c r="AX23" s="24">
        <v>1.29770100030119</v>
      </c>
      <c r="AY23" s="24">
        <v>1.29749657985998</v>
      </c>
      <c r="AZ23" s="24">
        <v>1.33345739975792</v>
      </c>
      <c r="BA23" s="24">
        <v>1.3333067695177401</v>
      </c>
      <c r="BB23" s="24">
        <v>1.33162807164129</v>
      </c>
      <c r="BC23" s="24">
        <v>1.3152443352135335</v>
      </c>
      <c r="BD23" s="24">
        <v>1.7563209432723961E-2</v>
      </c>
      <c r="BE23" s="24">
        <v>1.32106842936406</v>
      </c>
      <c r="BF23" s="24">
        <v>1.32177314461621</v>
      </c>
      <c r="BG23" s="24">
        <v>1.3220513560898599</v>
      </c>
      <c r="BH23" s="24">
        <v>1.3230311835526001</v>
      </c>
      <c r="BI23" s="24">
        <v>1.3248937606715401</v>
      </c>
      <c r="BJ23" s="24">
        <v>1.322563574858854</v>
      </c>
      <c r="BK23" s="24">
        <v>1.3244645633998145E-3</v>
      </c>
      <c r="BL23" s="24">
        <v>2.1201689196004301</v>
      </c>
      <c r="BM23" s="24">
        <v>2.1446996704103101</v>
      </c>
      <c r="BN23" s="24">
        <v>2.1118077482314401</v>
      </c>
      <c r="BO23" s="24">
        <v>2.0148857349965299</v>
      </c>
      <c r="BP23" s="24">
        <v>2.0528414008426501</v>
      </c>
      <c r="BQ23" s="24">
        <v>1.99708518513943</v>
      </c>
      <c r="BR23" s="24">
        <v>2.0735814432034649</v>
      </c>
      <c r="BS23" s="24">
        <v>5.5402254182502234E-2</v>
      </c>
      <c r="BT23" s="24">
        <v>2.1673266900594301</v>
      </c>
      <c r="BU23" s="24">
        <v>2.1752325121863398</v>
      </c>
      <c r="BV23" s="24">
        <v>2.15247483020782</v>
      </c>
      <c r="BW23" s="24">
        <v>2.2144357144115401</v>
      </c>
      <c r="BX23" s="24">
        <v>2.2430084165956599</v>
      </c>
      <c r="BY23" s="24">
        <v>2.2242764701711102</v>
      </c>
      <c r="BZ23" s="24">
        <v>2.1961257722719831</v>
      </c>
      <c r="CA23" s="24">
        <v>3.2906479373427514E-2</v>
      </c>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row>
    <row r="24" spans="1:189" s="24" customFormat="1" ht="13.5" customHeight="1" x14ac:dyDescent="0.2">
      <c r="A24" s="36" t="s">
        <v>126</v>
      </c>
      <c r="B24" s="33" t="s">
        <v>123</v>
      </c>
      <c r="C24" s="23">
        <v>-4.5417632318456802E-2</v>
      </c>
      <c r="D24" s="24">
        <v>-4.6073021430141803E-2</v>
      </c>
      <c r="E24" s="24">
        <v>-4.8692215618640997E-2</v>
      </c>
      <c r="F24" s="24">
        <v>-4.4239523181486003E-2</v>
      </c>
      <c r="G24" s="24">
        <v>-4.6314681422796898E-2</v>
      </c>
      <c r="H24" s="24">
        <v>-4.7194944273530298E-2</v>
      </c>
      <c r="I24" s="24">
        <v>-4.6322003040842136E-2</v>
      </c>
      <c r="J24" s="24">
        <v>1.3902390847364164E-3</v>
      </c>
      <c r="K24" s="24">
        <v>0.22879102582078401</v>
      </c>
      <c r="L24" s="24">
        <v>0.23011816790039499</v>
      </c>
      <c r="M24" s="24">
        <v>0.23176526066183201</v>
      </c>
      <c r="N24" s="24">
        <v>0.27541671356359698</v>
      </c>
      <c r="O24" s="24">
        <v>0.28212352527919898</v>
      </c>
      <c r="P24" s="24">
        <v>0.293733318329992</v>
      </c>
      <c r="Q24" s="24">
        <v>0.25699133525929979</v>
      </c>
      <c r="R24" s="24">
        <v>2.7309565713453401E-2</v>
      </c>
      <c r="S24" s="24">
        <v>0.34623420373567798</v>
      </c>
      <c r="T24" s="24">
        <v>0.33502490472058599</v>
      </c>
      <c r="U24" s="24">
        <v>0.32517234098221998</v>
      </c>
      <c r="V24" s="24">
        <v>0.30909782032817301</v>
      </c>
      <c r="W24" s="24">
        <v>0.309904465128094</v>
      </c>
      <c r="X24" s="24">
        <v>0.29430199899118298</v>
      </c>
      <c r="Y24" s="24">
        <v>0.31995595564765572</v>
      </c>
      <c r="Z24" s="24">
        <v>1.7425495120225842E-2</v>
      </c>
      <c r="AA24" s="24">
        <v>0.32293194908505202</v>
      </c>
      <c r="AB24" s="24">
        <v>0.315507198067075</v>
      </c>
      <c r="AC24" s="24">
        <v>0.31125273979845403</v>
      </c>
      <c r="AD24" s="24">
        <v>0.33684315208883697</v>
      </c>
      <c r="AE24" s="24">
        <v>0.32195958432475202</v>
      </c>
      <c r="AF24" s="24">
        <v>0.32497651857902299</v>
      </c>
      <c r="AG24" s="24">
        <v>0.3222451903238655</v>
      </c>
      <c r="AH24" s="24">
        <v>8.0348030293008674E-3</v>
      </c>
      <c r="AI24" s="24">
        <v>0.38940376190660903</v>
      </c>
      <c r="AJ24" s="24">
        <v>0.38531681496659098</v>
      </c>
      <c r="AK24" s="24">
        <v>0.37274647258839699</v>
      </c>
      <c r="AL24" s="24">
        <v>0.36703362887701002</v>
      </c>
      <c r="AM24" s="24">
        <v>0.3786251695846517</v>
      </c>
      <c r="AN24" s="24">
        <v>9.0812865926485735E-3</v>
      </c>
      <c r="AO24" s="24">
        <v>7.4826065760948803E-3</v>
      </c>
      <c r="AP24" s="24">
        <v>3.0133777848706999E-3</v>
      </c>
      <c r="AQ24" s="24">
        <v>1.5024365691889501E-3</v>
      </c>
      <c r="AR24" s="24">
        <v>0.18139503078617999</v>
      </c>
      <c r="AS24" s="24">
        <v>4.0444633363145702E-2</v>
      </c>
      <c r="AT24" s="24">
        <v>0.17563355489445201</v>
      </c>
      <c r="AU24" s="24">
        <v>6.8245273328988706E-2</v>
      </c>
      <c r="AV24" s="24">
        <v>7.9067370365048087E-2</v>
      </c>
      <c r="AW24" s="24">
        <v>-1.1087199244231899E-2</v>
      </c>
      <c r="AX24" s="24">
        <v>-1.2156680766339601E-2</v>
      </c>
      <c r="AY24" s="24">
        <v>-1.25495829486053E-2</v>
      </c>
      <c r="AZ24" s="24">
        <v>4.9870893991968201E-2</v>
      </c>
      <c r="BA24" s="24">
        <v>4.8732525048005002E-2</v>
      </c>
      <c r="BB24" s="24">
        <v>4.8797925244858001E-2</v>
      </c>
      <c r="BC24" s="24">
        <v>1.8601313554275734E-2</v>
      </c>
      <c r="BD24" s="24">
        <v>3.0537824317198106E-2</v>
      </c>
      <c r="BE24" s="24">
        <v>-4.4315949787673198E-2</v>
      </c>
      <c r="BF24" s="24">
        <v>-4.7952513012616098E-2</v>
      </c>
      <c r="BG24" s="24">
        <v>-4.33391738641037E-2</v>
      </c>
      <c r="BH24" s="24">
        <v>-4.6552650256256801E-2</v>
      </c>
      <c r="BI24" s="24">
        <v>-4.6114873298686902E-2</v>
      </c>
      <c r="BJ24" s="24">
        <v>-4.5655032043867345E-2</v>
      </c>
      <c r="BK24" s="24">
        <v>1.6402397162757745E-3</v>
      </c>
      <c r="BL24" s="24">
        <v>0.53828823969040696</v>
      </c>
      <c r="BM24" s="24">
        <v>0.54170398733505998</v>
      </c>
      <c r="BN24" s="24">
        <v>0.53385267529618396</v>
      </c>
      <c r="BO24" s="24">
        <v>0.510582206293823</v>
      </c>
      <c r="BP24" s="24">
        <v>0.51840649183977505</v>
      </c>
      <c r="BQ24" s="24">
        <v>0.50002285979304595</v>
      </c>
      <c r="BR24" s="24">
        <v>0.52380941004138248</v>
      </c>
      <c r="BS24" s="24">
        <v>1.5278907019660155E-2</v>
      </c>
      <c r="BT24" s="24">
        <v>0.54731939087273196</v>
      </c>
      <c r="BU24" s="24">
        <v>0.54664097484014496</v>
      </c>
      <c r="BV24" s="24">
        <v>0.54019998748589304</v>
      </c>
      <c r="BW24" s="24">
        <v>0.55137587192597604</v>
      </c>
      <c r="BX24" s="24">
        <v>0.55193743720344401</v>
      </c>
      <c r="BY24" s="24">
        <v>0.54886739906511395</v>
      </c>
      <c r="BZ24" s="24">
        <v>0.54772351023221733</v>
      </c>
      <c r="CA24" s="24">
        <v>3.8803779448474767E-3</v>
      </c>
    </row>
    <row r="25" spans="1:189" s="43" customFormat="1" ht="13.5" customHeight="1" thickBot="1" x14ac:dyDescent="0.25">
      <c r="A25" s="37"/>
      <c r="B25" s="42" t="s">
        <v>124</v>
      </c>
      <c r="C25" s="172">
        <v>0.97566268909301801</v>
      </c>
      <c r="D25" s="43">
        <v>0.97795904879267304</v>
      </c>
      <c r="E25" s="43">
        <v>0.98030170984265796</v>
      </c>
      <c r="F25" s="43">
        <v>0.971891943874444</v>
      </c>
      <c r="G25" s="43">
        <v>0.97254750045095395</v>
      </c>
      <c r="H25" s="43">
        <v>0.97435571473925398</v>
      </c>
      <c r="I25" s="43">
        <v>0.97545310113216688</v>
      </c>
      <c r="J25" s="43">
        <v>2.948483238498167E-3</v>
      </c>
      <c r="K25" s="43">
        <v>1.59980605587168</v>
      </c>
      <c r="L25" s="43">
        <v>1.61185051817925</v>
      </c>
      <c r="M25" s="43">
        <v>1.6335488296499701</v>
      </c>
      <c r="N25" s="43">
        <v>1.7624411288850199</v>
      </c>
      <c r="O25" s="43">
        <v>1.8020916103920299</v>
      </c>
      <c r="P25" s="43">
        <v>1.8493467627795599</v>
      </c>
      <c r="Q25" s="43">
        <v>1.7098474842929183</v>
      </c>
      <c r="R25" s="43">
        <v>9.8547048819634497E-2</v>
      </c>
      <c r="S25" s="43">
        <v>1.80253248713795</v>
      </c>
      <c r="T25" s="43">
        <v>1.7674275864945399</v>
      </c>
      <c r="U25" s="43">
        <v>1.76476532431239</v>
      </c>
      <c r="V25" s="43">
        <v>1.7549836608687599</v>
      </c>
      <c r="W25" s="43">
        <v>1.7669455923519899</v>
      </c>
      <c r="X25" s="43">
        <v>1.7344836850416701</v>
      </c>
      <c r="Y25" s="43">
        <v>1.7651897227012165</v>
      </c>
      <c r="Z25" s="43">
        <v>2.020634277166122E-2</v>
      </c>
      <c r="AA25" s="43">
        <v>1.8488144696722399</v>
      </c>
      <c r="AB25" s="43">
        <v>1.8631713355595001</v>
      </c>
      <c r="AC25" s="43">
        <v>1.8392978284874799</v>
      </c>
      <c r="AD25" s="43">
        <v>1.9520960179615601</v>
      </c>
      <c r="AE25" s="43">
        <v>1.9044824224113599</v>
      </c>
      <c r="AF25" s="43">
        <v>1.9249721632249299</v>
      </c>
      <c r="AG25" s="43">
        <v>1.8888057062195116</v>
      </c>
      <c r="AH25" s="43">
        <v>4.1366019711301494E-2</v>
      </c>
      <c r="AI25" s="43">
        <v>1.9071210299049699</v>
      </c>
      <c r="AJ25" s="43">
        <v>1.90491583872613</v>
      </c>
      <c r="AK25" s="43">
        <v>1.8634296278964699</v>
      </c>
      <c r="AL25" s="43">
        <v>1.87090679858401</v>
      </c>
      <c r="AM25" s="43">
        <v>1.8865933237778949</v>
      </c>
      <c r="AN25" s="43">
        <v>1.9619665850960498E-2</v>
      </c>
      <c r="AO25" s="43">
        <v>1.0351469860170399</v>
      </c>
      <c r="AP25" s="43">
        <v>1.0296043581513501</v>
      </c>
      <c r="AQ25" s="43">
        <v>1.0282537488919701</v>
      </c>
      <c r="AR25" s="43">
        <v>1.5172525074331</v>
      </c>
      <c r="AS25" s="43">
        <v>1.1000955052614201</v>
      </c>
      <c r="AT25" s="43">
        <v>1.4953315059369101</v>
      </c>
      <c r="AU25" s="43">
        <v>1.2009474352819651</v>
      </c>
      <c r="AV25" s="43">
        <v>0.21739109913118446</v>
      </c>
      <c r="AW25" s="43">
        <v>0.95707879643923499</v>
      </c>
      <c r="AX25" s="43">
        <v>0.95664781706383595</v>
      </c>
      <c r="AY25" s="43">
        <v>0.95665994486158001</v>
      </c>
      <c r="AZ25" s="43">
        <v>1.0270618394195199</v>
      </c>
      <c r="BA25" s="43">
        <v>1.02641719500864</v>
      </c>
      <c r="BB25" s="43">
        <v>1.02647233514341</v>
      </c>
      <c r="BC25" s="43">
        <v>0.9917229879893702</v>
      </c>
      <c r="BD25" s="43">
        <v>3.492836518201526E-2</v>
      </c>
      <c r="BE25" s="43">
        <v>0.98102082076184205</v>
      </c>
      <c r="BF25" s="43">
        <v>0.98400326364715496</v>
      </c>
      <c r="BG25" s="43">
        <v>0.98115472572587104</v>
      </c>
      <c r="BH25" s="43">
        <v>0.98356095080583095</v>
      </c>
      <c r="BI25" s="43">
        <v>0.98530884809909602</v>
      </c>
      <c r="BJ25" s="43">
        <v>0.98300972180795898</v>
      </c>
      <c r="BK25" s="43">
        <v>1.6717474888709768E-3</v>
      </c>
      <c r="BL25" s="43">
        <v>1.71198700745234</v>
      </c>
      <c r="BM25" s="43">
        <v>1.69966222643323</v>
      </c>
      <c r="BN25" s="43">
        <v>1.7395212618867799</v>
      </c>
      <c r="BO25" s="43">
        <v>1.77026839251862</v>
      </c>
      <c r="BP25" s="43">
        <v>1.75618430439791</v>
      </c>
      <c r="BQ25" s="43">
        <v>1.7507130203022501</v>
      </c>
      <c r="BR25" s="43">
        <v>1.7380560354985217</v>
      </c>
      <c r="BS25" s="43">
        <v>2.4773288802606694E-2</v>
      </c>
      <c r="BT25" s="43">
        <v>1.7988493539160899</v>
      </c>
      <c r="BU25" s="43">
        <v>1.7813144080199601</v>
      </c>
      <c r="BV25" s="43">
        <v>1.8142242528674599</v>
      </c>
      <c r="BW25" s="43">
        <v>1.6694878133309901</v>
      </c>
      <c r="BX25" s="43">
        <v>1.55225182559113</v>
      </c>
      <c r="BY25" s="43">
        <v>1.64764191998478</v>
      </c>
      <c r="BZ25" s="43">
        <v>1.7106282622850684</v>
      </c>
      <c r="CA25" s="43">
        <v>9.5091651428636376E-2</v>
      </c>
    </row>
    <row r="26" spans="1:189" s="55" customFormat="1" ht="13.5" customHeight="1" x14ac:dyDescent="0.2">
      <c r="A26" s="36" t="s">
        <v>42</v>
      </c>
      <c r="B26" s="32" t="s">
        <v>122</v>
      </c>
      <c r="C26" s="179">
        <v>2.5551980287889502</v>
      </c>
      <c r="D26" s="67">
        <v>2.5548642642298298</v>
      </c>
      <c r="E26" s="67">
        <v>2.5565785451338301</v>
      </c>
      <c r="F26" s="67">
        <v>2.5365571582777999</v>
      </c>
      <c r="G26" s="67">
        <v>2.53785758661187</v>
      </c>
      <c r="H26" s="67">
        <v>2.5379609820795102</v>
      </c>
      <c r="I26" s="67">
        <v>2.5465027608536315</v>
      </c>
      <c r="J26" s="67">
        <v>9.0706475782335819E-3</v>
      </c>
      <c r="K26" s="67">
        <v>2.3366089423947098</v>
      </c>
      <c r="L26" s="67">
        <v>2.3361523611413002</v>
      </c>
      <c r="M26" s="67">
        <v>2.33595414024458</v>
      </c>
      <c r="N26" s="67">
        <v>2.3018868632333902</v>
      </c>
      <c r="O26" s="67">
        <v>2.3014304343202201</v>
      </c>
      <c r="P26" s="67">
        <v>2.2950068150518401</v>
      </c>
      <c r="Q26" s="67">
        <v>2.3178399260643401</v>
      </c>
      <c r="R26" s="67">
        <v>1.8533162166428838E-2</v>
      </c>
      <c r="S26" s="67">
        <v>2.1563008922468399</v>
      </c>
      <c r="T26" s="67">
        <v>2.1624152034096098</v>
      </c>
      <c r="U26" s="67">
        <v>2.1722757218929098</v>
      </c>
      <c r="V26" s="67">
        <v>2.18160194191353</v>
      </c>
      <c r="W26" s="67">
        <v>2.1835866071764101</v>
      </c>
      <c r="X26" s="67">
        <v>2.1946379222447399</v>
      </c>
      <c r="Y26" s="67">
        <v>2.1751363814806735</v>
      </c>
      <c r="Z26" s="67">
        <v>1.3027581495062612E-2</v>
      </c>
      <c r="AA26" s="67">
        <v>2.3325497719821402</v>
      </c>
      <c r="AB26" s="67">
        <v>2.3409675170649198</v>
      </c>
      <c r="AC26" s="67">
        <v>2.3424210830763399</v>
      </c>
      <c r="AD26" s="67">
        <v>2.3544140373930298</v>
      </c>
      <c r="AE26" s="67">
        <v>2.3652553862408099</v>
      </c>
      <c r="AF26" s="67">
        <v>2.3628403195747301</v>
      </c>
      <c r="AG26" s="67">
        <v>2.3497413525553283</v>
      </c>
      <c r="AH26" s="67">
        <v>1.1973715232571562E-2</v>
      </c>
      <c r="AI26" s="67">
        <v>2.2416399355075902</v>
      </c>
      <c r="AJ26" s="67">
        <v>2.2351235136596501</v>
      </c>
      <c r="AK26" s="67">
        <v>2.2425230932251901</v>
      </c>
      <c r="AL26" s="67">
        <v>2.2508849064830998</v>
      </c>
      <c r="AM26" s="67">
        <v>2.2425428622188823</v>
      </c>
      <c r="AN26" s="67">
        <v>5.6002701499262763E-3</v>
      </c>
      <c r="AO26" s="67">
        <v>2.4565095129025298</v>
      </c>
      <c r="AP26" s="67">
        <v>2.4591942349967999</v>
      </c>
      <c r="AQ26" s="67">
        <v>2.4598898406783101</v>
      </c>
      <c r="AR26" s="67">
        <v>2.4306040025510001</v>
      </c>
      <c r="AS26" s="67">
        <v>2.4421012398776298</v>
      </c>
      <c r="AT26" s="67">
        <v>2.4308612027919101</v>
      </c>
      <c r="AU26" s="67">
        <v>2.4465266722996968</v>
      </c>
      <c r="AV26" s="67">
        <v>1.2630791208059232E-2</v>
      </c>
      <c r="AW26" s="67">
        <v>2.4391170298752498</v>
      </c>
      <c r="AX26" s="67">
        <v>2.4393708490358899</v>
      </c>
      <c r="AY26" s="67">
        <v>2.4394176468959201</v>
      </c>
      <c r="AZ26" s="67">
        <v>2.3940828586640701</v>
      </c>
      <c r="BA26" s="67">
        <v>2.39526894506304</v>
      </c>
      <c r="BB26" s="67">
        <v>2.3970874784208802</v>
      </c>
      <c r="BC26" s="67">
        <v>2.4173908013258418</v>
      </c>
      <c r="BD26" s="67">
        <v>2.1928653502912638E-2</v>
      </c>
      <c r="BE26" s="67">
        <v>2.46681616153632</v>
      </c>
      <c r="BF26" s="67">
        <v>2.4685159902468099</v>
      </c>
      <c r="BG26" s="67">
        <v>2.4686443619567999</v>
      </c>
      <c r="BH26" s="67">
        <v>2.4714525156009999</v>
      </c>
      <c r="BI26" s="67">
        <v>2.4708067266725502</v>
      </c>
      <c r="BJ26" s="67">
        <v>2.4692471512026963</v>
      </c>
      <c r="BK26" s="67">
        <v>1.6794981245529448E-3</v>
      </c>
      <c r="BL26" s="67">
        <v>1.8778369433852999</v>
      </c>
      <c r="BM26" s="67">
        <v>1.86397836494984</v>
      </c>
      <c r="BN26" s="67">
        <v>1.8976084376232101</v>
      </c>
      <c r="BO26" s="67">
        <v>1.98151696902171</v>
      </c>
      <c r="BP26" s="67">
        <v>1.95094892162246</v>
      </c>
      <c r="BQ26" s="67">
        <v>1.99273563306657</v>
      </c>
      <c r="BR26" s="67">
        <v>1.9274375449448484</v>
      </c>
      <c r="BS26" s="67">
        <v>5.0196733124821757E-2</v>
      </c>
      <c r="BT26" s="67">
        <v>1.9005656424085899</v>
      </c>
      <c r="BU26" s="67">
        <v>1.8934838428175</v>
      </c>
      <c r="BV26" s="67">
        <v>1.91408339797812</v>
      </c>
      <c r="BW26" s="67">
        <v>1.8262950414483701</v>
      </c>
      <c r="BX26" s="67">
        <v>1.80145667999398</v>
      </c>
      <c r="BY26" s="67">
        <v>1.82432094126014</v>
      </c>
      <c r="BZ26" s="67">
        <v>1.8600342576511164</v>
      </c>
      <c r="CA26" s="67">
        <v>4.3833179499182147E-2</v>
      </c>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row>
    <row r="27" spans="1:189" s="56" customFormat="1" ht="13.5" customHeight="1" x14ac:dyDescent="0.2">
      <c r="A27" s="36" t="s">
        <v>43</v>
      </c>
      <c r="B27" s="33" t="s">
        <v>121</v>
      </c>
      <c r="C27" s="23">
        <v>0.39485191769401901</v>
      </c>
      <c r="D27" s="24">
        <v>0.396057890158933</v>
      </c>
      <c r="E27" s="24">
        <v>0.39585267096488103</v>
      </c>
      <c r="F27" s="24">
        <v>0.39914803359676199</v>
      </c>
      <c r="G27" s="24">
        <v>0.39893497640126002</v>
      </c>
      <c r="H27" s="24">
        <v>0.39958752639058998</v>
      </c>
      <c r="I27" s="24">
        <v>0.39740550253440748</v>
      </c>
      <c r="J27" s="24">
        <v>1.8657024350324691E-3</v>
      </c>
      <c r="K27" s="24">
        <v>0.61874500716710401</v>
      </c>
      <c r="L27" s="24">
        <v>0.622585708688149</v>
      </c>
      <c r="M27" s="24">
        <v>0.62927876207825295</v>
      </c>
      <c r="N27" s="24">
        <v>0.68869186902163204</v>
      </c>
      <c r="O27" s="24">
        <v>0.70077782547999101</v>
      </c>
      <c r="P27" s="24">
        <v>0.72045760985362695</v>
      </c>
      <c r="Q27" s="24">
        <v>0.66342279704812601</v>
      </c>
      <c r="R27" s="24">
        <v>4.1061908215326605E-2</v>
      </c>
      <c r="S27" s="24">
        <v>0.77085686067854398</v>
      </c>
      <c r="T27" s="24">
        <v>0.75646577632660095</v>
      </c>
      <c r="U27" s="24">
        <v>0.74666465424990203</v>
      </c>
      <c r="V27" s="24">
        <v>0.72451862889868501</v>
      </c>
      <c r="W27" s="24">
        <v>0.72597984048132402</v>
      </c>
      <c r="X27" s="24">
        <v>0.70695072143417403</v>
      </c>
      <c r="Y27" s="24">
        <v>0.7385727470115383</v>
      </c>
      <c r="Z27" s="24">
        <v>2.154048702835485E-2</v>
      </c>
      <c r="AA27" s="24">
        <v>0.75342665030284595</v>
      </c>
      <c r="AB27" s="24">
        <v>0.74887798939227701</v>
      </c>
      <c r="AC27" s="24">
        <v>0.74362061786418399</v>
      </c>
      <c r="AD27" s="24">
        <v>0.78080013861869801</v>
      </c>
      <c r="AE27" s="24">
        <v>0.75846378411763105</v>
      </c>
      <c r="AF27" s="24">
        <v>0.76638415056537701</v>
      </c>
      <c r="AG27" s="24">
        <v>0.75859555514350208</v>
      </c>
      <c r="AH27" s="24">
        <v>1.2241463130528327E-2</v>
      </c>
      <c r="AI27" s="24">
        <v>0.815834971144345</v>
      </c>
      <c r="AJ27" s="24">
        <v>0.80870658923370298</v>
      </c>
      <c r="AK27" s="24">
        <v>0.79404622944167602</v>
      </c>
      <c r="AL27" s="24">
        <v>0.78823939961353595</v>
      </c>
      <c r="AM27" s="24">
        <v>0.80170679735831496</v>
      </c>
      <c r="AN27" s="24">
        <v>1.1052799234227173E-2</v>
      </c>
      <c r="AO27" s="24">
        <v>0.42821502415526602</v>
      </c>
      <c r="AP27" s="24">
        <v>0.426540290143818</v>
      </c>
      <c r="AQ27" s="24">
        <v>0.42773684572912801</v>
      </c>
      <c r="AR27" s="24">
        <v>0.54920689925148902</v>
      </c>
      <c r="AS27" s="24">
        <v>0.449577417370777</v>
      </c>
      <c r="AT27" s="24">
        <v>0.54621700788719196</v>
      </c>
      <c r="AU27" s="24">
        <v>0.47124891408961167</v>
      </c>
      <c r="AV27" s="24">
        <v>5.4637278389990072E-2</v>
      </c>
      <c r="AW27" s="24">
        <v>0.376152765232732</v>
      </c>
      <c r="AX27" s="24">
        <v>0.37595801425097197</v>
      </c>
      <c r="AY27" s="24">
        <v>0.37573073571182802</v>
      </c>
      <c r="AZ27" s="24">
        <v>0.41517173554523001</v>
      </c>
      <c r="BA27" s="24">
        <v>0.415008756378757</v>
      </c>
      <c r="BB27" s="24">
        <v>0.41319118892124101</v>
      </c>
      <c r="BC27" s="24">
        <v>0.39520219934012668</v>
      </c>
      <c r="BD27" s="24">
        <v>1.9265873626296934E-2</v>
      </c>
      <c r="BE27" s="24">
        <v>0.40170519796043203</v>
      </c>
      <c r="BF27" s="24">
        <v>0.402474588932352</v>
      </c>
      <c r="BG27" s="24">
        <v>0.40277822051963902</v>
      </c>
      <c r="BH27" s="24">
        <v>0.403847066020599</v>
      </c>
      <c r="BI27" s="24">
        <v>0.40587667884766299</v>
      </c>
      <c r="BJ27" s="24">
        <v>0.40333635045613703</v>
      </c>
      <c r="BK27" s="24">
        <v>1.4442229148377893E-3</v>
      </c>
      <c r="BL27" s="24">
        <v>1.0841792127891801</v>
      </c>
      <c r="BM27" s="24">
        <v>1.1007756363749901</v>
      </c>
      <c r="BN27" s="24">
        <v>1.0784785026425301</v>
      </c>
      <c r="BO27" s="24">
        <v>1.01069802524053</v>
      </c>
      <c r="BP27" s="24">
        <v>1.03762217150091</v>
      </c>
      <c r="BQ27" s="24">
        <v>0.99789587186907602</v>
      </c>
      <c r="BR27" s="24">
        <v>1.0516082367362027</v>
      </c>
      <c r="BS27" s="24">
        <v>3.863199542513622E-2</v>
      </c>
      <c r="BT27" s="24">
        <v>1.1159166331756101</v>
      </c>
      <c r="BU27" s="24">
        <v>1.1211696199267001</v>
      </c>
      <c r="BV27" s="24">
        <v>1.1059963676817399</v>
      </c>
      <c r="BW27" s="24">
        <v>1.14693911605554</v>
      </c>
      <c r="BX27" s="24">
        <v>1.16543503395875</v>
      </c>
      <c r="BY27" s="24">
        <v>1.1533361214045701</v>
      </c>
      <c r="BZ27" s="24">
        <v>1.1347988153671518</v>
      </c>
      <c r="CA27" s="24">
        <v>2.1608136086750083E-2</v>
      </c>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row>
    <row r="28" spans="1:189" s="24" customFormat="1" ht="13.5" customHeight="1" x14ac:dyDescent="0.2">
      <c r="A28" s="36" t="s">
        <v>74</v>
      </c>
      <c r="B28" s="33" t="s">
        <v>123</v>
      </c>
      <c r="C28" s="23">
        <v>4.5417632318456601E-2</v>
      </c>
      <c r="D28" s="24">
        <v>4.6073021430141997E-2</v>
      </c>
      <c r="E28" s="24">
        <v>4.8692215618641697E-2</v>
      </c>
      <c r="F28" s="24">
        <v>4.4239523181485503E-2</v>
      </c>
      <c r="G28" s="24">
        <v>4.6314681422798099E-2</v>
      </c>
      <c r="H28" s="24">
        <v>4.7194944273530798E-2</v>
      </c>
      <c r="I28" s="24">
        <v>4.6322003040842448E-2</v>
      </c>
      <c r="J28" s="24">
        <v>1.3902390847368073E-3</v>
      </c>
      <c r="K28" s="24">
        <v>-0.22879102582078401</v>
      </c>
      <c r="L28" s="24">
        <v>-0.23011816790039599</v>
      </c>
      <c r="M28" s="24">
        <v>-0.23176526066183201</v>
      </c>
      <c r="N28" s="24">
        <v>-0.27541671356359598</v>
      </c>
      <c r="O28" s="24">
        <v>-0.28212352527919898</v>
      </c>
      <c r="P28" s="24">
        <v>-0.293733318329992</v>
      </c>
      <c r="Q28" s="24">
        <v>-0.25699133525929979</v>
      </c>
      <c r="R28" s="24">
        <v>2.7309565713453124E-2</v>
      </c>
      <c r="S28" s="24">
        <v>-0.34623420373567798</v>
      </c>
      <c r="T28" s="24">
        <v>-0.33502490472058499</v>
      </c>
      <c r="U28" s="24">
        <v>-0.32517234098221898</v>
      </c>
      <c r="V28" s="24">
        <v>-0.30909782032817301</v>
      </c>
      <c r="W28" s="24">
        <v>-0.309904465128094</v>
      </c>
      <c r="X28" s="24">
        <v>-0.29430199899118298</v>
      </c>
      <c r="Y28" s="24">
        <v>-0.31995595564765533</v>
      </c>
      <c r="Z28" s="24">
        <v>1.7425495120225648E-2</v>
      </c>
      <c r="AA28" s="24">
        <v>-0.32293194908505202</v>
      </c>
      <c r="AB28" s="24">
        <v>-0.315507198067075</v>
      </c>
      <c r="AC28" s="24">
        <v>-0.31125273979845502</v>
      </c>
      <c r="AD28" s="24">
        <v>-0.33684315208883697</v>
      </c>
      <c r="AE28" s="24">
        <v>-0.32195958432475302</v>
      </c>
      <c r="AF28" s="24">
        <v>-0.32497651857902399</v>
      </c>
      <c r="AG28" s="24">
        <v>-0.32224519032386606</v>
      </c>
      <c r="AH28" s="24">
        <v>8.0348030293006904E-3</v>
      </c>
      <c r="AI28" s="24">
        <v>-0.38940376190661002</v>
      </c>
      <c r="AJ28" s="24">
        <v>-0.38531681496659098</v>
      </c>
      <c r="AK28" s="24">
        <v>-0.37274647258839599</v>
      </c>
      <c r="AL28" s="24">
        <v>-0.36703362887701002</v>
      </c>
      <c r="AM28" s="24">
        <v>-0.37862516958465176</v>
      </c>
      <c r="AN28" s="24">
        <v>9.0812865926490332E-3</v>
      </c>
      <c r="AO28" s="24">
        <v>-7.4826065760951197E-3</v>
      </c>
      <c r="AP28" s="24">
        <v>-3.0133777848710499E-3</v>
      </c>
      <c r="AQ28" s="24">
        <v>-1.5024365691884E-3</v>
      </c>
      <c r="AR28" s="24">
        <v>-0.18139503078617999</v>
      </c>
      <c r="AS28" s="24">
        <v>-4.0444633363145598E-2</v>
      </c>
      <c r="AT28" s="24">
        <v>-0.17563355489445101</v>
      </c>
      <c r="AU28" s="24">
        <v>-6.824527332898854E-2</v>
      </c>
      <c r="AV28" s="24">
        <v>7.9067370365047851E-2</v>
      </c>
      <c r="AW28" s="24">
        <v>1.1087199244230701E-2</v>
      </c>
      <c r="AX28" s="24">
        <v>1.2156680766337901E-2</v>
      </c>
      <c r="AY28" s="24">
        <v>1.25495829486042E-2</v>
      </c>
      <c r="AZ28" s="24">
        <v>-4.9870893991968403E-2</v>
      </c>
      <c r="BA28" s="24">
        <v>-4.8732525048006202E-2</v>
      </c>
      <c r="BB28" s="24">
        <v>-4.8797925244857002E-2</v>
      </c>
      <c r="BC28" s="24">
        <v>-1.860131355427647E-2</v>
      </c>
      <c r="BD28" s="24">
        <v>3.0537824317197503E-2</v>
      </c>
      <c r="BE28" s="24">
        <v>4.4315949787672601E-2</v>
      </c>
      <c r="BF28" s="24">
        <v>4.7952513012617298E-2</v>
      </c>
      <c r="BG28" s="24">
        <v>4.33391738641032E-2</v>
      </c>
      <c r="BH28" s="24">
        <v>4.6552650256255698E-2</v>
      </c>
      <c r="BI28" s="24">
        <v>4.6114873298687797E-2</v>
      </c>
      <c r="BJ28" s="24">
        <v>4.5655032043867318E-2</v>
      </c>
      <c r="BK28" s="24">
        <v>1.6402397162762789E-3</v>
      </c>
      <c r="BL28" s="24">
        <v>-0.53828823969040696</v>
      </c>
      <c r="BM28" s="24">
        <v>-0.54170398733505998</v>
      </c>
      <c r="BN28" s="24">
        <v>-0.53385267529618297</v>
      </c>
      <c r="BO28" s="24">
        <v>-0.510582206293824</v>
      </c>
      <c r="BP28" s="24">
        <v>-0.51840649183977505</v>
      </c>
      <c r="BQ28" s="24">
        <v>-0.50002285979304495</v>
      </c>
      <c r="BR28" s="24">
        <v>-0.52380941004138226</v>
      </c>
      <c r="BS28" s="24">
        <v>1.5278907019660162E-2</v>
      </c>
      <c r="BT28" s="24">
        <v>-0.54731939087273196</v>
      </c>
      <c r="BU28" s="24">
        <v>-0.54664097484014595</v>
      </c>
      <c r="BV28" s="24">
        <v>-0.54019998748589304</v>
      </c>
      <c r="BW28" s="24">
        <v>-0.55137587192597604</v>
      </c>
      <c r="BX28" s="24">
        <v>-0.55193743720344401</v>
      </c>
      <c r="BY28" s="24">
        <v>-0.54886739906511495</v>
      </c>
      <c r="BZ28" s="24">
        <v>-0.54772351023221766</v>
      </c>
      <c r="CA28" s="24">
        <v>3.8803779448474797E-3</v>
      </c>
    </row>
    <row r="29" spans="1:189" s="46" customFormat="1" ht="13.5" customHeight="1" thickBot="1" x14ac:dyDescent="0.25">
      <c r="A29" s="36"/>
      <c r="B29" s="44" t="s">
        <v>124</v>
      </c>
      <c r="C29" s="45">
        <v>0.97566268909301901</v>
      </c>
      <c r="D29" s="46">
        <v>0.97795904879267204</v>
      </c>
      <c r="E29" s="46">
        <v>0.98030170984265697</v>
      </c>
      <c r="F29" s="46">
        <v>0.971891943874444</v>
      </c>
      <c r="G29" s="46">
        <v>0.97254750045095395</v>
      </c>
      <c r="H29" s="46">
        <v>0.97435571473925398</v>
      </c>
      <c r="I29" s="46">
        <v>0.97545310113216654</v>
      </c>
      <c r="J29" s="46">
        <v>2.9484832384977632E-3</v>
      </c>
      <c r="K29" s="46">
        <v>1.59980605587168</v>
      </c>
      <c r="L29" s="46">
        <v>1.61185051817925</v>
      </c>
      <c r="M29" s="46">
        <v>1.63354882964998</v>
      </c>
      <c r="N29" s="46">
        <v>1.7624411288850199</v>
      </c>
      <c r="O29" s="46">
        <v>1.8020916103920299</v>
      </c>
      <c r="P29" s="46">
        <v>1.8493467627795599</v>
      </c>
      <c r="Q29" s="46">
        <v>1.7098474842929197</v>
      </c>
      <c r="R29" s="46">
        <v>9.8547048819633207E-2</v>
      </c>
      <c r="S29" s="46">
        <v>1.80253248713795</v>
      </c>
      <c r="T29" s="46">
        <v>1.7674275864945299</v>
      </c>
      <c r="U29" s="46">
        <v>1.76476532431239</v>
      </c>
      <c r="V29" s="46">
        <v>1.7549836608687599</v>
      </c>
      <c r="W29" s="46">
        <v>1.7669455923519899</v>
      </c>
      <c r="X29" s="46">
        <v>1.7344836850416701</v>
      </c>
      <c r="Y29" s="46">
        <v>1.765189722701215</v>
      </c>
      <c r="Z29" s="46">
        <v>2.0206342771661036E-2</v>
      </c>
      <c r="AA29" s="46">
        <v>1.8488144696722399</v>
      </c>
      <c r="AB29" s="46">
        <v>1.8631713355595001</v>
      </c>
      <c r="AC29" s="46">
        <v>1.8392978284874799</v>
      </c>
      <c r="AD29" s="46">
        <v>1.9520960179615701</v>
      </c>
      <c r="AE29" s="46">
        <v>1.9044824224113599</v>
      </c>
      <c r="AF29" s="46">
        <v>1.9249721632249299</v>
      </c>
      <c r="AG29" s="46">
        <v>1.8888057062195134</v>
      </c>
      <c r="AH29" s="46">
        <v>4.136601971130404E-2</v>
      </c>
      <c r="AI29" s="46">
        <v>1.9071210299049699</v>
      </c>
      <c r="AJ29" s="46">
        <v>1.90491583872613</v>
      </c>
      <c r="AK29" s="46">
        <v>1.8634296278964599</v>
      </c>
      <c r="AL29" s="46">
        <v>1.87090679858402</v>
      </c>
      <c r="AM29" s="46">
        <v>1.8865933237778949</v>
      </c>
      <c r="AN29" s="46">
        <v>1.9619665850961449E-2</v>
      </c>
      <c r="AO29" s="46">
        <v>1.0351469860170399</v>
      </c>
      <c r="AP29" s="46">
        <v>1.0296043581513501</v>
      </c>
      <c r="AQ29" s="46">
        <v>1.0282537488919701</v>
      </c>
      <c r="AR29" s="46">
        <v>1.5172525074331</v>
      </c>
      <c r="AS29" s="46">
        <v>1.1000955052614201</v>
      </c>
      <c r="AT29" s="46">
        <v>1.4953315059368999</v>
      </c>
      <c r="AU29" s="46">
        <v>1.2009474352819633</v>
      </c>
      <c r="AV29" s="46">
        <v>0.21739109913118176</v>
      </c>
      <c r="AW29" s="46">
        <v>0.95707879643923499</v>
      </c>
      <c r="AX29" s="46">
        <v>0.95664781706383495</v>
      </c>
      <c r="AY29" s="46">
        <v>0.95665994486158001</v>
      </c>
      <c r="AZ29" s="46">
        <v>1.0270618394195199</v>
      </c>
      <c r="BA29" s="46">
        <v>1.02641719500864</v>
      </c>
      <c r="BB29" s="46">
        <v>1.02647233514341</v>
      </c>
      <c r="BC29" s="46">
        <v>0.99172298798936998</v>
      </c>
      <c r="BD29" s="46">
        <v>3.4928365182015426E-2</v>
      </c>
      <c r="BE29" s="46">
        <v>0.98102082076184105</v>
      </c>
      <c r="BF29" s="46">
        <v>0.98400326364715596</v>
      </c>
      <c r="BG29" s="46">
        <v>0.98115472572587104</v>
      </c>
      <c r="BH29" s="46">
        <v>0.98356095080583095</v>
      </c>
      <c r="BI29" s="46">
        <v>0.98530884809909702</v>
      </c>
      <c r="BJ29" s="46">
        <v>0.98300972180795942</v>
      </c>
      <c r="BK29" s="46">
        <v>1.6717474888716082E-3</v>
      </c>
      <c r="BL29" s="46">
        <v>1.71198700745234</v>
      </c>
      <c r="BM29" s="46">
        <v>1.69966222643323</v>
      </c>
      <c r="BN29" s="46">
        <v>1.7395212618867799</v>
      </c>
      <c r="BO29" s="46">
        <v>1.77026839251862</v>
      </c>
      <c r="BP29" s="46">
        <v>1.75618430439791</v>
      </c>
      <c r="BQ29" s="46">
        <v>1.7507130203022501</v>
      </c>
      <c r="BR29" s="46">
        <v>1.7380560354985217</v>
      </c>
      <c r="BS29" s="46">
        <v>2.4773288802606694E-2</v>
      </c>
      <c r="BT29" s="46">
        <v>1.7988493539160899</v>
      </c>
      <c r="BU29" s="46">
        <v>1.7813144080199601</v>
      </c>
      <c r="BV29" s="46">
        <v>1.8142242528674599</v>
      </c>
      <c r="BW29" s="46">
        <v>1.6694878133309901</v>
      </c>
      <c r="BX29" s="46">
        <v>1.55225182559113</v>
      </c>
      <c r="BY29" s="46">
        <v>1.64764191998478</v>
      </c>
      <c r="BZ29" s="46">
        <v>1.7106282622850684</v>
      </c>
      <c r="CA29" s="46">
        <v>9.5091651428636376E-2</v>
      </c>
    </row>
    <row r="30" spans="1:189" s="41" customFormat="1" ht="13.5" customHeight="1" x14ac:dyDescent="0.2">
      <c r="A30" s="35" t="s">
        <v>42</v>
      </c>
      <c r="B30" s="40" t="s">
        <v>73</v>
      </c>
      <c r="C30" s="62" t="s">
        <v>203</v>
      </c>
      <c r="D30" s="63" t="s">
        <v>203</v>
      </c>
      <c r="E30" s="63" t="s">
        <v>203</v>
      </c>
      <c r="F30" s="41" t="s">
        <v>203</v>
      </c>
      <c r="G30" s="63" t="s">
        <v>203</v>
      </c>
      <c r="H30" s="63" t="s">
        <v>203</v>
      </c>
      <c r="I30" s="63"/>
      <c r="J30" s="63"/>
      <c r="K30" s="41" t="s">
        <v>203</v>
      </c>
      <c r="L30" s="63" t="s">
        <v>203</v>
      </c>
      <c r="M30" s="63" t="s">
        <v>203</v>
      </c>
      <c r="N30" s="63" t="s">
        <v>203</v>
      </c>
      <c r="O30" s="63" t="s">
        <v>203</v>
      </c>
      <c r="P30" s="63" t="s">
        <v>203</v>
      </c>
      <c r="Q30" s="63"/>
      <c r="R30" s="63"/>
      <c r="S30" s="63" t="s">
        <v>203</v>
      </c>
      <c r="T30" s="63" t="s">
        <v>203</v>
      </c>
      <c r="U30" s="63" t="s">
        <v>203</v>
      </c>
      <c r="V30" s="63" t="s">
        <v>203</v>
      </c>
      <c r="W30" s="63" t="s">
        <v>203</v>
      </c>
      <c r="X30" s="63" t="s">
        <v>203</v>
      </c>
      <c r="Y30" s="63"/>
      <c r="Z30" s="63"/>
      <c r="AA30" s="63" t="s">
        <v>203</v>
      </c>
      <c r="AB30" s="63" t="s">
        <v>203</v>
      </c>
      <c r="AC30" s="63" t="s">
        <v>203</v>
      </c>
      <c r="AD30" s="63" t="s">
        <v>203</v>
      </c>
      <c r="AE30" s="63" t="s">
        <v>203</v>
      </c>
      <c r="AF30" s="63" t="s">
        <v>203</v>
      </c>
      <c r="AG30" s="63"/>
      <c r="AH30" s="63"/>
      <c r="AI30" s="63" t="s">
        <v>203</v>
      </c>
      <c r="AJ30" s="63" t="s">
        <v>203</v>
      </c>
      <c r="AK30" s="63" t="s">
        <v>203</v>
      </c>
      <c r="AL30" s="63" t="s">
        <v>203</v>
      </c>
      <c r="AM30" s="63"/>
      <c r="AN30" s="63"/>
      <c r="AO30" s="63" t="s">
        <v>203</v>
      </c>
      <c r="AP30" s="63" t="s">
        <v>203</v>
      </c>
      <c r="AQ30" s="63" t="s">
        <v>203</v>
      </c>
      <c r="AR30" s="63" t="s">
        <v>203</v>
      </c>
      <c r="AS30" s="63" t="s">
        <v>203</v>
      </c>
      <c r="AT30" s="63" t="s">
        <v>203</v>
      </c>
      <c r="AU30" s="63"/>
      <c r="AV30" s="63"/>
      <c r="AW30" s="63" t="s">
        <v>203</v>
      </c>
      <c r="AX30" s="63" t="s">
        <v>203</v>
      </c>
      <c r="AY30" s="63" t="s">
        <v>203</v>
      </c>
      <c r="AZ30" s="63" t="s">
        <v>203</v>
      </c>
      <c r="BA30" s="63" t="s">
        <v>203</v>
      </c>
      <c r="BB30" s="63" t="s">
        <v>203</v>
      </c>
      <c r="BC30" s="63"/>
      <c r="BD30" s="63"/>
      <c r="BE30" s="63" t="s">
        <v>203</v>
      </c>
      <c r="BF30" s="63" t="s">
        <v>203</v>
      </c>
      <c r="BG30" s="63" t="s">
        <v>203</v>
      </c>
      <c r="BH30" s="63" t="s">
        <v>203</v>
      </c>
      <c r="BI30" s="63" t="s">
        <v>203</v>
      </c>
      <c r="BJ30" s="63"/>
      <c r="BK30" s="63"/>
      <c r="BL30" s="63" t="s">
        <v>265</v>
      </c>
      <c r="BM30" s="63" t="s">
        <v>265</v>
      </c>
      <c r="BN30" s="63" t="s">
        <v>265</v>
      </c>
      <c r="BO30" s="63" t="s">
        <v>265</v>
      </c>
      <c r="BP30" s="63" t="s">
        <v>265</v>
      </c>
      <c r="BQ30" s="63" t="s">
        <v>265</v>
      </c>
      <c r="BR30" s="63"/>
      <c r="BS30" s="63"/>
      <c r="BT30" s="63" t="s">
        <v>265</v>
      </c>
      <c r="BU30" s="63" t="s">
        <v>265</v>
      </c>
      <c r="BV30" s="63" t="s">
        <v>265</v>
      </c>
      <c r="BW30" s="63" t="s">
        <v>265</v>
      </c>
      <c r="BX30" s="63" t="s">
        <v>265</v>
      </c>
      <c r="BY30" s="63" t="s">
        <v>265</v>
      </c>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G30" s="63"/>
      <c r="DH30" s="63"/>
      <c r="DI30" s="63"/>
      <c r="DJ30" s="63"/>
      <c r="DK30" s="63"/>
      <c r="DL30" s="63"/>
      <c r="DM30" s="63"/>
      <c r="DN30" s="63"/>
      <c r="DO30" s="63"/>
      <c r="DP30" s="63"/>
      <c r="DQ30" s="63"/>
      <c r="DS30" s="63"/>
      <c r="DT30" s="63"/>
      <c r="DU30" s="63"/>
      <c r="DV30" s="63"/>
      <c r="DW30" s="63"/>
      <c r="DX30" s="63"/>
      <c r="DY30" s="63"/>
      <c r="DZ30" s="63"/>
      <c r="EA30" s="63"/>
      <c r="EB30" s="63"/>
      <c r="EC30" s="63"/>
      <c r="ED30" s="63"/>
      <c r="EE30" s="63"/>
      <c r="EF30" s="63"/>
      <c r="EG30" s="63"/>
      <c r="EH30" s="63"/>
      <c r="EI30" s="63"/>
      <c r="EJ30" s="63"/>
      <c r="EK30" s="63"/>
      <c r="EL30" s="63"/>
      <c r="EM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row>
    <row r="31" spans="1:189" s="24" customFormat="1" ht="13.5" customHeight="1" x14ac:dyDescent="0.2">
      <c r="A31" s="36" t="s">
        <v>43</v>
      </c>
      <c r="B31" s="33" t="s">
        <v>110</v>
      </c>
      <c r="C31" s="180" t="s">
        <v>204</v>
      </c>
      <c r="D31" s="56" t="s">
        <v>204</v>
      </c>
      <c r="E31" s="56" t="s">
        <v>204</v>
      </c>
      <c r="F31" s="24" t="s">
        <v>204</v>
      </c>
      <c r="G31" s="56" t="s">
        <v>204</v>
      </c>
      <c r="H31" s="56" t="s">
        <v>204</v>
      </c>
      <c r="I31" s="56"/>
      <c r="J31" s="56"/>
      <c r="K31" s="24" t="s">
        <v>216</v>
      </c>
      <c r="L31" s="56" t="s">
        <v>216</v>
      </c>
      <c r="M31" s="56" t="s">
        <v>216</v>
      </c>
      <c r="N31" s="56" t="s">
        <v>216</v>
      </c>
      <c r="O31" s="56" t="s">
        <v>225</v>
      </c>
      <c r="P31" s="56" t="s">
        <v>225</v>
      </c>
      <c r="Q31" s="56"/>
      <c r="R31" s="56"/>
      <c r="S31" s="56" t="s">
        <v>225</v>
      </c>
      <c r="T31" s="56" t="s">
        <v>225</v>
      </c>
      <c r="U31" s="56" t="s">
        <v>225</v>
      </c>
      <c r="V31" s="56" t="s">
        <v>225</v>
      </c>
      <c r="W31" s="56" t="s">
        <v>225</v>
      </c>
      <c r="X31" s="56" t="s">
        <v>225</v>
      </c>
      <c r="Y31" s="56"/>
      <c r="Z31" s="56"/>
      <c r="AA31" s="56" t="s">
        <v>225</v>
      </c>
      <c r="AB31" s="56" t="s">
        <v>225</v>
      </c>
      <c r="AC31" s="56" t="s">
        <v>225</v>
      </c>
      <c r="AD31" s="56" t="s">
        <v>225</v>
      </c>
      <c r="AE31" s="56" t="s">
        <v>225</v>
      </c>
      <c r="AF31" s="56" t="s">
        <v>225</v>
      </c>
      <c r="AG31" s="56"/>
      <c r="AH31" s="56"/>
      <c r="AI31" s="56" t="s">
        <v>225</v>
      </c>
      <c r="AJ31" s="56" t="s">
        <v>225</v>
      </c>
      <c r="AK31" s="56" t="s">
        <v>225</v>
      </c>
      <c r="AL31" s="56" t="s">
        <v>225</v>
      </c>
      <c r="AM31" s="56"/>
      <c r="AN31" s="56"/>
      <c r="AO31" s="56" t="s">
        <v>204</v>
      </c>
      <c r="AP31" s="56" t="s">
        <v>204</v>
      </c>
      <c r="AQ31" s="56" t="s">
        <v>204</v>
      </c>
      <c r="AR31" s="56" t="s">
        <v>216</v>
      </c>
      <c r="AS31" s="56" t="s">
        <v>204</v>
      </c>
      <c r="AT31" s="56" t="s">
        <v>216</v>
      </c>
      <c r="AU31" s="56"/>
      <c r="AV31" s="56"/>
      <c r="AW31" s="56" t="s">
        <v>204</v>
      </c>
      <c r="AX31" s="56" t="s">
        <v>204</v>
      </c>
      <c r="AY31" s="56" t="s">
        <v>204</v>
      </c>
      <c r="AZ31" s="56" t="s">
        <v>204</v>
      </c>
      <c r="BA31" s="56" t="s">
        <v>204</v>
      </c>
      <c r="BB31" s="56" t="s">
        <v>204</v>
      </c>
      <c r="BC31" s="56"/>
      <c r="BD31" s="56"/>
      <c r="BE31" s="56" t="s">
        <v>204</v>
      </c>
      <c r="BF31" s="56" t="s">
        <v>204</v>
      </c>
      <c r="BG31" s="56" t="s">
        <v>204</v>
      </c>
      <c r="BH31" s="56" t="s">
        <v>204</v>
      </c>
      <c r="BI31" s="56" t="s">
        <v>204</v>
      </c>
      <c r="BJ31" s="56"/>
      <c r="BK31" s="56"/>
      <c r="BL31" s="56" t="s">
        <v>266</v>
      </c>
      <c r="BM31" s="56" t="s">
        <v>266</v>
      </c>
      <c r="BN31" s="56" t="s">
        <v>266</v>
      </c>
      <c r="BO31" s="56" t="s">
        <v>266</v>
      </c>
      <c r="BP31" s="56" t="s">
        <v>266</v>
      </c>
      <c r="BQ31" s="56" t="s">
        <v>225</v>
      </c>
      <c r="BR31" s="56"/>
      <c r="BS31" s="56"/>
      <c r="BT31" s="56" t="s">
        <v>266</v>
      </c>
      <c r="BU31" s="56" t="s">
        <v>266</v>
      </c>
      <c r="BV31" s="56" t="s">
        <v>266</v>
      </c>
      <c r="BW31" s="56" t="s">
        <v>266</v>
      </c>
      <c r="BX31" s="56" t="s">
        <v>266</v>
      </c>
      <c r="BY31" s="56" t="s">
        <v>266</v>
      </c>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G31" s="56"/>
      <c r="DH31" s="56"/>
      <c r="DI31" s="56"/>
      <c r="DJ31" s="56"/>
      <c r="DK31" s="56"/>
      <c r="DL31" s="56"/>
      <c r="DM31" s="56"/>
      <c r="DN31" s="56"/>
      <c r="DO31" s="56"/>
      <c r="DP31" s="56"/>
      <c r="DQ31" s="56"/>
      <c r="DS31" s="56"/>
      <c r="DT31" s="56"/>
      <c r="DU31" s="56"/>
      <c r="DV31" s="56"/>
      <c r="DW31" s="56"/>
      <c r="DX31" s="56"/>
      <c r="DY31" s="56"/>
      <c r="DZ31" s="56"/>
      <c r="EA31" s="56"/>
      <c r="EB31" s="56"/>
      <c r="EC31" s="56"/>
      <c r="ED31" s="56"/>
      <c r="EE31" s="56"/>
      <c r="EF31" s="56"/>
      <c r="EG31" s="56"/>
      <c r="EH31" s="56"/>
      <c r="EI31" s="56"/>
      <c r="EJ31" s="56"/>
      <c r="EK31" s="56"/>
      <c r="EL31" s="56"/>
      <c r="EM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row>
    <row r="32" spans="1:189" s="24" customFormat="1" ht="13.5" customHeight="1" x14ac:dyDescent="0.2">
      <c r="A32" s="36" t="s">
        <v>77</v>
      </c>
      <c r="B32" s="33" t="s">
        <v>111</v>
      </c>
      <c r="C32" s="180" t="s">
        <v>205</v>
      </c>
      <c r="D32" s="56" t="s">
        <v>205</v>
      </c>
      <c r="E32" s="56" t="s">
        <v>205</v>
      </c>
      <c r="F32" s="24" t="s">
        <v>205</v>
      </c>
      <c r="G32" s="56" t="s">
        <v>205</v>
      </c>
      <c r="H32" s="56" t="s">
        <v>205</v>
      </c>
      <c r="I32" s="56"/>
      <c r="J32" s="56"/>
      <c r="K32" s="24" t="s">
        <v>217</v>
      </c>
      <c r="L32" s="56" t="s">
        <v>217</v>
      </c>
      <c r="M32" s="56" t="s">
        <v>217</v>
      </c>
      <c r="N32" s="56" t="s">
        <v>217</v>
      </c>
      <c r="O32" s="56" t="s">
        <v>217</v>
      </c>
      <c r="P32" s="56" t="s">
        <v>217</v>
      </c>
      <c r="Q32" s="56"/>
      <c r="R32" s="56"/>
      <c r="S32" s="56" t="s">
        <v>230</v>
      </c>
      <c r="T32" s="56" t="s">
        <v>230</v>
      </c>
      <c r="U32" s="56" t="s">
        <v>230</v>
      </c>
      <c r="V32" s="56" t="s">
        <v>230</v>
      </c>
      <c r="W32" s="56" t="s">
        <v>230</v>
      </c>
      <c r="X32" s="56" t="s">
        <v>217</v>
      </c>
      <c r="Y32" s="56"/>
      <c r="Z32" s="56"/>
      <c r="AA32" s="56" t="s">
        <v>230</v>
      </c>
      <c r="AB32" s="56" t="s">
        <v>230</v>
      </c>
      <c r="AC32" s="56" t="s">
        <v>230</v>
      </c>
      <c r="AD32" s="56" t="s">
        <v>230</v>
      </c>
      <c r="AE32" s="56" t="s">
        <v>230</v>
      </c>
      <c r="AF32" s="56" t="s">
        <v>230</v>
      </c>
      <c r="AG32" s="56"/>
      <c r="AH32" s="56"/>
      <c r="AI32" s="56" t="s">
        <v>230</v>
      </c>
      <c r="AJ32" s="56" t="s">
        <v>230</v>
      </c>
      <c r="AK32" s="56" t="s">
        <v>230</v>
      </c>
      <c r="AL32" s="56" t="s">
        <v>230</v>
      </c>
      <c r="AM32" s="56"/>
      <c r="AN32" s="56"/>
      <c r="AO32" s="56" t="s">
        <v>205</v>
      </c>
      <c r="AP32" s="56" t="s">
        <v>205</v>
      </c>
      <c r="AQ32" s="56" t="s">
        <v>205</v>
      </c>
      <c r="AR32" s="56" t="s">
        <v>217</v>
      </c>
      <c r="AS32" s="56" t="s">
        <v>205</v>
      </c>
      <c r="AT32" s="56" t="s">
        <v>217</v>
      </c>
      <c r="AU32" s="56"/>
      <c r="AV32" s="56"/>
      <c r="AW32" s="56" t="s">
        <v>205</v>
      </c>
      <c r="AX32" s="56" t="s">
        <v>205</v>
      </c>
      <c r="AY32" s="56" t="s">
        <v>205</v>
      </c>
      <c r="AZ32" s="56" t="s">
        <v>205</v>
      </c>
      <c r="BA32" s="56" t="s">
        <v>205</v>
      </c>
      <c r="BB32" s="56" t="s">
        <v>205</v>
      </c>
      <c r="BC32" s="56"/>
      <c r="BD32" s="56"/>
      <c r="BE32" s="56" t="s">
        <v>205</v>
      </c>
      <c r="BF32" s="56" t="s">
        <v>205</v>
      </c>
      <c r="BG32" s="56" t="s">
        <v>205</v>
      </c>
      <c r="BH32" s="56" t="s">
        <v>205</v>
      </c>
      <c r="BI32" s="56" t="s">
        <v>205</v>
      </c>
      <c r="BJ32" s="56"/>
      <c r="BK32" s="56"/>
      <c r="BL32" s="56" t="s">
        <v>230</v>
      </c>
      <c r="BM32" s="56" t="s">
        <v>230</v>
      </c>
      <c r="BN32" s="56" t="s">
        <v>230</v>
      </c>
      <c r="BO32" s="56" t="s">
        <v>230</v>
      </c>
      <c r="BP32" s="56" t="s">
        <v>230</v>
      </c>
      <c r="BQ32" s="56" t="s">
        <v>230</v>
      </c>
      <c r="BR32" s="56"/>
      <c r="BS32" s="56"/>
      <c r="BT32" s="56" t="s">
        <v>230</v>
      </c>
      <c r="BU32" s="56" t="s">
        <v>230</v>
      </c>
      <c r="BV32" s="56" t="s">
        <v>230</v>
      </c>
      <c r="BW32" s="56" t="s">
        <v>230</v>
      </c>
      <c r="BX32" s="56" t="s">
        <v>230</v>
      </c>
      <c r="BY32" s="56" t="s">
        <v>230</v>
      </c>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G32" s="56"/>
      <c r="DH32" s="56"/>
      <c r="DI32" s="56"/>
      <c r="DJ32" s="56"/>
      <c r="DK32" s="56"/>
      <c r="DL32" s="56"/>
      <c r="DM32" s="56"/>
      <c r="DN32" s="56"/>
      <c r="DO32" s="56"/>
      <c r="DP32" s="56"/>
      <c r="DQ32" s="56"/>
      <c r="DS32" s="56"/>
      <c r="DT32" s="56"/>
      <c r="DU32" s="56"/>
      <c r="DV32" s="56"/>
      <c r="DW32" s="56"/>
      <c r="DX32" s="56"/>
      <c r="DY32" s="56"/>
      <c r="DZ32" s="56"/>
      <c r="EA32" s="56"/>
      <c r="EB32" s="56"/>
      <c r="EC32" s="56"/>
      <c r="ED32" s="56"/>
      <c r="EE32" s="56"/>
      <c r="EF32" s="56"/>
      <c r="EG32" s="56"/>
      <c r="EH32" s="56"/>
      <c r="EI32" s="56"/>
      <c r="EJ32" s="56"/>
      <c r="EK32" s="56"/>
      <c r="EL32" s="56"/>
      <c r="EM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row>
    <row r="33" spans="1:189" s="43" customFormat="1" ht="13.5" customHeight="1" thickBot="1" x14ac:dyDescent="0.25">
      <c r="A33" s="37"/>
      <c r="B33" s="44" t="s">
        <v>112</v>
      </c>
      <c r="C33" s="181" t="s">
        <v>206</v>
      </c>
      <c r="D33" s="57" t="s">
        <v>206</v>
      </c>
      <c r="E33" s="57" t="s">
        <v>206</v>
      </c>
      <c r="F33" s="43" t="s">
        <v>206</v>
      </c>
      <c r="G33" s="57" t="s">
        <v>206</v>
      </c>
      <c r="H33" s="57" t="s">
        <v>206</v>
      </c>
      <c r="I33" s="57"/>
      <c r="J33" s="57"/>
      <c r="K33" s="43" t="s">
        <v>218</v>
      </c>
      <c r="L33" s="57" t="s">
        <v>218</v>
      </c>
      <c r="M33" s="57" t="s">
        <v>218</v>
      </c>
      <c r="N33" s="57" t="s">
        <v>218</v>
      </c>
      <c r="O33" s="57" t="s">
        <v>218</v>
      </c>
      <c r="P33" s="57" t="s">
        <v>218</v>
      </c>
      <c r="Q33" s="57"/>
      <c r="R33" s="57"/>
      <c r="S33" s="57" t="s">
        <v>218</v>
      </c>
      <c r="T33" s="57" t="s">
        <v>218</v>
      </c>
      <c r="U33" s="57" t="s">
        <v>218</v>
      </c>
      <c r="V33" s="57" t="s">
        <v>218</v>
      </c>
      <c r="W33" s="57" t="s">
        <v>218</v>
      </c>
      <c r="X33" s="57" t="s">
        <v>218</v>
      </c>
      <c r="Y33" s="57"/>
      <c r="Z33" s="57"/>
      <c r="AA33" s="57" t="s">
        <v>218</v>
      </c>
      <c r="AB33" s="57" t="s">
        <v>218</v>
      </c>
      <c r="AC33" s="57" t="s">
        <v>218</v>
      </c>
      <c r="AD33" s="57" t="s">
        <v>218</v>
      </c>
      <c r="AE33" s="57" t="s">
        <v>218</v>
      </c>
      <c r="AF33" s="57" t="s">
        <v>218</v>
      </c>
      <c r="AG33" s="57"/>
      <c r="AH33" s="57"/>
      <c r="AI33" s="57" t="s">
        <v>218</v>
      </c>
      <c r="AJ33" s="57" t="s">
        <v>218</v>
      </c>
      <c r="AK33" s="57" t="s">
        <v>218</v>
      </c>
      <c r="AL33" s="57" t="s">
        <v>218</v>
      </c>
      <c r="AM33" s="57"/>
      <c r="AN33" s="57"/>
      <c r="AO33" s="57" t="s">
        <v>206</v>
      </c>
      <c r="AP33" s="57" t="s">
        <v>206</v>
      </c>
      <c r="AQ33" s="57" t="s">
        <v>206</v>
      </c>
      <c r="AR33" s="57" t="s">
        <v>218</v>
      </c>
      <c r="AS33" s="57" t="s">
        <v>206</v>
      </c>
      <c r="AT33" s="57" t="s">
        <v>252</v>
      </c>
      <c r="AU33" s="57"/>
      <c r="AV33" s="57"/>
      <c r="AW33" s="57" t="s">
        <v>206</v>
      </c>
      <c r="AX33" s="57" t="s">
        <v>206</v>
      </c>
      <c r="AY33" s="57" t="s">
        <v>206</v>
      </c>
      <c r="AZ33" s="57" t="s">
        <v>206</v>
      </c>
      <c r="BA33" s="57" t="s">
        <v>206</v>
      </c>
      <c r="BB33" s="57" t="s">
        <v>206</v>
      </c>
      <c r="BC33" s="57"/>
      <c r="BD33" s="57"/>
      <c r="BE33" s="57" t="s">
        <v>206</v>
      </c>
      <c r="BF33" s="57" t="s">
        <v>206</v>
      </c>
      <c r="BG33" s="57" t="s">
        <v>206</v>
      </c>
      <c r="BH33" s="57" t="s">
        <v>206</v>
      </c>
      <c r="BI33" s="57" t="s">
        <v>206</v>
      </c>
      <c r="BJ33" s="57"/>
      <c r="BK33" s="57"/>
      <c r="BL33" s="57" t="s">
        <v>218</v>
      </c>
      <c r="BM33" s="57" t="s">
        <v>218</v>
      </c>
      <c r="BN33" s="57" t="s">
        <v>218</v>
      </c>
      <c r="BO33" s="57" t="s">
        <v>218</v>
      </c>
      <c r="BP33" s="57" t="s">
        <v>218</v>
      </c>
      <c r="BQ33" s="57" t="s">
        <v>218</v>
      </c>
      <c r="BR33" s="57"/>
      <c r="BS33" s="57"/>
      <c r="BT33" s="57" t="s">
        <v>218</v>
      </c>
      <c r="BU33" s="57" t="s">
        <v>218</v>
      </c>
      <c r="BV33" s="57" t="s">
        <v>218</v>
      </c>
      <c r="BW33" s="57" t="s">
        <v>218</v>
      </c>
      <c r="BX33" s="57" t="s">
        <v>218</v>
      </c>
      <c r="BY33" s="57" t="s">
        <v>218</v>
      </c>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G33" s="57"/>
      <c r="DH33" s="57"/>
      <c r="DI33" s="57"/>
      <c r="DJ33" s="57"/>
      <c r="DK33" s="57"/>
      <c r="DL33" s="57"/>
      <c r="DM33" s="57"/>
      <c r="DN33" s="57"/>
      <c r="DO33" s="57"/>
      <c r="DP33" s="57"/>
      <c r="DQ33" s="57"/>
      <c r="DS33" s="57"/>
      <c r="DT33" s="57"/>
      <c r="DU33" s="57"/>
      <c r="DV33" s="57"/>
      <c r="DW33" s="57"/>
      <c r="DX33" s="57"/>
      <c r="DY33" s="57"/>
      <c r="DZ33" s="57"/>
      <c r="EA33" s="57"/>
      <c r="EB33" s="57"/>
      <c r="EC33" s="57"/>
      <c r="ED33" s="57"/>
      <c r="EE33" s="57"/>
      <c r="EF33" s="57"/>
      <c r="EG33" s="57"/>
      <c r="EH33" s="57"/>
      <c r="EI33" s="57"/>
      <c r="EJ33" s="57"/>
      <c r="EK33" s="57"/>
      <c r="EL33" s="57"/>
      <c r="EM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row>
    <row r="34" spans="1:189" s="41" customFormat="1" ht="13.5" customHeight="1" x14ac:dyDescent="0.2">
      <c r="A34" s="34"/>
      <c r="B34" s="50" t="s">
        <v>113</v>
      </c>
      <c r="C34" s="71">
        <v>177.15</v>
      </c>
      <c r="D34" s="63">
        <v>177.15</v>
      </c>
      <c r="E34" s="63">
        <v>177.15</v>
      </c>
      <c r="F34" s="63">
        <v>177.15</v>
      </c>
      <c r="G34" s="63">
        <v>177.15</v>
      </c>
      <c r="H34" s="63">
        <v>177.15</v>
      </c>
      <c r="I34" s="63">
        <v>177.15</v>
      </c>
      <c r="J34" s="63">
        <v>3.0698954837323625E-14</v>
      </c>
      <c r="K34" s="63">
        <v>194.45</v>
      </c>
      <c r="L34" s="63">
        <v>194.45</v>
      </c>
      <c r="M34" s="63">
        <v>194.45</v>
      </c>
      <c r="N34" s="63">
        <v>194.45</v>
      </c>
      <c r="O34" s="63">
        <v>194.45</v>
      </c>
      <c r="P34" s="63">
        <v>194.45</v>
      </c>
      <c r="Q34" s="63">
        <v>194.45000000000002</v>
      </c>
      <c r="R34" s="63">
        <v>2.8421709430404007E-14</v>
      </c>
      <c r="S34" s="63">
        <v>194.45</v>
      </c>
      <c r="T34" s="63">
        <v>194.45</v>
      </c>
      <c r="U34" s="63">
        <v>194.45</v>
      </c>
      <c r="V34" s="63">
        <v>194.45</v>
      </c>
      <c r="W34" s="63">
        <v>194.45</v>
      </c>
      <c r="X34" s="63">
        <v>194.45</v>
      </c>
      <c r="Y34" s="63">
        <v>194.45000000000002</v>
      </c>
      <c r="Z34" s="63">
        <v>2.8421709430404007E-14</v>
      </c>
      <c r="AA34" s="63">
        <v>177.15</v>
      </c>
      <c r="AB34" s="63">
        <v>177.15</v>
      </c>
      <c r="AC34" s="63">
        <v>177.15</v>
      </c>
      <c r="AD34" s="63">
        <v>177.15</v>
      </c>
      <c r="AE34" s="63">
        <v>177.15</v>
      </c>
      <c r="AF34" s="63">
        <v>177.15</v>
      </c>
      <c r="AG34" s="63">
        <v>177.15</v>
      </c>
      <c r="AH34" s="63">
        <v>3.0698954837323625E-14</v>
      </c>
      <c r="AI34" s="63">
        <v>194.45</v>
      </c>
      <c r="AJ34" s="63">
        <v>194.45</v>
      </c>
      <c r="AK34" s="63">
        <v>194.45</v>
      </c>
      <c r="AL34" s="63">
        <v>194.45</v>
      </c>
      <c r="AM34" s="63">
        <v>194.45</v>
      </c>
      <c r="AN34" s="63">
        <v>0</v>
      </c>
      <c r="AO34" s="63">
        <v>177.15</v>
      </c>
      <c r="AP34" s="63">
        <v>177.15</v>
      </c>
      <c r="AQ34" s="63">
        <v>177.15</v>
      </c>
      <c r="AR34" s="63">
        <v>177.15</v>
      </c>
      <c r="AS34" s="63">
        <v>177.15</v>
      </c>
      <c r="AT34" s="63">
        <v>177.15</v>
      </c>
      <c r="AU34" s="63">
        <v>177.15</v>
      </c>
      <c r="AV34" s="63">
        <v>3.0698954837323625E-14</v>
      </c>
      <c r="AW34" s="63">
        <v>194.45</v>
      </c>
      <c r="AX34" s="63">
        <v>194.45</v>
      </c>
      <c r="AY34" s="63">
        <v>194.45</v>
      </c>
      <c r="AZ34" s="63">
        <v>194.45</v>
      </c>
      <c r="BA34" s="63">
        <v>194.45</v>
      </c>
      <c r="BB34" s="63">
        <v>194.45</v>
      </c>
      <c r="BC34" s="63">
        <v>194.45000000000002</v>
      </c>
      <c r="BD34" s="63">
        <v>2.8421709430404007E-14</v>
      </c>
      <c r="BE34" s="63">
        <v>177.15</v>
      </c>
      <c r="BF34" s="63">
        <v>177.15</v>
      </c>
      <c r="BG34" s="63">
        <v>177.15</v>
      </c>
      <c r="BH34" s="63">
        <v>177.15</v>
      </c>
      <c r="BI34" s="63">
        <v>177.15</v>
      </c>
      <c r="BJ34" s="63">
        <v>177.15</v>
      </c>
      <c r="BK34" s="63">
        <v>0</v>
      </c>
      <c r="BL34" s="63">
        <v>194.45</v>
      </c>
      <c r="BM34" s="63">
        <v>194.45</v>
      </c>
      <c r="BN34" s="63">
        <v>194.45</v>
      </c>
      <c r="BO34" s="63">
        <v>194.45</v>
      </c>
      <c r="BP34" s="63">
        <v>194.45</v>
      </c>
      <c r="BQ34" s="63">
        <v>194.45</v>
      </c>
      <c r="BR34" s="63">
        <v>194.45000000000002</v>
      </c>
      <c r="BS34" s="63">
        <v>2.8421709430404007E-14</v>
      </c>
      <c r="BT34" s="63">
        <v>177.15</v>
      </c>
      <c r="BU34" s="63">
        <v>177.15</v>
      </c>
      <c r="BV34" s="63">
        <v>194.45</v>
      </c>
      <c r="BW34" s="63">
        <v>194.45</v>
      </c>
      <c r="BX34" s="63">
        <v>194.45</v>
      </c>
      <c r="BY34" s="63">
        <v>194.45</v>
      </c>
      <c r="BZ34" s="63">
        <v>188.68333333333337</v>
      </c>
      <c r="CA34" s="63">
        <v>8.1552982096848403</v>
      </c>
      <c r="CC34" s="63"/>
      <c r="CD34" s="63"/>
      <c r="CE34" s="63"/>
      <c r="CF34" s="169"/>
      <c r="CG34" s="169"/>
      <c r="CH34" s="169"/>
      <c r="CI34" s="169"/>
      <c r="CJ34" s="63"/>
      <c r="CK34" s="63"/>
      <c r="CL34" s="63"/>
      <c r="CM34" s="63"/>
      <c r="CN34" s="169"/>
      <c r="CO34" s="169"/>
      <c r="CP34" s="169"/>
      <c r="CQ34" s="169"/>
      <c r="CR34" s="63"/>
      <c r="CS34" s="63"/>
      <c r="CT34" s="169"/>
      <c r="CU34" s="169"/>
      <c r="CX34" s="169"/>
      <c r="CY34" s="169"/>
      <c r="CZ34" s="169"/>
      <c r="DA34" s="169"/>
      <c r="DB34" s="63"/>
      <c r="DC34" s="63"/>
      <c r="DD34" s="63"/>
      <c r="DE34" s="63"/>
      <c r="DG34" s="63"/>
      <c r="DH34" s="63"/>
      <c r="DI34" s="63"/>
      <c r="DJ34" s="63"/>
      <c r="DK34" s="63"/>
      <c r="DL34" s="63"/>
      <c r="DM34" s="63"/>
      <c r="DN34" s="63"/>
      <c r="DO34" s="63"/>
      <c r="DP34" s="63"/>
      <c r="DQ34" s="63"/>
      <c r="DS34" s="63"/>
      <c r="DT34" s="63"/>
      <c r="DU34" s="63"/>
      <c r="DV34" s="63"/>
      <c r="DW34" s="63"/>
      <c r="DX34" s="63"/>
      <c r="DY34" s="63"/>
      <c r="DZ34" s="63"/>
      <c r="EA34" s="63"/>
      <c r="EB34" s="63"/>
      <c r="EC34" s="63"/>
      <c r="ED34" s="63"/>
      <c r="EE34" s="63"/>
      <c r="EF34" s="63"/>
      <c r="EG34" s="63"/>
      <c r="EH34" s="63"/>
      <c r="EI34" s="63"/>
      <c r="EJ34" s="63"/>
      <c r="EK34" s="63"/>
      <c r="EL34" s="63"/>
      <c r="EM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row>
    <row r="35" spans="1:189" s="24" customFormat="1" ht="13.5" customHeight="1" x14ac:dyDescent="0.2">
      <c r="A35" s="34"/>
      <c r="B35" s="51" t="s">
        <v>114</v>
      </c>
      <c r="C35" s="48"/>
      <c r="BL35" s="56">
        <v>1144</v>
      </c>
      <c r="BM35" s="56">
        <v>1144</v>
      </c>
      <c r="BQ35" s="56">
        <v>1042.3</v>
      </c>
      <c r="BR35" s="56">
        <v>1110.1000000000001</v>
      </c>
      <c r="BS35" s="56">
        <v>47.941839764447941</v>
      </c>
      <c r="BT35" s="56">
        <v>1144</v>
      </c>
      <c r="BU35" s="56">
        <v>1144</v>
      </c>
      <c r="BV35" s="56">
        <v>1144</v>
      </c>
      <c r="BW35" s="56">
        <v>1042.3</v>
      </c>
      <c r="BX35" s="56">
        <v>1144</v>
      </c>
      <c r="BY35" s="56">
        <v>1144</v>
      </c>
      <c r="BZ35" s="56">
        <v>1127.05</v>
      </c>
      <c r="CA35" s="56">
        <v>37.901352218621454</v>
      </c>
      <c r="CU35" s="64"/>
      <c r="CV35" s="64"/>
      <c r="CW35" s="64"/>
      <c r="DK35" s="56"/>
      <c r="DM35" s="56"/>
      <c r="DN35" s="56"/>
      <c r="ES35" s="56"/>
      <c r="EX35" s="56"/>
      <c r="EY35" s="56"/>
      <c r="FE35" s="56"/>
      <c r="FJ35" s="56"/>
      <c r="FK35" s="56"/>
      <c r="FL35" s="56"/>
      <c r="FZ35" s="56"/>
    </row>
    <row r="36" spans="1:189" s="24" customFormat="1" ht="13.5" customHeight="1" x14ac:dyDescent="0.2">
      <c r="A36" s="34"/>
      <c r="B36" s="51" t="s">
        <v>115</v>
      </c>
      <c r="C36" s="48"/>
      <c r="CV36" s="56"/>
      <c r="CW36" s="56"/>
      <c r="DK36" s="56"/>
      <c r="ES36" s="56"/>
    </row>
    <row r="37" spans="1:189" s="56" customFormat="1" ht="13.5" customHeight="1" x14ac:dyDescent="0.2">
      <c r="A37" s="34"/>
      <c r="B37" s="51" t="s">
        <v>48</v>
      </c>
      <c r="C37" s="48">
        <v>2.4985228088359901</v>
      </c>
      <c r="D37" s="24">
        <v>2.4985228088359901</v>
      </c>
      <c r="E37" s="24">
        <v>2.4985228088359901</v>
      </c>
      <c r="F37" s="24">
        <v>2.4985228088359901</v>
      </c>
      <c r="G37" s="24">
        <v>2.4985228088359901</v>
      </c>
      <c r="H37" s="24">
        <v>2.4985228088359901</v>
      </c>
      <c r="I37" s="24">
        <v>2.4985228088359901</v>
      </c>
      <c r="J37" s="24">
        <v>0</v>
      </c>
      <c r="K37" s="24">
        <v>2.3640930756598801</v>
      </c>
      <c r="L37" s="24">
        <v>2.3640930756598801</v>
      </c>
      <c r="M37" s="24">
        <v>2.3640930756598801</v>
      </c>
      <c r="N37" s="24">
        <v>2.3640930756598801</v>
      </c>
      <c r="O37" s="24">
        <v>2.3640930756598801</v>
      </c>
      <c r="P37" s="24">
        <v>2.3640930756598801</v>
      </c>
      <c r="Q37" s="24">
        <v>2.3640930756598801</v>
      </c>
      <c r="R37" s="24">
        <v>0</v>
      </c>
      <c r="S37" s="24">
        <v>2.3640930756598801</v>
      </c>
      <c r="T37" s="24">
        <v>2.3640930756598801</v>
      </c>
      <c r="U37" s="24">
        <v>2.3640930756598801</v>
      </c>
      <c r="V37" s="24">
        <v>2.3640930756598801</v>
      </c>
      <c r="W37" s="24">
        <v>2.3640930756598801</v>
      </c>
      <c r="X37" s="24">
        <v>2.3640930756598801</v>
      </c>
      <c r="Y37" s="24">
        <v>2.3640930756598801</v>
      </c>
      <c r="Z37" s="24">
        <v>0</v>
      </c>
      <c r="AA37" s="24">
        <v>2.4985228088359901</v>
      </c>
      <c r="AB37" s="24">
        <v>2.4985228088359901</v>
      </c>
      <c r="AC37" s="24">
        <v>2.4985228088359901</v>
      </c>
      <c r="AD37" s="24">
        <v>2.4985228088359901</v>
      </c>
      <c r="AE37" s="24">
        <v>2.4985228088359901</v>
      </c>
      <c r="AF37" s="24">
        <v>2.4985228088359901</v>
      </c>
      <c r="AG37" s="24">
        <v>2.4985228088359901</v>
      </c>
      <c r="AH37" s="24">
        <v>0</v>
      </c>
      <c r="AI37" s="24">
        <v>2.3640930756598801</v>
      </c>
      <c r="AJ37" s="24">
        <v>2.3640930756598801</v>
      </c>
      <c r="AK37" s="24">
        <v>2.3640930756598801</v>
      </c>
      <c r="AL37" s="24">
        <v>2.3640930756598801</v>
      </c>
      <c r="AM37" s="24">
        <v>2.3640930756598801</v>
      </c>
      <c r="AN37" s="24">
        <v>0</v>
      </c>
      <c r="AO37" s="24">
        <v>2.4985228088359901</v>
      </c>
      <c r="AP37" s="24">
        <v>2.4985228088359901</v>
      </c>
      <c r="AQ37" s="24">
        <v>2.4985228088359901</v>
      </c>
      <c r="AR37" s="24">
        <v>2.4985228088359901</v>
      </c>
      <c r="AS37" s="24">
        <v>2.4985228088359901</v>
      </c>
      <c r="AT37" s="24">
        <v>2.4985228088359901</v>
      </c>
      <c r="AU37" s="24">
        <v>2.4985228088359901</v>
      </c>
      <c r="AV37" s="24">
        <v>0</v>
      </c>
      <c r="AW37" s="24">
        <v>2.3640930756598801</v>
      </c>
      <c r="AX37" s="24">
        <v>2.3640930756598801</v>
      </c>
      <c r="AY37" s="24">
        <v>2.3640930756598801</v>
      </c>
      <c r="AZ37" s="24">
        <v>2.3640930756598801</v>
      </c>
      <c r="BA37" s="24">
        <v>2.3640930756598801</v>
      </c>
      <c r="BB37" s="24">
        <v>2.3640930756598801</v>
      </c>
      <c r="BC37" s="24">
        <v>2.3640930756598801</v>
      </c>
      <c r="BD37" s="24">
        <v>0</v>
      </c>
      <c r="BE37" s="24">
        <v>2.4985228088359901</v>
      </c>
      <c r="BF37" s="24">
        <v>2.4985228088359901</v>
      </c>
      <c r="BG37" s="24">
        <v>2.4985228088359901</v>
      </c>
      <c r="BH37" s="24">
        <v>2.4985228088359901</v>
      </c>
      <c r="BI37" s="24">
        <v>2.4985228088359901</v>
      </c>
      <c r="BJ37" s="24">
        <v>2.4985228088359901</v>
      </c>
      <c r="BK37" s="24">
        <v>0</v>
      </c>
      <c r="BL37" s="24">
        <v>2.3640930756598801</v>
      </c>
      <c r="BM37" s="24">
        <v>2.3640930756598801</v>
      </c>
      <c r="BN37" s="24">
        <v>2.3640930756598801</v>
      </c>
      <c r="BO37" s="24">
        <v>2.3640930756598801</v>
      </c>
      <c r="BP37" s="24">
        <v>2.3640930756598801</v>
      </c>
      <c r="BQ37" s="24">
        <v>2.3640930756598801</v>
      </c>
      <c r="BR37" s="24">
        <v>2.3640930756598801</v>
      </c>
      <c r="BS37" s="24">
        <v>0</v>
      </c>
      <c r="BT37" s="24">
        <v>2.4985228088359901</v>
      </c>
      <c r="BU37" s="24">
        <v>2.4985228088359901</v>
      </c>
      <c r="BV37" s="24">
        <v>2.3640930756598801</v>
      </c>
      <c r="BW37" s="24">
        <v>2.3640930756598801</v>
      </c>
      <c r="BX37" s="24">
        <v>2.3640930756598801</v>
      </c>
      <c r="BY37" s="24">
        <v>2.3640930756598801</v>
      </c>
      <c r="BZ37" s="24">
        <v>2.4089029867185836</v>
      </c>
      <c r="CA37" s="24">
        <v>6.3370783947950371E-2</v>
      </c>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row>
    <row r="38" spans="1:189"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v>-0.19253712697146799</v>
      </c>
      <c r="BM38" s="24">
        <v>-0.19253712697146799</v>
      </c>
      <c r="BN38" s="24"/>
      <c r="BO38" s="24"/>
      <c r="BP38" s="24"/>
      <c r="BQ38" s="24">
        <v>-5.8194090166276101E-2</v>
      </c>
      <c r="BR38" s="24">
        <v>-0.14775611470307068</v>
      </c>
      <c r="BS38" s="24">
        <v>6.3329914886763469E-2</v>
      </c>
      <c r="BT38" s="24">
        <v>-0.19253712697146799</v>
      </c>
      <c r="BU38" s="24">
        <v>-0.19253712697146799</v>
      </c>
      <c r="BV38" s="24">
        <v>-0.19253712697146799</v>
      </c>
      <c r="BW38" s="24">
        <v>-5.8194090166276101E-2</v>
      </c>
      <c r="BX38" s="24">
        <v>-0.19253712697146799</v>
      </c>
      <c r="BY38" s="24">
        <v>-0.19253712697146799</v>
      </c>
      <c r="BZ38" s="24">
        <v>-0.17014662083726936</v>
      </c>
      <c r="CA38" s="24">
        <v>5.006669376669419E-2</v>
      </c>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row>
    <row r="39" spans="1:189"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row>
    <row r="40" spans="1:189" s="41" customFormat="1" ht="13.5" customHeight="1" x14ac:dyDescent="0.2">
      <c r="A40" s="60"/>
      <c r="B40" s="50" t="s">
        <v>116</v>
      </c>
      <c r="C40" s="71">
        <v>118.409941702841</v>
      </c>
      <c r="D40" s="63">
        <v>118.28291967523</v>
      </c>
      <c r="E40" s="63">
        <v>118.155246103257</v>
      </c>
      <c r="F40" s="63">
        <v>119.513566461016</v>
      </c>
      <c r="G40" s="63">
        <v>119.389583174264</v>
      </c>
      <c r="H40" s="63">
        <v>119.289070784412</v>
      </c>
      <c r="I40" s="63">
        <v>118.84005465017002</v>
      </c>
      <c r="J40" s="63">
        <v>0.56591732621148683</v>
      </c>
      <c r="K40" s="63">
        <v>130.29256603311799</v>
      </c>
      <c r="L40" s="63">
        <v>130.19847666823799</v>
      </c>
      <c r="M40" s="63">
        <v>130.01332080448</v>
      </c>
      <c r="N40" s="63">
        <v>131.36607658244199</v>
      </c>
      <c r="O40" s="63">
        <v>131.18163335304999</v>
      </c>
      <c r="P40" s="63">
        <v>131.264385087123</v>
      </c>
      <c r="Q40" s="63">
        <v>130.71940975474183</v>
      </c>
      <c r="R40" s="63">
        <v>0.5599040398095998</v>
      </c>
      <c r="S40" s="63">
        <v>140.23538542931399</v>
      </c>
      <c r="T40" s="63">
        <v>140.01363021567801</v>
      </c>
      <c r="U40" s="63">
        <v>139.676760033383</v>
      </c>
      <c r="V40" s="63">
        <v>140.447487711409</v>
      </c>
      <c r="W40" s="63">
        <v>140.38014519815701</v>
      </c>
      <c r="X40" s="63">
        <v>140.055417366265</v>
      </c>
      <c r="Y40" s="63">
        <v>140.13480432570103</v>
      </c>
      <c r="Z40" s="63">
        <v>0.25783380622432917</v>
      </c>
      <c r="AA40" s="63">
        <v>125.848561999853</v>
      </c>
      <c r="AB40" s="63">
        <v>125.44002913916</v>
      </c>
      <c r="AC40" s="63">
        <v>125.230570350183</v>
      </c>
      <c r="AD40" s="63">
        <v>123.630340092726</v>
      </c>
      <c r="AE40" s="63">
        <v>123.284174325281</v>
      </c>
      <c r="AF40" s="63">
        <v>123.222326224432</v>
      </c>
      <c r="AG40" s="63">
        <v>124.44266702193916</v>
      </c>
      <c r="AH40" s="63">
        <v>1.086529303688579</v>
      </c>
      <c r="AI40" s="63">
        <v>130.19988024020299</v>
      </c>
      <c r="AJ40" s="63">
        <v>131.509340286651</v>
      </c>
      <c r="AK40" s="63">
        <v>131.196004205158</v>
      </c>
      <c r="AL40" s="63">
        <v>131.016741584437</v>
      </c>
      <c r="AM40" s="63">
        <v>130.98049157911225</v>
      </c>
      <c r="AN40" s="63">
        <v>0.4839407951315679</v>
      </c>
      <c r="AO40" s="63">
        <v>125.285592493709</v>
      </c>
      <c r="AP40" s="63">
        <v>125.032142806858</v>
      </c>
      <c r="AQ40" s="63">
        <v>124.78458346754201</v>
      </c>
      <c r="AR40" s="63">
        <v>126.20045613373399</v>
      </c>
      <c r="AS40" s="63">
        <v>125.76804172867</v>
      </c>
      <c r="AT40" s="63">
        <v>125.93274339165001</v>
      </c>
      <c r="AU40" s="63">
        <v>125.50059333702717</v>
      </c>
      <c r="AV40" s="63">
        <v>0.50438603621310552</v>
      </c>
      <c r="AW40" s="63">
        <v>131.22089043894599</v>
      </c>
      <c r="AX40" s="63">
        <v>131.18635698236301</v>
      </c>
      <c r="AY40" s="63">
        <v>131.19802873372799</v>
      </c>
      <c r="AZ40" s="63">
        <v>133.093248689962</v>
      </c>
      <c r="BA40" s="63">
        <v>132.96235326225499</v>
      </c>
      <c r="BB40" s="63">
        <v>132.986923895236</v>
      </c>
      <c r="BC40" s="63">
        <v>132.10796700041499</v>
      </c>
      <c r="BD40" s="63">
        <v>0.90715476588375976</v>
      </c>
      <c r="BE40" s="63">
        <v>125.602535595208</v>
      </c>
      <c r="BF40" s="63">
        <v>125.288405450225</v>
      </c>
      <c r="BG40" s="63">
        <v>125.327406549616</v>
      </c>
      <c r="BH40" s="63">
        <v>124.879757378861</v>
      </c>
      <c r="BI40" s="63">
        <v>124.72004982745599</v>
      </c>
      <c r="BJ40" s="63">
        <v>125.16363096027321</v>
      </c>
      <c r="BK40" s="63">
        <v>0.32011773683747785</v>
      </c>
      <c r="BL40" s="63">
        <v>133.44159805148499</v>
      </c>
      <c r="BM40" s="63">
        <v>133.064587810077</v>
      </c>
      <c r="BN40" s="63">
        <v>132.71024103683999</v>
      </c>
      <c r="BO40" s="63">
        <v>131.65236348956901</v>
      </c>
      <c r="BP40" s="63">
        <v>131.5093683485</v>
      </c>
      <c r="BQ40" s="63">
        <v>131.03246389524901</v>
      </c>
      <c r="BR40" s="63">
        <v>132.23510377195336</v>
      </c>
      <c r="BS40" s="63">
        <v>0.88336935000186045</v>
      </c>
      <c r="BT40" s="63">
        <v>129.020228146058</v>
      </c>
      <c r="BU40" s="63">
        <v>128.86364243654501</v>
      </c>
      <c r="BV40" s="63">
        <v>128.50885202581199</v>
      </c>
      <c r="BW40" s="63">
        <v>130.81669287577901</v>
      </c>
      <c r="BX40" s="63">
        <v>130.914187827094</v>
      </c>
      <c r="BY40" s="63">
        <v>130.419111533289</v>
      </c>
      <c r="BZ40" s="63">
        <v>129.75711914076282</v>
      </c>
      <c r="CA40" s="63">
        <v>0.98312580764209256</v>
      </c>
      <c r="CC40" s="63"/>
      <c r="CD40" s="63"/>
      <c r="CE40" s="63"/>
      <c r="CJ40" s="63"/>
      <c r="CK40" s="63"/>
      <c r="CL40" s="169"/>
      <c r="CM40" s="63"/>
      <c r="CR40" s="63"/>
      <c r="CS40" s="63"/>
      <c r="CX40" s="169"/>
      <c r="CY40" s="169"/>
      <c r="CZ40" s="169"/>
      <c r="DA40" s="169"/>
      <c r="DB40" s="63"/>
      <c r="DC40" s="63"/>
      <c r="DD40" s="169"/>
      <c r="DE40" s="63"/>
      <c r="DG40" s="63"/>
      <c r="DH40" s="63"/>
      <c r="DI40" s="63"/>
      <c r="DJ40" s="63"/>
      <c r="DK40" s="63"/>
      <c r="DL40" s="63"/>
      <c r="DM40" s="63"/>
      <c r="DN40" s="63"/>
      <c r="DO40" s="63"/>
      <c r="DP40" s="63"/>
      <c r="DQ40" s="63"/>
      <c r="DS40" s="63"/>
      <c r="DT40" s="63"/>
      <c r="DU40" s="63"/>
      <c r="DV40" s="63"/>
      <c r="DW40" s="63"/>
      <c r="DX40" s="63"/>
      <c r="DY40" s="63"/>
      <c r="DZ40" s="63"/>
      <c r="EA40" s="63"/>
      <c r="EB40" s="63"/>
      <c r="EC40" s="63"/>
      <c r="ED40" s="63"/>
      <c r="EE40" s="63"/>
      <c r="EF40" s="63"/>
      <c r="EG40" s="63"/>
      <c r="EH40" s="63"/>
      <c r="EI40" s="63"/>
      <c r="EJ40" s="63"/>
      <c r="EK40" s="63"/>
      <c r="EL40" s="63"/>
      <c r="EM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row>
    <row r="41" spans="1:189" s="24" customFormat="1" ht="13.5" customHeight="1" x14ac:dyDescent="0.2">
      <c r="A41" s="60"/>
      <c r="B41" s="51" t="s">
        <v>117</v>
      </c>
      <c r="C41" s="72">
        <v>171.07435526020899</v>
      </c>
      <c r="D41" s="56">
        <v>171.11162017266199</v>
      </c>
      <c r="E41" s="56">
        <v>170.951961913563</v>
      </c>
      <c r="F41" s="56">
        <v>173.204410508873</v>
      </c>
      <c r="G41" s="56">
        <v>173.091930736861</v>
      </c>
      <c r="H41" s="56">
        <v>173.08970774948</v>
      </c>
      <c r="I41" s="56">
        <v>172.08733105694137</v>
      </c>
      <c r="J41" s="56">
        <v>1.0431555364030309</v>
      </c>
      <c r="K41" s="56">
        <v>195.27536411000401</v>
      </c>
      <c r="L41" s="56">
        <v>195.30114020606001</v>
      </c>
      <c r="M41" s="56">
        <v>195.36830532677399</v>
      </c>
      <c r="N41" s="56">
        <v>198.72351661602701</v>
      </c>
      <c r="O41" s="56">
        <v>198.66220783961501</v>
      </c>
      <c r="P41" s="56">
        <v>199.16652152091299</v>
      </c>
      <c r="Q41" s="56">
        <v>197.08284260323217</v>
      </c>
      <c r="R41" s="56">
        <v>1.775246631038369</v>
      </c>
      <c r="S41" s="56">
        <v>213.41434839855199</v>
      </c>
      <c r="T41" s="56">
        <v>213.12506559097301</v>
      </c>
      <c r="U41" s="56">
        <v>212.61888919705899</v>
      </c>
      <c r="V41" s="56">
        <v>213.02685546619401</v>
      </c>
      <c r="W41" s="56">
        <v>212.79200547348299</v>
      </c>
      <c r="X41" s="56">
        <v>212.04381345844999</v>
      </c>
      <c r="Y41" s="56">
        <v>212.83682959745181</v>
      </c>
      <c r="Z41" s="56">
        <v>0.43418498386956417</v>
      </c>
      <c r="AA41" s="56">
        <v>191.366252725555</v>
      </c>
      <c r="AB41" s="56">
        <v>190.91446458946501</v>
      </c>
      <c r="AC41" s="56">
        <v>190.781493661198</v>
      </c>
      <c r="AD41" s="56">
        <v>188.326557761723</v>
      </c>
      <c r="AE41" s="56">
        <v>187.65713408680301</v>
      </c>
      <c r="AF41" s="56">
        <v>187.84604138517599</v>
      </c>
      <c r="AG41" s="56">
        <v>189.48199070165333</v>
      </c>
      <c r="AH41" s="56">
        <v>1.5616545640957953</v>
      </c>
      <c r="AI41" s="56">
        <v>197.60435801015501</v>
      </c>
      <c r="AJ41" s="56">
        <v>199.17972756648601</v>
      </c>
      <c r="AK41" s="56">
        <v>199.03683529430799</v>
      </c>
      <c r="AL41" s="56">
        <v>198.63339429299</v>
      </c>
      <c r="AM41" s="56">
        <v>198.61357879098477</v>
      </c>
      <c r="AN41" s="56">
        <v>0.61615536640227764</v>
      </c>
      <c r="AO41" s="56">
        <v>182.30534285155099</v>
      </c>
      <c r="AP41" s="56">
        <v>182.00008095027201</v>
      </c>
      <c r="AQ41" s="56">
        <v>181.92247091648301</v>
      </c>
      <c r="AR41" s="56">
        <v>184.64680760214</v>
      </c>
      <c r="AS41" s="56">
        <v>183.779818297416</v>
      </c>
      <c r="AT41" s="56">
        <v>184.540628455188</v>
      </c>
      <c r="AU41" s="56">
        <v>183.19919151217502</v>
      </c>
      <c r="AV41" s="56">
        <v>1.1618247090228142</v>
      </c>
      <c r="AW41" s="56">
        <v>184.61761388717801</v>
      </c>
      <c r="AX41" s="56">
        <v>184.60295580954801</v>
      </c>
      <c r="AY41" s="56">
        <v>184.60231852822599</v>
      </c>
      <c r="AZ41" s="56">
        <v>189.53308965071699</v>
      </c>
      <c r="BA41" s="56">
        <v>189.40072283888699</v>
      </c>
      <c r="BB41" s="56">
        <v>189.13626647912</v>
      </c>
      <c r="BC41" s="56">
        <v>186.98216119894599</v>
      </c>
      <c r="BD41" s="56">
        <v>2.3774005181511346</v>
      </c>
      <c r="BE41" s="56">
        <v>181.74419069988301</v>
      </c>
      <c r="BF41" s="56">
        <v>181.593030062325</v>
      </c>
      <c r="BG41" s="56">
        <v>181.52215619774199</v>
      </c>
      <c r="BH41" s="56">
        <v>181.20681077439099</v>
      </c>
      <c r="BI41" s="56">
        <v>181.26889117171399</v>
      </c>
      <c r="BJ41" s="56">
        <v>181.46701578121099</v>
      </c>
      <c r="BK41" s="56">
        <v>0.20134845744791216</v>
      </c>
      <c r="BL41" s="56">
        <v>208.13807553167101</v>
      </c>
      <c r="BM41" s="56">
        <v>208.23400243888901</v>
      </c>
      <c r="BN41" s="56">
        <v>207.302907552482</v>
      </c>
      <c r="BO41" s="56">
        <v>204.11127843776401</v>
      </c>
      <c r="BP41" s="56">
        <v>204.771754962367</v>
      </c>
      <c r="BQ41" s="56">
        <v>203.525471766359</v>
      </c>
      <c r="BR41" s="56">
        <v>206.01391511492201</v>
      </c>
      <c r="BS41" s="56">
        <v>1.9346698760201453</v>
      </c>
      <c r="BT41" s="56">
        <v>200.79346263204999</v>
      </c>
      <c r="BU41" s="56">
        <v>200.89348430499999</v>
      </c>
      <c r="BV41" s="56">
        <v>200.19168159908099</v>
      </c>
      <c r="BW41" s="56">
        <v>205.575851890754</v>
      </c>
      <c r="BX41" s="56">
        <v>206.86902293588199</v>
      </c>
      <c r="BY41" s="56">
        <v>205.54113226720099</v>
      </c>
      <c r="BZ41" s="56">
        <v>203.31077260499464</v>
      </c>
      <c r="CA41" s="56">
        <v>2.728708325049976</v>
      </c>
      <c r="CC41" s="56"/>
      <c r="CD41" s="56"/>
      <c r="CE41" s="56"/>
      <c r="CF41" s="64"/>
      <c r="CG41" s="64"/>
      <c r="CH41" s="64"/>
      <c r="CI41" s="64"/>
      <c r="CJ41" s="56"/>
      <c r="CK41" s="56"/>
      <c r="CL41" s="56"/>
      <c r="CM41" s="56"/>
      <c r="CN41" s="64"/>
      <c r="CO41" s="64"/>
      <c r="CP41" s="64"/>
      <c r="CQ41" s="64"/>
      <c r="CR41" s="56"/>
      <c r="CS41" s="56"/>
      <c r="CT41" s="64"/>
      <c r="CX41" s="64"/>
      <c r="CY41" s="64"/>
      <c r="CZ41" s="64"/>
      <c r="DA41" s="64"/>
      <c r="DB41" s="56"/>
      <c r="DC41" s="56"/>
      <c r="DD41" s="56"/>
      <c r="DE41" s="56"/>
      <c r="DG41" s="56"/>
      <c r="DH41" s="56"/>
      <c r="DI41" s="56"/>
      <c r="DJ41" s="56"/>
      <c r="DK41" s="56"/>
      <c r="DL41" s="56"/>
      <c r="DM41" s="56"/>
      <c r="DN41" s="56"/>
      <c r="DO41" s="56"/>
      <c r="DP41" s="56"/>
      <c r="DQ41" s="56"/>
      <c r="DS41" s="56"/>
      <c r="DT41" s="56"/>
      <c r="DU41" s="56"/>
      <c r="DV41" s="56"/>
      <c r="DW41" s="56"/>
      <c r="DX41" s="56"/>
      <c r="DY41" s="56"/>
      <c r="DZ41" s="56"/>
      <c r="EA41" s="56"/>
      <c r="EB41" s="56"/>
      <c r="EC41" s="56"/>
      <c r="ED41" s="56"/>
      <c r="EE41" s="56"/>
      <c r="EF41" s="56"/>
      <c r="EG41" s="56"/>
      <c r="EH41" s="56"/>
      <c r="EI41" s="56"/>
      <c r="EJ41" s="56"/>
      <c r="EK41" s="56"/>
      <c r="EL41" s="56"/>
      <c r="EM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row>
    <row r="42" spans="1:189" s="24" customFormat="1" ht="13.5" customHeight="1" x14ac:dyDescent="0.2">
      <c r="A42" s="60"/>
      <c r="B42" s="51" t="s">
        <v>118</v>
      </c>
      <c r="C42" s="72">
        <v>240.17642360293399</v>
      </c>
      <c r="D42" s="56">
        <v>240.385057559773</v>
      </c>
      <c r="E42" s="56">
        <v>239.92553932623201</v>
      </c>
      <c r="F42" s="56">
        <v>243.52974364153999</v>
      </c>
      <c r="G42" s="56">
        <v>243.20383436724401</v>
      </c>
      <c r="H42" s="56">
        <v>243.24895653093799</v>
      </c>
      <c r="I42" s="56">
        <v>241.74492583811013</v>
      </c>
      <c r="J42" s="56">
        <v>1.5914199785397205</v>
      </c>
      <c r="K42" s="56">
        <v>326.53781877758001</v>
      </c>
      <c r="L42" s="56">
        <v>328.21464714006402</v>
      </c>
      <c r="M42" s="56">
        <v>329.92263063980698</v>
      </c>
      <c r="N42" s="56">
        <v>385.85184486059597</v>
      </c>
      <c r="O42" s="56">
        <v>390.072465758617</v>
      </c>
      <c r="P42" s="56">
        <v>438.92150559447902</v>
      </c>
      <c r="Q42" s="56">
        <v>366.58681879519054</v>
      </c>
      <c r="R42" s="56">
        <v>41.98339435613584</v>
      </c>
      <c r="S42" s="56">
        <v>673.87089342342199</v>
      </c>
      <c r="T42" s="56">
        <v>655.23219830543701</v>
      </c>
      <c r="U42" s="56">
        <v>602.25297076393099</v>
      </c>
      <c r="V42" s="56">
        <v>550.35728890409598</v>
      </c>
      <c r="W42" s="56">
        <v>543.77006901997595</v>
      </c>
      <c r="X42" s="56">
        <v>481.35987508727499</v>
      </c>
      <c r="Y42" s="56">
        <v>584.47388258402282</v>
      </c>
      <c r="Z42" s="56">
        <v>66.793090601095571</v>
      </c>
      <c r="AA42" s="56">
        <v>549.01490174797402</v>
      </c>
      <c r="AB42" s="56">
        <v>528.26017437890596</v>
      </c>
      <c r="AC42" s="56">
        <v>520.254221955817</v>
      </c>
      <c r="AD42" s="56">
        <v>589.17541657657296</v>
      </c>
      <c r="AE42" s="56">
        <v>551.72589910541501</v>
      </c>
      <c r="AF42" s="56">
        <v>558.16442298173797</v>
      </c>
      <c r="AG42" s="56">
        <v>549.43250612440386</v>
      </c>
      <c r="AH42" s="56">
        <v>22.214181831123543</v>
      </c>
      <c r="AI42" s="56">
        <v>724.65240569532796</v>
      </c>
      <c r="AJ42" s="56">
        <v>709.25473414936198</v>
      </c>
      <c r="AK42" s="56">
        <v>688.12227896022603</v>
      </c>
      <c r="AL42" s="56">
        <v>668.93768741117196</v>
      </c>
      <c r="AM42" s="56">
        <v>697.74177655402195</v>
      </c>
      <c r="AN42" s="56">
        <v>21.088743672154227</v>
      </c>
      <c r="AO42" s="56">
        <v>265.90195488238101</v>
      </c>
      <c r="AP42" s="56">
        <v>265.12327353634799</v>
      </c>
      <c r="AQ42" s="56">
        <v>265.24638760644899</v>
      </c>
      <c r="AR42" s="56">
        <v>280.46604288967097</v>
      </c>
      <c r="AS42" s="56">
        <v>272.45924915575301</v>
      </c>
      <c r="AT42" s="56">
        <v>281.45310245028202</v>
      </c>
      <c r="AU42" s="56">
        <v>271.77500175348064</v>
      </c>
      <c r="AV42" s="56">
        <v>6.9645410729572363</v>
      </c>
      <c r="AW42" s="56">
        <v>257.96003457247502</v>
      </c>
      <c r="AX42" s="56">
        <v>257.80452706728101</v>
      </c>
      <c r="AY42" s="56">
        <v>257.71915091991201</v>
      </c>
      <c r="AZ42" s="56">
        <v>276.48921482192401</v>
      </c>
      <c r="BA42" s="56">
        <v>276.18782205394302</v>
      </c>
      <c r="BB42" s="56">
        <v>275.23940575782001</v>
      </c>
      <c r="BC42" s="56">
        <v>266.90002586555914</v>
      </c>
      <c r="BD42" s="56">
        <v>9.0802071134857449</v>
      </c>
      <c r="BE42" s="56">
        <v>256.630428154936</v>
      </c>
      <c r="BF42" s="56">
        <v>256.24353127760997</v>
      </c>
      <c r="BG42" s="56">
        <v>256.64125564453599</v>
      </c>
      <c r="BH42" s="56">
        <v>256.12721875501001</v>
      </c>
      <c r="BI42" s="56">
        <v>256.693281287697</v>
      </c>
      <c r="BJ42" s="56">
        <v>256.46714302395776</v>
      </c>
      <c r="BK42" s="56">
        <v>0.2339514798818636</v>
      </c>
      <c r="BL42" s="56">
        <v>1032.9985177758499</v>
      </c>
      <c r="BM42" s="56">
        <v>1047.77184103282</v>
      </c>
      <c r="BN42" s="56">
        <v>1031.4129835844899</v>
      </c>
      <c r="BO42" s="56">
        <v>922.794020416438</v>
      </c>
      <c r="BP42" s="56">
        <v>966.19941926199999</v>
      </c>
      <c r="BQ42" s="56">
        <v>910.16396435623801</v>
      </c>
      <c r="BR42" s="56">
        <v>985.22345773797258</v>
      </c>
      <c r="BS42" s="56">
        <v>55.108234628606667</v>
      </c>
      <c r="BT42" s="56">
        <v>1047.8043379220301</v>
      </c>
      <c r="BU42" s="56">
        <v>1051.70387867509</v>
      </c>
      <c r="BV42" s="56">
        <v>1025.22164446586</v>
      </c>
      <c r="BW42" s="56">
        <v>1068.14825684531</v>
      </c>
      <c r="BX42" s="56">
        <v>1093.1775769841099</v>
      </c>
      <c r="BY42" s="56">
        <v>1081.44227620949</v>
      </c>
      <c r="BZ42" s="56">
        <v>1061.2496618503149</v>
      </c>
      <c r="CA42" s="56">
        <v>22.526431885578539</v>
      </c>
      <c r="CC42" s="56"/>
      <c r="CD42" s="56"/>
      <c r="CE42" s="56"/>
      <c r="CF42" s="64"/>
      <c r="CG42" s="64"/>
      <c r="CH42" s="64"/>
      <c r="CI42" s="64"/>
      <c r="CJ42" s="56"/>
      <c r="CK42" s="56"/>
      <c r="CL42" s="56"/>
      <c r="CM42" s="56"/>
      <c r="CN42" s="64"/>
      <c r="CO42" s="64"/>
      <c r="CP42" s="64"/>
      <c r="CQ42" s="64"/>
      <c r="CR42" s="56"/>
      <c r="CS42" s="56"/>
      <c r="CT42" s="64"/>
      <c r="CU42" s="64"/>
      <c r="CV42" s="64"/>
      <c r="CW42" s="64"/>
      <c r="CX42" s="56"/>
      <c r="CY42" s="56"/>
      <c r="CZ42" s="56"/>
      <c r="DA42" s="56"/>
      <c r="DB42" s="56"/>
      <c r="DC42" s="56"/>
      <c r="DD42" s="56"/>
      <c r="DE42" s="56"/>
      <c r="DG42" s="56"/>
      <c r="DH42" s="56"/>
      <c r="DI42" s="56"/>
      <c r="DJ42" s="56"/>
      <c r="DK42" s="56"/>
      <c r="DL42" s="56"/>
      <c r="DM42" s="56"/>
      <c r="DN42" s="56"/>
      <c r="DO42" s="56"/>
      <c r="DP42" s="56"/>
      <c r="DQ42" s="56"/>
      <c r="DS42" s="56"/>
      <c r="DT42" s="56"/>
      <c r="DU42" s="56"/>
      <c r="DV42" s="56"/>
      <c r="DW42" s="56"/>
      <c r="DX42" s="56"/>
      <c r="DY42" s="56"/>
      <c r="DZ42" s="56"/>
      <c r="EA42" s="56"/>
      <c r="EB42" s="56"/>
      <c r="EC42" s="56"/>
      <c r="ED42" s="56"/>
      <c r="EE42" s="56"/>
      <c r="EF42" s="56"/>
      <c r="EG42" s="56"/>
      <c r="EH42" s="56"/>
      <c r="EI42" s="56"/>
      <c r="EJ42" s="56"/>
      <c r="EK42" s="56"/>
      <c r="EL42" s="56"/>
      <c r="EM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row>
    <row r="43" spans="1:189" s="24" customFormat="1" ht="13.5" customHeight="1" x14ac:dyDescent="0.2">
      <c r="A43" s="60"/>
      <c r="B43" s="51" t="s">
        <v>119</v>
      </c>
      <c r="C43" s="48">
        <v>2.0283467768751602</v>
      </c>
      <c r="D43" s="24">
        <v>2.0322888395027801</v>
      </c>
      <c r="E43" s="24">
        <v>2.0305957394101499</v>
      </c>
      <c r="F43" s="24">
        <v>2.0376744737257599</v>
      </c>
      <c r="G43" s="24">
        <v>2.0370607543897501</v>
      </c>
      <c r="H43" s="24">
        <v>2.0391554308487798</v>
      </c>
      <c r="I43" s="24">
        <v>2.0341870024587299</v>
      </c>
      <c r="J43" s="24">
        <v>3.9940500419347697E-3</v>
      </c>
      <c r="K43" s="24">
        <v>2.5061891765534901</v>
      </c>
      <c r="L43" s="24">
        <v>2.5208793185529901</v>
      </c>
      <c r="M43" s="24">
        <v>2.5376063667811399</v>
      </c>
      <c r="N43" s="24">
        <v>2.93722591782244</v>
      </c>
      <c r="O43" s="24">
        <v>2.9735295695611099</v>
      </c>
      <c r="P43" s="24">
        <v>3.3437973697371</v>
      </c>
      <c r="Q43" s="24">
        <v>2.8032046198347111</v>
      </c>
      <c r="R43" s="24">
        <v>0.31029045515911596</v>
      </c>
      <c r="S43" s="24">
        <v>4.8052842822833002</v>
      </c>
      <c r="T43" s="24">
        <v>4.6797743712245303</v>
      </c>
      <c r="U43" s="24">
        <v>4.3117621758980498</v>
      </c>
      <c r="V43" s="24">
        <v>3.9185983165107898</v>
      </c>
      <c r="W43" s="24">
        <v>3.8735539719837502</v>
      </c>
      <c r="X43" s="24">
        <v>3.4369243556530802</v>
      </c>
      <c r="Y43" s="24">
        <v>4.1709829122589168</v>
      </c>
      <c r="Z43" s="24">
        <v>0.47819621164893139</v>
      </c>
      <c r="AA43" s="24">
        <v>4.3625043705196704</v>
      </c>
      <c r="AB43" s="24">
        <v>4.2112567894325501</v>
      </c>
      <c r="AC43" s="24">
        <v>4.1543707778462204</v>
      </c>
      <c r="AD43" s="24">
        <v>4.7656215790935903</v>
      </c>
      <c r="AE43" s="24">
        <v>4.4752370052761599</v>
      </c>
      <c r="AF43" s="24">
        <v>4.5297345057836402</v>
      </c>
      <c r="AG43" s="24">
        <v>4.4164541713253049</v>
      </c>
      <c r="AH43" s="24">
        <v>0.20490241013306451</v>
      </c>
      <c r="AI43" s="24">
        <v>5.5656917990894597</v>
      </c>
      <c r="AJ43" s="24">
        <v>5.3931890510848701</v>
      </c>
      <c r="AK43" s="24">
        <v>5.2449941835437004</v>
      </c>
      <c r="AL43" s="24">
        <v>5.1057420549575996</v>
      </c>
      <c r="AM43" s="24">
        <v>5.3274042721689074</v>
      </c>
      <c r="AN43" s="24">
        <v>0.17105126707304927</v>
      </c>
      <c r="AO43" s="24">
        <v>2.1223665833382599</v>
      </c>
      <c r="AP43" s="24">
        <v>2.1204409329038998</v>
      </c>
      <c r="AQ43" s="24">
        <v>2.1256342749698902</v>
      </c>
      <c r="AR43" s="24">
        <v>2.2223853342690201</v>
      </c>
      <c r="AS43" s="24">
        <v>2.1663631349492798</v>
      </c>
      <c r="AT43" s="24">
        <v>2.2349477575896599</v>
      </c>
      <c r="AU43" s="24">
        <v>2.1653563363366684</v>
      </c>
      <c r="AV43" s="24">
        <v>4.7503755374784976E-2</v>
      </c>
      <c r="AW43" s="24">
        <v>1.9658457865174801</v>
      </c>
      <c r="AX43" s="24">
        <v>1.9651778812787699</v>
      </c>
      <c r="AY43" s="24">
        <v>1.9643523108336001</v>
      </c>
      <c r="AZ43" s="24">
        <v>2.0774097675382399</v>
      </c>
      <c r="BA43" s="24">
        <v>2.0771881309079201</v>
      </c>
      <c r="BB43" s="24">
        <v>2.06967269935988</v>
      </c>
      <c r="BC43" s="24">
        <v>2.0199410960726483</v>
      </c>
      <c r="BD43" s="24">
        <v>5.4876419978214803E-2</v>
      </c>
      <c r="BE43" s="24">
        <v>2.0431946452259901</v>
      </c>
      <c r="BF43" s="24">
        <v>2.0452294077556199</v>
      </c>
      <c r="BG43" s="24">
        <v>2.0477664280313199</v>
      </c>
      <c r="BH43" s="24">
        <v>2.0509906820043602</v>
      </c>
      <c r="BI43" s="24">
        <v>2.0581556986452401</v>
      </c>
      <c r="BJ43" s="24">
        <v>2.0490673723325061</v>
      </c>
      <c r="BK43" s="24">
        <v>5.2384758679678818E-3</v>
      </c>
      <c r="BL43" s="24">
        <v>7.7412031394984604</v>
      </c>
      <c r="BM43" s="24">
        <v>7.8741598969088598</v>
      </c>
      <c r="BN43" s="24">
        <v>7.7719170391543102</v>
      </c>
      <c r="BO43" s="24">
        <v>7.0093236152919802</v>
      </c>
      <c r="BP43" s="24">
        <v>7.3470006844042599</v>
      </c>
      <c r="BQ43" s="24">
        <v>6.94609516832291</v>
      </c>
      <c r="BR43" s="24">
        <v>7.448283257263463</v>
      </c>
      <c r="BS43" s="24">
        <v>0.37126998215666662</v>
      </c>
      <c r="BT43" s="24">
        <v>8.1212407773442905</v>
      </c>
      <c r="BU43" s="24">
        <v>8.1613701024551695</v>
      </c>
      <c r="BV43" s="24">
        <v>7.9778289845740504</v>
      </c>
      <c r="BW43" s="24">
        <v>8.1652290190488994</v>
      </c>
      <c r="BX43" s="24">
        <v>8.3503369277891704</v>
      </c>
      <c r="BY43" s="24">
        <v>8.2920536989968099</v>
      </c>
      <c r="BZ43" s="24">
        <v>8.1780099183680655</v>
      </c>
      <c r="CA43" s="24">
        <v>0.12002635721954405</v>
      </c>
      <c r="CG43" s="64"/>
      <c r="CH43" s="64"/>
      <c r="CI43" s="64"/>
      <c r="CN43" s="64"/>
      <c r="CO43" s="64"/>
      <c r="CP43" s="64"/>
      <c r="CQ43" s="64"/>
      <c r="CT43" s="64"/>
      <c r="CU43" s="64"/>
      <c r="CV43" s="64"/>
      <c r="CW43" s="64"/>
      <c r="DK43" s="64"/>
      <c r="DN43" s="64"/>
      <c r="EY43" s="64"/>
      <c r="FJ43" s="64"/>
      <c r="FL43" s="64"/>
      <c r="FZ43" s="64"/>
    </row>
    <row r="44" spans="1:189" s="24" customFormat="1" ht="13.5" customHeight="1" x14ac:dyDescent="0.2">
      <c r="A44" s="60"/>
      <c r="B44" s="51" t="s">
        <v>120</v>
      </c>
      <c r="C44" s="72">
        <v>121.766481900093</v>
      </c>
      <c r="D44" s="56">
        <v>122.102137884543</v>
      </c>
      <c r="E44" s="56">
        <v>121.770293222975</v>
      </c>
      <c r="F44" s="56">
        <v>124.016177180523</v>
      </c>
      <c r="G44" s="56">
        <v>123.81425119298</v>
      </c>
      <c r="H44" s="56">
        <v>123.959885746526</v>
      </c>
      <c r="I44" s="56">
        <v>122.90487118793999</v>
      </c>
      <c r="J44" s="56">
        <v>1.0330058734261414</v>
      </c>
      <c r="K44" s="56">
        <v>196.24525274446299</v>
      </c>
      <c r="L44" s="56">
        <v>198.016170471826</v>
      </c>
      <c r="M44" s="56">
        <v>199.90930983532701</v>
      </c>
      <c r="N44" s="56">
        <v>254.48576827815401</v>
      </c>
      <c r="O44" s="56">
        <v>258.89083240556698</v>
      </c>
      <c r="P44" s="56">
        <v>307.65712050735601</v>
      </c>
      <c r="Q44" s="56">
        <v>235.86740904044882</v>
      </c>
      <c r="R44" s="56">
        <v>41.485138756393319</v>
      </c>
      <c r="S44" s="56">
        <v>533.63550799410905</v>
      </c>
      <c r="T44" s="56">
        <v>515.21856808975895</v>
      </c>
      <c r="U44" s="56">
        <v>462.57621073054798</v>
      </c>
      <c r="V44" s="56">
        <v>409.90980119268698</v>
      </c>
      <c r="W44" s="56">
        <v>403.38992382181902</v>
      </c>
      <c r="X44" s="56">
        <v>341.30445772100899</v>
      </c>
      <c r="Y44" s="56">
        <v>444.33907825832176</v>
      </c>
      <c r="Z44" s="56">
        <v>66.843958640912078</v>
      </c>
      <c r="AA44" s="56">
        <v>423.166339748121</v>
      </c>
      <c r="AB44" s="56">
        <v>402.82014523974601</v>
      </c>
      <c r="AC44" s="56">
        <v>395.02365160563301</v>
      </c>
      <c r="AD44" s="56">
        <v>465.54507648384703</v>
      </c>
      <c r="AE44" s="56">
        <v>428.441724780134</v>
      </c>
      <c r="AF44" s="56">
        <v>434.94209675730599</v>
      </c>
      <c r="AG44" s="56">
        <v>424.98983910246449</v>
      </c>
      <c r="AH44" s="56">
        <v>22.907360880939365</v>
      </c>
      <c r="AI44" s="56">
        <v>594.45252545512506</v>
      </c>
      <c r="AJ44" s="56">
        <v>577.74539386270999</v>
      </c>
      <c r="AK44" s="56">
        <v>556.92627475506799</v>
      </c>
      <c r="AL44" s="56">
        <v>537.92094582673496</v>
      </c>
      <c r="AM44" s="56">
        <v>566.76128497490947</v>
      </c>
      <c r="AN44" s="56">
        <v>21.306970899205158</v>
      </c>
      <c r="AO44" s="56">
        <v>140.616362388673</v>
      </c>
      <c r="AP44" s="56">
        <v>140.09113072949</v>
      </c>
      <c r="AQ44" s="56">
        <v>140.46180413890701</v>
      </c>
      <c r="AR44" s="56">
        <v>154.26558675593699</v>
      </c>
      <c r="AS44" s="56">
        <v>146.69120742708299</v>
      </c>
      <c r="AT44" s="56">
        <v>155.52035905863201</v>
      </c>
      <c r="AU44" s="56">
        <v>146.27440841645367</v>
      </c>
      <c r="AV44" s="56">
        <v>6.5006798649606417</v>
      </c>
      <c r="AW44" s="56">
        <v>126.739144133528</v>
      </c>
      <c r="AX44" s="56">
        <v>126.618170084917</v>
      </c>
      <c r="AY44" s="56">
        <v>126.521122186184</v>
      </c>
      <c r="AZ44" s="56">
        <v>143.39596613196099</v>
      </c>
      <c r="BA44" s="56">
        <v>143.22546879168701</v>
      </c>
      <c r="BB44" s="56">
        <v>142.25248186258401</v>
      </c>
      <c r="BC44" s="56">
        <v>134.7920588651435</v>
      </c>
      <c r="BD44" s="56">
        <v>8.1739201280596969</v>
      </c>
      <c r="BE44" s="56">
        <v>131.027892559728</v>
      </c>
      <c r="BF44" s="56">
        <v>130.95512582738499</v>
      </c>
      <c r="BG44" s="56">
        <v>131.31384909491999</v>
      </c>
      <c r="BH44" s="56">
        <v>131.247461376149</v>
      </c>
      <c r="BI44" s="56">
        <v>131.97323146024101</v>
      </c>
      <c r="BJ44" s="56">
        <v>131.30351206368459</v>
      </c>
      <c r="BK44" s="56">
        <v>0.36030866892600438</v>
      </c>
      <c r="BL44" s="56">
        <v>899.55691972436296</v>
      </c>
      <c r="BM44" s="56">
        <v>914.70725322273995</v>
      </c>
      <c r="BN44" s="56">
        <v>898.70274254765104</v>
      </c>
      <c r="BO44" s="56">
        <v>791.14165692687004</v>
      </c>
      <c r="BP44" s="56">
        <v>834.69005091350004</v>
      </c>
      <c r="BQ44" s="56">
        <v>779.13150046098804</v>
      </c>
      <c r="BR44" s="56">
        <v>852.98835396601862</v>
      </c>
      <c r="BS44" s="56">
        <v>54.286793674214834</v>
      </c>
      <c r="BT44" s="56">
        <v>918.78410977597298</v>
      </c>
      <c r="BU44" s="56">
        <v>922.84023623854705</v>
      </c>
      <c r="BV44" s="56">
        <v>896.71279244005098</v>
      </c>
      <c r="BW44" s="56">
        <v>937.33156396953598</v>
      </c>
      <c r="BX44" s="56">
        <v>962.26338915701695</v>
      </c>
      <c r="BY44" s="56">
        <v>951.02316467619698</v>
      </c>
      <c r="BZ44" s="56">
        <v>931.4925427095535</v>
      </c>
      <c r="CA44" s="56">
        <v>21.634779324336133</v>
      </c>
      <c r="CG44" s="64"/>
      <c r="CH44" s="64"/>
      <c r="CI44" s="64"/>
      <c r="CN44" s="64"/>
      <c r="CO44" s="64"/>
      <c r="CP44" s="64"/>
      <c r="CQ44" s="64"/>
      <c r="CT44" s="64"/>
      <c r="CU44" s="64"/>
      <c r="CV44" s="64"/>
      <c r="CW44" s="64"/>
      <c r="DK44" s="64"/>
      <c r="DN44" s="64"/>
      <c r="EY44" s="64"/>
      <c r="FJ44" s="64"/>
      <c r="FL44" s="64"/>
      <c r="FZ44" s="64"/>
    </row>
    <row r="45" spans="1:189" s="24" customFormat="1" ht="13.5" customHeight="1" x14ac:dyDescent="0.2">
      <c r="A45" s="60"/>
      <c r="B45" s="51" t="s">
        <v>131</v>
      </c>
      <c r="C45" s="48">
        <v>1.4586257905073701</v>
      </c>
      <c r="D45" s="24">
        <v>1.4594343255737201</v>
      </c>
      <c r="E45" s="24">
        <v>1.45849912716145</v>
      </c>
      <c r="F45" s="24">
        <v>1.4654387285344099</v>
      </c>
      <c r="G45" s="24">
        <v>1.4650084434874999</v>
      </c>
      <c r="H45" s="24">
        <v>1.4652900055019999</v>
      </c>
      <c r="I45" s="24">
        <v>1.4620494034610749</v>
      </c>
      <c r="J45" s="24">
        <v>3.2121945700656668E-3</v>
      </c>
      <c r="K45" s="24">
        <v>1.5553196272449701</v>
      </c>
      <c r="L45" s="24">
        <v>1.55612215077897</v>
      </c>
      <c r="M45" s="24">
        <v>1.5576919845486901</v>
      </c>
      <c r="N45" s="24">
        <v>1.58705720579706</v>
      </c>
      <c r="O45" s="24">
        <v>1.58902391823461</v>
      </c>
      <c r="P45" s="24">
        <v>1.59678031705933</v>
      </c>
      <c r="Q45" s="24">
        <v>1.5736658672772716</v>
      </c>
      <c r="R45" s="24">
        <v>1.7554709276094302E-2</v>
      </c>
      <c r="S45" s="24">
        <v>1.6455320351815299</v>
      </c>
      <c r="T45" s="24">
        <v>1.6418301556688999</v>
      </c>
      <c r="U45" s="24">
        <v>1.6349390431256601</v>
      </c>
      <c r="V45" s="24">
        <v>1.62087625173712</v>
      </c>
      <c r="W45" s="24">
        <v>1.6190946386801699</v>
      </c>
      <c r="X45" s="24">
        <v>1.60913917825191</v>
      </c>
      <c r="Y45" s="24">
        <v>1.6285685504408816</v>
      </c>
      <c r="Z45" s="24">
        <v>1.3106233452522079E-2</v>
      </c>
      <c r="AA45" s="24">
        <v>1.6216625789249199</v>
      </c>
      <c r="AB45" s="24">
        <v>1.61417856356759</v>
      </c>
      <c r="AC45" s="24">
        <v>1.61551625609033</v>
      </c>
      <c r="AD45" s="24">
        <v>1.6206086892213101</v>
      </c>
      <c r="AE45" s="24">
        <v>1.6128169348585699</v>
      </c>
      <c r="AF45" s="24">
        <v>1.6147239314372199</v>
      </c>
      <c r="AG45" s="24">
        <v>1.6165844923499899</v>
      </c>
      <c r="AH45" s="24">
        <v>3.3308387856349903E-3</v>
      </c>
      <c r="AI45" s="24">
        <v>1.64545489614385</v>
      </c>
      <c r="AJ45" s="24">
        <v>1.6424419161611801</v>
      </c>
      <c r="AK45" s="24">
        <v>1.6429640632209901</v>
      </c>
      <c r="AL45" s="24">
        <v>1.63788759341014</v>
      </c>
      <c r="AM45" s="24">
        <v>1.6421871172340401</v>
      </c>
      <c r="AN45" s="24">
        <v>2.7309728887153083E-3</v>
      </c>
      <c r="AO45" s="24">
        <v>1.48493684520865</v>
      </c>
      <c r="AP45" s="24">
        <v>1.48421487503161</v>
      </c>
      <c r="AQ45" s="24">
        <v>1.4863364137912201</v>
      </c>
      <c r="AR45" s="24">
        <v>1.5039916046956501</v>
      </c>
      <c r="AS45" s="24">
        <v>1.4936022235472299</v>
      </c>
      <c r="AT45" s="24">
        <v>1.5056227982996</v>
      </c>
      <c r="AU45" s="24">
        <v>1.49311746009566</v>
      </c>
      <c r="AV45" s="24">
        <v>8.8225711456049599E-3</v>
      </c>
      <c r="AW45" s="24">
        <v>1.4369371229346799</v>
      </c>
      <c r="AX45" s="24">
        <v>1.43682200727218</v>
      </c>
      <c r="AY45" s="24">
        <v>1.43648629715036</v>
      </c>
      <c r="AZ45" s="24">
        <v>1.4694415637501299</v>
      </c>
      <c r="BA45" s="24">
        <v>1.4693897899828501</v>
      </c>
      <c r="BB45" s="24">
        <v>1.4669827447342501</v>
      </c>
      <c r="BC45" s="24">
        <v>1.4526765876374084</v>
      </c>
      <c r="BD45" s="24">
        <v>1.5949324235006758E-2</v>
      </c>
      <c r="BE45" s="24">
        <v>1.4654426980151001</v>
      </c>
      <c r="BF45" s="24">
        <v>1.4655455023608199</v>
      </c>
      <c r="BG45" s="24">
        <v>1.46678722131804</v>
      </c>
      <c r="BH45" s="24">
        <v>1.4675310559388799</v>
      </c>
      <c r="BI45" s="24">
        <v>1.46986632709651</v>
      </c>
      <c r="BJ45" s="24">
        <v>1.4670345609458699</v>
      </c>
      <c r="BK45" s="24">
        <v>1.6172759048202123E-3</v>
      </c>
      <c r="BL45" s="24">
        <v>1.8096223770411799</v>
      </c>
      <c r="BM45" s="24">
        <v>1.8275703221328901</v>
      </c>
      <c r="BN45" s="24">
        <v>1.80176680616197</v>
      </c>
      <c r="BO45" s="24">
        <v>1.75143243929037</v>
      </c>
      <c r="BP45" s="24">
        <v>1.76901279192284</v>
      </c>
      <c r="BQ45" s="24">
        <v>1.74742823488154</v>
      </c>
      <c r="BR45" s="24">
        <v>1.7844721619051314</v>
      </c>
      <c r="BS45" s="24">
        <v>3.0254358849639614E-2</v>
      </c>
      <c r="BT45" s="24">
        <v>1.7826352624811601</v>
      </c>
      <c r="BU45" s="24">
        <v>1.79215150075967</v>
      </c>
      <c r="BV45" s="24">
        <v>1.76819750665353</v>
      </c>
      <c r="BW45" s="24">
        <v>1.8535456728382</v>
      </c>
      <c r="BX45" s="24">
        <v>1.94993702917302</v>
      </c>
      <c r="BY45" s="24">
        <v>1.8763301734862501</v>
      </c>
      <c r="BZ45" s="24">
        <v>1.8371328575653052</v>
      </c>
      <c r="CA45" s="24">
        <v>6.3608154807451356E-2</v>
      </c>
      <c r="CG45" s="64"/>
      <c r="CH45" s="64"/>
      <c r="CI45" s="64"/>
      <c r="CN45" s="64"/>
      <c r="CO45" s="64"/>
      <c r="CP45" s="64"/>
      <c r="CQ45" s="64"/>
      <c r="CT45" s="64"/>
      <c r="CU45" s="64"/>
      <c r="CV45" s="64"/>
      <c r="CW45" s="64"/>
      <c r="DK45" s="64"/>
      <c r="DN45" s="64"/>
      <c r="EY45" s="64"/>
      <c r="FJ45" s="64"/>
      <c r="FL45" s="64"/>
      <c r="FZ45" s="64"/>
    </row>
    <row r="46" spans="1:189" s="24" customFormat="1" ht="13.5" customHeight="1" x14ac:dyDescent="0.2">
      <c r="A46" s="60"/>
      <c r="B46" s="51" t="s">
        <v>132</v>
      </c>
      <c r="C46" s="191">
        <v>64.744054169398296</v>
      </c>
      <c r="D46" s="64">
        <v>64.858338046630095</v>
      </c>
      <c r="E46" s="64">
        <v>64.672203782117705</v>
      </c>
      <c r="F46" s="64">
        <v>66.392775133904905</v>
      </c>
      <c r="G46" s="64">
        <v>66.288653785395397</v>
      </c>
      <c r="H46" s="64">
        <v>66.321502402186198</v>
      </c>
      <c r="I46" s="64">
        <v>65.546254553272107</v>
      </c>
      <c r="J46" s="64">
        <v>0.79051483931797129</v>
      </c>
      <c r="K46" s="64">
        <v>87.455957624950003</v>
      </c>
      <c r="L46" s="64">
        <v>87.576541721097996</v>
      </c>
      <c r="M46" s="64">
        <v>87.772286874106797</v>
      </c>
      <c r="N46" s="64">
        <v>93.582639012858095</v>
      </c>
      <c r="O46" s="64">
        <v>93.835274386806006</v>
      </c>
      <c r="P46" s="64">
        <v>95.188624038198796</v>
      </c>
      <c r="Q46" s="64">
        <v>90.901887276336296</v>
      </c>
      <c r="R46" s="64">
        <v>3.3390131970368953</v>
      </c>
      <c r="S46" s="56">
        <v>109.727579655121</v>
      </c>
      <c r="T46" s="56">
        <v>108.968255119657</v>
      </c>
      <c r="U46" s="56">
        <v>107.62015672075501</v>
      </c>
      <c r="V46" s="56">
        <v>105.62170920345299</v>
      </c>
      <c r="W46" s="56">
        <v>105.241768733374</v>
      </c>
      <c r="X46" s="56">
        <v>103.31227029741299</v>
      </c>
      <c r="Y46" s="56">
        <v>106.74862328829551</v>
      </c>
      <c r="Z46" s="56">
        <v>2.2326958633152176</v>
      </c>
      <c r="AA46" s="64">
        <v>94.9713946731665</v>
      </c>
      <c r="AB46" s="64">
        <v>93.603168610769998</v>
      </c>
      <c r="AC46" s="64">
        <v>93.713149304623698</v>
      </c>
      <c r="AD46" s="64">
        <v>93.227372835260397</v>
      </c>
      <c r="AE46" s="64">
        <v>91.852430489800099</v>
      </c>
      <c r="AF46" s="64">
        <v>92.161226242357401</v>
      </c>
      <c r="AG46" s="64">
        <v>93.254790359329675</v>
      </c>
      <c r="AH46" s="64">
        <v>1.0361336867825273</v>
      </c>
      <c r="AI46" s="56">
        <v>101.758393712817</v>
      </c>
      <c r="AJ46" s="56">
        <v>102.19661140669599</v>
      </c>
      <c r="AK46" s="56">
        <v>102.12819532626099</v>
      </c>
      <c r="AL46" s="56">
        <v>101.195387392181</v>
      </c>
      <c r="AM46" s="56">
        <v>101.81964695948875</v>
      </c>
      <c r="AN46" s="56">
        <v>0.39710082368938926</v>
      </c>
      <c r="AO46" s="64">
        <v>72.483585748486703</v>
      </c>
      <c r="AP46" s="64">
        <v>72.270300242461701</v>
      </c>
      <c r="AQ46" s="64">
        <v>72.503354725974404</v>
      </c>
      <c r="AR46" s="64">
        <v>76.0387601108919</v>
      </c>
      <c r="AS46" s="64">
        <v>74.235469170186406</v>
      </c>
      <c r="AT46" s="64">
        <v>76.226354709451002</v>
      </c>
      <c r="AU46" s="64">
        <v>73.959637451242031</v>
      </c>
      <c r="AV46" s="64">
        <v>1.6678423941226816</v>
      </c>
      <c r="AW46" s="64">
        <v>67.249051653823201</v>
      </c>
      <c r="AX46" s="64">
        <v>67.228108614595101</v>
      </c>
      <c r="AY46" s="64">
        <v>67.184048651217097</v>
      </c>
      <c r="AZ46" s="64">
        <v>73.561291627117797</v>
      </c>
      <c r="BA46" s="64">
        <v>73.493230614537794</v>
      </c>
      <c r="BB46" s="64">
        <v>73.103511033226397</v>
      </c>
      <c r="BC46" s="64">
        <v>70.30320703241955</v>
      </c>
      <c r="BD46" s="64">
        <v>3.08616030423341</v>
      </c>
      <c r="BE46" s="64">
        <v>69.658395460323007</v>
      </c>
      <c r="BF46" s="64">
        <v>69.5997119714457</v>
      </c>
      <c r="BG46" s="64">
        <v>69.7258682597258</v>
      </c>
      <c r="BH46" s="64">
        <v>69.695150624788496</v>
      </c>
      <c r="BI46" s="64">
        <v>70.024229434659503</v>
      </c>
      <c r="BJ46" s="64">
        <v>69.74067115018849</v>
      </c>
      <c r="BK46" s="64">
        <v>0.14787516607298795</v>
      </c>
      <c r="BL46" s="56">
        <v>132.119788893753</v>
      </c>
      <c r="BM46" s="56">
        <v>134.903641644901</v>
      </c>
      <c r="BN46" s="56">
        <v>130.35951917933701</v>
      </c>
      <c r="BO46" s="56">
        <v>120.87152122844201</v>
      </c>
      <c r="BP46" s="56">
        <v>123.80964319436301</v>
      </c>
      <c r="BQ46" s="56">
        <v>119.871011681185</v>
      </c>
      <c r="BR46" s="56">
        <v>126.98918763699685</v>
      </c>
      <c r="BS46" s="56">
        <v>5.7521671320655745</v>
      </c>
      <c r="BT46" s="56">
        <v>123.698683941515</v>
      </c>
      <c r="BU46" s="56">
        <v>125.166774268908</v>
      </c>
      <c r="BV46" s="56">
        <v>121.06648875242701</v>
      </c>
      <c r="BW46" s="56">
        <v>137.29531147943399</v>
      </c>
      <c r="BX46" s="56">
        <v>153.22414833320599</v>
      </c>
      <c r="BY46" s="56">
        <v>140.803324506199</v>
      </c>
      <c r="BZ46" s="56">
        <v>133.54245521361483</v>
      </c>
      <c r="CA46" s="56">
        <v>11.378889813856171</v>
      </c>
      <c r="CC46" s="56"/>
      <c r="CD46" s="56"/>
      <c r="CE46" s="56"/>
      <c r="CF46" s="64"/>
      <c r="CG46" s="64"/>
      <c r="CH46" s="64"/>
      <c r="CI46" s="64"/>
      <c r="CJ46" s="56"/>
      <c r="CK46" s="56"/>
      <c r="CL46" s="56"/>
      <c r="CM46" s="56"/>
      <c r="CN46" s="64"/>
      <c r="CO46" s="64"/>
      <c r="CP46" s="64"/>
      <c r="CQ46" s="64"/>
      <c r="CR46" s="56"/>
      <c r="CS46" s="56"/>
      <c r="CT46" s="64"/>
      <c r="CU46" s="64"/>
      <c r="CV46" s="64"/>
      <c r="CW46" s="64"/>
      <c r="CX46" s="64"/>
      <c r="CY46" s="64"/>
      <c r="CZ46" s="64"/>
      <c r="DA46" s="64"/>
      <c r="DB46" s="56"/>
      <c r="DC46" s="56"/>
      <c r="DD46" s="56"/>
      <c r="DE46" s="56"/>
      <c r="DG46" s="56"/>
      <c r="DH46" s="56"/>
      <c r="DI46" s="56"/>
      <c r="DJ46" s="56"/>
      <c r="DK46" s="56"/>
      <c r="DL46" s="56"/>
      <c r="DM46" s="56"/>
      <c r="DN46" s="56"/>
      <c r="DO46" s="56"/>
      <c r="DP46" s="56"/>
      <c r="DQ46" s="56"/>
      <c r="DS46" s="56"/>
      <c r="DT46" s="56"/>
      <c r="DU46" s="56"/>
      <c r="DV46" s="56"/>
      <c r="DW46" s="56"/>
      <c r="DX46" s="56"/>
      <c r="DY46" s="56"/>
      <c r="DZ46" s="56"/>
      <c r="EA46" s="56"/>
      <c r="EB46" s="56"/>
      <c r="EC46" s="56"/>
      <c r="ED46" s="56"/>
      <c r="EE46" s="56"/>
      <c r="EF46" s="56"/>
      <c r="EG46" s="56"/>
      <c r="EH46" s="56"/>
      <c r="EI46" s="56"/>
      <c r="EJ46" s="56"/>
      <c r="EK46" s="56"/>
      <c r="EL46" s="56"/>
      <c r="EM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row>
    <row r="47" spans="1:189" s="56" customFormat="1" ht="13.5" customHeight="1" x14ac:dyDescent="0.2">
      <c r="A47" s="34"/>
      <c r="B47" s="51" t="s">
        <v>51</v>
      </c>
      <c r="C47" s="48">
        <v>2.0578335559192</v>
      </c>
      <c r="D47" s="24">
        <v>2.0565808746053502</v>
      </c>
      <c r="E47" s="24">
        <v>2.0593413586891498</v>
      </c>
      <c r="F47" s="24">
        <v>2.0378301074521898</v>
      </c>
      <c r="G47" s="24">
        <v>2.0397621203040601</v>
      </c>
      <c r="H47" s="24">
        <v>2.0394944786204201</v>
      </c>
      <c r="I47" s="24">
        <v>2.048473749265062</v>
      </c>
      <c r="J47" s="24">
        <v>9.4977478732691054E-3</v>
      </c>
      <c r="K47" s="24">
        <v>1.6146780041778599</v>
      </c>
      <c r="L47" s="24">
        <v>1.60728847186506</v>
      </c>
      <c r="M47" s="24">
        <v>1.59980035368645</v>
      </c>
      <c r="N47" s="24">
        <v>1.3738810912150701</v>
      </c>
      <c r="O47" s="24">
        <v>1.3581859291715399</v>
      </c>
      <c r="P47" s="24">
        <v>1.1879651360262999</v>
      </c>
      <c r="Q47" s="24">
        <v>1.45696649769038</v>
      </c>
      <c r="R47" s="24">
        <v>0.16170634067151615</v>
      </c>
      <c r="S47" s="24">
        <v>0.56945588220352195</v>
      </c>
      <c r="T47" s="24">
        <v>0.60992184170236696</v>
      </c>
      <c r="U47" s="24">
        <v>0.73155848995068995</v>
      </c>
      <c r="V47" s="24">
        <v>0.86155958247307696</v>
      </c>
      <c r="W47" s="24">
        <v>0.87893135225005004</v>
      </c>
      <c r="X47" s="24">
        <v>1.05481220738579</v>
      </c>
      <c r="Y47" s="24">
        <v>0.78437322599424919</v>
      </c>
      <c r="Z47" s="24">
        <v>0.16705705712437768</v>
      </c>
      <c r="AA47" s="24">
        <v>0.86508278648360204</v>
      </c>
      <c r="AB47" s="24">
        <v>0.92067944591288098</v>
      </c>
      <c r="AC47" s="24">
        <v>0.94271132715163497</v>
      </c>
      <c r="AD47" s="24">
        <v>0.76323085990222195</v>
      </c>
      <c r="AE47" s="24">
        <v>0.85797638986687097</v>
      </c>
      <c r="AF47" s="24">
        <v>0.84123792394728103</v>
      </c>
      <c r="AG47" s="24">
        <v>0.86515312221074858</v>
      </c>
      <c r="AH47" s="24">
        <v>5.7893641668502437E-2</v>
      </c>
      <c r="AI47" s="24">
        <v>0.46463895194067401</v>
      </c>
      <c r="AJ47" s="24">
        <v>0.495624219622466</v>
      </c>
      <c r="AK47" s="24">
        <v>0.53926314104356099</v>
      </c>
      <c r="AL47" s="24">
        <v>0.58005626705475</v>
      </c>
      <c r="AM47" s="24">
        <v>0.51989564491536266</v>
      </c>
      <c r="AN47" s="24">
        <v>4.3694406297378585E-2</v>
      </c>
      <c r="AO47" s="24">
        <v>1.9110337111150599</v>
      </c>
      <c r="AP47" s="24">
        <v>1.91526477382709</v>
      </c>
      <c r="AQ47" s="24">
        <v>1.9145949916936</v>
      </c>
      <c r="AR47" s="24">
        <v>1.83410198615755</v>
      </c>
      <c r="AS47" s="24">
        <v>1.87588762807039</v>
      </c>
      <c r="AT47" s="24">
        <v>1.8290335438037899</v>
      </c>
      <c r="AU47" s="24">
        <v>1.8799861057779135</v>
      </c>
      <c r="AV47" s="24">
        <v>3.6798158299481042E-2</v>
      </c>
      <c r="AW47" s="24">
        <v>1.95478052687566</v>
      </c>
      <c r="AX47" s="24">
        <v>1.9556504971297299</v>
      </c>
      <c r="AY47" s="24">
        <v>1.9561283481026499</v>
      </c>
      <c r="AZ47" s="24">
        <v>1.85470488938722</v>
      </c>
      <c r="BA47" s="24">
        <v>1.8562783866227399</v>
      </c>
      <c r="BB47" s="24">
        <v>1.8612410608154399</v>
      </c>
      <c r="BC47" s="24">
        <v>1.9064639514889066</v>
      </c>
      <c r="BD47" s="24">
        <v>4.9096947107457038E-2</v>
      </c>
      <c r="BE47" s="24">
        <v>1.9622358568617699</v>
      </c>
      <c r="BF47" s="24">
        <v>1.96441250982638</v>
      </c>
      <c r="BG47" s="24">
        <v>1.9621749894262701</v>
      </c>
      <c r="BH47" s="24">
        <v>1.9650675179525099</v>
      </c>
      <c r="BI47" s="24">
        <v>1.9618825597055201</v>
      </c>
      <c r="BJ47" s="24">
        <v>1.9631546867544898</v>
      </c>
      <c r="BK47" s="24">
        <v>1.3163133766467057E-3</v>
      </c>
      <c r="BL47" s="24">
        <v>-4.6838184116847197E-2</v>
      </c>
      <c r="BM47" s="24">
        <v>-6.7324595075132596E-2</v>
      </c>
      <c r="BN47" s="24">
        <v>-4.4622111630047499E-2</v>
      </c>
      <c r="BO47" s="24">
        <v>0.115919439309792</v>
      </c>
      <c r="BP47" s="24">
        <v>4.9607109254698599E-2</v>
      </c>
      <c r="BQ47" s="24">
        <v>0.13580162731748599</v>
      </c>
      <c r="BR47" s="24">
        <v>2.3757214176658215E-2</v>
      </c>
      <c r="BS47" s="24">
        <v>8.1313571814802754E-2</v>
      </c>
      <c r="BT47" s="24">
        <v>-6.7369339906065404E-2</v>
      </c>
      <c r="BU47" s="24">
        <v>-7.27285516786534E-2</v>
      </c>
      <c r="BV47" s="24">
        <v>-3.5935842222361798E-2</v>
      </c>
      <c r="BW47" s="24">
        <v>-9.51119041145259E-2</v>
      </c>
      <c r="BX47" s="24">
        <v>-0.12852777303669499</v>
      </c>
      <c r="BY47" s="24">
        <v>-0.11295666109386</v>
      </c>
      <c r="BZ47" s="24">
        <v>-8.543834534202692E-2</v>
      </c>
      <c r="CA47" s="24">
        <v>3.0675885881582977E-2</v>
      </c>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row>
    <row r="48" spans="1:189" s="56" customFormat="1" ht="13.5" customHeight="1" x14ac:dyDescent="0.2">
      <c r="A48" s="34"/>
      <c r="B48" s="51" t="s">
        <v>52</v>
      </c>
      <c r="C48" s="48">
        <v>2.5473045846907998</v>
      </c>
      <c r="D48" s="24">
        <v>2.54699035846023</v>
      </c>
      <c r="E48" s="24">
        <v>2.5483371150717402</v>
      </c>
      <c r="F48" s="24">
        <v>2.5294524273038799</v>
      </c>
      <c r="G48" s="24">
        <v>2.5303896247019502</v>
      </c>
      <c r="H48" s="24">
        <v>2.5304081530842399</v>
      </c>
      <c r="I48" s="24">
        <v>2.53881371055214</v>
      </c>
      <c r="J48" s="24">
        <v>8.7454749357126684E-3</v>
      </c>
      <c r="K48" s="24">
        <v>2.35641814421985</v>
      </c>
      <c r="L48" s="24">
        <v>2.3562277229036899</v>
      </c>
      <c r="M48" s="24">
        <v>2.3557316575541298</v>
      </c>
      <c r="N48" s="24">
        <v>2.3311654860250401</v>
      </c>
      <c r="O48" s="24">
        <v>2.3316106447861702</v>
      </c>
      <c r="P48" s="24">
        <v>2.3279529339015799</v>
      </c>
      <c r="Q48" s="24">
        <v>2.3431844315650765</v>
      </c>
      <c r="R48" s="24">
        <v>1.2994214051931489E-2</v>
      </c>
      <c r="S48" s="24">
        <v>2.22827091934569</v>
      </c>
      <c r="T48" s="24">
        <v>2.2302278167493501</v>
      </c>
      <c r="U48" s="24">
        <v>2.23365832238159</v>
      </c>
      <c r="V48" s="24">
        <v>2.2308927780248502</v>
      </c>
      <c r="W48" s="24">
        <v>2.2324841446141201</v>
      </c>
      <c r="X48" s="24">
        <v>2.23756570307782</v>
      </c>
      <c r="Y48" s="24">
        <v>2.2321832806989033</v>
      </c>
      <c r="Z48" s="24">
        <v>2.9448414075595388E-3</v>
      </c>
      <c r="AA48" s="24">
        <v>2.3855916606652499</v>
      </c>
      <c r="AB48" s="24">
        <v>2.38900168255442</v>
      </c>
      <c r="AC48" s="24">
        <v>2.3900068622132902</v>
      </c>
      <c r="AD48" s="24">
        <v>2.4086916321129199</v>
      </c>
      <c r="AE48" s="24">
        <v>2.41382895725501</v>
      </c>
      <c r="AF48" s="24">
        <v>2.4123773815382501</v>
      </c>
      <c r="AG48" s="24">
        <v>2.3999163627231899</v>
      </c>
      <c r="AH48" s="24">
        <v>1.1890950073966903E-2</v>
      </c>
      <c r="AI48" s="24">
        <v>2.33931333009884</v>
      </c>
      <c r="AJ48" s="24">
        <v>2.3278572769372801</v>
      </c>
      <c r="AK48" s="24">
        <v>2.3288926431200401</v>
      </c>
      <c r="AL48" s="24">
        <v>2.3318199054005602</v>
      </c>
      <c r="AM48" s="24">
        <v>2.3319707888891799</v>
      </c>
      <c r="AN48" s="24">
        <v>4.4813959654663223E-3</v>
      </c>
      <c r="AO48" s="24">
        <v>2.45557125159872</v>
      </c>
      <c r="AP48" s="24">
        <v>2.45798900277916</v>
      </c>
      <c r="AQ48" s="24">
        <v>2.4586043403667501</v>
      </c>
      <c r="AR48" s="24">
        <v>2.4371597751890901</v>
      </c>
      <c r="AS48" s="24">
        <v>2.4439497485044801</v>
      </c>
      <c r="AT48" s="24">
        <v>2.43798961996719</v>
      </c>
      <c r="AU48" s="24">
        <v>2.4485439564008984</v>
      </c>
      <c r="AV48" s="24">
        <v>9.1460688280075794E-3</v>
      </c>
      <c r="AW48" s="24">
        <v>2.4373878915492702</v>
      </c>
      <c r="AX48" s="24">
        <v>2.4375024416997899</v>
      </c>
      <c r="AY48" s="24">
        <v>2.4375074221411199</v>
      </c>
      <c r="AZ48" s="24">
        <v>2.3994783514643099</v>
      </c>
      <c r="BA48" s="24">
        <v>2.4004862580932702</v>
      </c>
      <c r="BB48" s="24">
        <v>2.40250207135119</v>
      </c>
      <c r="BC48" s="24">
        <v>2.4191440727164917</v>
      </c>
      <c r="BD48" s="24">
        <v>1.8343437008672789E-2</v>
      </c>
      <c r="BE48" s="24">
        <v>2.4600188445384501</v>
      </c>
      <c r="BF48" s="24">
        <v>2.4612192649870201</v>
      </c>
      <c r="BG48" s="24">
        <v>2.46178244371449</v>
      </c>
      <c r="BH48" s="24">
        <v>2.4642909138642501</v>
      </c>
      <c r="BI48" s="24">
        <v>2.4637967395968499</v>
      </c>
      <c r="BJ48" s="24">
        <v>2.462221641340212</v>
      </c>
      <c r="BK48" s="24">
        <v>1.6007991725718342E-3</v>
      </c>
      <c r="BL48" s="24">
        <v>2.2643871876901098</v>
      </c>
      <c r="BM48" s="24">
        <v>2.2637224299741101</v>
      </c>
      <c r="BN48" s="24">
        <v>2.2701877436010101</v>
      </c>
      <c r="BO48" s="24">
        <v>2.2925721922978402</v>
      </c>
      <c r="BP48" s="24">
        <v>2.2879113628791998</v>
      </c>
      <c r="BQ48" s="24">
        <v>2.2967187318879398</v>
      </c>
      <c r="BR48" s="24">
        <v>2.2792499413883682</v>
      </c>
      <c r="BS48" s="24">
        <v>1.3551074496184782E-2</v>
      </c>
      <c r="BT48" s="24">
        <v>2.31621579562783</v>
      </c>
      <c r="BU48" s="24">
        <v>2.3154973218231398</v>
      </c>
      <c r="BV48" s="24">
        <v>2.32054606659299</v>
      </c>
      <c r="BW48" s="24">
        <v>2.28225728757119</v>
      </c>
      <c r="BX48" s="24">
        <v>2.2732104661352901</v>
      </c>
      <c r="BY48" s="24">
        <v>2.2825009643384901</v>
      </c>
      <c r="BZ48" s="24">
        <v>2.2983713170148219</v>
      </c>
      <c r="CA48" s="24">
        <v>1.9356495173810617E-2</v>
      </c>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row>
    <row r="49" spans="1:273" s="56" customFormat="1" ht="13.5" customHeight="1" x14ac:dyDescent="0.2">
      <c r="A49" s="34"/>
      <c r="B49" s="51" t="s">
        <v>53</v>
      </c>
      <c r="C49" s="48">
        <v>3.0781378801092001</v>
      </c>
      <c r="D49" s="24">
        <v>3.0796863346409098</v>
      </c>
      <c r="E49" s="24">
        <v>3.0812444083675699</v>
      </c>
      <c r="F49" s="24">
        <v>3.0647537013246402</v>
      </c>
      <c r="G49" s="24">
        <v>3.0662511289582399</v>
      </c>
      <c r="H49" s="24">
        <v>3.0674662249255902</v>
      </c>
      <c r="I49" s="24">
        <v>3.0729232797210249</v>
      </c>
      <c r="J49" s="24">
        <v>6.8703615264709321E-3</v>
      </c>
      <c r="K49" s="24">
        <v>2.94017332297756</v>
      </c>
      <c r="L49" s="24">
        <v>2.9412155259232602</v>
      </c>
      <c r="M49" s="24">
        <v>2.9432686495257401</v>
      </c>
      <c r="N49" s="24">
        <v>2.9283353265704499</v>
      </c>
      <c r="O49" s="24">
        <v>2.9303623514964001</v>
      </c>
      <c r="P49" s="24">
        <v>2.9294525604388801</v>
      </c>
      <c r="Q49" s="24">
        <v>2.9354679561553816</v>
      </c>
      <c r="R49" s="24">
        <v>6.1799735919339169E-3</v>
      </c>
      <c r="S49" s="24">
        <v>2.83407766606588</v>
      </c>
      <c r="T49" s="24">
        <v>2.83636081566438</v>
      </c>
      <c r="U49" s="24">
        <v>2.8398360954263802</v>
      </c>
      <c r="V49" s="24">
        <v>2.8318972767506301</v>
      </c>
      <c r="W49" s="24">
        <v>2.8325891937871801</v>
      </c>
      <c r="X49" s="24">
        <v>2.83593030671743</v>
      </c>
      <c r="Y49" s="24">
        <v>2.8351152257353136</v>
      </c>
      <c r="Z49" s="24">
        <v>2.6556551312712025E-3</v>
      </c>
      <c r="AA49" s="24">
        <v>2.9902393631523401</v>
      </c>
      <c r="AB49" s="24">
        <v>2.9949302951899299</v>
      </c>
      <c r="AC49" s="24">
        <v>2.9973413097011901</v>
      </c>
      <c r="AD49" s="24">
        <v>3.0158952567429802</v>
      </c>
      <c r="AE49" s="24">
        <v>3.0199404783403798</v>
      </c>
      <c r="AF49" s="24">
        <v>3.02066441827751</v>
      </c>
      <c r="AG49" s="24">
        <v>3.006501853567388</v>
      </c>
      <c r="AH49" s="24">
        <v>1.2594284549508096E-2</v>
      </c>
      <c r="AI49" s="24">
        <v>2.9411999733956802</v>
      </c>
      <c r="AJ49" s="24">
        <v>2.9267628261173799</v>
      </c>
      <c r="AK49" s="24">
        <v>2.9302043139648202</v>
      </c>
      <c r="AL49" s="24">
        <v>2.93217692085274</v>
      </c>
      <c r="AM49" s="24">
        <v>2.9325860085826552</v>
      </c>
      <c r="AN49" s="24">
        <v>5.3373604395645195E-3</v>
      </c>
      <c r="AO49" s="24">
        <v>2.9967075767397899</v>
      </c>
      <c r="AP49" s="24">
        <v>2.9996290695445</v>
      </c>
      <c r="AQ49" s="24">
        <v>3.0024883876805801</v>
      </c>
      <c r="AR49" s="24">
        <v>2.9862109701398998</v>
      </c>
      <c r="AS49" s="24">
        <v>2.9911627219304999</v>
      </c>
      <c r="AT49" s="24">
        <v>2.9892746522829898</v>
      </c>
      <c r="AU49" s="24">
        <v>2.9942455630530436</v>
      </c>
      <c r="AV49" s="24">
        <v>5.7987981215683309E-3</v>
      </c>
      <c r="AW49" s="24">
        <v>2.92993067879183</v>
      </c>
      <c r="AX49" s="24">
        <v>2.9303104034170802</v>
      </c>
      <c r="AY49" s="24">
        <v>2.93018205143624</v>
      </c>
      <c r="AZ49" s="24">
        <v>2.9094907041675699</v>
      </c>
      <c r="BA49" s="24">
        <v>2.9109102735980201</v>
      </c>
      <c r="BB49" s="24">
        <v>2.9106436969723299</v>
      </c>
      <c r="BC49" s="24">
        <v>2.920244634730512</v>
      </c>
      <c r="BD49" s="24">
        <v>9.9066200570915534E-3</v>
      </c>
      <c r="BE49" s="24">
        <v>2.9930625060263898</v>
      </c>
      <c r="BF49" s="24">
        <v>2.9966751852031499</v>
      </c>
      <c r="BG49" s="24">
        <v>2.99622615772412</v>
      </c>
      <c r="BH49" s="24">
        <v>3.0013884553789398</v>
      </c>
      <c r="BI49" s="24">
        <v>3.0032346853614702</v>
      </c>
      <c r="BJ49" s="24">
        <v>2.998117397938814</v>
      </c>
      <c r="BK49" s="24">
        <v>3.6903969085602967E-3</v>
      </c>
      <c r="BL49" s="24">
        <v>2.9057196236604099</v>
      </c>
      <c r="BM49" s="24">
        <v>2.9098014138575898</v>
      </c>
      <c r="BN49" s="24">
        <v>2.9136483894167999</v>
      </c>
      <c r="BO49" s="24">
        <v>2.92519467328255</v>
      </c>
      <c r="BP49" s="24">
        <v>2.9267625182709098</v>
      </c>
      <c r="BQ49" s="24">
        <v>2.9320038045112802</v>
      </c>
      <c r="BR49" s="24">
        <v>2.918855070499923</v>
      </c>
      <c r="BS49" s="24">
        <v>9.6369574206634917E-3</v>
      </c>
      <c r="BT49" s="24">
        <v>2.9543308218110398</v>
      </c>
      <c r="BU49" s="24">
        <v>2.9560828154804399</v>
      </c>
      <c r="BV49" s="24">
        <v>2.9600603554379399</v>
      </c>
      <c r="BW49" s="24">
        <v>2.93438144707507</v>
      </c>
      <c r="BX49" s="24">
        <v>2.9333066370342999</v>
      </c>
      <c r="BY49" s="24">
        <v>2.9387727982171401</v>
      </c>
      <c r="BZ49" s="24">
        <v>2.9461558125093217</v>
      </c>
      <c r="CA49" s="24">
        <v>1.093128820505093E-2</v>
      </c>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row>
    <row r="50" spans="1:273" s="24" customFormat="1" ht="13.5" customHeight="1" x14ac:dyDescent="0.2">
      <c r="A50" s="34"/>
      <c r="B50" s="51" t="s">
        <v>75</v>
      </c>
      <c r="C50" s="48">
        <v>1.49581479573757</v>
      </c>
      <c r="D50" s="24">
        <v>1.49747883619305</v>
      </c>
      <c r="E50" s="24">
        <v>1.4962281000022799</v>
      </c>
      <c r="F50" s="24">
        <v>1.50392993513889</v>
      </c>
      <c r="G50" s="24">
        <v>1.50323956820081</v>
      </c>
      <c r="H50" s="24">
        <v>1.50403262037783</v>
      </c>
      <c r="I50" s="24">
        <v>1.5001206426084048</v>
      </c>
      <c r="J50" s="24">
        <v>3.6563488813758805E-3</v>
      </c>
      <c r="K50" s="24">
        <v>1.8209038058176801</v>
      </c>
      <c r="L50" s="24">
        <v>1.82992386084269</v>
      </c>
      <c r="M50" s="24">
        <v>1.8397724708233201</v>
      </c>
      <c r="N50" s="24">
        <v>2.13143287675691</v>
      </c>
      <c r="O50" s="24">
        <v>2.1575561111017101</v>
      </c>
      <c r="P50" s="24">
        <v>2.4659415260600901</v>
      </c>
      <c r="Q50" s="24">
        <v>2.0409217752337336</v>
      </c>
      <c r="R50" s="24">
        <v>0.23658215127199864</v>
      </c>
      <c r="S50" s="24">
        <v>4.9768169135409597</v>
      </c>
      <c r="T50" s="24">
        <v>4.6503676729263299</v>
      </c>
      <c r="U50" s="24">
        <v>3.8818988972676598</v>
      </c>
      <c r="V50" s="24">
        <v>3.2869430441731802</v>
      </c>
      <c r="W50" s="24">
        <v>3.2227649935752001</v>
      </c>
      <c r="X50" s="24">
        <v>2.6885641698686</v>
      </c>
      <c r="Y50" s="24">
        <v>3.7845592818919886</v>
      </c>
      <c r="Z50" s="24">
        <v>0.81086553128309369</v>
      </c>
      <c r="AA50" s="24">
        <v>3.4565932993616699</v>
      </c>
      <c r="AB50" s="24">
        <v>3.25295661642622</v>
      </c>
      <c r="AC50" s="24">
        <v>3.17949007651954</v>
      </c>
      <c r="AD50" s="24">
        <v>3.9514849506076701</v>
      </c>
      <c r="AE50" s="24">
        <v>3.5198410049593201</v>
      </c>
      <c r="AF50" s="24">
        <v>3.59073733160277</v>
      </c>
      <c r="AG50" s="24">
        <v>3.4918505465795318</v>
      </c>
      <c r="AH50" s="24">
        <v>0.25090114055155288</v>
      </c>
      <c r="AI50" s="24">
        <v>6.3300762045692904</v>
      </c>
      <c r="AJ50" s="24">
        <v>5.9052054162058401</v>
      </c>
      <c r="AK50" s="24">
        <v>5.43371888591237</v>
      </c>
      <c r="AL50" s="24">
        <v>5.0549870545161699</v>
      </c>
      <c r="AM50" s="24">
        <v>5.6809968903009178</v>
      </c>
      <c r="AN50" s="24">
        <v>0.4807827329608429</v>
      </c>
      <c r="AO50" s="24">
        <v>1.56810817062523</v>
      </c>
      <c r="AP50" s="24">
        <v>1.56616939367116</v>
      </c>
      <c r="AQ50" s="24">
        <v>1.56821071856281</v>
      </c>
      <c r="AR50" s="24">
        <v>1.6281597166774899</v>
      </c>
      <c r="AS50" s="24">
        <v>1.59453193100236</v>
      </c>
      <c r="AT50" s="24">
        <v>1.63434654460534</v>
      </c>
      <c r="AU50" s="24">
        <v>1.5932544125240649</v>
      </c>
      <c r="AV50" s="24">
        <v>2.8582319609659571E-2</v>
      </c>
      <c r="AW50" s="24">
        <v>1.4988540342555801</v>
      </c>
      <c r="AX50" s="24">
        <v>1.4983814376433</v>
      </c>
      <c r="AY50" s="24">
        <v>1.4979497916271101</v>
      </c>
      <c r="AZ50" s="24">
        <v>1.5687081652805901</v>
      </c>
      <c r="BA50" s="24">
        <v>1.5681431699983599</v>
      </c>
      <c r="BB50" s="24">
        <v>1.5638187649358699</v>
      </c>
      <c r="BC50" s="24">
        <v>1.5326425606234684</v>
      </c>
      <c r="BD50" s="24">
        <v>3.4283266334105882E-2</v>
      </c>
      <c r="BE50" s="24">
        <v>1.52533269411009</v>
      </c>
      <c r="BF50" s="24">
        <v>1.5254816237491799</v>
      </c>
      <c r="BG50" s="24">
        <v>1.5269923293641601</v>
      </c>
      <c r="BH50" s="24">
        <v>1.5273716694000501</v>
      </c>
      <c r="BI50" s="24">
        <v>1.5307922844333</v>
      </c>
      <c r="BJ50" s="24">
        <v>1.5271941202113559</v>
      </c>
      <c r="BK50" s="24">
        <v>1.9706131173792296E-3</v>
      </c>
      <c r="BL50" s="24">
        <v>-62.037409828090503</v>
      </c>
      <c r="BM50" s="24">
        <v>-43.220481469072702</v>
      </c>
      <c r="BN50" s="24">
        <v>-65.296066971757</v>
      </c>
      <c r="BO50" s="64">
        <v>25.234720687917001</v>
      </c>
      <c r="BP50" s="64">
        <v>58.998852427461301</v>
      </c>
      <c r="BQ50" s="64">
        <v>21.590343668391</v>
      </c>
      <c r="BR50" s="64">
        <v>-10.788340247525154</v>
      </c>
      <c r="BS50" s="64">
        <v>48.07233359302181</v>
      </c>
      <c r="BT50" s="24">
        <v>-43.852750018485096</v>
      </c>
      <c r="BU50" s="24">
        <v>-40.6454239394415</v>
      </c>
      <c r="BV50" s="24">
        <v>-82.370696563109604</v>
      </c>
      <c r="BW50" s="24">
        <v>-30.851884150502698</v>
      </c>
      <c r="BX50" s="24">
        <v>-22.822356349369201</v>
      </c>
      <c r="BY50" s="24">
        <v>-26.016817155875401</v>
      </c>
      <c r="BZ50" s="24">
        <v>-41.093321362797248</v>
      </c>
      <c r="CA50" s="24">
        <v>19.906669484671269</v>
      </c>
      <c r="FI50" s="64"/>
      <c r="FR50" s="56"/>
    </row>
    <row r="51" spans="1:273" s="46" customFormat="1" ht="13.5" customHeight="1" x14ac:dyDescent="0.2">
      <c r="A51" s="34"/>
      <c r="B51" s="51" t="s">
        <v>76</v>
      </c>
      <c r="C51" s="184">
        <v>1.0203043241900001</v>
      </c>
      <c r="D51" s="46">
        <v>1.02310546003555</v>
      </c>
      <c r="E51" s="46">
        <v>1.0219030496784201</v>
      </c>
      <c r="F51" s="46">
        <v>1.0269235938724499</v>
      </c>
      <c r="G51" s="46">
        <v>1.02648900865419</v>
      </c>
      <c r="H51" s="46">
        <v>1.0279717463051701</v>
      </c>
      <c r="I51" s="46">
        <v>1.0244495304559633</v>
      </c>
      <c r="J51" s="46">
        <v>2.8331457849020947E-3</v>
      </c>
      <c r="K51" s="46">
        <v>1.3254953187997001</v>
      </c>
      <c r="L51" s="46">
        <v>1.3339270540582</v>
      </c>
      <c r="M51" s="46">
        <v>1.3434682958392901</v>
      </c>
      <c r="N51" s="46">
        <v>1.5544542353553901</v>
      </c>
      <c r="O51" s="46">
        <v>1.57217642232487</v>
      </c>
      <c r="P51" s="46">
        <v>1.74148742441258</v>
      </c>
      <c r="Q51" s="46">
        <v>1.4785014584650051</v>
      </c>
      <c r="R51" s="46">
        <v>0.15612603543849365</v>
      </c>
      <c r="S51" s="46">
        <v>2.2646217838623599</v>
      </c>
      <c r="T51" s="46">
        <v>2.2264389739620101</v>
      </c>
      <c r="U51" s="46">
        <v>2.1082776054756902</v>
      </c>
      <c r="V51" s="46">
        <v>1.9703376942775499</v>
      </c>
      <c r="W51" s="46">
        <v>1.95365784153713</v>
      </c>
      <c r="X51" s="46">
        <v>1.78111809933165</v>
      </c>
      <c r="Y51" s="46">
        <v>2.050741999741065</v>
      </c>
      <c r="Z51" s="46">
        <v>0.16758657887623363</v>
      </c>
      <c r="AA51" s="46">
        <v>2.1251565766687399</v>
      </c>
      <c r="AB51" s="46">
        <v>2.0742508492770502</v>
      </c>
      <c r="AC51" s="46">
        <v>2.0546299825495602</v>
      </c>
      <c r="AD51" s="46">
        <v>2.25266439684076</v>
      </c>
      <c r="AE51" s="46">
        <v>2.1619640884735101</v>
      </c>
      <c r="AF51" s="46">
        <v>2.1794264943302299</v>
      </c>
      <c r="AG51" s="46">
        <v>2.1413487313566417</v>
      </c>
      <c r="AH51" s="46">
        <v>6.6521349219593059E-2</v>
      </c>
      <c r="AI51" s="46">
        <v>2.4765610214549998</v>
      </c>
      <c r="AJ51" s="46">
        <v>2.4311386064949101</v>
      </c>
      <c r="AK51" s="46">
        <v>2.3909411729212602</v>
      </c>
      <c r="AL51" s="46">
        <v>2.3521206537979902</v>
      </c>
      <c r="AM51" s="46">
        <v>2.4126903636672901</v>
      </c>
      <c r="AN51" s="46">
        <v>4.6264229274407875E-2</v>
      </c>
      <c r="AO51" s="46">
        <v>1.08567386562473</v>
      </c>
      <c r="AP51" s="46">
        <v>1.08436429571742</v>
      </c>
      <c r="AQ51" s="46">
        <v>1.0878933959869801</v>
      </c>
      <c r="AR51" s="46">
        <v>1.15210898398235</v>
      </c>
      <c r="AS51" s="46">
        <v>1.1152750938601199</v>
      </c>
      <c r="AT51" s="46">
        <v>1.1602411084791899</v>
      </c>
      <c r="AU51" s="46">
        <v>1.1142594572751319</v>
      </c>
      <c r="AV51" s="46">
        <v>3.1501207277131009E-2</v>
      </c>
      <c r="AW51" s="46">
        <v>0.97515015191616705</v>
      </c>
      <c r="AX51" s="46">
        <v>0.97465990628735399</v>
      </c>
      <c r="AY51" s="46">
        <v>0.97405370333359598</v>
      </c>
      <c r="AZ51" s="46">
        <v>1.0547858147803499</v>
      </c>
      <c r="BA51" s="46">
        <v>1.05463188697528</v>
      </c>
      <c r="BB51" s="46">
        <v>1.04940263615689</v>
      </c>
      <c r="BC51" s="46">
        <v>1.0137806832416061</v>
      </c>
      <c r="BD51" s="46">
        <v>3.9200661688930771E-2</v>
      </c>
      <c r="BE51" s="46">
        <v>1.0308266491646201</v>
      </c>
      <c r="BF51" s="46">
        <v>1.0322626753767701</v>
      </c>
      <c r="BG51" s="46">
        <v>1.0340511682978399</v>
      </c>
      <c r="BH51" s="46">
        <v>1.0363209374264299</v>
      </c>
      <c r="BI51" s="46">
        <v>1.0413521256559499</v>
      </c>
      <c r="BJ51" s="46">
        <v>1.0349627111843218</v>
      </c>
      <c r="BK51" s="46">
        <v>3.6850375477538444E-3</v>
      </c>
      <c r="BL51" s="46">
        <v>2.9525578077772501</v>
      </c>
      <c r="BM51" s="46">
        <v>2.9771260089327298</v>
      </c>
      <c r="BN51" s="46">
        <v>2.95827050104685</v>
      </c>
      <c r="BO51" s="46">
        <v>2.8092752339727598</v>
      </c>
      <c r="BP51" s="46">
        <v>2.8771554090162099</v>
      </c>
      <c r="BQ51" s="46">
        <v>2.7962021771937899</v>
      </c>
      <c r="BR51" s="46">
        <v>2.8950978563232646</v>
      </c>
      <c r="BS51" s="46">
        <v>7.2444065958908635E-2</v>
      </c>
      <c r="BT51" s="46">
        <v>3.0217001617171002</v>
      </c>
      <c r="BU51" s="46">
        <v>3.0288113671591002</v>
      </c>
      <c r="BV51" s="46">
        <v>2.9959961976603098</v>
      </c>
      <c r="BW51" s="46">
        <v>3.0294933511896001</v>
      </c>
      <c r="BX51" s="46">
        <v>3.0618344100709902</v>
      </c>
      <c r="BY51" s="46">
        <v>3.0517294593109998</v>
      </c>
      <c r="BZ51" s="46">
        <v>3.0315941578513499</v>
      </c>
      <c r="CA51" s="46">
        <v>2.1202069321620439E-2</v>
      </c>
      <c r="FI51" s="65"/>
      <c r="FR51" s="185"/>
    </row>
    <row r="52" spans="1:273" s="46" customFormat="1" ht="13.5" customHeight="1" x14ac:dyDescent="0.2">
      <c r="A52" s="34"/>
      <c r="B52" s="51" t="s">
        <v>129</v>
      </c>
      <c r="C52" s="184">
        <v>1.23887567840625</v>
      </c>
      <c r="D52" s="46">
        <v>1.23931059893687</v>
      </c>
      <c r="E52" s="46">
        <v>1.2386816220374599</v>
      </c>
      <c r="F52" s="46">
        <v>1.2441512287585901</v>
      </c>
      <c r="G52" s="46">
        <v>1.24381745882026</v>
      </c>
      <c r="H52" s="46">
        <v>1.2439529760826</v>
      </c>
      <c r="I52" s="46">
        <v>1.2414649271736715</v>
      </c>
      <c r="J52" s="46">
        <v>2.5177084666846167E-3</v>
      </c>
      <c r="K52" s="46">
        <v>1.3139777154172401</v>
      </c>
      <c r="L52" s="46">
        <v>1.3144449160984</v>
      </c>
      <c r="M52" s="46">
        <v>1.31525654186084</v>
      </c>
      <c r="N52" s="46">
        <v>1.33606145693282</v>
      </c>
      <c r="O52" s="46">
        <v>1.33710723179876</v>
      </c>
      <c r="P52" s="46">
        <v>1.3421726474028299</v>
      </c>
      <c r="Q52" s="46">
        <v>1.3265034182518149</v>
      </c>
      <c r="R52" s="46">
        <v>1.2097621264742111E-2</v>
      </c>
      <c r="S52" s="46">
        <v>1.39094169339873</v>
      </c>
      <c r="T52" s="46">
        <v>1.3881243233048199</v>
      </c>
      <c r="U52" s="46">
        <v>1.3830745552168999</v>
      </c>
      <c r="V52" s="46">
        <v>1.3748867026427101</v>
      </c>
      <c r="W52" s="46">
        <v>1.3735025494916999</v>
      </c>
      <c r="X52" s="46">
        <v>1.36631954826878</v>
      </c>
      <c r="Y52" s="46">
        <v>1.3794748953872735</v>
      </c>
      <c r="Z52" s="46">
        <v>8.6510230299764214E-3</v>
      </c>
      <c r="AA52" s="46">
        <v>1.3464686550529801</v>
      </c>
      <c r="AB52" s="46">
        <v>1.3414345493703099</v>
      </c>
      <c r="AC52" s="46">
        <v>1.3419830447046399</v>
      </c>
      <c r="AD52" s="46">
        <v>1.34172008966823</v>
      </c>
      <c r="AE52" s="46">
        <v>1.33663079778418</v>
      </c>
      <c r="AF52" s="46">
        <v>1.33780346372394</v>
      </c>
      <c r="AG52" s="46">
        <v>1.3410067667173802</v>
      </c>
      <c r="AH52" s="46">
        <v>3.1855775170143148E-3</v>
      </c>
      <c r="AI52" s="46">
        <v>1.3690826137046801</v>
      </c>
      <c r="AJ52" s="46">
        <v>1.36968142347017</v>
      </c>
      <c r="AK52" s="46">
        <v>1.36959764744062</v>
      </c>
      <c r="AL52" s="46">
        <v>1.36611025644006</v>
      </c>
      <c r="AM52" s="46">
        <v>1.3686179852638827</v>
      </c>
      <c r="AN52" s="46">
        <v>1.4658804726980651E-3</v>
      </c>
      <c r="AO52" s="46">
        <v>1.2626558451352901</v>
      </c>
      <c r="AP52" s="46">
        <v>1.2619945461190401</v>
      </c>
      <c r="AQ52" s="46">
        <v>1.2629904122778699</v>
      </c>
      <c r="AR52" s="46">
        <v>1.27516475313155</v>
      </c>
      <c r="AS52" s="46">
        <v>1.26866107022923</v>
      </c>
      <c r="AT52" s="46">
        <v>1.27595452765714</v>
      </c>
      <c r="AU52" s="46">
        <v>1.2679035257583533</v>
      </c>
      <c r="AV52" s="46">
        <v>5.8411015590166945E-3</v>
      </c>
      <c r="AW52" s="46">
        <v>1.24025478766206</v>
      </c>
      <c r="AX52" s="46">
        <v>1.2401813018791701</v>
      </c>
      <c r="AY52" s="46">
        <v>1.2400072907508199</v>
      </c>
      <c r="AZ52" s="46">
        <v>1.26208465807174</v>
      </c>
      <c r="BA52" s="46">
        <v>1.26190896463957</v>
      </c>
      <c r="BB52" s="46">
        <v>1.26047145697192</v>
      </c>
      <c r="BC52" s="46">
        <v>1.2508180766625465</v>
      </c>
      <c r="BD52" s="46">
        <v>1.0682762973559523E-2</v>
      </c>
      <c r="BE52" s="46">
        <v>1.2518786127299999</v>
      </c>
      <c r="BF52" s="46">
        <v>1.25175999245388</v>
      </c>
      <c r="BG52" s="46">
        <v>1.25231686052655</v>
      </c>
      <c r="BH52" s="46">
        <v>1.25239712195952</v>
      </c>
      <c r="BI52" s="46">
        <v>1.2536633737793501</v>
      </c>
      <c r="BJ52" s="46">
        <v>1.2524031922898602</v>
      </c>
      <c r="BK52" s="46">
        <v>6.7593448681774464E-4</v>
      </c>
      <c r="BL52" s="46">
        <v>1.48626578674307</v>
      </c>
      <c r="BM52" s="46">
        <v>1.4979474098149099</v>
      </c>
      <c r="BN52" s="46">
        <v>1.47954866705581</v>
      </c>
      <c r="BO52" s="46">
        <v>1.4423946338093501</v>
      </c>
      <c r="BP52" s="46">
        <v>1.45417880249746</v>
      </c>
      <c r="BQ52" s="46">
        <v>1.4387668110762799</v>
      </c>
      <c r="BR52" s="46">
        <v>1.46651701849948</v>
      </c>
      <c r="BS52" s="46">
        <v>2.2553278544953374E-2</v>
      </c>
      <c r="BT52" s="46">
        <v>1.45636786512085</v>
      </c>
      <c r="BU52" s="46">
        <v>1.46240948590458</v>
      </c>
      <c r="BV52" s="46">
        <v>1.4460671610721501</v>
      </c>
      <c r="BW52" s="46">
        <v>1.5099309907934599</v>
      </c>
      <c r="BX52" s="46">
        <v>1.57733116402755</v>
      </c>
      <c r="BY52" s="46">
        <v>1.5248421989829199</v>
      </c>
      <c r="BZ52" s="46">
        <v>1.4961581443169185</v>
      </c>
      <c r="CA52" s="46">
        <v>4.6247288725309026E-2</v>
      </c>
      <c r="FI52" s="65"/>
      <c r="FR52" s="185"/>
    </row>
    <row r="53" spans="1:273" s="57" customFormat="1" ht="13.5" customHeight="1" thickBot="1" x14ac:dyDescent="0.25">
      <c r="A53" s="34"/>
      <c r="B53" s="52" t="s">
        <v>130</v>
      </c>
      <c r="C53" s="49">
        <v>0.54460980825578698</v>
      </c>
      <c r="D53" s="43">
        <v>0.54540929114103298</v>
      </c>
      <c r="E53" s="43">
        <v>0.544484522855751</v>
      </c>
      <c r="F53" s="43">
        <v>0.551332648759287</v>
      </c>
      <c r="G53" s="43">
        <v>0.55090897955703799</v>
      </c>
      <c r="H53" s="43">
        <v>0.55118622648621196</v>
      </c>
      <c r="I53" s="43">
        <v>0.54798857950918467</v>
      </c>
      <c r="J53" s="43">
        <v>3.1697454807922002E-3</v>
      </c>
      <c r="K53" s="43">
        <v>0.63721109306076595</v>
      </c>
      <c r="L53" s="43">
        <v>0.63795531187054699</v>
      </c>
      <c r="M53" s="43">
        <v>0.63940998545609595</v>
      </c>
      <c r="N53" s="43">
        <v>0.66635413134404298</v>
      </c>
      <c r="O53" s="43">
        <v>0.66814084051951195</v>
      </c>
      <c r="P53" s="43">
        <v>0.67516584231091203</v>
      </c>
      <c r="Q53" s="43">
        <v>0.6540395340936459</v>
      </c>
      <c r="R53" s="43">
        <v>1.608694798433485E-2</v>
      </c>
      <c r="S53" s="43">
        <v>0.71855411309103401</v>
      </c>
      <c r="T53" s="43">
        <v>0.71530489066754199</v>
      </c>
      <c r="U53" s="43">
        <v>0.70923684745442095</v>
      </c>
      <c r="V53" s="43">
        <v>0.69677395031250799</v>
      </c>
      <c r="W53" s="43">
        <v>0.69518731594569005</v>
      </c>
      <c r="X53" s="43">
        <v>0.68628911356298095</v>
      </c>
      <c r="Y53" s="43">
        <v>0.70355770517236271</v>
      </c>
      <c r="Z53" s="43">
        <v>1.1614848804851844E-2</v>
      </c>
      <c r="AA53" s="43">
        <v>0.69747366767340702</v>
      </c>
      <c r="AB53" s="43">
        <v>0.69080018117090303</v>
      </c>
      <c r="AC53" s="43">
        <v>0.69199526775765896</v>
      </c>
      <c r="AD53" s="43">
        <v>0.69653578100270797</v>
      </c>
      <c r="AE53" s="43">
        <v>0.68958269257906801</v>
      </c>
      <c r="AF53" s="43">
        <v>0.69128752913491198</v>
      </c>
      <c r="AG53" s="43">
        <v>0.6929458532197762</v>
      </c>
      <c r="AH53" s="43">
        <v>2.9708891693937694E-3</v>
      </c>
      <c r="AI53" s="43">
        <v>0.71848648103447399</v>
      </c>
      <c r="AJ53" s="43">
        <v>0.71584235152299802</v>
      </c>
      <c r="AK53" s="43">
        <v>0.71630092436597004</v>
      </c>
      <c r="AL53" s="43">
        <v>0.711836349656361</v>
      </c>
      <c r="AM53" s="43">
        <v>0.71561652664495079</v>
      </c>
      <c r="AN53" s="43">
        <v>2.4003006779926882E-3</v>
      </c>
      <c r="AO53" s="43">
        <v>0.57040157409554104</v>
      </c>
      <c r="AP53" s="43">
        <v>0.56969997113769</v>
      </c>
      <c r="AQ53" s="43">
        <v>0.571760688944149</v>
      </c>
      <c r="AR53" s="43">
        <v>0.58879651389203902</v>
      </c>
      <c r="AS53" s="43">
        <v>0.57879598043932501</v>
      </c>
      <c r="AT53" s="43">
        <v>0.59036037878532699</v>
      </c>
      <c r="AU53" s="43">
        <v>0.57830251788234521</v>
      </c>
      <c r="AV53" s="43">
        <v>8.5145338116178939E-3</v>
      </c>
      <c r="AW53" s="43">
        <v>0.522996934157827</v>
      </c>
      <c r="AX53" s="43">
        <v>0.52288135258819401</v>
      </c>
      <c r="AY53" s="43">
        <v>0.52254423086033897</v>
      </c>
      <c r="AZ53" s="43">
        <v>0.55526798752671402</v>
      </c>
      <c r="BA53" s="43">
        <v>0.55521715524114401</v>
      </c>
      <c r="BB53" s="43">
        <v>0.55285190152750496</v>
      </c>
      <c r="BC53" s="43">
        <v>0.5386265936502872</v>
      </c>
      <c r="BD53" s="43">
        <v>1.5839735757019493E-2</v>
      </c>
      <c r="BE53" s="43">
        <v>0.55133655662813297</v>
      </c>
      <c r="BF53" s="43">
        <v>0.55143776162090796</v>
      </c>
      <c r="BG53" s="43">
        <v>0.55265960242660706</v>
      </c>
      <c r="BH53" s="43">
        <v>0.55339103401671896</v>
      </c>
      <c r="BI53" s="43">
        <v>0.55568495914071103</v>
      </c>
      <c r="BJ53" s="43">
        <v>0.55290198276661562</v>
      </c>
      <c r="BK53" s="43">
        <v>1.5898037244770635E-3</v>
      </c>
      <c r="BL53" s="43">
        <v>0.85568867432030704</v>
      </c>
      <c r="BM53" s="43">
        <v>0.86992691996183003</v>
      </c>
      <c r="BN53" s="43">
        <v>0.84941230229249198</v>
      </c>
      <c r="BO53" s="43">
        <v>0.80853533790838195</v>
      </c>
      <c r="BP53" s="43">
        <v>0.82294448034997403</v>
      </c>
      <c r="BQ53" s="43">
        <v>0.80523320678439203</v>
      </c>
      <c r="BR53" s="43">
        <v>0.83529015360289616</v>
      </c>
      <c r="BS53" s="43">
        <v>2.4450276678185032E-2</v>
      </c>
      <c r="BT53" s="43">
        <v>0.83401154938002098</v>
      </c>
      <c r="BU53" s="43">
        <v>0.841692601768261</v>
      </c>
      <c r="BV53" s="43">
        <v>0.82227943194375297</v>
      </c>
      <c r="BW53" s="43">
        <v>0.89028766474722298</v>
      </c>
      <c r="BX53" s="43">
        <v>0.96342753465863096</v>
      </c>
      <c r="BY53" s="43">
        <v>0.90791371790584097</v>
      </c>
      <c r="BZ53" s="43">
        <v>0.87660208340062162</v>
      </c>
      <c r="CA53" s="43">
        <v>4.9480549268785638E-2</v>
      </c>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row>
    <row r="54" spans="1:273"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row>
    <row r="55" spans="1:273" s="26" customFormat="1" ht="13.5" customHeight="1" x14ac:dyDescent="0.2">
      <c r="A55" s="34"/>
      <c r="B55" s="51" t="s">
        <v>55</v>
      </c>
      <c r="C55" s="25">
        <v>0.98472206168204501</v>
      </c>
      <c r="D55" s="26">
        <v>0.98410383977674298</v>
      </c>
      <c r="E55" s="27">
        <v>0.98351995693469796</v>
      </c>
      <c r="F55" s="26">
        <v>0.98514824790603095</v>
      </c>
      <c r="G55" s="26">
        <v>0.98446211890687996</v>
      </c>
      <c r="H55" s="26">
        <v>0.98380388242888595</v>
      </c>
      <c r="I55" s="26">
        <v>0.98429335127254713</v>
      </c>
      <c r="J55" s="26">
        <v>5.5026607826369023E-4</v>
      </c>
      <c r="K55" s="26">
        <v>0.98719412023740205</v>
      </c>
      <c r="L55" s="26">
        <v>0.98662470791846402</v>
      </c>
      <c r="M55" s="26">
        <v>0.98611811667764304</v>
      </c>
      <c r="N55" s="26">
        <v>0.98725711959693896</v>
      </c>
      <c r="O55" s="26">
        <v>0.986640324289077</v>
      </c>
      <c r="P55" s="26">
        <v>0.98621094045240298</v>
      </c>
      <c r="Q55" s="26">
        <v>0.98667422152865469</v>
      </c>
      <c r="R55" s="26">
        <v>4.3542075565737424E-4</v>
      </c>
      <c r="S55" s="26">
        <v>0.99071572255562002</v>
      </c>
      <c r="T55" s="26">
        <v>0.99030568029698995</v>
      </c>
      <c r="U55" s="26">
        <v>0.98954329644425298</v>
      </c>
      <c r="V55" s="26">
        <v>0.99072049253451999</v>
      </c>
      <c r="W55" s="26">
        <v>0.990332004411283</v>
      </c>
      <c r="X55" s="26">
        <v>0.98960636077341502</v>
      </c>
      <c r="Y55" s="26">
        <v>0.99020392616934683</v>
      </c>
      <c r="Z55" s="26">
        <v>4.7417477883038913E-4</v>
      </c>
      <c r="AA55" s="26">
        <v>0.98750927344160899</v>
      </c>
      <c r="AB55" s="26">
        <v>0.98663160980700304</v>
      </c>
      <c r="AC55" s="26">
        <v>0.98605991294222595</v>
      </c>
      <c r="AD55" s="26">
        <v>0.98704897859160101</v>
      </c>
      <c r="AE55" s="26">
        <v>0.98617477400658404</v>
      </c>
      <c r="AF55" s="26">
        <v>0.98557499791471603</v>
      </c>
      <c r="AG55" s="26">
        <v>0.98649992445062329</v>
      </c>
      <c r="AH55" s="26">
        <v>6.4451647302712185E-4</v>
      </c>
      <c r="AI55" s="26">
        <v>0.98795449274106195</v>
      </c>
      <c r="AJ55" s="26">
        <v>0.98838578285776302</v>
      </c>
      <c r="AK55" s="26">
        <v>0.98758030967478305</v>
      </c>
      <c r="AL55" s="26">
        <v>0.98700177854608995</v>
      </c>
      <c r="AM55" s="26">
        <v>0.98773059095492455</v>
      </c>
      <c r="AN55" s="26">
        <v>5.0822249798018445E-4</v>
      </c>
      <c r="AO55" s="26">
        <v>0.98598209819140104</v>
      </c>
      <c r="AP55" s="26">
        <v>0.98546731357894002</v>
      </c>
      <c r="AQ55" s="26">
        <v>0.98490927887981194</v>
      </c>
      <c r="AR55" s="26">
        <v>0.98587694169083995</v>
      </c>
      <c r="AS55" s="26">
        <v>0.98503610368366501</v>
      </c>
      <c r="AT55" s="26">
        <v>0.98469239614102999</v>
      </c>
      <c r="AU55" s="26">
        <v>0.98532735536094807</v>
      </c>
      <c r="AV55" s="26">
        <v>4.853023637169241E-4</v>
      </c>
      <c r="AW55" s="26">
        <v>1</v>
      </c>
      <c r="AX55" s="26">
        <v>1</v>
      </c>
      <c r="AY55" s="26">
        <v>1</v>
      </c>
      <c r="AZ55" s="26">
        <v>1</v>
      </c>
      <c r="BA55" s="26">
        <v>1</v>
      </c>
      <c r="BB55" s="26">
        <v>1</v>
      </c>
      <c r="BC55" s="26">
        <v>1</v>
      </c>
      <c r="BD55" s="26">
        <v>0</v>
      </c>
      <c r="BE55" s="26">
        <v>0.984807553675902</v>
      </c>
      <c r="BF55" s="26">
        <v>0.98390688969201101</v>
      </c>
      <c r="BG55" s="26">
        <v>0.98498553341174799</v>
      </c>
      <c r="BH55" s="26">
        <v>0.98400083941273497</v>
      </c>
      <c r="BI55" s="26">
        <v>0.98355372833709798</v>
      </c>
      <c r="BJ55" s="26">
        <v>0.98425090890589872</v>
      </c>
      <c r="BK55" s="26">
        <v>5.5072157775317202E-4</v>
      </c>
      <c r="BL55" s="26">
        <v>0.98530084240771898</v>
      </c>
      <c r="BM55" s="26">
        <v>0.984170598273997</v>
      </c>
      <c r="BN55" s="26">
        <v>0.98337863450629603</v>
      </c>
      <c r="BO55" s="26">
        <v>0.98427044035575495</v>
      </c>
      <c r="BP55" s="26">
        <v>0.98335241394776296</v>
      </c>
      <c r="BQ55" s="26">
        <v>0.98253914287111399</v>
      </c>
      <c r="BR55" s="26">
        <v>0.98383534539377404</v>
      </c>
      <c r="BS55" s="26">
        <v>8.7286236157808894E-4</v>
      </c>
      <c r="BT55" s="26">
        <v>0.981400009098363</v>
      </c>
      <c r="BU55" s="26">
        <v>0.98037551988574101</v>
      </c>
      <c r="BV55" s="26">
        <v>0.97951214261336605</v>
      </c>
      <c r="BW55" s="26">
        <v>0.98165684934016395</v>
      </c>
      <c r="BX55" s="26">
        <v>0.98077171517112705</v>
      </c>
      <c r="BY55" s="26">
        <v>0.97982064625768905</v>
      </c>
      <c r="BZ55" s="26">
        <v>0.98058948039440841</v>
      </c>
      <c r="CA55" s="26">
        <v>7.7749431762754936E-4</v>
      </c>
    </row>
    <row r="56" spans="1:273" s="26" customFormat="1" ht="13.5" customHeight="1" x14ac:dyDescent="0.2">
      <c r="A56" s="34"/>
      <c r="B56" s="51" t="s">
        <v>56</v>
      </c>
      <c r="C56" s="25">
        <v>1.52779383179546E-2</v>
      </c>
      <c r="D56" s="26">
        <v>1.58961602232571E-2</v>
      </c>
      <c r="E56" s="26">
        <v>1.64800430653015E-2</v>
      </c>
      <c r="F56" s="26">
        <v>1.48517520939687E-2</v>
      </c>
      <c r="G56" s="26">
        <v>1.5537881093120201E-2</v>
      </c>
      <c r="H56" s="26">
        <v>1.6196117571114301E-2</v>
      </c>
      <c r="I56" s="26">
        <v>1.5706648727452734E-2</v>
      </c>
      <c r="J56" s="26">
        <v>5.5026607826373771E-4</v>
      </c>
      <c r="K56" s="26">
        <v>1.28058797625978E-2</v>
      </c>
      <c r="L56" s="26">
        <v>1.3375292081536099E-2</v>
      </c>
      <c r="M56" s="26">
        <v>1.38818833223573E-2</v>
      </c>
      <c r="N56" s="26">
        <v>1.2742880403060999E-2</v>
      </c>
      <c r="O56" s="26">
        <v>1.3359675710923001E-2</v>
      </c>
      <c r="P56" s="26">
        <v>1.3789059547596899E-2</v>
      </c>
      <c r="Q56" s="26">
        <v>1.332577847134535E-2</v>
      </c>
      <c r="R56" s="26">
        <v>4.3542075565746759E-4</v>
      </c>
      <c r="S56" s="26">
        <v>9.2842774443795406E-3</v>
      </c>
      <c r="T56" s="26">
        <v>9.6943197030097406E-3</v>
      </c>
      <c r="U56" s="26">
        <v>1.0456703555747E-2</v>
      </c>
      <c r="V56" s="26">
        <v>9.2795074654802093E-3</v>
      </c>
      <c r="W56" s="26">
        <v>9.66799558871685E-3</v>
      </c>
      <c r="X56" s="26">
        <v>1.03936392265847E-2</v>
      </c>
      <c r="Y56" s="26">
        <v>9.7960738306530071E-3</v>
      </c>
      <c r="Z56" s="26">
        <v>4.7417477883038734E-4</v>
      </c>
      <c r="AA56" s="26">
        <v>1.24907265583906E-2</v>
      </c>
      <c r="AB56" s="26">
        <v>1.3368390192996999E-2</v>
      </c>
      <c r="AC56" s="26">
        <v>1.3940087057773699E-2</v>
      </c>
      <c r="AD56" s="26">
        <v>1.2951021408399301E-2</v>
      </c>
      <c r="AE56" s="26">
        <v>1.38252259934156E-2</v>
      </c>
      <c r="AF56" s="26">
        <v>1.44250020852843E-2</v>
      </c>
      <c r="AG56" s="26">
        <v>1.3500075549376751E-2</v>
      </c>
      <c r="AH56" s="26">
        <v>6.4451647302719189E-4</v>
      </c>
      <c r="AI56" s="26">
        <v>1.2045507258938199E-2</v>
      </c>
      <c r="AJ56" s="26">
        <v>1.1614217142236601E-2</v>
      </c>
      <c r="AK56" s="26">
        <v>1.2419690325217199E-2</v>
      </c>
      <c r="AL56" s="26">
        <v>1.2998221453909799E-2</v>
      </c>
      <c r="AM56" s="26">
        <v>1.2269409045075449E-2</v>
      </c>
      <c r="AN56" s="26">
        <v>5.082224979802186E-4</v>
      </c>
      <c r="AO56" s="26">
        <v>1.4017901808598601E-2</v>
      </c>
      <c r="AP56" s="26">
        <v>1.4532686421059701E-2</v>
      </c>
      <c r="AQ56" s="26">
        <v>1.5090721120187601E-2</v>
      </c>
      <c r="AR56" s="26">
        <v>1.41230583091605E-2</v>
      </c>
      <c r="AS56" s="26">
        <v>1.4963896316334799E-2</v>
      </c>
      <c r="AT56" s="26">
        <v>1.5307603858969499E-2</v>
      </c>
      <c r="AU56" s="26">
        <v>1.4672644639051782E-2</v>
      </c>
      <c r="AV56" s="26">
        <v>4.8530236371673952E-4</v>
      </c>
      <c r="AW56" s="26">
        <v>0</v>
      </c>
      <c r="AX56" s="26">
        <v>0</v>
      </c>
      <c r="AY56" s="26">
        <v>0</v>
      </c>
      <c r="AZ56" s="26">
        <v>0</v>
      </c>
      <c r="BA56" s="26">
        <v>0</v>
      </c>
      <c r="BB56" s="26">
        <v>0</v>
      </c>
      <c r="BC56" s="26">
        <v>0</v>
      </c>
      <c r="BD56" s="26">
        <v>0</v>
      </c>
      <c r="BE56" s="26">
        <v>1.5192446324097801E-2</v>
      </c>
      <c r="BF56" s="26">
        <v>1.60931103079891E-2</v>
      </c>
      <c r="BG56" s="26">
        <v>1.5014466588251601E-2</v>
      </c>
      <c r="BH56" s="26">
        <v>1.59991605872651E-2</v>
      </c>
      <c r="BI56" s="26">
        <v>1.64462716629016E-2</v>
      </c>
      <c r="BJ56" s="26">
        <v>1.5749091094101043E-2</v>
      </c>
      <c r="BK56" s="26">
        <v>5.5072157775323328E-4</v>
      </c>
      <c r="BL56" s="26">
        <v>1.4699157592281201E-2</v>
      </c>
      <c r="BM56" s="26">
        <v>1.58294017260035E-2</v>
      </c>
      <c r="BN56" s="26">
        <v>1.6621365493703601E-2</v>
      </c>
      <c r="BO56" s="26">
        <v>1.5729559644244901E-2</v>
      </c>
      <c r="BP56" s="26">
        <v>1.6647586052237099E-2</v>
      </c>
      <c r="BQ56" s="26">
        <v>1.7460857128886401E-2</v>
      </c>
      <c r="BR56" s="26">
        <v>1.6164654606226115E-2</v>
      </c>
      <c r="BS56" s="26">
        <v>8.7286236157808948E-4</v>
      </c>
      <c r="BT56" s="26">
        <v>1.85999909016368E-2</v>
      </c>
      <c r="BU56" s="26">
        <v>1.96244801142593E-2</v>
      </c>
      <c r="BV56" s="26">
        <v>2.0487857386633699E-2</v>
      </c>
      <c r="BW56" s="26">
        <v>1.8343150659835598E-2</v>
      </c>
      <c r="BX56" s="26">
        <v>1.9228284828873E-2</v>
      </c>
      <c r="BY56" s="26">
        <v>2.01793537423114E-2</v>
      </c>
      <c r="BZ56" s="26">
        <v>1.9410519605591633E-2</v>
      </c>
      <c r="CA56" s="26">
        <v>7.7749431762771742E-4</v>
      </c>
    </row>
    <row r="57" spans="1:273"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row>
    <row r="58" spans="1:273"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row>
    <row r="59" spans="1:273"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row>
    <row r="60" spans="1:273"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row>
    <row r="61" spans="1:273"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row>
    <row r="62" spans="1:273" s="26" customFormat="1" ht="13.5" customHeight="1" x14ac:dyDescent="0.2">
      <c r="A62" s="34"/>
      <c r="B62" s="51" t="s">
        <v>62</v>
      </c>
      <c r="C62" s="25">
        <v>0</v>
      </c>
      <c r="D62" s="26">
        <v>0</v>
      </c>
      <c r="E62" s="26">
        <v>0</v>
      </c>
      <c r="F62" s="26">
        <v>0</v>
      </c>
      <c r="G62" s="26">
        <v>0</v>
      </c>
      <c r="H62" s="26">
        <v>0</v>
      </c>
      <c r="I62" s="26">
        <v>0</v>
      </c>
      <c r="J62" s="26">
        <v>0</v>
      </c>
      <c r="K62" s="26">
        <v>2.2060165299619801E-2</v>
      </c>
      <c r="L62" s="26">
        <v>2.3075199697367901E-2</v>
      </c>
      <c r="M62" s="26">
        <v>2.6014844730282798E-2</v>
      </c>
      <c r="N62" s="26">
        <v>3.8443236290300803E-2</v>
      </c>
      <c r="O62" s="26">
        <v>4.1568565582982803E-2</v>
      </c>
      <c r="P62" s="26">
        <v>4.7226757920104702E-2</v>
      </c>
      <c r="Q62" s="26">
        <v>3.3064794920109795E-2</v>
      </c>
      <c r="R62" s="26">
        <v>9.7672806395466948E-3</v>
      </c>
      <c r="S62" s="26">
        <v>6.1840949393455601E-2</v>
      </c>
      <c r="T62" s="26">
        <v>5.5780156841616198E-2</v>
      </c>
      <c r="U62" s="26">
        <v>5.2906903809400101E-2</v>
      </c>
      <c r="V62" s="26">
        <v>4.8644986363431203E-2</v>
      </c>
      <c r="W62" s="26">
        <v>4.9508602230541203E-2</v>
      </c>
      <c r="X62" s="26">
        <v>4.39681639525056E-2</v>
      </c>
      <c r="Y62" s="26">
        <v>5.2108293765158319E-2</v>
      </c>
      <c r="Z62" s="26">
        <v>5.6841819938448579E-3</v>
      </c>
      <c r="AA62" s="26">
        <v>4.8449062931848301E-2</v>
      </c>
      <c r="AB62" s="26">
        <v>4.7822877792058099E-2</v>
      </c>
      <c r="AC62" s="26">
        <v>4.5237441987142697E-2</v>
      </c>
      <c r="AD62" s="26">
        <v>5.8894377365814397E-2</v>
      </c>
      <c r="AE62" s="26">
        <v>5.0393241583536801E-2</v>
      </c>
      <c r="AF62" s="26">
        <v>5.29285915184603E-2</v>
      </c>
      <c r="AG62" s="26">
        <v>5.0620932196476766E-2</v>
      </c>
      <c r="AH62" s="26">
        <v>4.3847295796190008E-3</v>
      </c>
      <c r="AI62" s="26">
        <v>6.8890102626448402E-2</v>
      </c>
      <c r="AJ62" s="26">
        <v>6.7795808988110398E-2</v>
      </c>
      <c r="AK62" s="26">
        <v>6.1941510894829299E-2</v>
      </c>
      <c r="AL62" s="26">
        <v>6.1347804887841598E-2</v>
      </c>
      <c r="AM62" s="26">
        <v>6.4993806849307417E-2</v>
      </c>
      <c r="AN62" s="26">
        <v>3.3779497356221586E-3</v>
      </c>
      <c r="AO62" s="26">
        <v>1.0898960370357799E-2</v>
      </c>
      <c r="AP62" s="26">
        <v>1.1428222782622101E-2</v>
      </c>
      <c r="AQ62" s="26">
        <v>1.1030731271050399E-2</v>
      </c>
      <c r="AR62" s="26">
        <v>2.1684982827571701E-2</v>
      </c>
      <c r="AS62" s="26">
        <v>1.5557344463616E-2</v>
      </c>
      <c r="AT62" s="26">
        <v>1.9987052156618501E-2</v>
      </c>
      <c r="AU62" s="26">
        <v>1.5097882311972751E-2</v>
      </c>
      <c r="AV62" s="26">
        <v>4.3807161622272731E-3</v>
      </c>
      <c r="AW62" s="26">
        <v>0</v>
      </c>
      <c r="AX62" s="26">
        <v>0</v>
      </c>
      <c r="AY62" s="26">
        <v>0</v>
      </c>
      <c r="AZ62" s="26">
        <v>6.1898780716229899E-3</v>
      </c>
      <c r="BA62" s="26">
        <v>6.72560068680156E-3</v>
      </c>
      <c r="BB62" s="26">
        <v>6.8041403387838501E-3</v>
      </c>
      <c r="BC62" s="26">
        <v>3.286603182868067E-3</v>
      </c>
      <c r="BD62" s="26">
        <v>3.2922651270287885E-3</v>
      </c>
      <c r="BE62" s="26">
        <v>0</v>
      </c>
      <c r="BF62" s="26">
        <v>0</v>
      </c>
      <c r="BG62" s="26">
        <v>0</v>
      </c>
      <c r="BH62" s="26">
        <v>0</v>
      </c>
      <c r="BI62" s="26">
        <v>0</v>
      </c>
      <c r="BJ62" s="26">
        <v>0</v>
      </c>
      <c r="BK62" s="26">
        <v>0</v>
      </c>
      <c r="BL62" s="26">
        <v>0.105346628479474</v>
      </c>
      <c r="BM62" s="26">
        <v>0.107633872513596</v>
      </c>
      <c r="BN62" s="26">
        <v>0.10479538432819301</v>
      </c>
      <c r="BO62" s="26">
        <v>8.8272337318829303E-2</v>
      </c>
      <c r="BP62" s="26">
        <v>9.4787037586824302E-2</v>
      </c>
      <c r="BQ62" s="26">
        <v>8.5036896759188602E-2</v>
      </c>
      <c r="BR62" s="26">
        <v>9.76453594976842E-2</v>
      </c>
      <c r="BS62" s="26">
        <v>8.8052983369413182E-3</v>
      </c>
      <c r="BT62" s="26">
        <v>0.107988654418142</v>
      </c>
      <c r="BU62" s="26">
        <v>0.108787424286953</v>
      </c>
      <c r="BV62" s="26">
        <v>0.104344327069302</v>
      </c>
      <c r="BW62" s="26">
        <v>0.11282813032519</v>
      </c>
      <c r="BX62" s="26">
        <v>0.117911741909023</v>
      </c>
      <c r="BY62" s="26">
        <v>0.115153744224224</v>
      </c>
      <c r="BZ62" s="26">
        <v>0.11116900370547234</v>
      </c>
      <c r="CA62" s="26">
        <v>4.5908991480987952E-3</v>
      </c>
    </row>
    <row r="63" spans="1:273" s="26" customFormat="1" ht="13.5" customHeight="1" x14ac:dyDescent="0.2">
      <c r="A63" s="34"/>
      <c r="B63" s="51" t="s">
        <v>63</v>
      </c>
      <c r="C63" s="25">
        <v>0</v>
      </c>
      <c r="D63" s="26">
        <v>0</v>
      </c>
      <c r="E63" s="26">
        <v>0</v>
      </c>
      <c r="F63" s="26">
        <v>0</v>
      </c>
      <c r="G63" s="26">
        <v>0</v>
      </c>
      <c r="H63" s="26">
        <v>0</v>
      </c>
      <c r="I63" s="26">
        <v>0</v>
      </c>
      <c r="J63" s="26">
        <v>0</v>
      </c>
      <c r="K63" s="26">
        <v>4.64297681836136E-2</v>
      </c>
      <c r="L63" s="26">
        <v>4.6021415277100998E-2</v>
      </c>
      <c r="M63" s="26">
        <v>4.4920879901942198E-2</v>
      </c>
      <c r="N63" s="26">
        <v>4.8647934297197798E-2</v>
      </c>
      <c r="O63" s="26">
        <v>4.5359546647698E-2</v>
      </c>
      <c r="P63" s="26">
        <v>4.5566157225304597E-2</v>
      </c>
      <c r="Q63" s="26">
        <v>4.6157616922142868E-2</v>
      </c>
      <c r="R63" s="26">
        <v>1.2117863548500108E-3</v>
      </c>
      <c r="S63" s="26">
        <v>6.0698595656258299E-2</v>
      </c>
      <c r="T63" s="26">
        <v>6.4814648540292702E-2</v>
      </c>
      <c r="U63" s="26">
        <v>6.10037138786527E-2</v>
      </c>
      <c r="V63" s="26">
        <v>5.7269045121756401E-2</v>
      </c>
      <c r="W63" s="26">
        <v>5.5905839582698201E-2</v>
      </c>
      <c r="X63" s="26">
        <v>5.3631729907320798E-2</v>
      </c>
      <c r="Y63" s="26">
        <v>5.8887262114496512E-2</v>
      </c>
      <c r="Z63" s="26">
        <v>3.6973488799316914E-3</v>
      </c>
      <c r="AA63" s="26">
        <v>5.9074526528050897E-2</v>
      </c>
      <c r="AB63" s="26">
        <v>5.6599616853668898E-2</v>
      </c>
      <c r="AC63" s="26">
        <v>5.77932888577051E-2</v>
      </c>
      <c r="AD63" s="26">
        <v>5.4917364121179597E-2</v>
      </c>
      <c r="AE63" s="26">
        <v>5.8237641700568797E-2</v>
      </c>
      <c r="AF63" s="26">
        <v>5.6849955023054899E-2</v>
      </c>
      <c r="AG63" s="26">
        <v>5.7245398847371363E-2</v>
      </c>
      <c r="AH63" s="26">
        <v>1.3306385248761906E-3</v>
      </c>
      <c r="AI63" s="26">
        <v>6.41890249988466E-2</v>
      </c>
      <c r="AJ63" s="26">
        <v>6.2819400164490294E-2</v>
      </c>
      <c r="AK63" s="26">
        <v>6.6644032383873703E-2</v>
      </c>
      <c r="AL63" s="26">
        <v>6.4581463543928297E-2</v>
      </c>
      <c r="AM63" s="26">
        <v>6.4558480272784713E-2</v>
      </c>
      <c r="AN63" s="26">
        <v>1.3703058656123288E-3</v>
      </c>
      <c r="AO63" s="26">
        <v>1.8330903091236798E-2</v>
      </c>
      <c r="AP63" s="26">
        <v>1.6498575779739101E-2</v>
      </c>
      <c r="AQ63" s="26">
        <v>1.6774156678799401E-2</v>
      </c>
      <c r="AR63" s="26">
        <v>2.9246075869494601E-2</v>
      </c>
      <c r="AS63" s="26">
        <v>2.4840620193617699E-2</v>
      </c>
      <c r="AT63" s="26">
        <v>2.96309076251348E-2</v>
      </c>
      <c r="AU63" s="26">
        <v>2.2553539873003733E-2</v>
      </c>
      <c r="AV63" s="26">
        <v>5.5976844978240367E-3</v>
      </c>
      <c r="AW63" s="26">
        <v>0</v>
      </c>
      <c r="AX63" s="26">
        <v>0</v>
      </c>
      <c r="AY63" s="26">
        <v>0</v>
      </c>
      <c r="AZ63" s="26">
        <v>2.53159400402172E-2</v>
      </c>
      <c r="BA63" s="26">
        <v>2.3692013231176499E-2</v>
      </c>
      <c r="BB63" s="26">
        <v>2.4136536152056701E-2</v>
      </c>
      <c r="BC63" s="26">
        <v>1.2190748237241733E-2</v>
      </c>
      <c r="BD63" s="26">
        <v>1.220037317040467E-2</v>
      </c>
      <c r="BE63" s="26">
        <v>0</v>
      </c>
      <c r="BF63" s="26">
        <v>0</v>
      </c>
      <c r="BG63" s="26">
        <v>0</v>
      </c>
      <c r="BH63" s="26">
        <v>0</v>
      </c>
      <c r="BI63" s="26">
        <v>0</v>
      </c>
      <c r="BJ63" s="26">
        <v>0</v>
      </c>
      <c r="BK63" s="26">
        <v>0</v>
      </c>
      <c r="BL63" s="26">
        <v>8.2213699308951907E-2</v>
      </c>
      <c r="BM63" s="26">
        <v>8.2919222912170604E-2</v>
      </c>
      <c r="BN63" s="26">
        <v>7.9614375925620304E-2</v>
      </c>
      <c r="BO63" s="26">
        <v>8.0318786908661205E-2</v>
      </c>
      <c r="BP63" s="26">
        <v>7.9735857140775496E-2</v>
      </c>
      <c r="BQ63" s="26">
        <v>8.1891573190278302E-2</v>
      </c>
      <c r="BR63" s="26">
        <v>8.1115585897742967E-2</v>
      </c>
      <c r="BS63" s="26">
        <v>1.2814891906210747E-3</v>
      </c>
      <c r="BT63" s="26">
        <v>8.1578346808388505E-2</v>
      </c>
      <c r="BU63" s="26">
        <v>8.3077401495660494E-2</v>
      </c>
      <c r="BV63" s="26">
        <v>8.3050448594931006E-2</v>
      </c>
      <c r="BW63" s="26">
        <v>9.2630955313264096E-2</v>
      </c>
      <c r="BX63" s="26">
        <v>9.8354822017314797E-2</v>
      </c>
      <c r="BY63" s="26">
        <v>9.1656934217506605E-2</v>
      </c>
      <c r="BZ63" s="26">
        <v>8.8391484741177584E-2</v>
      </c>
      <c r="CA63" s="26">
        <v>6.2060368061954765E-3</v>
      </c>
    </row>
    <row r="64" spans="1:273" s="26" customFormat="1" ht="13.5" customHeight="1" x14ac:dyDescent="0.2">
      <c r="A64" s="34"/>
      <c r="B64" s="51" t="s">
        <v>64</v>
      </c>
      <c r="C64" s="25">
        <v>7.2571595225002505E-2</v>
      </c>
      <c r="D64" s="26">
        <v>7.3260736692232598E-2</v>
      </c>
      <c r="E64" s="26">
        <v>7.1814509477411304E-2</v>
      </c>
      <c r="F64" s="26">
        <v>8.3055121310681601E-2</v>
      </c>
      <c r="G64" s="26">
        <v>8.1907645617070896E-2</v>
      </c>
      <c r="H64" s="26">
        <v>8.2076041245178297E-2</v>
      </c>
      <c r="I64" s="26">
        <v>7.744760826126286E-2</v>
      </c>
      <c r="J64" s="26">
        <v>4.929430769625192E-3</v>
      </c>
      <c r="K64" s="26">
        <v>0.16576041704015201</v>
      </c>
      <c r="L64" s="26">
        <v>0.16562589417738999</v>
      </c>
      <c r="M64" s="26">
        <v>0.16421811653016599</v>
      </c>
      <c r="N64" s="26">
        <v>0.17200733547966099</v>
      </c>
      <c r="O64" s="26">
        <v>0.17255713836549499</v>
      </c>
      <c r="P64" s="26">
        <v>0.171250128275729</v>
      </c>
      <c r="Q64" s="26">
        <v>0.16856983831143216</v>
      </c>
      <c r="R64" s="26">
        <v>3.4252990185979896E-3</v>
      </c>
      <c r="S64" s="26">
        <v>0.21431409418966599</v>
      </c>
      <c r="T64" s="26">
        <v>0.21436887172036301</v>
      </c>
      <c r="U64" s="26">
        <v>0.217507326944441</v>
      </c>
      <c r="V64" s="26">
        <v>0.224705443349934</v>
      </c>
      <c r="W64" s="26">
        <v>0.223833045361855</v>
      </c>
      <c r="X64" s="26">
        <v>0.22653072030942001</v>
      </c>
      <c r="Y64" s="26">
        <v>0.22020991697927983</v>
      </c>
      <c r="Z64" s="26">
        <v>4.99119057847315E-3</v>
      </c>
      <c r="AA64" s="26">
        <v>0.13686929977385101</v>
      </c>
      <c r="AB64" s="26">
        <v>0.13561011741455201</v>
      </c>
      <c r="AC64" s="26">
        <v>0.13686942390444501</v>
      </c>
      <c r="AD64" s="26">
        <v>0.11925128676001299</v>
      </c>
      <c r="AE64" s="26">
        <v>0.118653688063927</v>
      </c>
      <c r="AF64" s="26">
        <v>0.11870462637235001</v>
      </c>
      <c r="AG64" s="26">
        <v>0.127659740381523</v>
      </c>
      <c r="AH64" s="26">
        <v>8.80196840987061E-3</v>
      </c>
      <c r="AI64" s="26">
        <v>0.14091080010110099</v>
      </c>
      <c r="AJ64" s="26">
        <v>0.148944087819183</v>
      </c>
      <c r="AK64" s="26">
        <v>0.150303017782112</v>
      </c>
      <c r="AL64" s="26">
        <v>0.14995984652948399</v>
      </c>
      <c r="AM64" s="26">
        <v>0.14752943805797</v>
      </c>
      <c r="AN64" s="26">
        <v>3.8538043598367105E-3</v>
      </c>
      <c r="AO64" s="26">
        <v>0.111841425039401</v>
      </c>
      <c r="AP64" s="26">
        <v>0.111041748072849</v>
      </c>
      <c r="AQ64" s="26">
        <v>0.111567451002955</v>
      </c>
      <c r="AR64" s="26">
        <v>0.113877312124938</v>
      </c>
      <c r="AS64" s="26">
        <v>0.113683801928382</v>
      </c>
      <c r="AT64" s="26">
        <v>0.115994578124494</v>
      </c>
      <c r="AU64" s="26">
        <v>0.11300105271550316</v>
      </c>
      <c r="AV64" s="26">
        <v>1.7046014350727658E-3</v>
      </c>
      <c r="AW64" s="26">
        <v>0.123534944333312</v>
      </c>
      <c r="AX64" s="26">
        <v>0.123119943060072</v>
      </c>
      <c r="AY64" s="26">
        <v>0.122884799324416</v>
      </c>
      <c r="AZ64" s="26">
        <v>0.13762866323599801</v>
      </c>
      <c r="BA64" s="26">
        <v>0.13800669917347899</v>
      </c>
      <c r="BB64" s="26">
        <v>0.13557560442507899</v>
      </c>
      <c r="BC64" s="26">
        <v>0.13012510892539267</v>
      </c>
      <c r="BD64" s="26">
        <v>6.9887456503581165E-3</v>
      </c>
      <c r="BE64" s="26">
        <v>0.11884836460484401</v>
      </c>
      <c r="BF64" s="26">
        <v>0.11771441761080401</v>
      </c>
      <c r="BG64" s="26">
        <v>0.118731698396875</v>
      </c>
      <c r="BH64" s="26">
        <v>0.117212689638468</v>
      </c>
      <c r="BI64" s="26">
        <v>0.118845764331779</v>
      </c>
      <c r="BJ64" s="26">
        <v>0.11827058691655398</v>
      </c>
      <c r="BK64" s="26">
        <v>6.7908038714053402E-4</v>
      </c>
      <c r="BL64" s="26">
        <v>0.15133352499355901</v>
      </c>
      <c r="BM64" s="26">
        <v>0.149982272106327</v>
      </c>
      <c r="BN64" s="26">
        <v>0.150483870352876</v>
      </c>
      <c r="BO64" s="26">
        <v>0.14908206478755401</v>
      </c>
      <c r="BP64" s="26">
        <v>0.14755204920010201</v>
      </c>
      <c r="BQ64" s="26">
        <v>0.14816810010631301</v>
      </c>
      <c r="BR64" s="26">
        <v>0.14943364692445518</v>
      </c>
      <c r="BS64" s="26">
        <v>1.3088878396968905E-3</v>
      </c>
      <c r="BT64" s="26">
        <v>0.120064538564187</v>
      </c>
      <c r="BU64" s="26">
        <v>0.11928448149314499</v>
      </c>
      <c r="BV64" s="26">
        <v>0.118417960092893</v>
      </c>
      <c r="BW64" s="26">
        <v>0.127548945820214</v>
      </c>
      <c r="BX64" s="26">
        <v>0.12568444661873801</v>
      </c>
      <c r="BY64" s="26">
        <v>0.127298191927675</v>
      </c>
      <c r="BZ64" s="26">
        <v>0.12304976075280867</v>
      </c>
      <c r="CA64" s="26">
        <v>3.8681576170565331E-3</v>
      </c>
    </row>
    <row r="65" spans="1:79" s="26" customFormat="1" ht="13.5" customHeight="1" x14ac:dyDescent="0.2">
      <c r="A65" s="34"/>
      <c r="B65" s="51" t="s">
        <v>65</v>
      </c>
      <c r="C65" s="25">
        <v>0.79075097994156196</v>
      </c>
      <c r="D65" s="26">
        <v>0.789557769543758</v>
      </c>
      <c r="E65" s="26">
        <v>0.79023012871824005</v>
      </c>
      <c r="F65" s="26">
        <v>0.78806571251222202</v>
      </c>
      <c r="G65" s="26">
        <v>0.78852727444172499</v>
      </c>
      <c r="H65" s="26">
        <v>0.78793003821895102</v>
      </c>
      <c r="I65" s="26">
        <v>0.78917698389607649</v>
      </c>
      <c r="J65" s="26">
        <v>1.075755181448789E-3</v>
      </c>
      <c r="K65" s="26">
        <v>0.68671106747349597</v>
      </c>
      <c r="L65" s="26">
        <v>0.68573872209311404</v>
      </c>
      <c r="M65" s="26">
        <v>0.68441252719256496</v>
      </c>
      <c r="N65" s="26">
        <v>0.66553238595815101</v>
      </c>
      <c r="O65" s="26">
        <v>0.66429061722404004</v>
      </c>
      <c r="P65" s="26">
        <v>0.65991964063446895</v>
      </c>
      <c r="Q65" s="26">
        <v>0.67443416009597257</v>
      </c>
      <c r="R65" s="26">
        <v>1.1334958510523617E-2</v>
      </c>
      <c r="S65" s="26">
        <v>0.611960482541689</v>
      </c>
      <c r="T65" s="26">
        <v>0.61305909883165099</v>
      </c>
      <c r="U65" s="26">
        <v>0.61571582817568205</v>
      </c>
      <c r="V65" s="26">
        <v>0.61883985246849404</v>
      </c>
      <c r="W65" s="26">
        <v>0.61993755177348198</v>
      </c>
      <c r="X65" s="26">
        <v>0.62396390094529797</v>
      </c>
      <c r="Y65" s="26">
        <v>0.61724611912271599</v>
      </c>
      <c r="Z65" s="26">
        <v>4.1376980652274463E-3</v>
      </c>
      <c r="AA65" s="26">
        <v>0.65880464198631605</v>
      </c>
      <c r="AB65" s="26">
        <v>0.66163612743006595</v>
      </c>
      <c r="AC65" s="26">
        <v>0.66097566497749305</v>
      </c>
      <c r="AD65" s="26">
        <v>0.661358856625749</v>
      </c>
      <c r="AE65" s="26">
        <v>0.66568297202612603</v>
      </c>
      <c r="AF65" s="26">
        <v>0.66425466983863601</v>
      </c>
      <c r="AG65" s="26">
        <v>0.6621188221473977</v>
      </c>
      <c r="AH65" s="26">
        <v>2.2496721967749564E-3</v>
      </c>
      <c r="AI65" s="26">
        <v>0.64676459901615202</v>
      </c>
      <c r="AJ65" s="26">
        <v>0.64654385819900195</v>
      </c>
      <c r="AK65" s="26">
        <v>0.64580358237348501</v>
      </c>
      <c r="AL65" s="26">
        <v>0.64800490692631696</v>
      </c>
      <c r="AM65" s="26">
        <v>0.64677923662873893</v>
      </c>
      <c r="AN65" s="26">
        <v>7.9211523294401263E-4</v>
      </c>
      <c r="AO65" s="26">
        <v>0.76010002660213105</v>
      </c>
      <c r="AP65" s="26">
        <v>0.76116415996589004</v>
      </c>
      <c r="AQ65" s="26">
        <v>0.75973482018877503</v>
      </c>
      <c r="AR65" s="26">
        <v>0.73987390756570603</v>
      </c>
      <c r="AS65" s="26">
        <v>0.748944918516809</v>
      </c>
      <c r="AT65" s="26">
        <v>0.73801395823847404</v>
      </c>
      <c r="AU65" s="26">
        <v>0.75130529851296413</v>
      </c>
      <c r="AV65" s="26">
        <v>9.6480485591726572E-3</v>
      </c>
      <c r="AW65" s="26">
        <v>0.80750879246241603</v>
      </c>
      <c r="AX65" s="26">
        <v>0.80769921410534595</v>
      </c>
      <c r="AY65" s="26">
        <v>0.80796934123306097</v>
      </c>
      <c r="AZ65" s="26">
        <v>0.76906108787466998</v>
      </c>
      <c r="BA65" s="26">
        <v>0.76921140606246696</v>
      </c>
      <c r="BB65" s="26">
        <v>0.77121524563411303</v>
      </c>
      <c r="BC65" s="26">
        <v>0.78877751456201217</v>
      </c>
      <c r="BD65" s="26">
        <v>1.8961456824266351E-2</v>
      </c>
      <c r="BE65" s="26">
        <v>0.78357513341047003</v>
      </c>
      <c r="BF65" s="26">
        <v>0.78344493196852905</v>
      </c>
      <c r="BG65" s="26">
        <v>0.78260375166982998</v>
      </c>
      <c r="BH65" s="26">
        <v>0.78229549123474795</v>
      </c>
      <c r="BI65" s="26">
        <v>0.78001040800270904</v>
      </c>
      <c r="BJ65" s="26">
        <v>0.78238594325725719</v>
      </c>
      <c r="BK65" s="26">
        <v>1.283309793437595E-3</v>
      </c>
      <c r="BL65" s="26">
        <v>0.59191699598724801</v>
      </c>
      <c r="BM65" s="26">
        <v>0.58870527823526697</v>
      </c>
      <c r="BN65" s="26">
        <v>0.59302471497227605</v>
      </c>
      <c r="BO65" s="26">
        <v>0.607167348494419</v>
      </c>
      <c r="BP65" s="26">
        <v>0.601897507852731</v>
      </c>
      <c r="BQ65" s="26">
        <v>0.60709930244635801</v>
      </c>
      <c r="BR65" s="26">
        <v>0.5983018579980498</v>
      </c>
      <c r="BS65" s="26">
        <v>7.4120363035926904E-3</v>
      </c>
      <c r="BT65" s="26">
        <v>0.60461846914860595</v>
      </c>
      <c r="BU65" s="26">
        <v>0.60231850784935004</v>
      </c>
      <c r="BV65" s="26">
        <v>0.60610032899293398</v>
      </c>
      <c r="BW65" s="26">
        <v>0.58778295986562301</v>
      </c>
      <c r="BX65" s="26">
        <v>0.57890442514163898</v>
      </c>
      <c r="BY65" s="26">
        <v>0.58489005803502903</v>
      </c>
      <c r="BZ65" s="26">
        <v>0.59410245817219687</v>
      </c>
      <c r="CA65" s="26">
        <v>1.0628761659733371E-2</v>
      </c>
    </row>
    <row r="66" spans="1:79" s="26" customFormat="1" ht="13.5" customHeight="1" x14ac:dyDescent="0.2">
      <c r="A66" s="34"/>
      <c r="B66" s="51" t="s">
        <v>66</v>
      </c>
      <c r="C66" s="25">
        <v>0.12139948651548101</v>
      </c>
      <c r="D66" s="26">
        <v>0.12128533354075199</v>
      </c>
      <c r="E66" s="26">
        <v>0.121475318739047</v>
      </c>
      <c r="F66" s="26">
        <v>0.114027414083128</v>
      </c>
      <c r="G66" s="26">
        <v>0.114027198848084</v>
      </c>
      <c r="H66" s="26">
        <v>0.113797802964757</v>
      </c>
      <c r="I66" s="26">
        <v>0.11766875911520817</v>
      </c>
      <c r="J66" s="26">
        <v>3.7191506651598183E-3</v>
      </c>
      <c r="K66" s="26">
        <v>6.6232702240521205E-2</v>
      </c>
      <c r="L66" s="26">
        <v>6.6163476673490706E-2</v>
      </c>
      <c r="M66" s="26">
        <v>6.6551748322686802E-2</v>
      </c>
      <c r="N66" s="26">
        <v>6.2626227571629195E-2</v>
      </c>
      <c r="O66" s="26">
        <v>6.2864456468860797E-2</v>
      </c>
      <c r="P66" s="26">
        <v>6.2248256396795203E-2</v>
      </c>
      <c r="Q66" s="26">
        <v>6.4447811278997319E-2</v>
      </c>
      <c r="R66" s="26">
        <v>1.8805635641012547E-3</v>
      </c>
      <c r="S66" s="26">
        <v>4.19016007745509E-2</v>
      </c>
      <c r="T66" s="26">
        <v>4.2282904363067801E-2</v>
      </c>
      <c r="U66" s="26">
        <v>4.2409523636077202E-2</v>
      </c>
      <c r="V66" s="26">
        <v>4.1261165230903701E-2</v>
      </c>
      <c r="W66" s="26">
        <v>4.1146965462706603E-2</v>
      </c>
      <c r="X66" s="26">
        <v>4.1511845658870797E-2</v>
      </c>
      <c r="Y66" s="26">
        <v>4.1752334187696166E-2</v>
      </c>
      <c r="Z66" s="26">
        <v>4.8325910334884846E-4</v>
      </c>
      <c r="AA66" s="26">
        <v>8.4311742221543098E-2</v>
      </c>
      <c r="AB66" s="26">
        <v>8.4962870316658001E-2</v>
      </c>
      <c r="AC66" s="26">
        <v>8.5184093215440806E-2</v>
      </c>
      <c r="AD66" s="26">
        <v>9.2627093718844297E-2</v>
      </c>
      <c r="AE66" s="26">
        <v>9.3207230632426294E-2</v>
      </c>
      <c r="AF66" s="26">
        <v>9.2837155162213802E-2</v>
      </c>
      <c r="AG66" s="26">
        <v>8.8855030877854388E-2</v>
      </c>
      <c r="AH66" s="26">
        <v>4.0475009484492097E-3</v>
      </c>
      <c r="AI66" s="26">
        <v>6.71999659985138E-2</v>
      </c>
      <c r="AJ66" s="26">
        <v>6.2282627686977503E-2</v>
      </c>
      <c r="AK66" s="26">
        <v>6.2888166240482393E-2</v>
      </c>
      <c r="AL66" s="26">
        <v>6.3107756658518893E-2</v>
      </c>
      <c r="AM66" s="26">
        <v>6.3869629146123152E-2</v>
      </c>
      <c r="AN66" s="26">
        <v>1.9463707447605382E-3</v>
      </c>
      <c r="AO66" s="26">
        <v>8.4810783088274597E-2</v>
      </c>
      <c r="AP66" s="26">
        <v>8.5334606977839803E-2</v>
      </c>
      <c r="AQ66" s="26">
        <v>8.5802119738232499E-2</v>
      </c>
      <c r="AR66" s="26">
        <v>8.1194663303129494E-2</v>
      </c>
      <c r="AS66" s="26">
        <v>8.2009418581240806E-2</v>
      </c>
      <c r="AT66" s="26">
        <v>8.1065899996308796E-2</v>
      </c>
      <c r="AU66" s="26">
        <v>8.3369581947504323E-2</v>
      </c>
      <c r="AV66" s="26">
        <v>1.9892582464393514E-3</v>
      </c>
      <c r="AW66" s="26">
        <v>6.8956263204272006E-2</v>
      </c>
      <c r="AX66" s="26">
        <v>6.9180842834581993E-2</v>
      </c>
      <c r="AY66" s="26">
        <v>6.9145859442523203E-2</v>
      </c>
      <c r="AZ66" s="26">
        <v>6.1804430777492203E-2</v>
      </c>
      <c r="BA66" s="26">
        <v>6.2364280846075801E-2</v>
      </c>
      <c r="BB66" s="26">
        <v>6.2268473449967797E-2</v>
      </c>
      <c r="BC66" s="26">
        <v>6.5620025092485504E-2</v>
      </c>
      <c r="BD66" s="26">
        <v>3.4792945784544189E-3</v>
      </c>
      <c r="BE66" s="26">
        <v>8.2384055660588304E-2</v>
      </c>
      <c r="BF66" s="26">
        <v>8.2747540112678597E-2</v>
      </c>
      <c r="BG66" s="26">
        <v>8.3650083345043494E-2</v>
      </c>
      <c r="BH66" s="26">
        <v>8.4492658539518706E-2</v>
      </c>
      <c r="BI66" s="26">
        <v>8.4697556002609795E-2</v>
      </c>
      <c r="BJ66" s="26">
        <v>8.3594378732087776E-2</v>
      </c>
      <c r="BK66" s="26">
        <v>9.1749956853023808E-4</v>
      </c>
      <c r="BL66" s="26">
        <v>5.4489993638486403E-2</v>
      </c>
      <c r="BM66" s="26">
        <v>5.49299525066358E-2</v>
      </c>
      <c r="BN66" s="26">
        <v>5.5460288927330903E-2</v>
      </c>
      <c r="BO66" s="26">
        <v>5.9429902846291897E-2</v>
      </c>
      <c r="BP66" s="26">
        <v>5.9379962167330103E-2</v>
      </c>
      <c r="BQ66" s="26">
        <v>6.03432703689755E-2</v>
      </c>
      <c r="BR66" s="26">
        <v>5.7338895075841771E-2</v>
      </c>
      <c r="BS66" s="26">
        <v>2.4156760279734259E-3</v>
      </c>
      <c r="BT66" s="26">
        <v>6.7150000159039297E-2</v>
      </c>
      <c r="BU66" s="26">
        <v>6.6907704760632195E-2</v>
      </c>
      <c r="BV66" s="26">
        <v>6.7599077863306906E-2</v>
      </c>
      <c r="BW66" s="26">
        <v>6.0865858015873499E-2</v>
      </c>
      <c r="BX66" s="26">
        <v>5.9916279484412097E-2</v>
      </c>
      <c r="BY66" s="26">
        <v>6.0821717853254402E-2</v>
      </c>
      <c r="BZ66" s="26">
        <v>6.3876773022753061E-2</v>
      </c>
      <c r="CA66" s="26">
        <v>3.3625535124859047E-3</v>
      </c>
    </row>
    <row r="67" spans="1:79" s="26" customFormat="1" ht="13.5" customHeight="1" x14ac:dyDescent="0.2">
      <c r="A67" s="34"/>
      <c r="B67" s="51" t="s">
        <v>67</v>
      </c>
      <c r="C67" s="25">
        <v>5.9128145414456398E-3</v>
      </c>
      <c r="D67" s="26">
        <v>5.9025756610584798E-3</v>
      </c>
      <c r="E67" s="26">
        <v>5.93076963373861E-3</v>
      </c>
      <c r="F67" s="26">
        <v>5.6464933804426199E-3</v>
      </c>
      <c r="G67" s="26">
        <v>5.6908386346127297E-3</v>
      </c>
      <c r="H67" s="26">
        <v>5.8043534044767897E-3</v>
      </c>
      <c r="I67" s="26">
        <v>5.8146408759624782E-3</v>
      </c>
      <c r="J67" s="26">
        <v>1.1147712073881512E-4</v>
      </c>
      <c r="K67" s="26">
        <v>4.4249048360683199E-3</v>
      </c>
      <c r="L67" s="26">
        <v>4.4343067508373201E-3</v>
      </c>
      <c r="M67" s="26">
        <v>4.4879675881512099E-3</v>
      </c>
      <c r="N67" s="26">
        <v>4.3969777593908096E-3</v>
      </c>
      <c r="O67" s="26">
        <v>4.4627738574675403E-3</v>
      </c>
      <c r="P67" s="26">
        <v>4.4806177624928997E-3</v>
      </c>
      <c r="Q67" s="26">
        <v>4.4479247590680166E-3</v>
      </c>
      <c r="R67" s="26">
        <v>3.2155145094776017E-5</v>
      </c>
      <c r="S67" s="26">
        <v>3.0061262375551201E-3</v>
      </c>
      <c r="T67" s="26">
        <v>3.0692597517233398E-3</v>
      </c>
      <c r="U67" s="26">
        <v>3.0701084242086502E-3</v>
      </c>
      <c r="V67" s="26">
        <v>2.9681455055663298E-3</v>
      </c>
      <c r="W67" s="26">
        <v>3.0616905894802898E-3</v>
      </c>
      <c r="X67" s="26">
        <v>3.0680217812893299E-3</v>
      </c>
      <c r="Y67" s="26">
        <v>3.0405587149705099E-3</v>
      </c>
      <c r="Z67" s="26">
        <v>3.9427104373873463E-5</v>
      </c>
      <c r="AA67" s="26">
        <v>4.4947835460800402E-3</v>
      </c>
      <c r="AB67" s="26">
        <v>4.6020188208331101E-3</v>
      </c>
      <c r="AC67" s="26">
        <v>4.6322227807925704E-3</v>
      </c>
      <c r="AD67" s="26">
        <v>4.8105551081098997E-3</v>
      </c>
      <c r="AE67" s="26">
        <v>4.9891026771861401E-3</v>
      </c>
      <c r="AF67" s="26">
        <v>5.0343291355157797E-3</v>
      </c>
      <c r="AG67" s="26">
        <v>4.7605020114195899E-3</v>
      </c>
      <c r="AH67" s="26">
        <v>2.0079992376290291E-4</v>
      </c>
      <c r="AI67" s="26">
        <v>4.2607277612786701E-3</v>
      </c>
      <c r="AJ67" s="26">
        <v>3.9537849407302898E-3</v>
      </c>
      <c r="AK67" s="26">
        <v>4.1280577550973901E-3</v>
      </c>
      <c r="AL67" s="26">
        <v>4.2242365443391303E-3</v>
      </c>
      <c r="AM67" s="26">
        <v>4.1417017503613696E-3</v>
      </c>
      <c r="AN67" s="26">
        <v>1.1882557536208663E-4</v>
      </c>
      <c r="AO67" s="26">
        <v>5.18947794183973E-3</v>
      </c>
      <c r="AP67" s="26">
        <v>5.2428480566962298E-3</v>
      </c>
      <c r="AQ67" s="26">
        <v>5.4071857640637698E-3</v>
      </c>
      <c r="AR67" s="26">
        <v>5.0877066166388797E-3</v>
      </c>
      <c r="AS67" s="26">
        <v>5.1332077415599999E-3</v>
      </c>
      <c r="AT67" s="26">
        <v>5.1153206964392002E-3</v>
      </c>
      <c r="AU67" s="26">
        <v>5.1959578028729688E-3</v>
      </c>
      <c r="AV67" s="26">
        <v>1.0725061658045156E-4</v>
      </c>
      <c r="AW67" s="26">
        <v>0</v>
      </c>
      <c r="AX67" s="26">
        <v>0</v>
      </c>
      <c r="AY67" s="26">
        <v>0</v>
      </c>
      <c r="AZ67" s="26">
        <v>0</v>
      </c>
      <c r="BA67" s="26">
        <v>0</v>
      </c>
      <c r="BB67" s="26">
        <v>0</v>
      </c>
      <c r="BC67" s="26">
        <v>0</v>
      </c>
      <c r="BD67" s="26">
        <v>0</v>
      </c>
      <c r="BE67" s="26">
        <v>5.1830855472039198E-3</v>
      </c>
      <c r="BF67" s="26">
        <v>5.2616894849147403E-3</v>
      </c>
      <c r="BG67" s="26">
        <v>5.0545467215640403E-3</v>
      </c>
      <c r="BH67" s="26">
        <v>5.1712924110523797E-3</v>
      </c>
      <c r="BI67" s="26">
        <v>5.2232578392116102E-3</v>
      </c>
      <c r="BJ67" s="26">
        <v>5.1787744007893381E-3</v>
      </c>
      <c r="BK67" s="26">
        <v>6.980081648365723E-5</v>
      </c>
      <c r="BL67" s="26">
        <v>4.6238767732832298E-3</v>
      </c>
      <c r="BM67" s="26">
        <v>4.7047924334793802E-3</v>
      </c>
      <c r="BN67" s="26">
        <v>4.7559521479536198E-3</v>
      </c>
      <c r="BO67" s="26">
        <v>5.2800987844747703E-3</v>
      </c>
      <c r="BP67" s="26">
        <v>5.2317497638080098E-3</v>
      </c>
      <c r="BQ67" s="26">
        <v>5.2168967887403998E-3</v>
      </c>
      <c r="BR67" s="26">
        <v>4.9688944486232347E-3</v>
      </c>
      <c r="BS67" s="26">
        <v>2.7736189061459255E-4</v>
      </c>
      <c r="BT67" s="26">
        <v>6.1309133842714003E-3</v>
      </c>
      <c r="BU67" s="26">
        <v>6.1328973567421497E-3</v>
      </c>
      <c r="BV67" s="26">
        <v>6.2080773534216897E-3</v>
      </c>
      <c r="BW67" s="26">
        <v>5.8470493252239901E-3</v>
      </c>
      <c r="BX67" s="26">
        <v>5.8492163231096597E-3</v>
      </c>
      <c r="BY67" s="26">
        <v>5.9097967456931098E-3</v>
      </c>
      <c r="BZ67" s="26">
        <v>6.012991748077001E-3</v>
      </c>
      <c r="CA67" s="26">
        <v>1.4795818481776066E-4</v>
      </c>
    </row>
    <row r="68" spans="1:79" s="26" customFormat="1" ht="13.5" customHeight="1" x14ac:dyDescent="0.2">
      <c r="A68" s="34"/>
      <c r="B68" s="51" t="s">
        <v>68</v>
      </c>
      <c r="C68" s="25">
        <v>1.46424641343501E-3</v>
      </c>
      <c r="D68" s="26">
        <v>1.5800817465890301E-3</v>
      </c>
      <c r="E68" s="26">
        <v>1.66637438608959E-3</v>
      </c>
      <c r="F68" s="26">
        <v>1.4337680854934799E-3</v>
      </c>
      <c r="G68" s="26">
        <v>1.5341481957740701E-3</v>
      </c>
      <c r="H68" s="26">
        <v>1.6368418137568601E-3</v>
      </c>
      <c r="I68" s="26">
        <v>1.5525767735230067E-3</v>
      </c>
      <c r="J68" s="26">
        <v>8.4719524035933787E-5</v>
      </c>
      <c r="K68" s="26">
        <v>1.4113586299673399E-3</v>
      </c>
      <c r="L68" s="26">
        <v>1.4851389689062001E-3</v>
      </c>
      <c r="M68" s="26">
        <v>1.54917540932217E-3</v>
      </c>
      <c r="N68" s="26">
        <v>1.40201976896506E-3</v>
      </c>
      <c r="O68" s="26">
        <v>1.4546678815314401E-3</v>
      </c>
      <c r="P68" s="26">
        <v>1.5400882340233599E-3</v>
      </c>
      <c r="Q68" s="26">
        <v>1.4737414821192616E-3</v>
      </c>
      <c r="R68" s="26">
        <v>5.7186097066655872E-5</v>
      </c>
      <c r="S68" s="26">
        <v>9.4780447899608998E-4</v>
      </c>
      <c r="T68" s="26">
        <v>1.0132609644415401E-3</v>
      </c>
      <c r="U68" s="26">
        <v>1.08636174851384E-3</v>
      </c>
      <c r="V68" s="26">
        <v>9.5095946983974505E-4</v>
      </c>
      <c r="W68" s="26">
        <v>1.00761848547307E-3</v>
      </c>
      <c r="X68" s="26">
        <v>1.0613911921083701E-3</v>
      </c>
      <c r="Y68" s="26">
        <v>1.0112327232287758E-3</v>
      </c>
      <c r="Z68" s="26">
        <v>5.1370267272908806E-5</v>
      </c>
      <c r="AA68" s="26">
        <v>1.27922400490107E-3</v>
      </c>
      <c r="AB68" s="26">
        <v>1.4181722822546299E-3</v>
      </c>
      <c r="AC68" s="26">
        <v>1.49365991855461E-3</v>
      </c>
      <c r="AD68" s="26">
        <v>1.29966405620351E-3</v>
      </c>
      <c r="AE68" s="26">
        <v>1.42732426258149E-3</v>
      </c>
      <c r="AF68" s="26">
        <v>1.5517554848129601E-3</v>
      </c>
      <c r="AG68" s="26">
        <v>1.4116333348847118E-3</v>
      </c>
      <c r="AH68" s="26">
        <v>9.7229016938417913E-5</v>
      </c>
      <c r="AI68" s="26">
        <v>1.21345517668942E-3</v>
      </c>
      <c r="AJ68" s="26">
        <v>1.20279828769E-3</v>
      </c>
      <c r="AK68" s="26">
        <v>1.2890681637533401E-3</v>
      </c>
      <c r="AL68" s="26">
        <v>1.36370542665645E-3</v>
      </c>
      <c r="AM68" s="26">
        <v>1.2672567636973025E-3</v>
      </c>
      <c r="AN68" s="26">
        <v>6.4860595997806093E-5</v>
      </c>
      <c r="AO68" s="26">
        <v>1.39744435701957E-3</v>
      </c>
      <c r="AP68" s="26">
        <v>1.46604236514236E-3</v>
      </c>
      <c r="AQ68" s="26">
        <v>1.53244942866507E-3</v>
      </c>
      <c r="AR68" s="26">
        <v>1.45221540746761E-3</v>
      </c>
      <c r="AS68" s="26">
        <v>1.61066924472223E-3</v>
      </c>
      <c r="AT68" s="26">
        <v>1.6753825847078501E-3</v>
      </c>
      <c r="AU68" s="26">
        <v>1.5223672312874483E-3</v>
      </c>
      <c r="AV68" s="26">
        <v>9.5753231546710749E-5</v>
      </c>
      <c r="AW68" s="26">
        <v>0</v>
      </c>
      <c r="AX68" s="26">
        <v>0</v>
      </c>
      <c r="AY68" s="26">
        <v>0</v>
      </c>
      <c r="AZ68" s="26">
        <v>0</v>
      </c>
      <c r="BA68" s="26">
        <v>0</v>
      </c>
      <c r="BB68" s="26">
        <v>0</v>
      </c>
      <c r="BC68" s="26">
        <v>0</v>
      </c>
      <c r="BD68" s="26">
        <v>0</v>
      </c>
      <c r="BE68" s="26">
        <v>1.5440787101655899E-3</v>
      </c>
      <c r="BF68" s="26">
        <v>1.6523590930609101E-3</v>
      </c>
      <c r="BG68" s="26">
        <v>1.50039046021931E-3</v>
      </c>
      <c r="BH68" s="26">
        <v>1.6004581778219101E-3</v>
      </c>
      <c r="BI68" s="26">
        <v>1.6562625991575399E-3</v>
      </c>
      <c r="BJ68" s="26">
        <v>1.5907098080850523E-3</v>
      </c>
      <c r="BK68" s="26">
        <v>6.0868509691007994E-5</v>
      </c>
      <c r="BL68" s="26">
        <v>1.93641344593388E-3</v>
      </c>
      <c r="BM68" s="26">
        <v>2.0746485749936002E-3</v>
      </c>
      <c r="BN68" s="26">
        <v>2.1842581118130498E-3</v>
      </c>
      <c r="BO68" s="26">
        <v>2.0411037643698602E-3</v>
      </c>
      <c r="BP68" s="26">
        <v>2.1984419513221098E-3</v>
      </c>
      <c r="BQ68" s="26">
        <v>2.3114426902881699E-3</v>
      </c>
      <c r="BR68" s="26">
        <v>2.124384756453445E-3</v>
      </c>
      <c r="BS68" s="26">
        <v>1.2165701950663369E-4</v>
      </c>
      <c r="BT68" s="26">
        <v>2.6317273860978199E-3</v>
      </c>
      <c r="BU68" s="26">
        <v>2.7465100118274702E-3</v>
      </c>
      <c r="BV68" s="26">
        <v>2.8366794562754202E-3</v>
      </c>
      <c r="BW68" s="26">
        <v>2.67062502400279E-3</v>
      </c>
      <c r="BX68" s="26">
        <v>2.7407079487908E-3</v>
      </c>
      <c r="BY68" s="26">
        <v>2.8348671575892598E-3</v>
      </c>
      <c r="BZ68" s="26">
        <v>2.7435194974305931E-3</v>
      </c>
      <c r="CA68" s="26">
        <v>7.6213626672116892E-5</v>
      </c>
    </row>
    <row r="69" spans="1:79" s="26" customFormat="1" ht="13.5" customHeight="1" x14ac:dyDescent="0.2">
      <c r="A69" s="34"/>
      <c r="B69" s="51" t="s">
        <v>69</v>
      </c>
      <c r="C69" s="25">
        <v>7.4757455946752296E-4</v>
      </c>
      <c r="D69" s="26">
        <v>9.0104503188058504E-4</v>
      </c>
      <c r="E69" s="26">
        <v>1.01600997835632E-3</v>
      </c>
      <c r="F69" s="26">
        <v>7.2897946468998499E-4</v>
      </c>
      <c r="G69" s="26">
        <v>8.8184684153290503E-4</v>
      </c>
      <c r="H69" s="26">
        <v>1.00521050681806E-3</v>
      </c>
      <c r="I69" s="26">
        <v>8.8011106379089644E-4</v>
      </c>
      <c r="J69" s="26">
        <v>1.1177828858591368E-4</v>
      </c>
      <c r="K69" s="26">
        <v>7.5684153079691896E-4</v>
      </c>
      <c r="L69" s="26">
        <v>8.7635787661227498E-4</v>
      </c>
      <c r="M69" s="26">
        <v>9.7051150477170704E-4</v>
      </c>
      <c r="N69" s="26">
        <v>7.86998410586506E-4</v>
      </c>
      <c r="O69" s="26">
        <v>9.2550733813453697E-4</v>
      </c>
      <c r="P69" s="26">
        <v>1.0110973055728299E-3</v>
      </c>
      <c r="Q69" s="26">
        <v>8.8788566107912898E-4</v>
      </c>
      <c r="R69" s="26">
        <v>9.2111545763194308E-5</v>
      </c>
      <c r="S69" s="26">
        <v>5.4432157119222802E-4</v>
      </c>
      <c r="T69" s="26">
        <v>6.08643596541754E-4</v>
      </c>
      <c r="U69" s="26">
        <v>6.20883728796713E-4</v>
      </c>
      <c r="V69" s="26">
        <v>5.4226804642951295E-4</v>
      </c>
      <c r="W69" s="26">
        <v>6.0866961305038102E-4</v>
      </c>
      <c r="X69" s="26">
        <v>6.1828500661135902E-4</v>
      </c>
      <c r="Y69" s="26">
        <v>5.90511927103658E-4</v>
      </c>
      <c r="Z69" s="26">
        <v>3.3697849290177925E-5</v>
      </c>
      <c r="AA69" s="26">
        <v>6.8264756131512197E-4</v>
      </c>
      <c r="AB69" s="26">
        <v>8.4710232796311399E-4</v>
      </c>
      <c r="AC69" s="26">
        <v>9.6217971627027103E-4</v>
      </c>
      <c r="AD69" s="26">
        <v>6.9140395096653105E-4</v>
      </c>
      <c r="AE69" s="26">
        <v>8.2710905330941398E-4</v>
      </c>
      <c r="AF69" s="26">
        <v>9.3150865557021199E-4</v>
      </c>
      <c r="AG69" s="26">
        <v>8.2365854423244395E-4</v>
      </c>
      <c r="AH69" s="26">
        <v>1.0704878433845342E-4</v>
      </c>
      <c r="AI69" s="26">
        <v>6.5217550720319596E-4</v>
      </c>
      <c r="AJ69" s="26">
        <v>6.4099321275080002E-4</v>
      </c>
      <c r="AK69" s="26">
        <v>7.6822152863954298E-4</v>
      </c>
      <c r="AL69" s="26">
        <v>8.9227805487709596E-4</v>
      </c>
      <c r="AM69" s="26">
        <v>7.3841707586765884E-4</v>
      </c>
      <c r="AN69" s="26">
        <v>1.0184611374163184E-4</v>
      </c>
      <c r="AO69" s="26">
        <v>7.3314439297789103E-4</v>
      </c>
      <c r="AP69" s="26">
        <v>8.5637378065470701E-4</v>
      </c>
      <c r="AQ69" s="26">
        <v>9.5139611680153304E-4</v>
      </c>
      <c r="AR69" s="26">
        <v>8.2285910989867296E-4</v>
      </c>
      <c r="AS69" s="26">
        <v>9.7088790605852197E-4</v>
      </c>
      <c r="AT69" s="26">
        <v>1.0554560188943199E-3</v>
      </c>
      <c r="AU69" s="26">
        <v>8.9835288754760772E-4</v>
      </c>
      <c r="AV69" s="26">
        <v>1.0607521664384347E-4</v>
      </c>
      <c r="AW69" s="26">
        <v>0</v>
      </c>
      <c r="AX69" s="26">
        <v>0</v>
      </c>
      <c r="AY69" s="26">
        <v>0</v>
      </c>
      <c r="AZ69" s="26">
        <v>0</v>
      </c>
      <c r="BA69" s="26">
        <v>0</v>
      </c>
      <c r="BB69" s="26">
        <v>0</v>
      </c>
      <c r="BC69" s="26">
        <v>0</v>
      </c>
      <c r="BD69" s="26">
        <v>0</v>
      </c>
      <c r="BE69" s="26">
        <v>1.07091973151384E-3</v>
      </c>
      <c r="BF69" s="26">
        <v>1.2590164841090299E-3</v>
      </c>
      <c r="BG69" s="26">
        <v>1.0884149820274999E-3</v>
      </c>
      <c r="BH69" s="26">
        <v>1.2675549530020199E-3</v>
      </c>
      <c r="BI69" s="26">
        <v>1.36185029857216E-3</v>
      </c>
      <c r="BJ69" s="26">
        <v>1.2095512898449099E-3</v>
      </c>
      <c r="BK69" s="26">
        <v>1.1215964735988497E-4</v>
      </c>
      <c r="BL69" s="26">
        <v>1.47668722895119E-3</v>
      </c>
      <c r="BM69" s="26">
        <v>1.7139922135166301E-3</v>
      </c>
      <c r="BN69" s="26">
        <v>1.8621917877708E-3</v>
      </c>
      <c r="BO69" s="26">
        <v>1.5312819855763801E-3</v>
      </c>
      <c r="BP69" s="26">
        <v>1.70910692204799E-3</v>
      </c>
      <c r="BQ69" s="26">
        <v>1.86207634903354E-3</v>
      </c>
      <c r="BR69" s="26">
        <v>1.6925560811494218E-3</v>
      </c>
      <c r="BS69" s="26">
        <v>1.4767956727435041E-4</v>
      </c>
      <c r="BT69" s="26">
        <v>1.92705007580557E-3</v>
      </c>
      <c r="BU69" s="26">
        <v>2.11020767744245E-3</v>
      </c>
      <c r="BV69" s="26">
        <v>2.26006800481244E-3</v>
      </c>
      <c r="BW69" s="26">
        <v>1.9763867223107899E-3</v>
      </c>
      <c r="BX69" s="26">
        <v>2.13493418462036E-3</v>
      </c>
      <c r="BY69" s="26">
        <v>2.3081210070085901E-3</v>
      </c>
      <c r="BZ69" s="26">
        <v>2.1194612786667E-3</v>
      </c>
      <c r="CA69" s="26">
        <v>1.3734396246446037E-4</v>
      </c>
    </row>
    <row r="70" spans="1:79" s="26" customFormat="1" ht="13.5" customHeight="1" x14ac:dyDescent="0.2">
      <c r="A70" s="34"/>
      <c r="B70" s="51" t="s">
        <v>70</v>
      </c>
      <c r="C70" s="25">
        <v>6.1763044243463101E-4</v>
      </c>
      <c r="D70" s="26">
        <v>7.8147391832757802E-4</v>
      </c>
      <c r="E70" s="26">
        <v>9.2413238492739002E-4</v>
      </c>
      <c r="F70" s="26">
        <v>6.2775746652832297E-4</v>
      </c>
      <c r="G70" s="26">
        <v>7.9898729444096296E-4</v>
      </c>
      <c r="H70" s="26">
        <v>9.1340556036442397E-4</v>
      </c>
      <c r="I70" s="26">
        <v>7.7723117783721823E-4</v>
      </c>
      <c r="J70" s="26">
        <v>1.2140122299717659E-4</v>
      </c>
      <c r="K70" s="26">
        <v>6.3929422386365797E-4</v>
      </c>
      <c r="L70" s="26">
        <v>7.7456836011606403E-4</v>
      </c>
      <c r="M70" s="26">
        <v>9.0968061924684201E-4</v>
      </c>
      <c r="N70" s="26">
        <v>6.6079649177510204E-4</v>
      </c>
      <c r="O70" s="26">
        <v>8.0477547218009698E-4</v>
      </c>
      <c r="P70" s="26">
        <v>9.20221416435538E-4</v>
      </c>
      <c r="Q70" s="26">
        <v>7.8488943060288352E-4</v>
      </c>
      <c r="R70" s="26">
        <v>1.0877085086742352E-4</v>
      </c>
      <c r="S70" s="26">
        <v>2.6284746105574201E-4</v>
      </c>
      <c r="T70" s="26">
        <v>3.29549252663526E-4</v>
      </c>
      <c r="U70" s="26">
        <v>5.5531254424891999E-4</v>
      </c>
      <c r="V70" s="26">
        <v>2.60305263102367E-4</v>
      </c>
      <c r="W70" s="26">
        <v>3.2208613351130598E-4</v>
      </c>
      <c r="X70" s="26">
        <v>5.3452118604468502E-4</v>
      </c>
      <c r="Y70" s="26">
        <v>3.7743697343775763E-4</v>
      </c>
      <c r="Z70" s="26">
        <v>1.2146516080567547E-4</v>
      </c>
      <c r="AA70" s="26">
        <v>5.9525464130132403E-4</v>
      </c>
      <c r="AB70" s="26">
        <v>7.6122803654953897E-4</v>
      </c>
      <c r="AC70" s="26">
        <v>9.0027111290453404E-4</v>
      </c>
      <c r="AD70" s="26">
        <v>5.8380296968835003E-4</v>
      </c>
      <c r="AE70" s="26">
        <v>7.4046709866792103E-4</v>
      </c>
      <c r="AF70" s="26">
        <v>8.6964278516887795E-4</v>
      </c>
      <c r="AG70" s="26">
        <v>7.4177777404675768E-4</v>
      </c>
      <c r="AH70" s="26">
        <v>1.2129488678047865E-4</v>
      </c>
      <c r="AI70" s="26">
        <v>5.7942306173572398E-4</v>
      </c>
      <c r="AJ70" s="26">
        <v>5.8013059471946301E-4</v>
      </c>
      <c r="AK70" s="26">
        <v>7.4114360001559004E-4</v>
      </c>
      <c r="AL70" s="26">
        <v>8.4619558463074898E-4</v>
      </c>
      <c r="AM70" s="26">
        <v>6.867232102753815E-4</v>
      </c>
      <c r="AN70" s="26">
        <v>1.1321254852013873E-4</v>
      </c>
      <c r="AO70" s="26">
        <v>6.5856869035627605E-4</v>
      </c>
      <c r="AP70" s="26">
        <v>7.6957333527218497E-4</v>
      </c>
      <c r="AQ70" s="26">
        <v>8.5953464956091397E-4</v>
      </c>
      <c r="AR70" s="26">
        <v>7.3396617488043605E-4</v>
      </c>
      <c r="AS70" s="26">
        <v>9.20034409098491E-4</v>
      </c>
      <c r="AT70" s="26">
        <v>1.01842202389264E-3</v>
      </c>
      <c r="AU70" s="26">
        <v>8.2668321384349048E-4</v>
      </c>
      <c r="AV70" s="26">
        <v>1.2019284110346455E-4</v>
      </c>
      <c r="AW70" s="26">
        <v>0</v>
      </c>
      <c r="AX70" s="26">
        <v>0</v>
      </c>
      <c r="AY70" s="26">
        <v>0</v>
      </c>
      <c r="AZ70" s="26">
        <v>0</v>
      </c>
      <c r="BA70" s="26">
        <v>0</v>
      </c>
      <c r="BB70" s="26">
        <v>0</v>
      </c>
      <c r="BC70" s="26">
        <v>0</v>
      </c>
      <c r="BD70" s="26">
        <v>0</v>
      </c>
      <c r="BE70" s="26">
        <v>1.00485155258724E-3</v>
      </c>
      <c r="BF70" s="26">
        <v>1.2288046389691901E-3</v>
      </c>
      <c r="BG70" s="26">
        <v>1.01348333694304E-3</v>
      </c>
      <c r="BH70" s="26">
        <v>1.25737265532393E-3</v>
      </c>
      <c r="BI70" s="26">
        <v>1.38649798885226E-3</v>
      </c>
      <c r="BJ70" s="26">
        <v>1.1782020345351321E-3</v>
      </c>
      <c r="BK70" s="26">
        <v>1.4791785171809247E-4</v>
      </c>
      <c r="BL70" s="26">
        <v>1.2644490309853E-3</v>
      </c>
      <c r="BM70" s="26">
        <v>1.5576290660058599E-3</v>
      </c>
      <c r="BN70" s="26">
        <v>1.7368419528510501E-3</v>
      </c>
      <c r="BO70" s="26">
        <v>1.28519157353296E-3</v>
      </c>
      <c r="BP70" s="26">
        <v>1.55790789094866E-3</v>
      </c>
      <c r="BQ70" s="26">
        <v>1.7705452510198001E-3</v>
      </c>
      <c r="BR70" s="26">
        <v>1.5287607942239382E-3</v>
      </c>
      <c r="BS70" s="26">
        <v>1.9690399350155179E-4</v>
      </c>
      <c r="BT70" s="26">
        <v>1.6762918272013401E-3</v>
      </c>
      <c r="BU70" s="26">
        <v>1.96006301216741E-3</v>
      </c>
      <c r="BV70" s="26">
        <v>2.16371186224407E-3</v>
      </c>
      <c r="BW70" s="26">
        <v>1.7066551283109301E-3</v>
      </c>
      <c r="BX70" s="26">
        <v>1.9699869770967398E-3</v>
      </c>
      <c r="BY70" s="26">
        <v>2.1928301302160899E-3</v>
      </c>
      <c r="BZ70" s="26">
        <v>1.9449231562060968E-3</v>
      </c>
      <c r="CA70" s="26">
        <v>1.9963225359338578E-4</v>
      </c>
    </row>
    <row r="71" spans="1:79" s="29" customFormat="1" ht="13.5" customHeight="1" x14ac:dyDescent="0.2">
      <c r="A71" s="34"/>
      <c r="B71" s="51" t="s">
        <v>71</v>
      </c>
      <c r="C71" s="28">
        <v>1.7570423612983199E-3</v>
      </c>
      <c r="D71" s="29">
        <v>1.8552935098311699E-3</v>
      </c>
      <c r="E71" s="29">
        <v>1.9681141466635702E-3</v>
      </c>
      <c r="F71" s="29">
        <v>1.74346121667909E-3</v>
      </c>
      <c r="G71" s="29">
        <v>1.8650173029430999E-3</v>
      </c>
      <c r="H71" s="29">
        <v>1.9565618529742302E-3</v>
      </c>
      <c r="I71" s="29">
        <v>1.8575817317315801E-3</v>
      </c>
      <c r="J71" s="29">
        <v>8.6801171068882433E-5</v>
      </c>
      <c r="K71" s="29">
        <v>1.5470780966724399E-3</v>
      </c>
      <c r="L71" s="29">
        <v>1.6650724964692601E-3</v>
      </c>
      <c r="M71" s="29">
        <v>1.75006023220547E-3</v>
      </c>
      <c r="N71" s="29">
        <v>1.52780204940143E-3</v>
      </c>
      <c r="O71" s="29">
        <v>1.6564033406372401E-3</v>
      </c>
      <c r="P71" s="29">
        <v>1.73297533886199E-3</v>
      </c>
      <c r="Q71" s="29">
        <v>1.6465652590413051E-3</v>
      </c>
      <c r="R71" s="29">
        <v>8.4280891954370064E-5</v>
      </c>
      <c r="S71" s="29">
        <v>1.600723814216E-3</v>
      </c>
      <c r="T71" s="29">
        <v>1.6759820709836501E-3</v>
      </c>
      <c r="U71" s="29">
        <v>1.43403369382241E-3</v>
      </c>
      <c r="V71" s="29">
        <v>1.6315285823785099E-3</v>
      </c>
      <c r="W71" s="29">
        <v>1.6779327878080599E-3</v>
      </c>
      <c r="X71" s="29">
        <v>1.4228588813145399E-3</v>
      </c>
      <c r="Y71" s="29">
        <v>1.573843305087195E-3</v>
      </c>
      <c r="Z71" s="29">
        <v>1.0619174836360775E-4</v>
      </c>
      <c r="AA71" s="29">
        <v>1.4932039411549201E-3</v>
      </c>
      <c r="AB71" s="29">
        <v>1.64837817837778E-3</v>
      </c>
      <c r="AC71" s="29">
        <v>1.7521797556835799E-3</v>
      </c>
      <c r="AD71" s="29">
        <v>1.52287231851531E-3</v>
      </c>
      <c r="AE71" s="29">
        <v>1.65932238425242E-3</v>
      </c>
      <c r="AF71" s="29">
        <v>1.7609726005471801E-3</v>
      </c>
      <c r="AG71" s="29">
        <v>1.6394881964218652E-3</v>
      </c>
      <c r="AH71" s="29">
        <v>1.0241144229651534E-4</v>
      </c>
      <c r="AI71" s="29">
        <v>1.4537523110510599E-3</v>
      </c>
      <c r="AJ71" s="29">
        <v>1.4450319934934399E-3</v>
      </c>
      <c r="AK71" s="29">
        <v>1.5745711802586E-3</v>
      </c>
      <c r="AL71" s="29">
        <v>1.65927084652751E-3</v>
      </c>
      <c r="AM71" s="29">
        <v>1.5331565828326523E-3</v>
      </c>
      <c r="AN71" s="29">
        <v>8.90097719503584E-5</v>
      </c>
      <c r="AO71" s="29">
        <v>1.64183640071101E-3</v>
      </c>
      <c r="AP71" s="29">
        <v>1.7412489452277699E-3</v>
      </c>
      <c r="AQ71" s="29">
        <v>1.82699095791065E-3</v>
      </c>
      <c r="AR71" s="29">
        <v>1.6785621111431201E-3</v>
      </c>
      <c r="AS71" s="29">
        <v>1.8269745133784501E-3</v>
      </c>
      <c r="AT71" s="29">
        <v>1.9098090122457701E-3</v>
      </c>
      <c r="AU71" s="29">
        <v>1.7709036567694616E-3</v>
      </c>
      <c r="AV71" s="29">
        <v>9.2780335238587693E-5</v>
      </c>
      <c r="AW71" s="29">
        <v>0</v>
      </c>
      <c r="AX71" s="29">
        <v>0</v>
      </c>
      <c r="AY71" s="29">
        <v>0</v>
      </c>
      <c r="AZ71" s="29">
        <v>0</v>
      </c>
      <c r="BA71" s="29">
        <v>0</v>
      </c>
      <c r="BB71" s="29">
        <v>0</v>
      </c>
      <c r="BC71" s="29">
        <v>0</v>
      </c>
      <c r="BD71" s="29">
        <v>0</v>
      </c>
      <c r="BE71" s="29">
        <v>1.8540676342000499E-3</v>
      </c>
      <c r="BF71" s="29">
        <v>2.0195487071370602E-3</v>
      </c>
      <c r="BG71" s="29">
        <v>1.85064212056474E-3</v>
      </c>
      <c r="BH71" s="29">
        <v>2.0372032305007799E-3</v>
      </c>
      <c r="BI71" s="29">
        <v>2.1184659942801399E-3</v>
      </c>
      <c r="BJ71" s="29">
        <v>1.9759855373365541E-3</v>
      </c>
      <c r="BK71" s="29">
        <v>1.0632119597098664E-4</v>
      </c>
      <c r="BL71" s="29">
        <v>1.7067273005118E-3</v>
      </c>
      <c r="BM71" s="29">
        <v>1.91116514352075E-3</v>
      </c>
      <c r="BN71" s="29">
        <v>2.0598609152580102E-3</v>
      </c>
      <c r="BO71" s="29">
        <v>1.76517344026479E-3</v>
      </c>
      <c r="BP71" s="29">
        <v>1.9596228966781799E-3</v>
      </c>
      <c r="BQ71" s="29">
        <v>2.13402022438984E-3</v>
      </c>
      <c r="BR71" s="29">
        <v>1.9227616534372282E-3</v>
      </c>
      <c r="BS71" s="29">
        <v>1.5078931674306645E-4</v>
      </c>
      <c r="BT71" s="29">
        <v>2.0679078698113101E-3</v>
      </c>
      <c r="BU71" s="29">
        <v>2.2911853815816099E-3</v>
      </c>
      <c r="BV71" s="29">
        <v>2.4573218401164401E-3</v>
      </c>
      <c r="BW71" s="29">
        <v>2.0596323158675002E-3</v>
      </c>
      <c r="BX71" s="29">
        <v>2.2729818354723401E-3</v>
      </c>
      <c r="BY71" s="29">
        <v>2.45763781619857E-3</v>
      </c>
      <c r="BZ71" s="29">
        <v>2.2677778431746281E-3</v>
      </c>
      <c r="CA71" s="29">
        <v>1.6115277291732337E-4</v>
      </c>
    </row>
    <row r="72" spans="1:79" s="31" customFormat="1" ht="13.5" customHeight="1" thickBot="1" x14ac:dyDescent="0.25">
      <c r="A72" s="34"/>
      <c r="B72" s="178" t="s">
        <v>72</v>
      </c>
      <c r="C72" s="30">
        <v>4.7786299998735203E-3</v>
      </c>
      <c r="D72" s="31">
        <v>4.8756903555703E-3</v>
      </c>
      <c r="E72" s="31">
        <v>4.9746425355260701E-3</v>
      </c>
      <c r="F72" s="31">
        <v>4.6712924801352099E-3</v>
      </c>
      <c r="G72" s="31">
        <v>4.7670428238164699E-3</v>
      </c>
      <c r="H72" s="31">
        <v>4.8797444327239202E-3</v>
      </c>
      <c r="I72" s="31">
        <v>4.8245071046075817E-3</v>
      </c>
      <c r="J72" s="31">
        <v>9.7547517200127093E-5</v>
      </c>
      <c r="K72" s="31">
        <v>4.0264024452291401E-3</v>
      </c>
      <c r="L72" s="31">
        <v>4.1398476285949897E-3</v>
      </c>
      <c r="M72" s="31">
        <v>4.21448796865988E-3</v>
      </c>
      <c r="N72" s="31">
        <v>3.9682859229421301E-3</v>
      </c>
      <c r="O72" s="31">
        <v>4.0555478209721198E-3</v>
      </c>
      <c r="P72" s="31">
        <v>4.1040594902102597E-3</v>
      </c>
      <c r="Q72" s="31">
        <v>4.0847718794347542E-3</v>
      </c>
      <c r="R72" s="31">
        <v>7.9646749652619104E-5</v>
      </c>
      <c r="S72" s="31">
        <v>2.9224538813643602E-3</v>
      </c>
      <c r="T72" s="31">
        <v>2.9976240666559299E-3</v>
      </c>
      <c r="U72" s="31">
        <v>3.6900034161564598E-3</v>
      </c>
      <c r="V72" s="31">
        <v>2.92630059816375E-3</v>
      </c>
      <c r="W72" s="31">
        <v>2.9899979793937301E-3</v>
      </c>
      <c r="X72" s="31">
        <v>3.6885611792163799E-3</v>
      </c>
      <c r="Y72" s="31">
        <v>3.2024901868251024E-3</v>
      </c>
      <c r="Z72" s="31">
        <v>3.4538824654065906E-4</v>
      </c>
      <c r="AA72" s="31">
        <v>3.9456128636380997E-3</v>
      </c>
      <c r="AB72" s="31">
        <v>4.0914905470188501E-3</v>
      </c>
      <c r="AC72" s="31">
        <v>4.1995737735680896E-3</v>
      </c>
      <c r="AD72" s="31">
        <v>4.0427230049156996E-3</v>
      </c>
      <c r="AE72" s="31">
        <v>4.1819005174181696E-3</v>
      </c>
      <c r="AF72" s="31">
        <v>4.2767934236692898E-3</v>
      </c>
      <c r="AG72" s="31">
        <v>4.1230156883713667E-3</v>
      </c>
      <c r="AH72" s="31">
        <v>1.0945978496794184E-4</v>
      </c>
      <c r="AI72" s="31">
        <v>3.8859734409801699E-3</v>
      </c>
      <c r="AJ72" s="31">
        <v>3.79147811285264E-3</v>
      </c>
      <c r="AK72" s="31">
        <v>3.9186280974527702E-3</v>
      </c>
      <c r="AL72" s="31">
        <v>4.0125349968788302E-3</v>
      </c>
      <c r="AM72" s="31">
        <v>3.9021536620411027E-3</v>
      </c>
      <c r="AN72" s="31">
        <v>7.9003675301279823E-5</v>
      </c>
      <c r="AO72" s="31">
        <v>4.3974300256941498E-3</v>
      </c>
      <c r="AP72" s="31">
        <v>4.4565999380664304E-3</v>
      </c>
      <c r="AQ72" s="31">
        <v>4.5131642031856203E-3</v>
      </c>
      <c r="AR72" s="31">
        <v>4.3477488891318196E-3</v>
      </c>
      <c r="AS72" s="31">
        <v>4.5021225015170804E-3</v>
      </c>
      <c r="AT72" s="31">
        <v>4.5332135227897597E-3</v>
      </c>
      <c r="AU72" s="31">
        <v>4.4583798467308106E-3</v>
      </c>
      <c r="AV72" s="31">
        <v>6.642299071222555E-5</v>
      </c>
      <c r="AW72" s="31">
        <v>0</v>
      </c>
      <c r="AX72" s="31">
        <v>0</v>
      </c>
      <c r="AY72" s="31">
        <v>0</v>
      </c>
      <c r="AZ72" s="31">
        <v>0</v>
      </c>
      <c r="BA72" s="31">
        <v>0</v>
      </c>
      <c r="BB72" s="31">
        <v>0</v>
      </c>
      <c r="BC72" s="31">
        <v>0</v>
      </c>
      <c r="BD72" s="31">
        <v>0</v>
      </c>
      <c r="BE72" s="31">
        <v>4.5354431484271604E-3</v>
      </c>
      <c r="BF72" s="31">
        <v>4.6716918997981296E-3</v>
      </c>
      <c r="BG72" s="31">
        <v>4.5069889669329703E-3</v>
      </c>
      <c r="BH72" s="31">
        <v>4.6652791595640499E-3</v>
      </c>
      <c r="BI72" s="31">
        <v>4.6999369428279199E-3</v>
      </c>
      <c r="BJ72" s="31">
        <v>4.6158680235100459E-3</v>
      </c>
      <c r="BK72" s="31">
        <v>7.8674212062735725E-5</v>
      </c>
      <c r="BL72" s="31">
        <v>3.6910038126157499E-3</v>
      </c>
      <c r="BM72" s="31">
        <v>3.8671742944872299E-3</v>
      </c>
      <c r="BN72" s="31">
        <v>4.0222605780570603E-3</v>
      </c>
      <c r="BO72" s="31">
        <v>3.8267100960261802E-3</v>
      </c>
      <c r="BP72" s="31">
        <v>3.9907566274321503E-3</v>
      </c>
      <c r="BQ72" s="31">
        <v>4.1658758254146701E-3</v>
      </c>
      <c r="BR72" s="31">
        <v>3.9272968723388403E-3</v>
      </c>
      <c r="BS72" s="31">
        <v>1.5249699274673945E-4</v>
      </c>
      <c r="BT72" s="31">
        <v>4.1661003584494002E-3</v>
      </c>
      <c r="BU72" s="31">
        <v>4.3836166744982601E-3</v>
      </c>
      <c r="BV72" s="31">
        <v>4.5619988697636399E-3</v>
      </c>
      <c r="BW72" s="31">
        <v>4.0828021441195999E-3</v>
      </c>
      <c r="BX72" s="31">
        <v>4.2604575597830797E-3</v>
      </c>
      <c r="BY72" s="31">
        <v>4.4761008856057998E-3</v>
      </c>
      <c r="BZ72" s="31">
        <v>4.3218460820366299E-3</v>
      </c>
      <c r="CA72" s="31">
        <v>1.6854811247106051E-4</v>
      </c>
    </row>
    <row r="73" spans="1:79" x14ac:dyDescent="0.2">
      <c r="A73" s="13"/>
      <c r="B73" s="177"/>
    </row>
    <row r="74" spans="1:79" x14ac:dyDescent="0.2">
      <c r="A74" s="13"/>
      <c r="B74" s="177"/>
    </row>
    <row r="75" spans="1:79" x14ac:dyDescent="0.2">
      <c r="A75" s="13"/>
      <c r="B75" s="177"/>
    </row>
    <row r="76" spans="1:79" x14ac:dyDescent="0.2">
      <c r="A76" s="13"/>
      <c r="B76" s="177"/>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281</v>
      </c>
      <c r="D3" s="58">
        <f>LARGE(O30:O250,1)</f>
        <v>9.8626244429965748</v>
      </c>
      <c r="E3" s="58"/>
      <c r="F3" s="58">
        <f>LARGE(D6:H6,1)</f>
        <v>9.8626244429965748</v>
      </c>
      <c r="G3" s="58">
        <f>LARGE(D6:H6,2)</f>
        <v>1.8475990062502032</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1.9927856682716465</v>
      </c>
      <c r="C4" s="80" t="s">
        <v>281</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1.3133670119594496</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0.78845081587963195</v>
      </c>
      <c r="C6" s="86"/>
      <c r="D6" s="75">
        <v>9.8626244429965748</v>
      </c>
      <c r="E6" s="75">
        <v>1.8475990062502032</v>
      </c>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9.8255780238920796</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208</v>
      </c>
      <c r="E9" s="58">
        <f>LARGE(O30:O250,1)</f>
        <v>9.8626244429965748</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100.0030800000001</v>
      </c>
      <c r="C10" s="93"/>
      <c r="D10" s="182"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2">
        <v>88</v>
      </c>
      <c r="E11" s="183">
        <v>4</v>
      </c>
      <c r="F11" s="2"/>
      <c r="G11" s="73">
        <f>(((2.095-1)/(11-1))*(513.74-43.91))+43.91</f>
        <v>95.356385000000017</v>
      </c>
      <c r="H11" s="175"/>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736.35104488981483</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366.79635258174034</v>
      </c>
      <c r="C15" s="86"/>
      <c r="D15" s="81" t="s">
        <v>22</v>
      </c>
      <c r="E15" s="82">
        <f>10^((SUMIF(V30:V250, "&gt;0")+SUMIF(V30:V250, "&lt;0"))/100)</f>
        <v>235.78305418422329</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394.99330598357204</v>
      </c>
      <c r="C16" s="86"/>
      <c r="D16" s="84" t="s">
        <v>23</v>
      </c>
      <c r="E16" s="85">
        <f>10^(SQRT((SUMIF(W30:W250, "&gt;0")+SUMIF(W30:W250, "&lt;0"))/100))</f>
        <v>2.838104537562117</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2.043651306795728</v>
      </c>
      <c r="C17" s="95"/>
      <c r="D17" s="84" t="s">
        <v>24</v>
      </c>
      <c r="E17" s="85">
        <f>(SUMIF(X30:X250, "&gt;0")+SUMIF(X30:X250, "&lt;0"))/((100)*(LOG(E16))^3)</f>
        <v>-1.7304563468834584</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6.2428771487538643</v>
      </c>
      <c r="D18" s="84" t="s">
        <v>25</v>
      </c>
      <c r="E18" s="85">
        <f>(SUMIF(Y30:Y250, "&gt;0")+SUMIF(Y30:Y250, "&lt;0"))/((100)*(LOG(E16))^4)</f>
        <v>12.474960561893106</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3.2428771487538643</v>
      </c>
      <c r="C19" s="105"/>
      <c r="D19" s="88" t="s">
        <v>26</v>
      </c>
      <c r="E19" s="104">
        <f>E18-3</f>
        <v>9.4749605618931056</v>
      </c>
      <c r="F19" s="106"/>
      <c r="G19" s="2"/>
      <c r="H19" s="176"/>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8"/>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0.91997166487272108</v>
      </c>
      <c r="F30" s="162">
        <f>(G30*100)/$A$10</f>
        <v>0.91997166487272108</v>
      </c>
      <c r="G30" s="162">
        <v>0.92</v>
      </c>
      <c r="H30" s="168">
        <f>A30*1000</f>
        <v>1909</v>
      </c>
      <c r="I30" s="162">
        <f t="shared" ref="I30:I93" si="0">D30*F30</f>
        <v>0</v>
      </c>
      <c r="J30" s="165">
        <f>(F30)*(D30-$B$4)^2</f>
        <v>3.6533866177875316</v>
      </c>
      <c r="K30" s="165">
        <f>(F30)*(D30-$B$4)^3</f>
        <v>-7.2804164925824173</v>
      </c>
      <c r="L30" s="165">
        <f>(F30)*(D30-$B$4)^4</f>
        <v>14.508309645466767</v>
      </c>
      <c r="M30" s="186"/>
      <c r="N30" s="162"/>
      <c r="O30" s="166"/>
      <c r="P30" s="2"/>
      <c r="Q30" s="162">
        <f>(B30*1000)*F30</f>
        <v>0</v>
      </c>
      <c r="R30" s="165">
        <f>(F30)*((B30*1000)-$B$15)^2</f>
        <v>123772.58693020935</v>
      </c>
      <c r="S30" s="165">
        <f>(F30)*((B30*1000)-$B$15)^3</f>
        <v>-45399333.435607173</v>
      </c>
      <c r="T30" s="165">
        <f>(F30)*((B30*1000)-$B$15)^4</f>
        <v>16652309913.82296</v>
      </c>
      <c r="U30" s="68"/>
      <c r="V30" s="148">
        <f>U30*F30</f>
        <v>0</v>
      </c>
      <c r="W30" s="167">
        <f>(F30)*(U30-LOG($E$15))^2</f>
        <v>5.1783512128388516</v>
      </c>
      <c r="X30" s="167">
        <f>(F30)*(U30-LOG($E$15))^3</f>
        <v>-12.285703442592881</v>
      </c>
      <c r="Y30" s="167">
        <f>(F30)*(U30-LOG($E$15))^4</f>
        <v>29.147986081962131</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2.0199377859161922</v>
      </c>
      <c r="F31" s="162">
        <f t="shared" ref="F31:F94" si="3">(G31*100)/$A$10</f>
        <v>1.099966121043471</v>
      </c>
      <c r="G31" s="162">
        <v>1.1000000000000001</v>
      </c>
      <c r="H31" s="168">
        <f t="shared" ref="H31:H94" si="4">A31*1000</f>
        <v>1739</v>
      </c>
      <c r="I31" s="162">
        <f t="shared" si="0"/>
        <v>-0.95206194595455684</v>
      </c>
      <c r="J31" s="165">
        <f t="shared" ref="J31:J94" si="5">(F31)*(D31-$B$4)^2</f>
        <v>8.9867357875042355</v>
      </c>
      <c r="K31" s="165">
        <f t="shared" ref="K31:K94" si="6">(F31)*(D31-$B$4)^3</f>
        <v>-25.686995267563187</v>
      </c>
      <c r="L31" s="165">
        <f t="shared" ref="L31:L94" si="7">(F31)*(D31-$B$4)^4</f>
        <v>73.42173415104449</v>
      </c>
      <c r="M31" s="186">
        <f>((2^(-D31))*1000)</f>
        <v>1822.0183862958136</v>
      </c>
      <c r="N31" s="162">
        <v>8.1745905555724825</v>
      </c>
      <c r="O31" s="166">
        <f>(N31*100)/$A$13</f>
        <v>1.1101485646422491</v>
      </c>
      <c r="P31" s="107"/>
      <c r="Q31" s="162">
        <f t="shared" ref="Q31:Q94" si="8">(B31*1000)*F31</f>
        <v>2006.3382047832911</v>
      </c>
      <c r="R31" s="165">
        <f t="shared" ref="R31:R94" si="9">(F31)*((B31*1000)-$B$15)^2</f>
        <v>2335714.7770388527</v>
      </c>
      <c r="S31" s="165">
        <f t="shared" ref="S31:S94" si="10">(F31)*((B31*1000)-$B$15)^3</f>
        <v>3403612092.4297438</v>
      </c>
      <c r="T31" s="165">
        <f t="shared" ref="T31:T94" si="11">(F31)*((B31*1000)-$B$15)^4</f>
        <v>4959755955485.5166</v>
      </c>
      <c r="U31" s="68">
        <f t="shared" ref="U31:U94" si="12">LOG(((2^(-D31))*1000),10)</f>
        <v>3.2605527551981894</v>
      </c>
      <c r="V31" s="148">
        <f t="shared" ref="V31:V94" si="13">U31*F31</f>
        <v>3.5864975665929544</v>
      </c>
      <c r="W31" s="165">
        <f t="shared" ref="W31:W94" si="14">(F31)*(U31-LOG($E$15))^2</f>
        <v>0.86745015304403961</v>
      </c>
      <c r="X31" s="165">
        <f t="shared" ref="X31:X94" si="15">(F31)*(U31-LOG($E$15))^3</f>
        <v>0.77033057809977012</v>
      </c>
      <c r="Y31" s="165">
        <f t="shared" ref="Y31:Y94" si="16">(F31)*(U31-LOG($E$15))^4</f>
        <v>0.68408449462271204</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3.2598995950924685</v>
      </c>
      <c r="F32" s="162">
        <f t="shared" si="3"/>
        <v>1.2399618091762761</v>
      </c>
      <c r="G32" s="162">
        <v>1.24</v>
      </c>
      <c r="H32" s="168">
        <f t="shared" si="4"/>
        <v>1584</v>
      </c>
      <c r="I32" s="162">
        <f t="shared" si="0"/>
        <v>-0.90630685194741334</v>
      </c>
      <c r="J32" s="165">
        <f t="shared" si="5"/>
        <v>9.1987137945906543</v>
      </c>
      <c r="K32" s="165">
        <f t="shared" si="6"/>
        <v>-25.054544142479092</v>
      </c>
      <c r="L32" s="165">
        <f t="shared" si="7"/>
        <v>68.24108198219767</v>
      </c>
      <c r="M32" s="186">
        <f t="shared" ref="M32:M95" si="18">((2^(-D32))*1000)</f>
        <v>1659.6915376057084</v>
      </c>
      <c r="N32" s="162">
        <v>9.2063430292894832</v>
      </c>
      <c r="O32" s="166">
        <f t="shared" ref="O32:O95" si="19">(N32*100)/$A$13</f>
        <v>1.250265494043957</v>
      </c>
      <c r="P32" s="107"/>
      <c r="Q32" s="162">
        <f t="shared" si="8"/>
        <v>2060.1965459463831</v>
      </c>
      <c r="R32" s="165">
        <f t="shared" si="9"/>
        <v>2078495.3252952795</v>
      </c>
      <c r="S32" s="165">
        <f t="shared" si="10"/>
        <v>2691035478.8016009</v>
      </c>
      <c r="T32" s="165">
        <f t="shared" si="11"/>
        <v>3484093449736.376</v>
      </c>
      <c r="U32" s="68">
        <f t="shared" si="12"/>
        <v>3.2200273796280934</v>
      </c>
      <c r="V32" s="148">
        <f t="shared" si="13"/>
        <v>3.9927109752407941</v>
      </c>
      <c r="W32" s="165">
        <f t="shared" si="14"/>
        <v>0.89064140551115667</v>
      </c>
      <c r="X32" s="165">
        <f t="shared" si="15"/>
        <v>0.75483176433898058</v>
      </c>
      <c r="Y32" s="165">
        <f t="shared" si="16"/>
        <v>0.63973108473223894</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4.6698561684300088</v>
      </c>
      <c r="F33" s="162">
        <f t="shared" si="3"/>
        <v>1.4099565733375399</v>
      </c>
      <c r="G33" s="162">
        <v>1.41</v>
      </c>
      <c r="H33" s="168">
        <f t="shared" si="4"/>
        <v>1443</v>
      </c>
      <c r="I33" s="162">
        <f t="shared" si="0"/>
        <v>-0.84078786658258531</v>
      </c>
      <c r="J33" s="165">
        <f t="shared" si="5"/>
        <v>9.4516122690015543</v>
      </c>
      <c r="K33" s="165">
        <f t="shared" si="6"/>
        <v>-24.471240079448609</v>
      </c>
      <c r="L33" s="165">
        <f t="shared" si="7"/>
        <v>63.358670878833266</v>
      </c>
      <c r="M33" s="186">
        <f t="shared" si="18"/>
        <v>1511.8571361077738</v>
      </c>
      <c r="N33" s="162">
        <v>10.482867787369068</v>
      </c>
      <c r="O33" s="166">
        <f t="shared" si="19"/>
        <v>1.4236236724479274</v>
      </c>
      <c r="P33" s="107"/>
      <c r="Q33" s="162">
        <f t="shared" si="8"/>
        <v>2133.9692737463665</v>
      </c>
      <c r="R33" s="165">
        <f t="shared" si="9"/>
        <v>1853993.146564384</v>
      </c>
      <c r="S33" s="165">
        <f t="shared" si="10"/>
        <v>2125980703.453835</v>
      </c>
      <c r="T33" s="165">
        <f t="shared" si="11"/>
        <v>2437869826991.3501</v>
      </c>
      <c r="U33" s="68">
        <f t="shared" si="12"/>
        <v>3.1795107541734842</v>
      </c>
      <c r="V33" s="148">
        <f t="shared" si="13"/>
        <v>4.4829720878443027</v>
      </c>
      <c r="W33" s="165">
        <f t="shared" si="14"/>
        <v>0.91822863303219793</v>
      </c>
      <c r="X33" s="165">
        <f t="shared" si="15"/>
        <v>0.74100882208991847</v>
      </c>
      <c r="Y33" s="165">
        <f t="shared" si="16"/>
        <v>0.59799275982263356</v>
      </c>
      <c r="Z33" s="2"/>
    </row>
    <row r="34" spans="1:26" ht="13.5" customHeight="1" x14ac:dyDescent="0.2">
      <c r="A34" s="162">
        <v>1.3140000000000001</v>
      </c>
      <c r="B34" s="7">
        <f t="shared" si="20"/>
        <v>1.3785000000000001</v>
      </c>
      <c r="C34" s="7">
        <f t="shared" si="1"/>
        <v>-0.39396527566024264</v>
      </c>
      <c r="D34" s="163">
        <f t="shared" si="2"/>
        <v>-0.4615182877446769</v>
      </c>
      <c r="E34" s="164">
        <f t="shared" si="17"/>
        <v>6.2698068899477848</v>
      </c>
      <c r="F34" s="162">
        <f t="shared" si="3"/>
        <v>1.5999507215177757</v>
      </c>
      <c r="G34" s="162">
        <v>1.6</v>
      </c>
      <c r="H34" s="168">
        <f t="shared" si="4"/>
        <v>1314</v>
      </c>
      <c r="I34" s="162">
        <f t="shared" si="0"/>
        <v>-0.73840651747074426</v>
      </c>
      <c r="J34" s="165">
        <f t="shared" si="5"/>
        <v>9.637475819372554</v>
      </c>
      <c r="K34" s="165">
        <f t="shared" si="6"/>
        <v>-23.653295029497716</v>
      </c>
      <c r="L34" s="165">
        <f t="shared" si="7"/>
        <v>58.052375563717469</v>
      </c>
      <c r="M34" s="186">
        <f t="shared" si="18"/>
        <v>1376.9901960435304</v>
      </c>
      <c r="N34" s="162">
        <v>11.842186396648037</v>
      </c>
      <c r="O34" s="166">
        <f t="shared" si="19"/>
        <v>1.6082256525377869</v>
      </c>
      <c r="P34" s="107"/>
      <c r="Q34" s="162">
        <f t="shared" si="8"/>
        <v>2205.532069612254</v>
      </c>
      <c r="R34" s="165">
        <f t="shared" si="9"/>
        <v>1637620.3936109315</v>
      </c>
      <c r="S34" s="165">
        <f t="shared" si="10"/>
        <v>1656786525.3027055</v>
      </c>
      <c r="T34" s="165">
        <f t="shared" si="11"/>
        <v>1676176970642.1716</v>
      </c>
      <c r="U34" s="68">
        <f t="shared" si="12"/>
        <v>3.138930848158628</v>
      </c>
      <c r="V34" s="148">
        <f t="shared" si="13"/>
        <v>5.0221346753058009</v>
      </c>
      <c r="W34" s="165">
        <f t="shared" si="14"/>
        <v>0.93980617078663342</v>
      </c>
      <c r="X34" s="165">
        <f t="shared" si="15"/>
        <v>0.72028460938455052</v>
      </c>
      <c r="Y34" s="165">
        <f t="shared" si="16"/>
        <v>0.55203927644144124</v>
      </c>
      <c r="Z34" s="2"/>
    </row>
    <row r="35" spans="1:26" ht="12.75" customHeight="1" x14ac:dyDescent="0.2">
      <c r="A35" s="162">
        <v>1.1970000000000001</v>
      </c>
      <c r="B35" s="7">
        <f t="shared" si="20"/>
        <v>1.2555000000000001</v>
      </c>
      <c r="C35" s="7">
        <f t="shared" si="1"/>
        <v>-0.25942315228141505</v>
      </c>
      <c r="D35" s="163">
        <f t="shared" si="2"/>
        <v>-0.32669421397082887</v>
      </c>
      <c r="E35" s="164">
        <f t="shared" si="17"/>
        <v>8.0097532995983656</v>
      </c>
      <c r="F35" s="162">
        <f t="shared" si="3"/>
        <v>1.739946409650581</v>
      </c>
      <c r="G35" s="162">
        <v>1.74</v>
      </c>
      <c r="H35" s="168">
        <f t="shared" si="4"/>
        <v>1197</v>
      </c>
      <c r="I35" s="162">
        <f t="shared" si="0"/>
        <v>-0.56843042465216242</v>
      </c>
      <c r="J35" s="165">
        <f t="shared" si="5"/>
        <v>9.3608889326028333</v>
      </c>
      <c r="K35" s="165">
        <f t="shared" si="6"/>
        <v>-21.71239355907851</v>
      </c>
      <c r="L35" s="165">
        <f t="shared" si="7"/>
        <v>50.361460055613698</v>
      </c>
      <c r="M35" s="186">
        <f t="shared" si="18"/>
        <v>1254.1363562228792</v>
      </c>
      <c r="N35" s="162">
        <v>12.932354313685449</v>
      </c>
      <c r="O35" s="166">
        <f t="shared" si="19"/>
        <v>1.7562756790303196</v>
      </c>
      <c r="P35" s="107"/>
      <c r="Q35" s="162">
        <f t="shared" si="8"/>
        <v>2184.5027173163044</v>
      </c>
      <c r="R35" s="165">
        <f t="shared" si="9"/>
        <v>1374199.5355603653</v>
      </c>
      <c r="S35" s="165">
        <f t="shared" si="10"/>
        <v>1221256139.532975</v>
      </c>
      <c r="T35" s="165">
        <f t="shared" si="11"/>
        <v>1085334785634.8978</v>
      </c>
      <c r="U35" s="68">
        <f t="shared" si="12"/>
        <v>3.0983447578150862</v>
      </c>
      <c r="V35" s="148">
        <f t="shared" si="13"/>
        <v>5.3909538372200583</v>
      </c>
      <c r="W35" s="165">
        <f t="shared" si="14"/>
        <v>0.91666003381376937</v>
      </c>
      <c r="X35" s="165">
        <f t="shared" si="15"/>
        <v>0.66534134043229698</v>
      </c>
      <c r="Y35" s="165">
        <f t="shared" si="16"/>
        <v>0.48292614814510537</v>
      </c>
      <c r="Z35" s="2"/>
    </row>
    <row r="36" spans="1:26" x14ac:dyDescent="0.2">
      <c r="A36" s="162">
        <v>1.091</v>
      </c>
      <c r="B36" s="7">
        <f t="shared" si="20"/>
        <v>1.1440000000000001</v>
      </c>
      <c r="C36" s="7">
        <f t="shared" si="1"/>
        <v>-0.12565110166152013</v>
      </c>
      <c r="D36" s="163">
        <f t="shared" si="2"/>
        <v>-0.19253712697146758</v>
      </c>
      <c r="E36" s="164">
        <f t="shared" si="17"/>
        <v>9.8296972453248355</v>
      </c>
      <c r="F36" s="162">
        <f t="shared" si="3"/>
        <v>1.8199439457264699</v>
      </c>
      <c r="G36" s="162">
        <v>1.82</v>
      </c>
      <c r="H36" s="168">
        <f t="shared" si="4"/>
        <v>1091</v>
      </c>
      <c r="I36" s="162">
        <f t="shared" si="0"/>
        <v>-0.35040677855929103</v>
      </c>
      <c r="J36" s="165">
        <f t="shared" si="5"/>
        <v>8.6913893145338079</v>
      </c>
      <c r="K36" s="165">
        <f t="shared" si="6"/>
        <v>-18.993491191383153</v>
      </c>
      <c r="L36" s="165">
        <f t="shared" si="7"/>
        <v>41.506909261778901</v>
      </c>
      <c r="M36" s="186">
        <f t="shared" si="18"/>
        <v>1142.7716307294297</v>
      </c>
      <c r="N36" s="162">
        <v>13.604814587897206</v>
      </c>
      <c r="O36" s="166">
        <f t="shared" si="19"/>
        <v>1.8475990062502032</v>
      </c>
      <c r="P36" s="107"/>
      <c r="Q36" s="162">
        <f t="shared" si="8"/>
        <v>2082.0158739110821</v>
      </c>
      <c r="R36" s="165">
        <f t="shared" si="9"/>
        <v>1099328.9680674316</v>
      </c>
      <c r="S36" s="165">
        <f t="shared" si="10"/>
        <v>854402483.69455945</v>
      </c>
      <c r="T36" s="165">
        <f t="shared" si="11"/>
        <v>664044726690.63196</v>
      </c>
      <c r="U36" s="68">
        <f t="shared" si="12"/>
        <v>3.0579594504973762</v>
      </c>
      <c r="V36" s="148">
        <f t="shared" si="13"/>
        <v>5.5653147882097427</v>
      </c>
      <c r="W36" s="165">
        <f t="shared" si="14"/>
        <v>0.85507773155346511</v>
      </c>
      <c r="X36" s="165">
        <f t="shared" si="15"/>
        <v>0.58611034745120261</v>
      </c>
      <c r="Y36" s="165">
        <f t="shared" si="16"/>
        <v>0.40174749816635824</v>
      </c>
      <c r="Z36" s="2"/>
    </row>
    <row r="37" spans="1:26" x14ac:dyDescent="0.2">
      <c r="A37" s="162">
        <v>0.99360000000000004</v>
      </c>
      <c r="B37" s="7">
        <f t="shared" si="20"/>
        <v>1.0423</v>
      </c>
      <c r="C37" s="7">
        <f t="shared" si="1"/>
        <v>9.2629213289679192E-3</v>
      </c>
      <c r="D37" s="163">
        <f t="shared" si="2"/>
        <v>-5.8194090166276108E-2</v>
      </c>
      <c r="E37" s="164">
        <f t="shared" si="17"/>
        <v>11.639641499041819</v>
      </c>
      <c r="F37" s="162">
        <f t="shared" si="3"/>
        <v>1.8099442537169839</v>
      </c>
      <c r="G37" s="162">
        <v>1.81</v>
      </c>
      <c r="H37" s="168">
        <f t="shared" si="4"/>
        <v>993.6</v>
      </c>
      <c r="I37" s="162">
        <f t="shared" si="0"/>
        <v>-0.10532805909673948</v>
      </c>
      <c r="J37" s="165">
        <f t="shared" si="5"/>
        <v>7.613563027093722</v>
      </c>
      <c r="K37" s="165">
        <f t="shared" si="6"/>
        <v>-15.615263658160581</v>
      </c>
      <c r="L37" s="165">
        <f t="shared" si="7"/>
        <v>32.026589685558655</v>
      </c>
      <c r="M37" s="186">
        <f t="shared" si="18"/>
        <v>1041.1616589175765</v>
      </c>
      <c r="N37" s="162">
        <v>13.415538382133871</v>
      </c>
      <c r="O37" s="166">
        <f t="shared" si="19"/>
        <v>1.8218943906219796</v>
      </c>
      <c r="P37" s="107"/>
      <c r="Q37" s="162">
        <f t="shared" si="8"/>
        <v>1886.5048956492121</v>
      </c>
      <c r="R37" s="165">
        <f t="shared" si="9"/>
        <v>825886.9342748475</v>
      </c>
      <c r="S37" s="165">
        <f t="shared" si="10"/>
        <v>557889636.45774388</v>
      </c>
      <c r="T37" s="165">
        <f t="shared" si="11"/>
        <v>376856484284.05286</v>
      </c>
      <c r="U37" s="68">
        <f t="shared" si="12"/>
        <v>3.0175181667104227</v>
      </c>
      <c r="V37" s="148">
        <f t="shared" si="13"/>
        <v>5.4615396663241373</v>
      </c>
      <c r="W37" s="165">
        <f t="shared" si="14"/>
        <v>0.75299508126281156</v>
      </c>
      <c r="X37" s="165">
        <f t="shared" si="15"/>
        <v>0.48568602742203376</v>
      </c>
      <c r="Y37" s="165">
        <f t="shared" si="16"/>
        <v>0.31327019671548884</v>
      </c>
      <c r="Z37" s="2"/>
    </row>
    <row r="38" spans="1:26" x14ac:dyDescent="0.2">
      <c r="A38" s="162">
        <v>0.90510000000000002</v>
      </c>
      <c r="B38" s="7">
        <f t="shared" si="20"/>
        <v>0.94935000000000003</v>
      </c>
      <c r="C38" s="7">
        <f t="shared" si="1"/>
        <v>0.14385089768159096</v>
      </c>
      <c r="D38" s="163">
        <f t="shared" si="2"/>
        <v>7.6556909505279436E-2</v>
      </c>
      <c r="E38" s="164">
        <f t="shared" si="17"/>
        <v>13.339589140654455</v>
      </c>
      <c r="F38" s="162">
        <f t="shared" si="3"/>
        <v>1.6999476416126367</v>
      </c>
      <c r="G38" s="162">
        <v>1.7</v>
      </c>
      <c r="H38" s="168">
        <f t="shared" si="4"/>
        <v>905.1</v>
      </c>
      <c r="I38" s="162">
        <f t="shared" si="0"/>
        <v>0.13014273776265181</v>
      </c>
      <c r="J38" s="165">
        <f t="shared" si="5"/>
        <v>6.242093258597226</v>
      </c>
      <c r="K38" s="165">
        <f t="shared" si="6"/>
        <v>-11.96127861702567</v>
      </c>
      <c r="L38" s="165">
        <f t="shared" si="7"/>
        <v>22.920546077561788</v>
      </c>
      <c r="M38" s="186">
        <f t="shared" si="18"/>
        <v>948.31817445412275</v>
      </c>
      <c r="N38" s="162">
        <v>12.63075415562191</v>
      </c>
      <c r="O38" s="166">
        <f t="shared" si="19"/>
        <v>1.7153169324981314</v>
      </c>
      <c r="P38" s="107"/>
      <c r="Q38" s="162">
        <f t="shared" si="8"/>
        <v>1613.8452935649566</v>
      </c>
      <c r="R38" s="165">
        <f t="shared" si="9"/>
        <v>576909.10980395821</v>
      </c>
      <c r="S38" s="165">
        <f t="shared" si="10"/>
        <v>336080506.14511716</v>
      </c>
      <c r="T38" s="165">
        <f t="shared" si="11"/>
        <v>195784924681.01285</v>
      </c>
      <c r="U38" s="68">
        <f t="shared" si="12"/>
        <v>2.9769540738635776</v>
      </c>
      <c r="V38" s="148">
        <f t="shared" si="13"/>
        <v>5.0606660570535196</v>
      </c>
      <c r="W38" s="165">
        <f t="shared" si="14"/>
        <v>0.62107503560172517</v>
      </c>
      <c r="X38" s="165">
        <f t="shared" si="15"/>
        <v>0.37540351674648337</v>
      </c>
      <c r="Y38" s="165">
        <f t="shared" si="16"/>
        <v>0.22690945909472934</v>
      </c>
      <c r="Z38" s="2"/>
    </row>
    <row r="39" spans="1:26" x14ac:dyDescent="0.2">
      <c r="A39" s="162">
        <v>0.82450000000000001</v>
      </c>
      <c r="B39" s="7">
        <f t="shared" si="20"/>
        <v>0.86480000000000001</v>
      </c>
      <c r="C39" s="7">
        <f t="shared" si="1"/>
        <v>0.27840860122461997</v>
      </c>
      <c r="D39" s="163">
        <f t="shared" si="2"/>
        <v>0.21112974945310548</v>
      </c>
      <c r="E39" s="164">
        <f t="shared" si="17"/>
        <v>14.859542326096342</v>
      </c>
      <c r="F39" s="162">
        <f t="shared" si="3"/>
        <v>1.5199531854418868</v>
      </c>
      <c r="G39" s="162">
        <v>1.52</v>
      </c>
      <c r="H39" s="168">
        <f t="shared" si="4"/>
        <v>824.5</v>
      </c>
      <c r="I39" s="162">
        <f t="shared" si="0"/>
        <v>0.32090733522279513</v>
      </c>
      <c r="J39" s="165">
        <f t="shared" si="5"/>
        <v>4.8247840725034941</v>
      </c>
      <c r="K39" s="165">
        <f t="shared" si="6"/>
        <v>-8.5961050997972759</v>
      </c>
      <c r="L39" s="165">
        <f t="shared" si="7"/>
        <v>15.31530152984006</v>
      </c>
      <c r="M39" s="186">
        <f t="shared" si="18"/>
        <v>863.86049220924554</v>
      </c>
      <c r="N39" s="162">
        <v>11.29592097234206</v>
      </c>
      <c r="O39" s="166">
        <f t="shared" si="19"/>
        <v>1.5340401905768117</v>
      </c>
      <c r="P39" s="107"/>
      <c r="Q39" s="162">
        <f t="shared" si="8"/>
        <v>1314.4555147701437</v>
      </c>
      <c r="R39" s="165">
        <f t="shared" si="9"/>
        <v>376959.99155193317</v>
      </c>
      <c r="S39" s="165">
        <f t="shared" si="10"/>
        <v>187727450.7236191</v>
      </c>
      <c r="T39" s="165">
        <f t="shared" si="11"/>
        <v>93488955180.893921</v>
      </c>
      <c r="U39" s="68">
        <f t="shared" si="12"/>
        <v>2.9364436124375941</v>
      </c>
      <c r="V39" s="148">
        <f t="shared" si="13"/>
        <v>4.4632568225950022</v>
      </c>
      <c r="W39" s="165">
        <f t="shared" si="14"/>
        <v>0.48337277493877123</v>
      </c>
      <c r="X39" s="165">
        <f t="shared" si="15"/>
        <v>0.27258890368529248</v>
      </c>
      <c r="Y39" s="165">
        <f t="shared" si="16"/>
        <v>0.15372133943985949</v>
      </c>
      <c r="Z39" s="2"/>
    </row>
    <row r="40" spans="1:26" x14ac:dyDescent="0.2">
      <c r="A40" s="162">
        <v>0.75109999999999999</v>
      </c>
      <c r="B40" s="7">
        <f t="shared" si="20"/>
        <v>0.78780000000000006</v>
      </c>
      <c r="C40" s="7">
        <f t="shared" si="1"/>
        <v>0.41292309673532346</v>
      </c>
      <c r="D40" s="163">
        <f t="shared" si="2"/>
        <v>0.34566584897997171</v>
      </c>
      <c r="E40" s="164">
        <f t="shared" si="17"/>
        <v>16.179501671348508</v>
      </c>
      <c r="F40" s="162">
        <f t="shared" si="3"/>
        <v>1.319959345252165</v>
      </c>
      <c r="G40" s="162">
        <v>1.32</v>
      </c>
      <c r="H40" s="168">
        <f t="shared" si="4"/>
        <v>751.1</v>
      </c>
      <c r="I40" s="162">
        <f t="shared" si="0"/>
        <v>0.45626486769563718</v>
      </c>
      <c r="J40" s="165">
        <f t="shared" si="5"/>
        <v>3.5810545863352772</v>
      </c>
      <c r="K40" s="165">
        <f t="shared" si="6"/>
        <v>-5.8984259831181847</v>
      </c>
      <c r="L40" s="165">
        <f t="shared" si="7"/>
        <v>9.7154143394189436</v>
      </c>
      <c r="M40" s="186">
        <f t="shared" si="18"/>
        <v>786.94469310110981</v>
      </c>
      <c r="N40" s="162">
        <v>9.8127665738978607</v>
      </c>
      <c r="O40" s="166">
        <f t="shared" si="19"/>
        <v>1.3326207169796591</v>
      </c>
      <c r="P40" s="107"/>
      <c r="Q40" s="162">
        <f t="shared" si="8"/>
        <v>1039.8639721896557</v>
      </c>
      <c r="R40" s="165">
        <f t="shared" si="9"/>
        <v>233954.96809109399</v>
      </c>
      <c r="S40" s="165">
        <f t="shared" si="10"/>
        <v>98495894.89797315</v>
      </c>
      <c r="T40" s="165">
        <f t="shared" si="11"/>
        <v>41467131007.772255</v>
      </c>
      <c r="U40" s="68">
        <f t="shared" si="12"/>
        <v>2.8959442109803724</v>
      </c>
      <c r="V40" s="148">
        <f t="shared" si="13"/>
        <v>3.8225286246124499</v>
      </c>
      <c r="W40" s="165">
        <f t="shared" si="14"/>
        <v>0.36164333643360319</v>
      </c>
      <c r="X40" s="165">
        <f t="shared" si="15"/>
        <v>0.18929555817696309</v>
      </c>
      <c r="Y40" s="165">
        <f t="shared" si="16"/>
        <v>9.9083281055025951E-2</v>
      </c>
      <c r="Z40" s="2"/>
    </row>
    <row r="41" spans="1:26" x14ac:dyDescent="0.2">
      <c r="A41" s="162">
        <v>0.68420000000000003</v>
      </c>
      <c r="B41" s="7">
        <f t="shared" si="20"/>
        <v>0.71765000000000001</v>
      </c>
      <c r="C41" s="7">
        <f t="shared" si="1"/>
        <v>0.5475099907815496</v>
      </c>
      <c r="D41" s="163">
        <f t="shared" si="2"/>
        <v>0.48021654375843653</v>
      </c>
      <c r="E41" s="164">
        <f t="shared" si="17"/>
        <v>17.359465328467866</v>
      </c>
      <c r="F41" s="162">
        <f t="shared" si="3"/>
        <v>1.1799636571193597</v>
      </c>
      <c r="G41" s="162">
        <v>1.18</v>
      </c>
      <c r="H41" s="168">
        <f t="shared" si="4"/>
        <v>684.2</v>
      </c>
      <c r="I41" s="162">
        <f t="shared" si="0"/>
        <v>0.56663806918242376</v>
      </c>
      <c r="J41" s="165">
        <f t="shared" si="5"/>
        <v>2.6995979729706074</v>
      </c>
      <c r="K41" s="165">
        <f t="shared" si="6"/>
        <v>-4.0833285425137884</v>
      </c>
      <c r="L41" s="165">
        <f t="shared" si="7"/>
        <v>6.1763166786498829</v>
      </c>
      <c r="M41" s="186">
        <f t="shared" si="18"/>
        <v>716.87001611170763</v>
      </c>
      <c r="N41" s="162">
        <v>8.7672998584400137</v>
      </c>
      <c r="O41" s="166">
        <f t="shared" si="19"/>
        <v>1.1906413278400283</v>
      </c>
      <c r="P41" s="107"/>
      <c r="Q41" s="162">
        <f t="shared" si="8"/>
        <v>846.80091853170848</v>
      </c>
      <c r="R41" s="165">
        <f t="shared" si="9"/>
        <v>145251.49890373545</v>
      </c>
      <c r="S41" s="165">
        <f t="shared" si="10"/>
        <v>50962018.183344923</v>
      </c>
      <c r="T41" s="165">
        <f t="shared" si="11"/>
        <v>17880209959.422234</v>
      </c>
      <c r="U41" s="68">
        <f t="shared" si="12"/>
        <v>2.8554404159146256</v>
      </c>
      <c r="V41" s="148">
        <f t="shared" si="13"/>
        <v>3.3693159158490471</v>
      </c>
      <c r="W41" s="165">
        <f t="shared" si="14"/>
        <v>0.27519028165810294</v>
      </c>
      <c r="X41" s="165">
        <f t="shared" si="15"/>
        <v>0.1328970447161178</v>
      </c>
      <c r="Y41" s="165">
        <f t="shared" si="16"/>
        <v>6.4179681011485204E-2</v>
      </c>
      <c r="Z41" s="2"/>
    </row>
    <row r="42" spans="1:26" x14ac:dyDescent="0.2">
      <c r="A42" s="162">
        <v>0.62329999999999997</v>
      </c>
      <c r="B42" s="7">
        <f t="shared" si="20"/>
        <v>0.65375000000000005</v>
      </c>
      <c r="C42" s="7">
        <f t="shared" si="1"/>
        <v>0.68200138213856498</v>
      </c>
      <c r="D42" s="163">
        <f t="shared" si="2"/>
        <v>0.61475568646005729</v>
      </c>
      <c r="E42" s="164">
        <f t="shared" si="17"/>
        <v>18.459431449511339</v>
      </c>
      <c r="F42" s="162">
        <f t="shared" si="3"/>
        <v>1.099966121043471</v>
      </c>
      <c r="G42" s="162">
        <v>1.1000000000000001</v>
      </c>
      <c r="H42" s="168">
        <f t="shared" si="4"/>
        <v>623.29999999999995</v>
      </c>
      <c r="I42" s="162">
        <f t="shared" si="0"/>
        <v>0.6762104278248855</v>
      </c>
      <c r="J42" s="165">
        <f t="shared" si="5"/>
        <v>2.0887989588408797</v>
      </c>
      <c r="K42" s="165">
        <f t="shared" si="6"/>
        <v>-2.8784275912595638</v>
      </c>
      <c r="L42" s="165">
        <f t="shared" si="7"/>
        <v>3.9665595212293927</v>
      </c>
      <c r="M42" s="186">
        <f t="shared" si="18"/>
        <v>653.04047347771632</v>
      </c>
      <c r="N42" s="162">
        <v>8.1787102501121858</v>
      </c>
      <c r="O42" s="166">
        <f t="shared" si="19"/>
        <v>1.1107080388995743</v>
      </c>
      <c r="P42" s="107"/>
      <c r="Q42" s="162">
        <f t="shared" si="8"/>
        <v>719.10285163216918</v>
      </c>
      <c r="R42" s="165">
        <f t="shared" si="9"/>
        <v>90573.845668860493</v>
      </c>
      <c r="S42" s="165">
        <f t="shared" si="10"/>
        <v>25990495.375378057</v>
      </c>
      <c r="T42" s="165">
        <f t="shared" si="11"/>
        <v>7458067446.172143</v>
      </c>
      <c r="U42" s="68">
        <f t="shared" si="12"/>
        <v>2.8149400983705211</v>
      </c>
      <c r="V42" s="148">
        <f t="shared" si="13"/>
        <v>3.0963387409743488</v>
      </c>
      <c r="W42" s="165">
        <f t="shared" si="14"/>
        <v>0.21530967963901895</v>
      </c>
      <c r="X42" s="165">
        <f t="shared" si="15"/>
        <v>9.5258925311490827E-2</v>
      </c>
      <c r="Y42" s="165">
        <f t="shared" si="16"/>
        <v>4.214516907327992E-2</v>
      </c>
      <c r="Z42" s="2"/>
    </row>
    <row r="43" spans="1:26" x14ac:dyDescent="0.2">
      <c r="A43" s="162">
        <v>0.56779999999999997</v>
      </c>
      <c r="B43" s="7">
        <f t="shared" si="20"/>
        <v>0.59555000000000002</v>
      </c>
      <c r="C43" s="7">
        <f t="shared" si="1"/>
        <v>0.81654524582505783</v>
      </c>
      <c r="D43" s="163">
        <f t="shared" si="2"/>
        <v>0.74927331398181141</v>
      </c>
      <c r="E43" s="164">
        <f t="shared" si="17"/>
        <v>19.489399726488408</v>
      </c>
      <c r="F43" s="162">
        <f t="shared" si="3"/>
        <v>1.0299682769770682</v>
      </c>
      <c r="G43" s="162">
        <v>1.03</v>
      </c>
      <c r="H43" s="168">
        <f t="shared" si="4"/>
        <v>567.79999999999995</v>
      </c>
      <c r="I43" s="162">
        <f t="shared" si="0"/>
        <v>0.77172774418674406</v>
      </c>
      <c r="J43" s="165">
        <f t="shared" si="5"/>
        <v>1.5926636104903875</v>
      </c>
      <c r="K43" s="165">
        <f t="shared" si="6"/>
        <v>-1.9804968758726511</v>
      </c>
      <c r="L43" s="165">
        <f t="shared" si="7"/>
        <v>2.4627723327800641</v>
      </c>
      <c r="M43" s="186">
        <f t="shared" si="18"/>
        <v>594.90313497240879</v>
      </c>
      <c r="N43" s="162">
        <v>7.6552601416074015</v>
      </c>
      <c r="O43" s="166">
        <f t="shared" si="19"/>
        <v>1.0396210061402045</v>
      </c>
      <c r="P43" s="107"/>
      <c r="Q43" s="162">
        <f t="shared" si="8"/>
        <v>613.39760735369305</v>
      </c>
      <c r="R43" s="165">
        <f t="shared" si="9"/>
        <v>53896.418133693645</v>
      </c>
      <c r="S43" s="165">
        <f t="shared" si="10"/>
        <v>12329002.230862057</v>
      </c>
      <c r="T43" s="165">
        <f t="shared" si="11"/>
        <v>2820304229.3375564</v>
      </c>
      <c r="U43" s="68">
        <f t="shared" si="12"/>
        <v>2.7744462575409181</v>
      </c>
      <c r="V43" s="148">
        <f t="shared" si="13"/>
        <v>2.8575916314448944</v>
      </c>
      <c r="W43" s="165">
        <f t="shared" si="14"/>
        <v>0.16639206926912992</v>
      </c>
      <c r="X43" s="165">
        <f t="shared" si="15"/>
        <v>6.6878574821656045E-2</v>
      </c>
      <c r="Y43" s="165">
        <f t="shared" si="16"/>
        <v>2.6880750926544655E-2</v>
      </c>
      <c r="Z43" s="2"/>
    </row>
    <row r="44" spans="1:26" x14ac:dyDescent="0.2">
      <c r="A44" s="162">
        <v>0.51719999999999999</v>
      </c>
      <c r="B44" s="7">
        <f t="shared" si="20"/>
        <v>0.54249999999999998</v>
      </c>
      <c r="C44" s="7">
        <f t="shared" si="1"/>
        <v>0.95120581973919505</v>
      </c>
      <c r="D44" s="163">
        <f t="shared" si="2"/>
        <v>0.88387553278212638</v>
      </c>
      <c r="E44" s="164">
        <f t="shared" si="17"/>
        <v>20.40937139136113</v>
      </c>
      <c r="F44" s="162">
        <f t="shared" si="3"/>
        <v>0.91997166487272108</v>
      </c>
      <c r="G44" s="162">
        <v>0.92</v>
      </c>
      <c r="H44" s="168">
        <f t="shared" si="4"/>
        <v>517.20000000000005</v>
      </c>
      <c r="I44" s="162">
        <f t="shared" si="0"/>
        <v>0.81314044543383612</v>
      </c>
      <c r="J44" s="165">
        <f t="shared" si="5"/>
        <v>1.1312723103169162</v>
      </c>
      <c r="K44" s="165">
        <f t="shared" si="6"/>
        <v>-1.254479330909074</v>
      </c>
      <c r="L44" s="165">
        <f t="shared" si="7"/>
        <v>1.3911048448071839</v>
      </c>
      <c r="M44" s="186">
        <f t="shared" si="18"/>
        <v>541.90973418088743</v>
      </c>
      <c r="N44" s="162">
        <v>6.8317818507094508</v>
      </c>
      <c r="O44" s="166">
        <f t="shared" si="19"/>
        <v>0.92778870867654395</v>
      </c>
      <c r="P44" s="107"/>
      <c r="Q44" s="162">
        <f t="shared" si="8"/>
        <v>499.08462819345118</v>
      </c>
      <c r="R44" s="165">
        <f t="shared" si="9"/>
        <v>28401.155223212794</v>
      </c>
      <c r="S44" s="165">
        <f t="shared" si="10"/>
        <v>4990186.563610645</v>
      </c>
      <c r="T44" s="165">
        <f t="shared" si="11"/>
        <v>876793980.52398145</v>
      </c>
      <c r="U44" s="68">
        <f t="shared" si="12"/>
        <v>2.7339269521990972</v>
      </c>
      <c r="V44" s="148">
        <f t="shared" si="13"/>
        <v>2.5151353298550077</v>
      </c>
      <c r="W44" s="165">
        <f t="shared" si="14"/>
        <v>0.12016701344525212</v>
      </c>
      <c r="X44" s="165">
        <f t="shared" si="15"/>
        <v>4.3430084644886423E-2</v>
      </c>
      <c r="Y44" s="165">
        <f t="shared" si="16"/>
        <v>1.5696256386710787E-2</v>
      </c>
      <c r="Z44" s="2"/>
    </row>
    <row r="45" spans="1:26" x14ac:dyDescent="0.2">
      <c r="A45" s="162">
        <v>0.47110000000000002</v>
      </c>
      <c r="B45" s="7">
        <f t="shared" si="20"/>
        <v>0.49414999999999998</v>
      </c>
      <c r="C45" s="7">
        <f t="shared" si="1"/>
        <v>1.0858947628815283</v>
      </c>
      <c r="D45" s="163">
        <f t="shared" si="2"/>
        <v>1.0185502913103617</v>
      </c>
      <c r="E45" s="164">
        <f t="shared" si="17"/>
        <v>21.159348292072586</v>
      </c>
      <c r="F45" s="162">
        <f t="shared" si="3"/>
        <v>0.74997690071145739</v>
      </c>
      <c r="G45" s="162">
        <v>0.75</v>
      </c>
      <c r="H45" s="168">
        <f t="shared" si="4"/>
        <v>471.1</v>
      </c>
      <c r="I45" s="162">
        <f t="shared" si="0"/>
        <v>0.76388919069569716</v>
      </c>
      <c r="J45" s="165">
        <f t="shared" si="5"/>
        <v>0.71182900295888074</v>
      </c>
      <c r="K45" s="165">
        <f t="shared" si="6"/>
        <v>-0.69348899702962064</v>
      </c>
      <c r="L45" s="165">
        <f t="shared" si="7"/>
        <v>0.67562151443965579</v>
      </c>
      <c r="M45" s="186">
        <f t="shared" si="18"/>
        <v>493.61211492425906</v>
      </c>
      <c r="N45" s="162">
        <v>5.5682143107984396</v>
      </c>
      <c r="O45" s="166">
        <f t="shared" si="19"/>
        <v>0.7561901825822287</v>
      </c>
      <c r="P45" s="107"/>
      <c r="Q45" s="162">
        <f t="shared" si="8"/>
        <v>370.60108548656666</v>
      </c>
      <c r="R45" s="165">
        <f t="shared" si="9"/>
        <v>12163.838986809988</v>
      </c>
      <c r="S45" s="165">
        <f t="shared" si="10"/>
        <v>1549109.2615786798</v>
      </c>
      <c r="T45" s="165">
        <f t="shared" si="11"/>
        <v>197284714.71145174</v>
      </c>
      <c r="U45" s="68">
        <f t="shared" si="12"/>
        <v>2.6933858102232944</v>
      </c>
      <c r="V45" s="148">
        <f t="shared" si="13"/>
        <v>2.0199771423714838</v>
      </c>
      <c r="W45" s="165">
        <f t="shared" si="14"/>
        <v>7.7217339791743569E-2</v>
      </c>
      <c r="X45" s="165">
        <f t="shared" si="15"/>
        <v>2.477697655521956E-2</v>
      </c>
      <c r="Y45" s="165">
        <f t="shared" si="16"/>
        <v>7.9502682800727687E-3</v>
      </c>
      <c r="Z45" s="2"/>
    </row>
    <row r="46" spans="1:26" x14ac:dyDescent="0.2">
      <c r="A46" s="162">
        <v>0.42919999999999997</v>
      </c>
      <c r="B46" s="7">
        <f t="shared" si="20"/>
        <v>0.45014999999999999</v>
      </c>
      <c r="C46" s="7">
        <f t="shared" si="1"/>
        <v>1.2202780187929276</v>
      </c>
      <c r="D46" s="163">
        <f t="shared" si="2"/>
        <v>1.153086390837228</v>
      </c>
      <c r="E46" s="164">
        <f t="shared" si="17"/>
        <v>21.679332276565862</v>
      </c>
      <c r="F46" s="162">
        <f t="shared" si="3"/>
        <v>0.5199839844932771</v>
      </c>
      <c r="G46" s="162">
        <v>0.52</v>
      </c>
      <c r="H46" s="168">
        <f t="shared" si="4"/>
        <v>429.2</v>
      </c>
      <c r="I46" s="162">
        <f t="shared" si="0"/>
        <v>0.59958645597251403</v>
      </c>
      <c r="J46" s="165">
        <f t="shared" si="5"/>
        <v>0.36663804334068473</v>
      </c>
      <c r="K46" s="165">
        <f t="shared" si="6"/>
        <v>-0.30786570007314201</v>
      </c>
      <c r="L46" s="165">
        <f t="shared" si="7"/>
        <v>0.25851460589825875</v>
      </c>
      <c r="M46" s="186">
        <f t="shared" si="18"/>
        <v>449.66222878956603</v>
      </c>
      <c r="N46" s="162">
        <v>3.8694105226629536</v>
      </c>
      <c r="O46" s="166">
        <f t="shared" si="19"/>
        <v>0.52548448861669772</v>
      </c>
      <c r="P46" s="107"/>
      <c r="Q46" s="162">
        <f t="shared" si="8"/>
        <v>234.07079061964868</v>
      </c>
      <c r="R46" s="165">
        <f t="shared" si="9"/>
        <v>3612.7606066956319</v>
      </c>
      <c r="S46" s="165">
        <f t="shared" si="10"/>
        <v>301136.77381708549</v>
      </c>
      <c r="T46" s="165">
        <f t="shared" si="11"/>
        <v>25100848.469421543</v>
      </c>
      <c r="U46" s="68">
        <f t="shared" si="12"/>
        <v>2.6528864087660735</v>
      </c>
      <c r="V46" s="148">
        <f t="shared" si="13"/>
        <v>1.3794584452382435</v>
      </c>
      <c r="W46" s="165">
        <f t="shared" si="14"/>
        <v>4.0875670018037456E-2</v>
      </c>
      <c r="X46" s="165">
        <f t="shared" si="15"/>
        <v>1.1460467739486519E-2</v>
      </c>
      <c r="Y46" s="165">
        <f t="shared" si="16"/>
        <v>3.2132151167149812E-3</v>
      </c>
      <c r="Z46" s="2"/>
    </row>
    <row r="47" spans="1:26" x14ac:dyDescent="0.2">
      <c r="A47" s="162">
        <v>0.39100000000000001</v>
      </c>
      <c r="B47" s="7">
        <f t="shared" si="20"/>
        <v>0.41010000000000002</v>
      </c>
      <c r="C47" s="7">
        <f t="shared" si="1"/>
        <v>1.3547594873547346</v>
      </c>
      <c r="D47" s="163">
        <f t="shared" si="2"/>
        <v>1.2875187530738312</v>
      </c>
      <c r="E47" s="164">
        <f t="shared" si="17"/>
        <v>22.049320880916849</v>
      </c>
      <c r="F47" s="162">
        <f t="shared" si="3"/>
        <v>0.36998860435098563</v>
      </c>
      <c r="G47" s="162">
        <v>0.37</v>
      </c>
      <c r="H47" s="168">
        <f t="shared" si="4"/>
        <v>391</v>
      </c>
      <c r="I47" s="162">
        <f t="shared" si="0"/>
        <v>0.47636726652550809</v>
      </c>
      <c r="J47" s="165">
        <f t="shared" si="5"/>
        <v>0.18403285780685705</v>
      </c>
      <c r="K47" s="165">
        <f t="shared" si="6"/>
        <v>-0.12979228592048025</v>
      </c>
      <c r="L47" s="165">
        <f t="shared" si="7"/>
        <v>9.1538205107609932E-2</v>
      </c>
      <c r="M47" s="186">
        <f t="shared" si="18"/>
        <v>409.65497677924037</v>
      </c>
      <c r="N47" s="162">
        <v>2.7512237061936959</v>
      </c>
      <c r="O47" s="166">
        <f t="shared" si="19"/>
        <v>0.37362936133340857</v>
      </c>
      <c r="P47" s="107"/>
      <c r="Q47" s="162">
        <f t="shared" si="8"/>
        <v>151.73232664433922</v>
      </c>
      <c r="R47" s="165">
        <f t="shared" si="9"/>
        <v>693.804806310196</v>
      </c>
      <c r="S47" s="165">
        <f t="shared" si="10"/>
        <v>30044.278709550683</v>
      </c>
      <c r="T47" s="165">
        <f t="shared" si="11"/>
        <v>1301026.8521743088</v>
      </c>
      <c r="U47" s="68">
        <f t="shared" si="12"/>
        <v>2.6124182353448897</v>
      </c>
      <c r="V47" s="148">
        <f t="shared" si="13"/>
        <v>0.96656497687632048</v>
      </c>
      <c r="W47" s="165">
        <f t="shared" si="14"/>
        <v>2.1294590215921519E-2</v>
      </c>
      <c r="X47" s="165">
        <f t="shared" si="15"/>
        <v>5.1086924299377388E-3</v>
      </c>
      <c r="Y47" s="165">
        <f t="shared" si="16"/>
        <v>1.2256041595104128E-3</v>
      </c>
      <c r="Z47" s="2"/>
    </row>
    <row r="48" spans="1:26" x14ac:dyDescent="0.2">
      <c r="A48" s="162">
        <v>0.35610000000000003</v>
      </c>
      <c r="B48" s="7">
        <f t="shared" si="20"/>
        <v>0.37355000000000005</v>
      </c>
      <c r="C48" s="7">
        <f t="shared" si="1"/>
        <v>1.4896456591863865</v>
      </c>
      <c r="D48" s="163">
        <f t="shared" si="2"/>
        <v>1.4222025732705605</v>
      </c>
      <c r="E48" s="164">
        <f t="shared" si="17"/>
        <v>22.499307021343721</v>
      </c>
      <c r="F48" s="162">
        <f t="shared" si="3"/>
        <v>0.4499861404268744</v>
      </c>
      <c r="G48" s="162">
        <v>0.45</v>
      </c>
      <c r="H48" s="168">
        <f t="shared" si="4"/>
        <v>356.1</v>
      </c>
      <c r="I48" s="162">
        <f t="shared" si="0"/>
        <v>0.63997144685118856</v>
      </c>
      <c r="J48" s="165">
        <f t="shared" si="5"/>
        <v>0.14649976854258698</v>
      </c>
      <c r="K48" s="165">
        <f t="shared" si="6"/>
        <v>-8.3590291351972004E-2</v>
      </c>
      <c r="L48" s="165">
        <f t="shared" si="7"/>
        <v>4.7695207151650695E-2</v>
      </c>
      <c r="M48" s="186">
        <f t="shared" si="18"/>
        <v>373.14219809611461</v>
      </c>
      <c r="N48" s="162">
        <v>3.3360435270450934</v>
      </c>
      <c r="O48" s="166">
        <f t="shared" si="19"/>
        <v>0.45305069507225154</v>
      </c>
      <c r="P48" s="107"/>
      <c r="Q48" s="162">
        <f t="shared" si="8"/>
        <v>168.09232275645897</v>
      </c>
      <c r="R48" s="165">
        <f t="shared" si="9"/>
        <v>20.524656893142524</v>
      </c>
      <c r="S48" s="165">
        <f t="shared" si="10"/>
        <v>138.61629603703881</v>
      </c>
      <c r="T48" s="165">
        <f t="shared" si="11"/>
        <v>936.16558985927395</v>
      </c>
      <c r="U48" s="68">
        <f t="shared" si="12"/>
        <v>2.5718743655350602</v>
      </c>
      <c r="V48" s="148">
        <f t="shared" si="13"/>
        <v>1.1573078194099382</v>
      </c>
      <c r="W48" s="165">
        <f t="shared" si="14"/>
        <v>1.7884752228607317E-2</v>
      </c>
      <c r="X48" s="165">
        <f t="shared" si="15"/>
        <v>3.5655359776359825E-3</v>
      </c>
      <c r="Y48" s="165">
        <f t="shared" si="16"/>
        <v>7.1083158689118407E-4</v>
      </c>
      <c r="Z48" s="2"/>
    </row>
    <row r="49" spans="1:26" x14ac:dyDescent="0.2">
      <c r="A49" s="162">
        <v>0.32439999999999997</v>
      </c>
      <c r="B49" s="7">
        <f t="shared" si="20"/>
        <v>0.34025</v>
      </c>
      <c r="C49" s="7">
        <f t="shared" si="1"/>
        <v>1.6241542753321765</v>
      </c>
      <c r="D49" s="163">
        <f>(C48+C49)/2</f>
        <v>1.5568999672592816</v>
      </c>
      <c r="E49" s="164">
        <f t="shared" si="17"/>
        <v>23.429278378225927</v>
      </c>
      <c r="F49" s="162">
        <f t="shared" si="3"/>
        <v>0.92997135688220711</v>
      </c>
      <c r="G49" s="162">
        <v>0.93</v>
      </c>
      <c r="H49" s="168">
        <f t="shared" si="4"/>
        <v>324.39999999999998</v>
      </c>
      <c r="I49" s="162">
        <f t="shared" si="0"/>
        <v>1.447872375081978</v>
      </c>
      <c r="J49" s="165">
        <f t="shared" si="5"/>
        <v>0.17669115815507658</v>
      </c>
      <c r="K49" s="165">
        <f t="shared" si="6"/>
        <v>-7.7017149335112181E-2</v>
      </c>
      <c r="L49" s="165">
        <f t="shared" si="7"/>
        <v>3.3570674127909372E-2</v>
      </c>
      <c r="M49" s="186">
        <f t="shared" si="18"/>
        <v>339.88062610275392</v>
      </c>
      <c r="N49" s="162">
        <v>6.9138422766481957</v>
      </c>
      <c r="O49" s="166">
        <f t="shared" si="19"/>
        <v>0.93893290769795279</v>
      </c>
      <c r="P49" s="107"/>
      <c r="Q49" s="162">
        <f t="shared" si="8"/>
        <v>316.42275417917097</v>
      </c>
      <c r="R49" s="165">
        <f t="shared" si="9"/>
        <v>655.35903185830489</v>
      </c>
      <c r="S49" s="165">
        <f t="shared" si="10"/>
        <v>-17397.391927338562</v>
      </c>
      <c r="T49" s="165">
        <f t="shared" si="11"/>
        <v>461837.30010585248</v>
      </c>
      <c r="U49" s="68">
        <f t="shared" si="12"/>
        <v>2.5313264096066859</v>
      </c>
      <c r="V49" s="148">
        <f t="shared" si="13"/>
        <v>2.3540610558536952</v>
      </c>
      <c r="W49" s="165">
        <f t="shared" si="14"/>
        <v>2.3455579118213641E-2</v>
      </c>
      <c r="X49" s="165">
        <f t="shared" si="15"/>
        <v>3.7250701348979782E-3</v>
      </c>
      <c r="Y49" s="165">
        <f t="shared" si="16"/>
        <v>5.9159262024503962E-4</v>
      </c>
      <c r="Z49" s="2"/>
    </row>
    <row r="50" spans="1:26" x14ac:dyDescent="0.2">
      <c r="A50" s="162">
        <v>0.29549999999999998</v>
      </c>
      <c r="B50" s="7">
        <f t="shared" si="20"/>
        <v>0.30994999999999995</v>
      </c>
      <c r="C50" s="7">
        <f t="shared" si="1"/>
        <v>1.7587699644845547</v>
      </c>
      <c r="D50" s="163">
        <f>(C49+C50)/2</f>
        <v>1.6914621199083655</v>
      </c>
      <c r="E50" s="164">
        <f t="shared" si="17"/>
        <v>25.429216780123149</v>
      </c>
      <c r="F50" s="162">
        <f t="shared" si="3"/>
        <v>1.9999384018972197</v>
      </c>
      <c r="G50" s="162">
        <v>2</v>
      </c>
      <c r="H50" s="168">
        <f t="shared" si="4"/>
        <v>295.5</v>
      </c>
      <c r="I50" s="162">
        <f t="shared" si="0"/>
        <v>3.3828200489592199</v>
      </c>
      <c r="J50" s="165">
        <f t="shared" si="5"/>
        <v>0.18158616874247968</v>
      </c>
      <c r="K50" s="165">
        <f t="shared" si="6"/>
        <v>-5.4716188699177479E-2</v>
      </c>
      <c r="L50" s="165">
        <f t="shared" si="7"/>
        <v>1.6487276131751018E-2</v>
      </c>
      <c r="M50" s="186">
        <f t="shared" si="18"/>
        <v>309.61298422385323</v>
      </c>
      <c r="N50" s="162">
        <v>14.856651661407682</v>
      </c>
      <c r="O50" s="166">
        <f t="shared" si="19"/>
        <v>2.0176044788027405</v>
      </c>
      <c r="P50" s="107"/>
      <c r="Q50" s="162">
        <f t="shared" si="8"/>
        <v>619.88090766804316</v>
      </c>
      <c r="R50" s="165">
        <f t="shared" si="9"/>
        <v>6462.8165489453741</v>
      </c>
      <c r="S50" s="165">
        <f t="shared" si="10"/>
        <v>-367387.54821245547</v>
      </c>
      <c r="T50" s="165">
        <f t="shared" si="11"/>
        <v>20884642.099826396</v>
      </c>
      <c r="U50" s="68">
        <f t="shared" si="12"/>
        <v>2.4908191653781961</v>
      </c>
      <c r="V50" s="148">
        <f t="shared" si="13"/>
        <v>4.9814849010214362</v>
      </c>
      <c r="W50" s="165">
        <f t="shared" si="14"/>
        <v>2.7992029886084666E-2</v>
      </c>
      <c r="X50" s="165">
        <f t="shared" si="15"/>
        <v>3.3116412224054046E-3</v>
      </c>
      <c r="Y50" s="165">
        <f t="shared" si="16"/>
        <v>3.9178893529928096E-4</v>
      </c>
      <c r="Z50" s="2"/>
    </row>
    <row r="51" spans="1:26" x14ac:dyDescent="0.2">
      <c r="A51" s="162">
        <v>0.26919999999999999</v>
      </c>
      <c r="B51" s="7">
        <f t="shared" si="20"/>
        <v>0.28234999999999999</v>
      </c>
      <c r="C51" s="7">
        <f t="shared" si="1"/>
        <v>1.8932496849391323</v>
      </c>
      <c r="D51" s="163">
        <f t="shared" ref="D51:D114" si="21">(C50+C51)/2</f>
        <v>1.8260098247118435</v>
      </c>
      <c r="E51" s="164">
        <f t="shared" si="17"/>
        <v>29.029105903538145</v>
      </c>
      <c r="F51" s="162">
        <f t="shared" si="3"/>
        <v>3.5998891234149952</v>
      </c>
      <c r="G51" s="162">
        <v>3.6</v>
      </c>
      <c r="H51" s="168">
        <f t="shared" si="4"/>
        <v>269.2</v>
      </c>
      <c r="I51" s="162">
        <f t="shared" si="0"/>
        <v>6.5734329072290869</v>
      </c>
      <c r="J51" s="165">
        <f t="shared" si="5"/>
        <v>0.10012797124078769</v>
      </c>
      <c r="K51" s="165">
        <f t="shared" si="6"/>
        <v>-1.6698926867614063E-2</v>
      </c>
      <c r="L51" s="165">
        <f t="shared" si="7"/>
        <v>2.7849776148897946E-3</v>
      </c>
      <c r="M51" s="186">
        <f t="shared" si="18"/>
        <v>282.04361364866958</v>
      </c>
      <c r="N51" s="162">
        <v>26.769011054205077</v>
      </c>
      <c r="O51" s="166">
        <f t="shared" si="19"/>
        <v>3.6353599604398883</v>
      </c>
      <c r="P51" s="107"/>
      <c r="Q51" s="162">
        <f t="shared" si="8"/>
        <v>1016.4286939962237</v>
      </c>
      <c r="R51" s="165">
        <f t="shared" si="9"/>
        <v>25671.480590092389</v>
      </c>
      <c r="S51" s="165">
        <f t="shared" si="10"/>
        <v>-2167862.9012062466</v>
      </c>
      <c r="T51" s="165">
        <f t="shared" si="11"/>
        <v>183068114.90413725</v>
      </c>
      <c r="U51" s="68">
        <f t="shared" si="12"/>
        <v>2.4503162703846066</v>
      </c>
      <c r="V51" s="148">
        <f t="shared" si="13"/>
        <v>8.8208668906843428</v>
      </c>
      <c r="W51" s="165">
        <f t="shared" si="14"/>
        <v>2.1791615045587503E-2</v>
      </c>
      <c r="X51" s="165">
        <f t="shared" si="15"/>
        <v>1.6954678744129585E-3</v>
      </c>
      <c r="Y51" s="165">
        <f t="shared" si="16"/>
        <v>1.3191364234145942E-4</v>
      </c>
      <c r="Z51" s="2"/>
    </row>
    <row r="52" spans="1:26" x14ac:dyDescent="0.2">
      <c r="A52" s="162">
        <v>0.2452</v>
      </c>
      <c r="B52" s="7">
        <f t="shared" si="20"/>
        <v>0.25719999999999998</v>
      </c>
      <c r="C52" s="7">
        <f t="shared" si="1"/>
        <v>2.0279691158586681</v>
      </c>
      <c r="D52" s="163">
        <f t="shared" si="21"/>
        <v>1.9606094003989001</v>
      </c>
      <c r="E52" s="164">
        <f t="shared" si="17"/>
        <v>34.55893558478396</v>
      </c>
      <c r="F52" s="162">
        <f t="shared" si="3"/>
        <v>5.5298296812458121</v>
      </c>
      <c r="G52" s="162">
        <v>5.53</v>
      </c>
      <c r="H52" s="168">
        <f t="shared" si="4"/>
        <v>245.2</v>
      </c>
      <c r="I52" s="162">
        <f t="shared" si="0"/>
        <v>10.841836055655392</v>
      </c>
      <c r="J52" s="165">
        <f t="shared" si="5"/>
        <v>5.7251002115430716E-3</v>
      </c>
      <c r="K52" s="165">
        <f t="shared" si="6"/>
        <v>-1.8421235800492703E-4</v>
      </c>
      <c r="L52" s="165">
        <f t="shared" si="7"/>
        <v>5.9272661766367935E-6</v>
      </c>
      <c r="M52" s="186">
        <f t="shared" si="18"/>
        <v>256.91990969950149</v>
      </c>
      <c r="N52" s="162">
        <v>41.047008909565719</v>
      </c>
      <c r="O52" s="166">
        <f t="shared" si="19"/>
        <v>5.5743804798576555</v>
      </c>
      <c r="P52" s="107"/>
      <c r="Q52" s="162">
        <f t="shared" si="8"/>
        <v>1422.2721940164229</v>
      </c>
      <c r="R52" s="165">
        <f t="shared" si="9"/>
        <v>66420.7778007366</v>
      </c>
      <c r="S52" s="165">
        <f t="shared" si="10"/>
        <v>-7279474.9826029604</v>
      </c>
      <c r="T52" s="165">
        <f t="shared" si="11"/>
        <v>797803906.80331218</v>
      </c>
      <c r="U52" s="68">
        <f t="shared" si="12"/>
        <v>2.4097977606991581</v>
      </c>
      <c r="V52" s="148">
        <f t="shared" si="13"/>
        <v>13.325771182913897</v>
      </c>
      <c r="W52" s="165">
        <f t="shared" si="14"/>
        <v>7.6874809143524653E-3</v>
      </c>
      <c r="X52" s="165">
        <f t="shared" si="15"/>
        <v>2.8662904601968128E-4</v>
      </c>
      <c r="Y52" s="165">
        <f t="shared" si="16"/>
        <v>1.0687013202044843E-5</v>
      </c>
      <c r="Z52" s="2"/>
    </row>
    <row r="53" spans="1:26" x14ac:dyDescent="0.2">
      <c r="A53" s="162">
        <v>0.22340000000000002</v>
      </c>
      <c r="B53" s="7">
        <f t="shared" si="20"/>
        <v>0.23430000000000001</v>
      </c>
      <c r="C53" s="7">
        <f t="shared" si="1"/>
        <v>2.1622989090661346</v>
      </c>
      <c r="D53" s="163">
        <f t="shared" si="21"/>
        <v>2.0951340124624016</v>
      </c>
      <c r="E53" s="164">
        <f t="shared" si="17"/>
        <v>41.998706439841619</v>
      </c>
      <c r="F53" s="162">
        <f t="shared" si="3"/>
        <v>7.4397708550576569</v>
      </c>
      <c r="G53" s="162">
        <v>7.44</v>
      </c>
      <c r="H53" s="168">
        <f t="shared" si="4"/>
        <v>223.4</v>
      </c>
      <c r="I53" s="162">
        <f t="shared" si="0"/>
        <v>15.587316963357781</v>
      </c>
      <c r="J53" s="165">
        <f t="shared" si="5"/>
        <v>7.7932965340571647E-2</v>
      </c>
      <c r="K53" s="165">
        <f t="shared" si="6"/>
        <v>7.9763099604830169E-3</v>
      </c>
      <c r="L53" s="165">
        <f t="shared" si="7"/>
        <v>8.1636211720766409E-4</v>
      </c>
      <c r="M53" s="186">
        <f t="shared" si="18"/>
        <v>234.04632020179247</v>
      </c>
      <c r="N53" s="162">
        <v>55.384369151579463</v>
      </c>
      <c r="O53" s="166">
        <f t="shared" si="19"/>
        <v>7.5214626958079487</v>
      </c>
      <c r="P53" s="107"/>
      <c r="Q53" s="162">
        <f t="shared" si="8"/>
        <v>1743.1383113400091</v>
      </c>
      <c r="R53" s="165">
        <f t="shared" si="9"/>
        <v>130607.28614472506</v>
      </c>
      <c r="S53" s="165">
        <f t="shared" si="10"/>
        <v>-17304989.034775738</v>
      </c>
      <c r="T53" s="165">
        <f t="shared" si="11"/>
        <v>2292847928.5747962</v>
      </c>
      <c r="U53" s="68">
        <f t="shared" si="12"/>
        <v>2.3693018173129836</v>
      </c>
      <c r="V53" s="148">
        <f t="shared" si="13"/>
        <v>17.627062607280276</v>
      </c>
      <c r="W53" s="165">
        <f t="shared" si="14"/>
        <v>7.6697004432811825E-5</v>
      </c>
      <c r="X53" s="165">
        <f t="shared" si="15"/>
        <v>-2.4625656837584178E-7</v>
      </c>
      <c r="Y53" s="165">
        <f t="shared" si="16"/>
        <v>7.9067361126691156E-10</v>
      </c>
      <c r="Z53" s="2"/>
    </row>
    <row r="54" spans="1:26" x14ac:dyDescent="0.2">
      <c r="A54" s="162">
        <v>0.20349999999999999</v>
      </c>
      <c r="B54" s="7">
        <f t="shared" si="20"/>
        <v>0.21345</v>
      </c>
      <c r="C54" s="7">
        <f t="shared" si="1"/>
        <v>2.29689930039584</v>
      </c>
      <c r="D54" s="163">
        <f t="shared" si="21"/>
        <v>2.2295991047309873</v>
      </c>
      <c r="E54" s="164">
        <f t="shared" si="17"/>
        <v>50.958430480341164</v>
      </c>
      <c r="F54" s="162">
        <f t="shared" si="3"/>
        <v>8.9597240404995446</v>
      </c>
      <c r="G54" s="162">
        <v>8.9600000000000009</v>
      </c>
      <c r="H54" s="168">
        <f t="shared" si="4"/>
        <v>203.5</v>
      </c>
      <c r="I54" s="162">
        <f t="shared" si="0"/>
        <v>19.976592699334489</v>
      </c>
      <c r="J54" s="165">
        <f t="shared" si="5"/>
        <v>0.50246673306625411</v>
      </c>
      <c r="K54" s="165">
        <f t="shared" si="6"/>
        <v>0.11899087376391795</v>
      </c>
      <c r="L54" s="165">
        <f t="shared" si="7"/>
        <v>2.8178637723333028E-2</v>
      </c>
      <c r="M54" s="186">
        <f t="shared" si="18"/>
        <v>213.21796359594097</v>
      </c>
      <c r="N54" s="162">
        <v>66.565363978419555</v>
      </c>
      <c r="O54" s="166">
        <f t="shared" si="19"/>
        <v>9.0398953651760188</v>
      </c>
      <c r="P54" s="107"/>
      <c r="Q54" s="162">
        <f t="shared" si="8"/>
        <v>1912.4530964446276</v>
      </c>
      <c r="R54" s="165">
        <f t="shared" si="9"/>
        <v>210688.84128079427</v>
      </c>
      <c r="S54" s="165">
        <f t="shared" si="10"/>
        <v>-32308365.340083003</v>
      </c>
      <c r="T54" s="165">
        <f t="shared" si="11"/>
        <v>4954369982.7800484</v>
      </c>
      <c r="U54" s="68">
        <f t="shared" si="12"/>
        <v>2.3288237911704144</v>
      </c>
      <c r="V54" s="148">
        <f t="shared" si="13"/>
        <v>20.865618507836853</v>
      </c>
      <c r="W54" s="165">
        <f t="shared" si="14"/>
        <v>1.7101524313206815E-2</v>
      </c>
      <c r="X54" s="165">
        <f t="shared" si="15"/>
        <v>-7.4714503786575562E-4</v>
      </c>
      <c r="Y54" s="165">
        <f t="shared" si="16"/>
        <v>3.264186848983551E-5</v>
      </c>
      <c r="Z54" s="2"/>
    </row>
    <row r="55" spans="1:26" x14ac:dyDescent="0.2">
      <c r="A55" s="162">
        <v>0.18540000000000001</v>
      </c>
      <c r="B55" s="7">
        <f t="shared" si="20"/>
        <v>0.19445000000000001</v>
      </c>
      <c r="C55" s="7">
        <f t="shared" si="1"/>
        <v>2.4312868509239185</v>
      </c>
      <c r="D55" s="163">
        <f t="shared" si="21"/>
        <v>2.3640930756598793</v>
      </c>
      <c r="E55" s="164">
        <f t="shared" si="17"/>
        <v>60.718129881599594</v>
      </c>
      <c r="F55" s="162">
        <f t="shared" si="3"/>
        <v>9.7596994012584322</v>
      </c>
      <c r="G55" s="162">
        <v>9.76</v>
      </c>
      <c r="H55" s="168">
        <f t="shared" si="4"/>
        <v>185.4</v>
      </c>
      <c r="I55" s="162">
        <f t="shared" si="0"/>
        <v>23.07283777503693</v>
      </c>
      <c r="J55" s="165">
        <f t="shared" si="5"/>
        <v>1.3455618587209317</v>
      </c>
      <c r="K55" s="165">
        <f t="shared" si="6"/>
        <v>0.49961708524216064</v>
      </c>
      <c r="L55" s="165">
        <f t="shared" si="7"/>
        <v>0.18551152460813236</v>
      </c>
      <c r="M55" s="186">
        <f t="shared" si="18"/>
        <v>194.23928541878445</v>
      </c>
      <c r="N55" s="162">
        <v>72.62353813956355</v>
      </c>
      <c r="O55" s="166">
        <f t="shared" si="19"/>
        <v>9.8626244429965748</v>
      </c>
      <c r="P55" s="107"/>
      <c r="Q55" s="162">
        <f t="shared" si="8"/>
        <v>1897.7735485747023</v>
      </c>
      <c r="R55" s="165">
        <f t="shared" si="9"/>
        <v>289894.94005856634</v>
      </c>
      <c r="S55" s="165">
        <f t="shared" si="10"/>
        <v>-49962335.550996147</v>
      </c>
      <c r="T55" s="165">
        <f t="shared" si="11"/>
        <v>8610826298.6792011</v>
      </c>
      <c r="U55" s="68">
        <f t="shared" si="12"/>
        <v>2.2883370716848583</v>
      </c>
      <c r="V55" s="148">
        <f t="shared" si="13"/>
        <v>22.333481948400188</v>
      </c>
      <c r="W55" s="165">
        <f t="shared" si="14"/>
        <v>6.9152522961869037E-2</v>
      </c>
      <c r="X55" s="165">
        <f t="shared" si="15"/>
        <v>-5.8209493922169774E-3</v>
      </c>
      <c r="Y55" s="165">
        <f t="shared" si="16"/>
        <v>4.8998142620819006E-4</v>
      </c>
      <c r="Z55" s="2"/>
    </row>
    <row r="56" spans="1:26" x14ac:dyDescent="0.2">
      <c r="A56" s="162">
        <v>0.16889999999999999</v>
      </c>
      <c r="B56" s="7">
        <f t="shared" si="20"/>
        <v>0.17715</v>
      </c>
      <c r="C56" s="7">
        <f t="shared" si="1"/>
        <v>2.5657587667480639</v>
      </c>
      <c r="D56" s="163">
        <f t="shared" si="21"/>
        <v>2.4985228088359914</v>
      </c>
      <c r="E56" s="164">
        <f t="shared" si="17"/>
        <v>70.377832362763172</v>
      </c>
      <c r="F56" s="162">
        <f t="shared" si="3"/>
        <v>9.6597024811635706</v>
      </c>
      <c r="G56" s="162">
        <v>9.66</v>
      </c>
      <c r="H56" s="168">
        <f t="shared" si="4"/>
        <v>168.9</v>
      </c>
      <c r="I56" s="162">
        <f t="shared" si="0"/>
        <v>24.134986975756799</v>
      </c>
      <c r="J56" s="165">
        <f t="shared" si="5"/>
        <v>2.4706626382350318</v>
      </c>
      <c r="K56" s="165">
        <f t="shared" si="6"/>
        <v>1.2495058579601457</v>
      </c>
      <c r="L56" s="165">
        <f t="shared" si="7"/>
        <v>0.63192151972316268</v>
      </c>
      <c r="M56" s="186">
        <f t="shared" si="18"/>
        <v>176.95779157753972</v>
      </c>
      <c r="N56" s="162">
        <v>71.834348621878561</v>
      </c>
      <c r="O56" s="166">
        <f t="shared" si="19"/>
        <v>9.7554487252242055</v>
      </c>
      <c r="P56" s="107"/>
      <c r="Q56" s="162">
        <f t="shared" si="8"/>
        <v>1711.2162945381265</v>
      </c>
      <c r="R56" s="165">
        <f t="shared" si="9"/>
        <v>347418.33871457528</v>
      </c>
      <c r="S56" s="165">
        <f t="shared" si="10"/>
        <v>-65886620.75722684</v>
      </c>
      <c r="T56" s="165">
        <f t="shared" si="11"/>
        <v>12495157310.544453</v>
      </c>
      <c r="U56" s="68">
        <f t="shared" si="12"/>
        <v>2.2478696896897432</v>
      </c>
      <c r="V56" s="148">
        <f t="shared" si="13"/>
        <v>21.713752418828399</v>
      </c>
      <c r="W56" s="165">
        <f t="shared" si="14"/>
        <v>0.15007171141669187</v>
      </c>
      <c r="X56" s="165">
        <f t="shared" si="15"/>
        <v>-1.8705373211640501E-2</v>
      </c>
      <c r="Y56" s="165">
        <f t="shared" si="16"/>
        <v>2.3314919493071166E-3</v>
      </c>
      <c r="Z56" s="2"/>
    </row>
    <row r="57" spans="1:26" x14ac:dyDescent="0.2">
      <c r="A57" s="162">
        <v>0.15380000000000002</v>
      </c>
      <c r="B57" s="7">
        <f t="shared" si="20"/>
        <v>0.16134999999999999</v>
      </c>
      <c r="C57" s="7">
        <f t="shared" si="1"/>
        <v>2.7008725915876228</v>
      </c>
      <c r="D57" s="163">
        <f t="shared" si="21"/>
        <v>2.6333156791678434</v>
      </c>
      <c r="E57" s="164">
        <f t="shared" si="17"/>
        <v>79.047565334987624</v>
      </c>
      <c r="F57" s="162">
        <f t="shared" si="3"/>
        <v>8.6697329722244465</v>
      </c>
      <c r="G57" s="162">
        <v>8.67</v>
      </c>
      <c r="H57" s="168">
        <f t="shared" si="4"/>
        <v>153.80000000000001</v>
      </c>
      <c r="I57" s="162">
        <f t="shared" si="0"/>
        <v>22.830143769957065</v>
      </c>
      <c r="J57" s="165">
        <f t="shared" si="5"/>
        <v>3.5570067286175284</v>
      </c>
      <c r="K57" s="165">
        <f t="shared" si="6"/>
        <v>2.278369558639231</v>
      </c>
      <c r="L57" s="165">
        <f t="shared" si="7"/>
        <v>1.4593640782207498</v>
      </c>
      <c r="M57" s="186">
        <f t="shared" si="18"/>
        <v>161.17326080960203</v>
      </c>
      <c r="N57" s="162">
        <v>64.166142750524102</v>
      </c>
      <c r="O57" s="166">
        <f t="shared" si="19"/>
        <v>8.7140696269570341</v>
      </c>
      <c r="P57" s="107"/>
      <c r="Q57" s="162">
        <f t="shared" si="8"/>
        <v>1398.8614150684143</v>
      </c>
      <c r="R57" s="165">
        <f t="shared" si="9"/>
        <v>365933.85608908255</v>
      </c>
      <c r="S57" s="165">
        <f t="shared" si="10"/>
        <v>-75179776.019673482</v>
      </c>
      <c r="T57" s="165">
        <f t="shared" si="11"/>
        <v>15445410771.154106</v>
      </c>
      <c r="U57" s="68">
        <f t="shared" si="12"/>
        <v>2.2072929925182105</v>
      </c>
      <c r="V57" s="148">
        <f t="shared" si="13"/>
        <v>19.136640836595099</v>
      </c>
      <c r="W57" s="165">
        <f t="shared" si="14"/>
        <v>0.23666216631707893</v>
      </c>
      <c r="X57" s="165">
        <f t="shared" si="15"/>
        <v>-3.9101227615440048E-2</v>
      </c>
      <c r="Y57" s="165">
        <f t="shared" si="16"/>
        <v>6.4602890475786079E-3</v>
      </c>
      <c r="Z57" s="2"/>
    </row>
    <row r="58" spans="1:26" x14ac:dyDescent="0.2">
      <c r="A58" s="162">
        <v>0.1401</v>
      </c>
      <c r="B58" s="7">
        <f t="shared" si="20"/>
        <v>0.14695000000000003</v>
      </c>
      <c r="C58" s="7">
        <f t="shared" si="1"/>
        <v>2.8354711391186314</v>
      </c>
      <c r="D58" s="163">
        <f t="shared" si="21"/>
        <v>2.7681718653531271</v>
      </c>
      <c r="E58" s="164">
        <f t="shared" si="17"/>
        <v>86.067349125646871</v>
      </c>
      <c r="F58" s="162">
        <f t="shared" si="3"/>
        <v>7.0197837906592406</v>
      </c>
      <c r="G58" s="162">
        <v>7.02</v>
      </c>
      <c r="H58" s="168">
        <f t="shared" si="4"/>
        <v>140.1</v>
      </c>
      <c r="I58" s="162">
        <f t="shared" si="0"/>
        <v>19.431967990164836</v>
      </c>
      <c r="J58" s="165">
        <f t="shared" si="5"/>
        <v>4.2204607672722174</v>
      </c>
      <c r="K58" s="165">
        <f t="shared" si="6"/>
        <v>3.2724870242667929</v>
      </c>
      <c r="L58" s="165">
        <f t="shared" si="7"/>
        <v>2.5374412687447192</v>
      </c>
      <c r="M58" s="186">
        <f t="shared" si="18"/>
        <v>146.79025853236993</v>
      </c>
      <c r="N58" s="162">
        <v>52.153488424843793</v>
      </c>
      <c r="O58" s="166">
        <f t="shared" si="19"/>
        <v>7.0826936128878408</v>
      </c>
      <c r="P58" s="107"/>
      <c r="Q58" s="162">
        <f t="shared" si="8"/>
        <v>1031.5572280373756</v>
      </c>
      <c r="R58" s="165">
        <f t="shared" si="9"/>
        <v>339283.12965894019</v>
      </c>
      <c r="S58" s="165">
        <f t="shared" si="10"/>
        <v>-74590158.548035681</v>
      </c>
      <c r="T58" s="165">
        <f t="shared" si="11"/>
        <v>16398374295.279364</v>
      </c>
      <c r="U58" s="68">
        <f t="shared" si="12"/>
        <v>2.1666972353755933</v>
      </c>
      <c r="V58" s="148">
        <f t="shared" si="13"/>
        <v>15.209746132155779</v>
      </c>
      <c r="W58" s="165">
        <f t="shared" si="14"/>
        <v>0.29735775901660871</v>
      </c>
      <c r="X58" s="165">
        <f t="shared" si="15"/>
        <v>-6.1200792317458459E-2</v>
      </c>
      <c r="Y58" s="165">
        <f t="shared" si="16"/>
        <v>1.2596062711366741E-2</v>
      </c>
      <c r="Z58" s="2"/>
    </row>
    <row r="59" spans="1:26" x14ac:dyDescent="0.2">
      <c r="A59" s="162">
        <v>0.12770000000000001</v>
      </c>
      <c r="B59" s="7">
        <f t="shared" si="20"/>
        <v>0.13390000000000002</v>
      </c>
      <c r="C59" s="7">
        <f t="shared" si="1"/>
        <v>2.9691695698467258</v>
      </c>
      <c r="D59" s="163">
        <f t="shared" si="21"/>
        <v>2.9023203544826783</v>
      </c>
      <c r="E59" s="164">
        <f t="shared" si="17"/>
        <v>91.157192358475299</v>
      </c>
      <c r="F59" s="162">
        <f t="shared" si="3"/>
        <v>5.0898432328284242</v>
      </c>
      <c r="G59" s="162">
        <v>5.09</v>
      </c>
      <c r="H59" s="168">
        <f t="shared" si="4"/>
        <v>127.7</v>
      </c>
      <c r="I59" s="162">
        <f t="shared" si="0"/>
        <v>14.772355615763853</v>
      </c>
      <c r="J59" s="165">
        <f t="shared" si="5"/>
        <v>4.2105898420257528</v>
      </c>
      <c r="K59" s="165">
        <f t="shared" si="6"/>
        <v>3.8296775107302508</v>
      </c>
      <c r="L59" s="165">
        <f t="shared" si="7"/>
        <v>3.4832245330114846</v>
      </c>
      <c r="M59" s="186">
        <f t="shared" si="18"/>
        <v>133.75638302525979</v>
      </c>
      <c r="N59" s="162">
        <v>38.069580960002114</v>
      </c>
      <c r="O59" s="166">
        <f t="shared" si="19"/>
        <v>5.1700314984544802</v>
      </c>
      <c r="P59" s="107"/>
      <c r="Q59" s="162">
        <f t="shared" si="8"/>
        <v>681.53000887572603</v>
      </c>
      <c r="R59" s="165">
        <f t="shared" si="9"/>
        <v>276076.71606066567</v>
      </c>
      <c r="S59" s="165">
        <f t="shared" si="10"/>
        <v>-64297260.20327381</v>
      </c>
      <c r="T59" s="165">
        <f t="shared" si="11"/>
        <v>14974597382.341557</v>
      </c>
      <c r="U59" s="68">
        <f t="shared" si="12"/>
        <v>2.1263145162745949</v>
      </c>
      <c r="V59" s="148">
        <f t="shared" si="13"/>
        <v>10.822607551525092</v>
      </c>
      <c r="W59" s="165">
        <f t="shared" si="14"/>
        <v>0.30851316699094467</v>
      </c>
      <c r="X59" s="165">
        <f t="shared" si="15"/>
        <v>-7.5955347115794103E-2</v>
      </c>
      <c r="Y59" s="165">
        <f t="shared" si="16"/>
        <v>1.8700060071180385E-2</v>
      </c>
      <c r="Z59" s="2"/>
    </row>
    <row r="60" spans="1:26" x14ac:dyDescent="0.2">
      <c r="A60" s="162">
        <v>0.1163</v>
      </c>
      <c r="B60" s="7">
        <f t="shared" si="20"/>
        <v>0.122</v>
      </c>
      <c r="C60" s="7">
        <f t="shared" si="1"/>
        <v>3.1040769980762311</v>
      </c>
      <c r="D60" s="163">
        <f t="shared" si="21"/>
        <v>3.0366232839614784</v>
      </c>
      <c r="E60" s="164">
        <f t="shared" si="17"/>
        <v>94.407092261558276</v>
      </c>
      <c r="F60" s="162">
        <f t="shared" si="3"/>
        <v>3.2498999030829818</v>
      </c>
      <c r="G60" s="162">
        <v>3.25</v>
      </c>
      <c r="H60" s="168">
        <f t="shared" si="4"/>
        <v>116.3</v>
      </c>
      <c r="I60" s="162">
        <f t="shared" si="0"/>
        <v>9.8687217162459344</v>
      </c>
      <c r="J60" s="165">
        <f t="shared" si="5"/>
        <v>3.5410810804720758</v>
      </c>
      <c r="K60" s="165">
        <f t="shared" si="6"/>
        <v>3.6963136320043453</v>
      </c>
      <c r="L60" s="165">
        <f t="shared" si="7"/>
        <v>3.8583512084732385</v>
      </c>
      <c r="M60" s="186">
        <f t="shared" si="18"/>
        <v>121.86677151709567</v>
      </c>
      <c r="N60" s="162">
        <v>24.089851431710887</v>
      </c>
      <c r="O60" s="166">
        <f t="shared" si="19"/>
        <v>3.271517246955983</v>
      </c>
      <c r="P60" s="107"/>
      <c r="Q60" s="162">
        <f t="shared" si="8"/>
        <v>396.48778817612379</v>
      </c>
      <c r="R60" s="165">
        <f t="shared" si="9"/>
        <v>194751.07793810143</v>
      </c>
      <c r="S60" s="165">
        <f t="shared" si="10"/>
        <v>-47674353.540609471</v>
      </c>
      <c r="T60" s="165">
        <f t="shared" si="11"/>
        <v>11670507858.433577</v>
      </c>
      <c r="U60" s="68">
        <f t="shared" si="12"/>
        <v>2.0858853059959315</v>
      </c>
      <c r="V60" s="148">
        <f t="shared" si="13"/>
        <v>6.7789184537983935</v>
      </c>
      <c r="W60" s="165">
        <f t="shared" si="14"/>
        <v>0.26699617439825685</v>
      </c>
      <c r="X60" s="165">
        <f t="shared" si="15"/>
        <v>-7.6528388033513237E-2</v>
      </c>
      <c r="Y60" s="165">
        <f t="shared" si="16"/>
        <v>2.1935123932795224E-2</v>
      </c>
      <c r="Z60" s="2"/>
    </row>
    <row r="61" spans="1:26" x14ac:dyDescent="0.2">
      <c r="A61" s="162">
        <v>0.10590000000000001</v>
      </c>
      <c r="B61" s="7">
        <f t="shared" si="20"/>
        <v>0.1111</v>
      </c>
      <c r="C61" s="7">
        <f t="shared" si="1"/>
        <v>3.2392255055571129</v>
      </c>
      <c r="D61" s="163">
        <f t="shared" si="21"/>
        <v>3.1716512518166722</v>
      </c>
      <c r="E61" s="164">
        <f t="shared" si="17"/>
        <v>96.19703713125628</v>
      </c>
      <c r="F61" s="162">
        <f t="shared" si="3"/>
        <v>1.7899448696980116</v>
      </c>
      <c r="G61" s="162">
        <v>1.79</v>
      </c>
      <c r="H61" s="168">
        <f t="shared" si="4"/>
        <v>105.9</v>
      </c>
      <c r="I61" s="162">
        <f t="shared" si="0"/>
        <v>5.6770808866605282</v>
      </c>
      <c r="J61" s="165">
        <f t="shared" si="5"/>
        <v>2.487529458772515</v>
      </c>
      <c r="K61" s="165">
        <f t="shared" si="6"/>
        <v>2.9324628670013029</v>
      </c>
      <c r="L61" s="165">
        <f t="shared" si="7"/>
        <v>3.45697954893161</v>
      </c>
      <c r="M61" s="186">
        <f t="shared" si="18"/>
        <v>110.97824111058888</v>
      </c>
      <c r="N61" s="162">
        <v>13.244281443146669</v>
      </c>
      <c r="O61" s="166">
        <f t="shared" si="19"/>
        <v>1.7986368777582846</v>
      </c>
      <c r="P61" s="107"/>
      <c r="Q61" s="162">
        <f t="shared" si="8"/>
        <v>198.86287502344911</v>
      </c>
      <c r="R61" s="165">
        <f t="shared" si="9"/>
        <v>117027.71380166893</v>
      </c>
      <c r="S61" s="165">
        <f t="shared" si="10"/>
        <v>-29923559.570066538</v>
      </c>
      <c r="T61" s="165">
        <f t="shared" si="11"/>
        <v>7651345038.3284426</v>
      </c>
      <c r="U61" s="68">
        <f t="shared" si="12"/>
        <v>2.0452378374179663</v>
      </c>
      <c r="V61" s="148">
        <f t="shared" si="13"/>
        <v>3.6608629743985448</v>
      </c>
      <c r="W61" s="165">
        <f t="shared" si="14"/>
        <v>0.19171878084329158</v>
      </c>
      <c r="X61" s="165">
        <f t="shared" si="15"/>
        <v>-6.2744716369259212E-2</v>
      </c>
      <c r="Y61" s="165">
        <f t="shared" si="16"/>
        <v>2.0534761461250661E-2</v>
      </c>
      <c r="Z61" s="2"/>
    </row>
    <row r="62" spans="1:26" x14ac:dyDescent="0.2">
      <c r="A62" s="162">
        <v>9.6489999999999992E-2</v>
      </c>
      <c r="B62" s="7">
        <f t="shared" si="20"/>
        <v>0.10119500000000001</v>
      </c>
      <c r="C62" s="7">
        <f t="shared" si="1"/>
        <v>3.3734767572175399</v>
      </c>
      <c r="D62" s="163">
        <f t="shared" si="21"/>
        <v>3.3063511313873262</v>
      </c>
      <c r="E62" s="164">
        <f t="shared" si="17"/>
        <v>97.037011260053106</v>
      </c>
      <c r="F62" s="162">
        <f t="shared" si="3"/>
        <v>0.8399741287968322</v>
      </c>
      <c r="G62" s="162">
        <v>0.84</v>
      </c>
      <c r="H62" s="168">
        <f t="shared" si="4"/>
        <v>96.49</v>
      </c>
      <c r="I62" s="162">
        <f t="shared" si="0"/>
        <v>2.7772494110834898</v>
      </c>
      <c r="J62" s="165">
        <f t="shared" si="5"/>
        <v>1.4493369101710256</v>
      </c>
      <c r="K62" s="165">
        <f t="shared" si="6"/>
        <v>1.9037989096194516</v>
      </c>
      <c r="L62" s="165">
        <f t="shared" si="7"/>
        <v>2.5007644963934008</v>
      </c>
      <c r="M62" s="186">
        <f t="shared" si="18"/>
        <v>101.0855627673903</v>
      </c>
      <c r="N62" s="162">
        <v>6.256732197338831</v>
      </c>
      <c r="O62" s="166">
        <f t="shared" si="19"/>
        <v>0.84969421049372829</v>
      </c>
      <c r="P62" s="107"/>
      <c r="Q62" s="162">
        <f t="shared" si="8"/>
        <v>85.001181963595442</v>
      </c>
      <c r="R62" s="165">
        <f t="shared" si="9"/>
        <v>59255.200874142974</v>
      </c>
      <c r="S62" s="165">
        <f t="shared" si="10"/>
        <v>-15738261.499675099</v>
      </c>
      <c r="T62" s="165">
        <f t="shared" si="11"/>
        <v>4180103541.598835</v>
      </c>
      <c r="U62" s="68">
        <f t="shared" si="12"/>
        <v>2.0046891332548737</v>
      </c>
      <c r="V62" s="148">
        <f t="shared" si="13"/>
        <v>1.6838870082142392</v>
      </c>
      <c r="W62" s="165">
        <f t="shared" si="14"/>
        <v>0.11364353922427449</v>
      </c>
      <c r="X62" s="165">
        <f t="shared" si="15"/>
        <v>-4.1800759317710837E-2</v>
      </c>
      <c r="Y62" s="165">
        <f t="shared" si="16"/>
        <v>1.5375299743955543E-2</v>
      </c>
      <c r="Z62" s="2"/>
    </row>
    <row r="63" spans="1:26" x14ac:dyDescent="0.2">
      <c r="A63" s="162">
        <v>8.7900000000000006E-2</v>
      </c>
      <c r="B63" s="7">
        <f t="shared" si="20"/>
        <v>9.2194999999999999E-2</v>
      </c>
      <c r="C63" s="7">
        <f t="shared" si="1"/>
        <v>3.5079930244060451</v>
      </c>
      <c r="D63" s="163">
        <f t="shared" si="21"/>
        <v>3.4407348908117923</v>
      </c>
      <c r="E63" s="164">
        <f t="shared" si="17"/>
        <v>97.397000172394598</v>
      </c>
      <c r="F63" s="162">
        <f t="shared" si="3"/>
        <v>0.35998891234149955</v>
      </c>
      <c r="G63" s="162">
        <v>0.36</v>
      </c>
      <c r="H63" s="168">
        <f t="shared" si="4"/>
        <v>87.9</v>
      </c>
      <c r="I63" s="162">
        <f t="shared" si="0"/>
        <v>1.2386264109987852</v>
      </c>
      <c r="J63" s="165">
        <f t="shared" si="5"/>
        <v>0.7547372564721605</v>
      </c>
      <c r="K63" s="165">
        <f t="shared" si="6"/>
        <v>1.0928212237309474</v>
      </c>
      <c r="L63" s="165">
        <f t="shared" si="7"/>
        <v>1.5823496412765956</v>
      </c>
      <c r="M63" s="186">
        <f t="shared" si="18"/>
        <v>92.094902139043512</v>
      </c>
      <c r="N63" s="162">
        <v>2.6761738179742003</v>
      </c>
      <c r="O63" s="166">
        <f t="shared" si="19"/>
        <v>0.36343722692410307</v>
      </c>
      <c r="P63" s="107"/>
      <c r="Q63" s="162">
        <f t="shared" si="8"/>
        <v>33.189177773324545</v>
      </c>
      <c r="R63" s="165">
        <f t="shared" si="9"/>
        <v>27145.288947400051</v>
      </c>
      <c r="S63" s="165">
        <f t="shared" si="10"/>
        <v>-7454133.0611782214</v>
      </c>
      <c r="T63" s="165">
        <f t="shared" si="11"/>
        <v>2046915020.9238081</v>
      </c>
      <c r="U63" s="68">
        <f t="shared" si="12"/>
        <v>1.9642355907380171</v>
      </c>
      <c r="V63" s="148">
        <f t="shared" si="13"/>
        <v>0.70710303389224161</v>
      </c>
      <c r="W63" s="165">
        <f t="shared" si="14"/>
        <v>6.0006590421128256E-2</v>
      </c>
      <c r="X63" s="165">
        <f t="shared" si="15"/>
        <v>-2.4499310611559799E-2</v>
      </c>
      <c r="Y63" s="165">
        <f t="shared" si="16"/>
        <v>1.0002504995357162E-2</v>
      </c>
      <c r="Z63" s="2"/>
    </row>
    <row r="64" spans="1:26" x14ac:dyDescent="0.2">
      <c r="A64" s="162">
        <v>8.0069999999999988E-2</v>
      </c>
      <c r="B64" s="7">
        <f t="shared" si="20"/>
        <v>8.3985000000000004E-2</v>
      </c>
      <c r="C64" s="7">
        <f t="shared" si="1"/>
        <v>3.6425943835736896</v>
      </c>
      <c r="D64" s="163">
        <f t="shared" si="21"/>
        <v>3.5752937039898676</v>
      </c>
      <c r="E64" s="164">
        <f t="shared" si="17"/>
        <v>97.576994628565345</v>
      </c>
      <c r="F64" s="162">
        <f t="shared" si="3"/>
        <v>0.17999445617074977</v>
      </c>
      <c r="G64" s="162">
        <v>0.18</v>
      </c>
      <c r="H64" s="168">
        <f t="shared" si="4"/>
        <v>80.069999999999993</v>
      </c>
      <c r="I64" s="162">
        <f t="shared" si="0"/>
        <v>0.64353304590036187</v>
      </c>
      <c r="J64" s="165">
        <f t="shared" si="5"/>
        <v>0.45076581937305654</v>
      </c>
      <c r="K64" s="165">
        <f t="shared" si="6"/>
        <v>0.71334053138497011</v>
      </c>
      <c r="L64" s="165">
        <f t="shared" si="7"/>
        <v>1.1288671231202212</v>
      </c>
      <c r="M64" s="186">
        <f t="shared" si="18"/>
        <v>83.893700597839867</v>
      </c>
      <c r="N64" s="162">
        <v>1.3372410002678257</v>
      </c>
      <c r="O64" s="166">
        <f t="shared" si="19"/>
        <v>0.18160373500494265</v>
      </c>
      <c r="P64" s="107"/>
      <c r="Q64" s="162">
        <f t="shared" si="8"/>
        <v>15.116834401500419</v>
      </c>
      <c r="R64" s="165">
        <f t="shared" si="9"/>
        <v>14396.363598841563</v>
      </c>
      <c r="S64" s="165">
        <f t="shared" si="10"/>
        <v>-4071455.0616469132</v>
      </c>
      <c r="T64" s="165">
        <f t="shared" si="11"/>
        <v>1151453712.9601364</v>
      </c>
      <c r="U64" s="68">
        <f t="shared" si="12"/>
        <v>1.9237293517904706</v>
      </c>
      <c r="V64" s="148">
        <f t="shared" si="13"/>
        <v>0.34626061849523471</v>
      </c>
      <c r="W64" s="165">
        <f t="shared" si="14"/>
        <v>3.6252034353311369E-2</v>
      </c>
      <c r="X64" s="165">
        <f t="shared" si="15"/>
        <v>-1.6269305331595065E-2</v>
      </c>
      <c r="Y64" s="165">
        <f t="shared" si="16"/>
        <v>7.3013915134528175E-3</v>
      </c>
      <c r="Z64" s="2"/>
    </row>
    <row r="65" spans="1:26" x14ac:dyDescent="0.2">
      <c r="A65" s="162">
        <v>7.2939999999999991E-2</v>
      </c>
      <c r="B65" s="7">
        <f t="shared" si="20"/>
        <v>7.650499999999999E-2</v>
      </c>
      <c r="C65" s="7">
        <f t="shared" si="1"/>
        <v>3.7771459901006996</v>
      </c>
      <c r="D65" s="163">
        <f t="shared" si="21"/>
        <v>3.7098701868371946</v>
      </c>
      <c r="E65" s="164">
        <f t="shared" si="17"/>
        <v>97.716990316698144</v>
      </c>
      <c r="F65" s="162">
        <f t="shared" si="3"/>
        <v>0.13999568813280538</v>
      </c>
      <c r="G65" s="162">
        <v>0.14000000000000001</v>
      </c>
      <c r="H65" s="168">
        <f t="shared" si="4"/>
        <v>72.94</v>
      </c>
      <c r="I65" s="162">
        <f t="shared" si="0"/>
        <v>0.51936582968965239</v>
      </c>
      <c r="J65" s="165">
        <f t="shared" si="5"/>
        <v>0.41276038112590818</v>
      </c>
      <c r="K65" s="165">
        <f t="shared" si="6"/>
        <v>0.70874446030851224</v>
      </c>
      <c r="L65" s="165">
        <f t="shared" si="7"/>
        <v>1.2169741404148409</v>
      </c>
      <c r="M65" s="186">
        <f t="shared" si="18"/>
        <v>76.421893459924163</v>
      </c>
      <c r="N65" s="162">
        <v>1.0404609186491021</v>
      </c>
      <c r="O65" s="166">
        <f t="shared" si="19"/>
        <v>0.14129957794855758</v>
      </c>
      <c r="P65" s="2"/>
      <c r="Q65" s="162">
        <f t="shared" si="8"/>
        <v>10.710370120600276</v>
      </c>
      <c r="R65" s="165">
        <f t="shared" si="9"/>
        <v>11797.306356687282</v>
      </c>
      <c r="S65" s="165">
        <f t="shared" si="10"/>
        <v>-3424656.0191039145</v>
      </c>
      <c r="T65" s="165">
        <f t="shared" si="11"/>
        <v>994148027.91287363</v>
      </c>
      <c r="U65" s="68">
        <f t="shared" si="12"/>
        <v>1.8832177937424661</v>
      </c>
      <c r="V65" s="148">
        <f t="shared" si="13"/>
        <v>0.26364237093892012</v>
      </c>
      <c r="W65" s="165">
        <f t="shared" si="14"/>
        <v>3.3516283228273977E-2</v>
      </c>
      <c r="X65" s="165">
        <f t="shared" si="15"/>
        <v>-1.6399342939125806E-2</v>
      </c>
      <c r="Y65" s="165">
        <f t="shared" si="16"/>
        <v>8.0241131453436896E-3</v>
      </c>
      <c r="Z65" s="2"/>
    </row>
    <row r="66" spans="1:26" x14ac:dyDescent="0.2">
      <c r="A66" s="162">
        <v>6.6450000000000009E-2</v>
      </c>
      <c r="B66" s="7">
        <f t="shared" si="20"/>
        <v>6.9695000000000007E-2</v>
      </c>
      <c r="C66" s="7">
        <f t="shared" si="1"/>
        <v>3.9115869902732747</v>
      </c>
      <c r="D66" s="163">
        <f t="shared" si="21"/>
        <v>3.844366490186987</v>
      </c>
      <c r="E66" s="164">
        <f t="shared" si="17"/>
        <v>97.876985388849917</v>
      </c>
      <c r="F66" s="162">
        <f t="shared" si="3"/>
        <v>0.15999507215177758</v>
      </c>
      <c r="G66" s="162">
        <v>0.16</v>
      </c>
      <c r="H66" s="168">
        <f t="shared" si="4"/>
        <v>66.45</v>
      </c>
      <c r="I66" s="162">
        <f t="shared" si="0"/>
        <v>0.6150796939753429</v>
      </c>
      <c r="J66" s="165">
        <f t="shared" si="5"/>
        <v>0.54851935201750746</v>
      </c>
      <c r="K66" s="165">
        <f t="shared" si="6"/>
        <v>1.0156279126450463</v>
      </c>
      <c r="L66" s="165">
        <f t="shared" si="7"/>
        <v>1.8805171652554764</v>
      </c>
      <c r="M66" s="186">
        <f t="shared" si="18"/>
        <v>69.619415395419708</v>
      </c>
      <c r="N66" s="162">
        <v>1.1900764792466585</v>
      </c>
      <c r="O66" s="166">
        <f t="shared" si="19"/>
        <v>0.16161808793586185</v>
      </c>
      <c r="P66" s="2"/>
      <c r="Q66" s="162">
        <f t="shared" si="8"/>
        <v>11.150856553618139</v>
      </c>
      <c r="R66" s="165">
        <f t="shared" si="9"/>
        <v>14122.63921565608</v>
      </c>
      <c r="S66" s="165">
        <f t="shared" si="10"/>
        <v>-4195855.2129953494</v>
      </c>
      <c r="T66" s="165">
        <f t="shared" si="11"/>
        <v>1246594259.0180645</v>
      </c>
      <c r="U66" s="68">
        <f t="shared" si="12"/>
        <v>1.8427303721282566</v>
      </c>
      <c r="V66" s="148">
        <f t="shared" si="13"/>
        <v>0.29482777884493239</v>
      </c>
      <c r="W66" s="165">
        <f t="shared" si="14"/>
        <v>4.4905688470681972E-2</v>
      </c>
      <c r="X66" s="165">
        <f t="shared" si="15"/>
        <v>-2.3790235187016263E-2</v>
      </c>
      <c r="Y66" s="165">
        <f t="shared" si="16"/>
        <v>1.2603643536677112E-2</v>
      </c>
      <c r="Z66" s="2"/>
    </row>
    <row r="67" spans="1:26" x14ac:dyDescent="0.2">
      <c r="A67" s="162">
        <v>6.053E-2</v>
      </c>
      <c r="B67" s="7">
        <f t="shared" si="20"/>
        <v>6.3490000000000005E-2</v>
      </c>
      <c r="C67" s="7">
        <f t="shared" si="1"/>
        <v>4.046205838726614</v>
      </c>
      <c r="D67" s="163">
        <f t="shared" si="21"/>
        <v>3.9788964144999444</v>
      </c>
      <c r="E67" s="164">
        <f t="shared" si="17"/>
        <v>98.03698046100169</v>
      </c>
      <c r="F67" s="162">
        <f t="shared" si="3"/>
        <v>0.15999507215177758</v>
      </c>
      <c r="G67" s="162">
        <v>0.16</v>
      </c>
      <c r="H67" s="168">
        <f t="shared" si="4"/>
        <v>60.53</v>
      </c>
      <c r="I67" s="162">
        <f t="shared" si="0"/>
        <v>0.63660381892236773</v>
      </c>
      <c r="J67" s="165">
        <f t="shared" si="5"/>
        <v>0.63112230483837461</v>
      </c>
      <c r="K67" s="165">
        <f t="shared" si="6"/>
        <v>1.2534787918238675</v>
      </c>
      <c r="L67" s="165">
        <f t="shared" si="7"/>
        <v>2.4895476986106471</v>
      </c>
      <c r="M67" s="186">
        <f t="shared" si="18"/>
        <v>63.420962622779534</v>
      </c>
      <c r="N67" s="162">
        <v>1.1885042398593542</v>
      </c>
      <c r="O67" s="166">
        <f t="shared" si="19"/>
        <v>0.16140457029394153</v>
      </c>
      <c r="P67" s="2"/>
      <c r="Q67" s="162">
        <f t="shared" si="8"/>
        <v>10.158087130916359</v>
      </c>
      <c r="R67" s="165">
        <f t="shared" si="9"/>
        <v>14718.705626496927</v>
      </c>
      <c r="S67" s="165">
        <f t="shared" si="10"/>
        <v>-4464276.9182971222</v>
      </c>
      <c r="T67" s="165">
        <f t="shared" si="11"/>
        <v>1354043549.003552</v>
      </c>
      <c r="U67" s="68">
        <f t="shared" si="12"/>
        <v>1.8022328295956513</v>
      </c>
      <c r="V67" s="148">
        <f t="shared" si="13"/>
        <v>0.28834837160545851</v>
      </c>
      <c r="W67" s="165">
        <f t="shared" si="14"/>
        <v>5.2033438003308105E-2</v>
      </c>
      <c r="X67" s="165">
        <f t="shared" si="15"/>
        <v>-2.96736165041942E-2</v>
      </c>
      <c r="Y67" s="165">
        <f t="shared" si="16"/>
        <v>1.6922262879919752E-2</v>
      </c>
      <c r="Z67" s="2"/>
    </row>
    <row r="68" spans="1:26" x14ac:dyDescent="0.2">
      <c r="A68" s="162">
        <v>5.5140000000000002E-2</v>
      </c>
      <c r="B68" s="7">
        <f t="shared" si="20"/>
        <v>5.7834999999999998E-2</v>
      </c>
      <c r="C68" s="7">
        <f t="shared" si="1"/>
        <v>4.180756922426621</v>
      </c>
      <c r="D68" s="163">
        <f t="shared" si="21"/>
        <v>4.1134813805766175</v>
      </c>
      <c r="E68" s="164">
        <f t="shared" si="17"/>
        <v>98.176976149134489</v>
      </c>
      <c r="F68" s="162">
        <f t="shared" si="3"/>
        <v>0.13999568813280538</v>
      </c>
      <c r="G68" s="162">
        <v>0.14000000000000001</v>
      </c>
      <c r="H68" s="168">
        <f t="shared" si="4"/>
        <v>55.14</v>
      </c>
      <c r="I68" s="162">
        <f t="shared" si="0"/>
        <v>0.57586965649530586</v>
      </c>
      <c r="J68" s="165">
        <f t="shared" si="5"/>
        <v>0.62960965060917706</v>
      </c>
      <c r="K68" s="165">
        <f t="shared" si="6"/>
        <v>1.3352104864727126</v>
      </c>
      <c r="L68" s="165">
        <f t="shared" si="7"/>
        <v>2.8315751536873162</v>
      </c>
      <c r="M68" s="186">
        <f t="shared" si="18"/>
        <v>57.772174963385282</v>
      </c>
      <c r="N68" s="162">
        <v>1.0404649615824542</v>
      </c>
      <c r="O68" s="166">
        <f t="shared" si="19"/>
        <v>0.14130012699827785</v>
      </c>
      <c r="P68" s="2"/>
      <c r="Q68" s="162">
        <f t="shared" si="8"/>
        <v>8.0966506231607998</v>
      </c>
      <c r="R68" s="165">
        <f t="shared" si="9"/>
        <v>13363.584836066424</v>
      </c>
      <c r="S68" s="165">
        <f t="shared" si="10"/>
        <v>-4128831.2462919177</v>
      </c>
      <c r="T68" s="165">
        <f t="shared" si="11"/>
        <v>1275649286.4361038</v>
      </c>
      <c r="U68" s="68">
        <f t="shared" si="12"/>
        <v>1.7617187178411533</v>
      </c>
      <c r="V68" s="148">
        <f t="shared" si="13"/>
        <v>0.24663302420061586</v>
      </c>
      <c r="W68" s="165">
        <f t="shared" si="14"/>
        <v>5.2228072797370191E-2</v>
      </c>
      <c r="X68" s="165">
        <f t="shared" si="15"/>
        <v>-3.1900586765753441E-2</v>
      </c>
      <c r="Y68" s="165">
        <f t="shared" si="16"/>
        <v>1.9484682882087979E-2</v>
      </c>
      <c r="Z68" s="2"/>
    </row>
    <row r="69" spans="1:26" x14ac:dyDescent="0.2">
      <c r="A69" s="162">
        <v>5.0229999999999997E-2</v>
      </c>
      <c r="B69" s="7">
        <f t="shared" si="20"/>
        <v>5.2684999999999996E-2</v>
      </c>
      <c r="C69" s="7">
        <f t="shared" si="1"/>
        <v>4.3153069147649825</v>
      </c>
      <c r="D69" s="163">
        <f t="shared" si="21"/>
        <v>4.2480319185958013</v>
      </c>
      <c r="E69" s="164">
        <f t="shared" si="17"/>
        <v>98.286972761238843</v>
      </c>
      <c r="F69" s="162">
        <f t="shared" si="3"/>
        <v>0.10999661210434708</v>
      </c>
      <c r="G69" s="162">
        <v>0.11</v>
      </c>
      <c r="H69" s="168">
        <f t="shared" si="4"/>
        <v>50.23</v>
      </c>
      <c r="I69" s="162">
        <f t="shared" si="0"/>
        <v>0.46726911915666769</v>
      </c>
      <c r="J69" s="165">
        <f t="shared" si="5"/>
        <v>0.55945769015927016</v>
      </c>
      <c r="K69" s="165">
        <f t="shared" si="6"/>
        <v>1.2617148579467068</v>
      </c>
      <c r="L69" s="165">
        <f t="shared" si="7"/>
        <v>2.8454777023625843</v>
      </c>
      <c r="M69" s="186">
        <f t="shared" si="18"/>
        <v>52.627770235874529</v>
      </c>
      <c r="N69" s="162">
        <v>0.81751481507134938</v>
      </c>
      <c r="O69" s="166">
        <f t="shared" si="19"/>
        <v>0.11102242887340232</v>
      </c>
      <c r="P69" s="2"/>
      <c r="Q69" s="162">
        <f t="shared" si="8"/>
        <v>5.7951715087175257</v>
      </c>
      <c r="R69" s="165">
        <f t="shared" si="9"/>
        <v>10852.919330364957</v>
      </c>
      <c r="S69" s="165">
        <f t="shared" si="10"/>
        <v>-3409025.1703214529</v>
      </c>
      <c r="T69" s="165">
        <f t="shared" si="11"/>
        <v>1070813507.2348692</v>
      </c>
      <c r="U69" s="68">
        <f t="shared" si="12"/>
        <v>1.7212149699646522</v>
      </c>
      <c r="V69" s="148">
        <f t="shared" si="13"/>
        <v>0.18932781539939725</v>
      </c>
      <c r="W69" s="165">
        <f t="shared" si="14"/>
        <v>4.6659307631430502E-2</v>
      </c>
      <c r="X69" s="165">
        <f t="shared" si="15"/>
        <v>-3.0389095965010739E-2</v>
      </c>
      <c r="Y69" s="165">
        <f t="shared" si="16"/>
        <v>1.9792345845881104E-2</v>
      </c>
      <c r="Z69" s="2"/>
    </row>
    <row r="70" spans="1:26" x14ac:dyDescent="0.2">
      <c r="A70" s="162">
        <v>4.5759999999999995E-2</v>
      </c>
      <c r="B70" s="7">
        <f t="shared" si="20"/>
        <v>4.7994999999999996E-2</v>
      </c>
      <c r="C70" s="7">
        <f t="shared" si="1"/>
        <v>4.4497691376584223</v>
      </c>
      <c r="D70" s="163">
        <f t="shared" si="21"/>
        <v>4.3825380262117024</v>
      </c>
      <c r="E70" s="164">
        <f t="shared" si="17"/>
        <v>98.366970297314737</v>
      </c>
      <c r="F70" s="162">
        <f t="shared" si="3"/>
        <v>7.9997536075888789E-2</v>
      </c>
      <c r="G70" s="162">
        <v>0.08</v>
      </c>
      <c r="H70" s="168">
        <f t="shared" si="4"/>
        <v>45.76</v>
      </c>
      <c r="I70" s="162">
        <f t="shared" si="0"/>
        <v>0.3505922438558251</v>
      </c>
      <c r="J70" s="165">
        <f t="shared" si="5"/>
        <v>0.45685923531795636</v>
      </c>
      <c r="K70" s="165">
        <f t="shared" si="6"/>
        <v>1.0917804348477769</v>
      </c>
      <c r="L70" s="165">
        <f t="shared" si="7"/>
        <v>2.6090848685302945</v>
      </c>
      <c r="M70" s="186">
        <f t="shared" si="18"/>
        <v>47.942932743001869</v>
      </c>
      <c r="N70" s="162">
        <v>0.59494432231189709</v>
      </c>
      <c r="O70" s="166">
        <f t="shared" si="19"/>
        <v>8.0796289547049205E-2</v>
      </c>
      <c r="P70" s="2"/>
      <c r="Q70" s="162">
        <f t="shared" si="8"/>
        <v>3.8394817439622821</v>
      </c>
      <c r="R70" s="165">
        <f t="shared" si="9"/>
        <v>8130.49377342754</v>
      </c>
      <c r="S70" s="165">
        <f t="shared" si="10"/>
        <v>-2592012.4121261174</v>
      </c>
      <c r="T70" s="165">
        <f t="shared" si="11"/>
        <v>826337062.89446557</v>
      </c>
      <c r="U70" s="68">
        <f t="shared" si="12"/>
        <v>1.6807245969722586</v>
      </c>
      <c r="V70" s="148">
        <f t="shared" si="13"/>
        <v>0.13445382657992191</v>
      </c>
      <c r="W70" s="165">
        <f t="shared" si="14"/>
        <v>3.8284470908603971E-2</v>
      </c>
      <c r="X70" s="165">
        <f t="shared" si="15"/>
        <v>-2.6484737254741236E-2</v>
      </c>
      <c r="Y70" s="165">
        <f t="shared" si="16"/>
        <v>1.8321823204171223E-2</v>
      </c>
      <c r="Z70" s="2"/>
    </row>
    <row r="71" spans="1:26" x14ac:dyDescent="0.2">
      <c r="A71" s="162">
        <v>4.1680000000000002E-2</v>
      </c>
      <c r="B71" s="7">
        <f t="shared" si="20"/>
        <v>4.3719999999999995E-2</v>
      </c>
      <c r="C71" s="7">
        <f t="shared" si="1"/>
        <v>4.5845009121583038</v>
      </c>
      <c r="D71" s="163">
        <f t="shared" si="21"/>
        <v>4.5171350249083631</v>
      </c>
      <c r="E71" s="164">
        <f t="shared" si="17"/>
        <v>98.426968449371657</v>
      </c>
      <c r="F71" s="162">
        <f t="shared" si="3"/>
        <v>5.9998152056916589E-2</v>
      </c>
      <c r="G71" s="162">
        <v>0.06</v>
      </c>
      <c r="H71" s="168">
        <f t="shared" si="4"/>
        <v>41.68</v>
      </c>
      <c r="I71" s="162">
        <f t="shared" si="0"/>
        <v>0.27101975408607565</v>
      </c>
      <c r="J71" s="165">
        <f t="shared" si="5"/>
        <v>0.38232860474010588</v>
      </c>
      <c r="K71" s="165">
        <f t="shared" si="6"/>
        <v>0.96513096739949977</v>
      </c>
      <c r="L71" s="165">
        <f t="shared" si="7"/>
        <v>2.436327736625099</v>
      </c>
      <c r="M71" s="186">
        <f t="shared" si="18"/>
        <v>43.672380287774558</v>
      </c>
      <c r="N71" s="162">
        <v>0.44531553361949788</v>
      </c>
      <c r="O71" s="166">
        <f t="shared" si="19"/>
        <v>6.0475983121085063E-2</v>
      </c>
      <c r="P71" s="2"/>
      <c r="Q71" s="162">
        <f t="shared" si="8"/>
        <v>2.6231192079283927</v>
      </c>
      <c r="R71" s="165">
        <f t="shared" si="9"/>
        <v>6262.5068906390234</v>
      </c>
      <c r="S71" s="165">
        <f t="shared" si="10"/>
        <v>-2023267.8842456716</v>
      </c>
      <c r="T71" s="165">
        <f t="shared" si="11"/>
        <v>653670008.33786654</v>
      </c>
      <c r="U71" s="68">
        <f t="shared" si="12"/>
        <v>1.6402068630382176</v>
      </c>
      <c r="V71" s="148">
        <f t="shared" si="13"/>
        <v>9.840938077336514E-2</v>
      </c>
      <c r="W71" s="165">
        <f t="shared" si="14"/>
        <v>3.2175309574831654E-2</v>
      </c>
      <c r="X71" s="165">
        <f t="shared" si="15"/>
        <v>-2.3562163435430005E-2</v>
      </c>
      <c r="Y71" s="165">
        <f t="shared" si="16"/>
        <v>1.7254707199217977E-2</v>
      </c>
      <c r="Z71" s="2"/>
    </row>
    <row r="72" spans="1:26" x14ac:dyDescent="0.2">
      <c r="A72" s="162">
        <v>3.7969999999999997E-2</v>
      </c>
      <c r="B72" s="7">
        <f t="shared" si="20"/>
        <v>3.9824999999999999E-2</v>
      </c>
      <c r="C72" s="7">
        <f t="shared" si="1"/>
        <v>4.7189961908177231</v>
      </c>
      <c r="D72" s="163">
        <f t="shared" si="21"/>
        <v>4.6517485514880139</v>
      </c>
      <c r="E72" s="164">
        <f t="shared" si="17"/>
        <v>98.47696690941909</v>
      </c>
      <c r="F72" s="162">
        <f t="shared" si="3"/>
        <v>4.9998460047430492E-2</v>
      </c>
      <c r="G72" s="162">
        <v>0.05</v>
      </c>
      <c r="H72" s="168">
        <f t="shared" si="4"/>
        <v>37.97</v>
      </c>
      <c r="I72" s="162">
        <f t="shared" si="0"/>
        <v>0.23258026410226612</v>
      </c>
      <c r="J72" s="165">
        <f t="shared" si="5"/>
        <v>0.35349329312268635</v>
      </c>
      <c r="K72" s="165">
        <f t="shared" si="6"/>
        <v>0.93992554587914656</v>
      </c>
      <c r="L72" s="165">
        <f t="shared" si="7"/>
        <v>2.4992271394795336</v>
      </c>
      <c r="M72" s="186">
        <f t="shared" si="18"/>
        <v>39.781774721598303</v>
      </c>
      <c r="N72" s="162">
        <v>0.37174881189726328</v>
      </c>
      <c r="O72" s="166">
        <f t="shared" si="19"/>
        <v>5.0485269828453978E-2</v>
      </c>
      <c r="P72" s="2"/>
      <c r="Q72" s="162">
        <f t="shared" si="8"/>
        <v>1.9911886713889195</v>
      </c>
      <c r="R72" s="165">
        <f t="shared" si="9"/>
        <v>5345.3486337187142</v>
      </c>
      <c r="S72" s="165">
        <f t="shared" si="10"/>
        <v>-1747775.8727879659</v>
      </c>
      <c r="T72" s="165">
        <f t="shared" si="11"/>
        <v>571472641.1352129</v>
      </c>
      <c r="U72" s="68">
        <f t="shared" si="12"/>
        <v>1.5996841537156323</v>
      </c>
      <c r="V72" s="148">
        <f t="shared" si="13"/>
        <v>7.9981744248058706E-2</v>
      </c>
      <c r="W72" s="165">
        <f t="shared" si="14"/>
        <v>2.9862269759344796E-2</v>
      </c>
      <c r="X72" s="165">
        <f t="shared" si="15"/>
        <v>-2.3078411211400342E-2</v>
      </c>
      <c r="Y72" s="165">
        <f t="shared" si="16"/>
        <v>1.7835652424773186E-2</v>
      </c>
      <c r="Z72" s="2"/>
    </row>
    <row r="73" spans="1:26" x14ac:dyDescent="0.2">
      <c r="A73" s="162">
        <v>3.4590000000000003E-2</v>
      </c>
      <c r="B73" s="7">
        <f t="shared" si="20"/>
        <v>3.628E-2</v>
      </c>
      <c r="C73" s="7">
        <f t="shared" si="1"/>
        <v>4.853501176063884</v>
      </c>
      <c r="D73" s="163">
        <f t="shared" si="21"/>
        <v>4.7862486834408031</v>
      </c>
      <c r="E73" s="164">
        <f t="shared" si="17"/>
        <v>98.522965492662721</v>
      </c>
      <c r="F73" s="162">
        <f t="shared" si="3"/>
        <v>4.5998583243636051E-2</v>
      </c>
      <c r="G73" s="162">
        <v>4.5999999999999999E-2</v>
      </c>
      <c r="H73" s="168">
        <f t="shared" si="4"/>
        <v>34.590000000000003</v>
      </c>
      <c r="I73" s="162">
        <f t="shared" si="0"/>
        <v>0.22016065848999525</v>
      </c>
      <c r="J73" s="165">
        <f t="shared" si="5"/>
        <v>0.35894698282035475</v>
      </c>
      <c r="K73" s="165">
        <f t="shared" si="6"/>
        <v>1.0027051209152196</v>
      </c>
      <c r="L73" s="165">
        <f t="shared" si="7"/>
        <v>2.8010196703973835</v>
      </c>
      <c r="M73" s="186">
        <f t="shared" si="18"/>
        <v>36.240616716606795</v>
      </c>
      <c r="N73" s="162">
        <v>0.34198422578503634</v>
      </c>
      <c r="O73" s="166">
        <f t="shared" si="19"/>
        <v>4.6443096422333414E-2</v>
      </c>
      <c r="P73" s="2"/>
      <c r="Q73" s="162">
        <f t="shared" si="8"/>
        <v>1.6688286000791159</v>
      </c>
      <c r="R73" s="165">
        <f t="shared" si="9"/>
        <v>5024.9339609351127</v>
      </c>
      <c r="S73" s="165">
        <f t="shared" si="10"/>
        <v>-1660822.8447323905</v>
      </c>
      <c r="T73" s="165">
        <f t="shared" si="11"/>
        <v>548929108.92537975</v>
      </c>
      <c r="U73" s="68">
        <f t="shared" si="12"/>
        <v>1.5591955795770791</v>
      </c>
      <c r="V73" s="148">
        <f t="shared" si="13"/>
        <v>7.1720787660285626E-2</v>
      </c>
      <c r="W73" s="165">
        <f t="shared" si="14"/>
        <v>3.0427352495219974E-2</v>
      </c>
      <c r="X73" s="165">
        <f t="shared" si="15"/>
        <v>-2.4747083335301307E-2</v>
      </c>
      <c r="Y73" s="165">
        <f t="shared" si="16"/>
        <v>2.012722380958239E-2</v>
      </c>
      <c r="Z73" s="2"/>
    </row>
    <row r="74" spans="1:26" x14ac:dyDescent="0.2">
      <c r="A74" s="162">
        <v>3.1510000000000003E-2</v>
      </c>
      <c r="B74" s="7">
        <f t="shared" si="20"/>
        <v>3.3050000000000003E-2</v>
      </c>
      <c r="C74" s="7">
        <f t="shared" si="1"/>
        <v>4.9880464354192728</v>
      </c>
      <c r="D74" s="163">
        <f t="shared" si="21"/>
        <v>4.9207738057415789</v>
      </c>
      <c r="E74" s="164">
        <f t="shared" si="17"/>
        <v>98.568964075906351</v>
      </c>
      <c r="F74" s="162">
        <f t="shared" si="3"/>
        <v>4.5998583243636051E-2</v>
      </c>
      <c r="G74" s="162">
        <v>4.5999999999999999E-2</v>
      </c>
      <c r="H74" s="168">
        <f t="shared" si="4"/>
        <v>31.51</v>
      </c>
      <c r="I74" s="162">
        <f t="shared" si="0"/>
        <v>0.22634862352650778</v>
      </c>
      <c r="J74" s="165">
        <f t="shared" si="5"/>
        <v>0.39435112251099985</v>
      </c>
      <c r="K74" s="165">
        <f t="shared" si="6"/>
        <v>1.1546554087101597</v>
      </c>
      <c r="L74" s="165">
        <f t="shared" si="7"/>
        <v>3.3808173395688441</v>
      </c>
      <c r="M74" s="186">
        <f t="shared" si="18"/>
        <v>33.014101532526965</v>
      </c>
      <c r="N74" s="162">
        <v>0.34188185792659592</v>
      </c>
      <c r="O74" s="166">
        <f t="shared" si="19"/>
        <v>4.6429194376678591E-2</v>
      </c>
      <c r="P74" s="2"/>
      <c r="Q74" s="162">
        <f t="shared" si="8"/>
        <v>1.5202531762021716</v>
      </c>
      <c r="R74" s="165">
        <f t="shared" si="9"/>
        <v>5123.6270739204238</v>
      </c>
      <c r="S74" s="165">
        <f t="shared" si="10"/>
        <v>-1709991.8479099963</v>
      </c>
      <c r="T74" s="165">
        <f t="shared" si="11"/>
        <v>570703542.18447125</v>
      </c>
      <c r="U74" s="68">
        <f t="shared" si="12"/>
        <v>1.5186994825941802</v>
      </c>
      <c r="V74" s="148">
        <f t="shared" si="13"/>
        <v>6.9858024572175395E-2</v>
      </c>
      <c r="W74" s="165">
        <f t="shared" si="14"/>
        <v>3.3532820937968652E-2</v>
      </c>
      <c r="X74" s="165">
        <f t="shared" si="15"/>
        <v>-2.8630762010750689E-2</v>
      </c>
      <c r="Y74" s="165">
        <f t="shared" si="16"/>
        <v>2.4445319850442074E-2</v>
      </c>
      <c r="Z74" s="2"/>
    </row>
    <row r="75" spans="1:26" x14ac:dyDescent="0.2">
      <c r="A75" s="162">
        <v>2.87E-2</v>
      </c>
      <c r="B75" s="7">
        <f t="shared" si="20"/>
        <v>3.0105E-2</v>
      </c>
      <c r="C75" s="7">
        <f t="shared" si="1"/>
        <v>5.1228054528737621</v>
      </c>
      <c r="D75" s="163">
        <f t="shared" si="21"/>
        <v>5.055425944146517</v>
      </c>
      <c r="E75" s="164">
        <f t="shared" si="17"/>
        <v>98.614962659149981</v>
      </c>
      <c r="F75" s="162">
        <f t="shared" si="3"/>
        <v>4.5998583243636051E-2</v>
      </c>
      <c r="G75" s="162">
        <v>4.5999999999999999E-2</v>
      </c>
      <c r="H75" s="168">
        <f t="shared" si="4"/>
        <v>28.7</v>
      </c>
      <c r="I75" s="162">
        <f t="shared" si="0"/>
        <v>0.23254243112386094</v>
      </c>
      <c r="J75" s="165">
        <f t="shared" si="5"/>
        <v>0.43145592229049456</v>
      </c>
      <c r="K75" s="165">
        <f t="shared" si="6"/>
        <v>1.3213942848716071</v>
      </c>
      <c r="L75" s="165">
        <f t="shared" si="7"/>
        <v>4.0469553571586561</v>
      </c>
      <c r="M75" s="186">
        <f t="shared" si="18"/>
        <v>30.072196461183211</v>
      </c>
      <c r="N75" s="162">
        <v>0.34133955643577368</v>
      </c>
      <c r="O75" s="166">
        <f t="shared" si="19"/>
        <v>4.6355547235877231E-2</v>
      </c>
      <c r="P75" s="2"/>
      <c r="Q75" s="162">
        <f t="shared" si="8"/>
        <v>1.3847873485496633</v>
      </c>
      <c r="R75" s="165">
        <f t="shared" si="9"/>
        <v>5214.4484725398424</v>
      </c>
      <c r="S75" s="165">
        <f t="shared" si="10"/>
        <v>-1755659.7091872292</v>
      </c>
      <c r="T75" s="165">
        <f t="shared" si="11"/>
        <v>591115442.15951312</v>
      </c>
      <c r="U75" s="68">
        <f t="shared" si="12"/>
        <v>1.4781651499539958</v>
      </c>
      <c r="V75" s="148">
        <f t="shared" si="13"/>
        <v>6.7993502698000641E-2</v>
      </c>
      <c r="W75" s="165">
        <f t="shared" si="14"/>
        <v>3.6792304514438719E-2</v>
      </c>
      <c r="X75" s="165">
        <f t="shared" si="15"/>
        <v>-3.2905103318160288E-2</v>
      </c>
      <c r="Y75" s="165">
        <f t="shared" si="16"/>
        <v>2.9428594883310229E-2</v>
      </c>
      <c r="Z75" s="2"/>
    </row>
    <row r="76" spans="1:26" x14ac:dyDescent="0.2">
      <c r="A76" s="162">
        <v>2.615E-2</v>
      </c>
      <c r="B76" s="7">
        <f t="shared" si="20"/>
        <v>2.7424999999999998E-2</v>
      </c>
      <c r="C76" s="7">
        <f t="shared" si="1"/>
        <v>5.2570452433025086</v>
      </c>
      <c r="D76" s="163">
        <f t="shared" si="21"/>
        <v>5.1899253480881349</v>
      </c>
      <c r="E76" s="164">
        <f t="shared" si="17"/>
        <v>98.659961273192664</v>
      </c>
      <c r="F76" s="162">
        <f t="shared" si="3"/>
        <v>4.4998614042687443E-2</v>
      </c>
      <c r="G76" s="162">
        <v>4.4999999999999998E-2</v>
      </c>
      <c r="H76" s="168">
        <f t="shared" si="4"/>
        <v>26.15</v>
      </c>
      <c r="I76" s="162">
        <f t="shared" si="0"/>
        <v>0.23353944764897827</v>
      </c>
      <c r="J76" s="165">
        <f t="shared" si="5"/>
        <v>0.45996242910875157</v>
      </c>
      <c r="K76" s="165">
        <f t="shared" si="6"/>
        <v>1.4705641333283683</v>
      </c>
      <c r="L76" s="165">
        <f t="shared" si="7"/>
        <v>4.7015989423790714</v>
      </c>
      <c r="M76" s="186">
        <f t="shared" si="18"/>
        <v>27.395346320132553</v>
      </c>
      <c r="N76" s="162">
        <v>0.33521069944289278</v>
      </c>
      <c r="O76" s="166">
        <f t="shared" si="19"/>
        <v>4.5523219090841741E-2</v>
      </c>
      <c r="P76" s="2"/>
      <c r="Q76" s="162">
        <f t="shared" si="8"/>
        <v>1.234086990120703</v>
      </c>
      <c r="R76" s="165">
        <f t="shared" si="9"/>
        <v>5182.6215481485078</v>
      </c>
      <c r="S76" s="165">
        <f t="shared" si="10"/>
        <v>-1758833.2847144322</v>
      </c>
      <c r="T76" s="165">
        <f t="shared" si="11"/>
        <v>596897630.79932213</v>
      </c>
      <c r="U76" s="68">
        <f t="shared" si="12"/>
        <v>1.4376767949686426</v>
      </c>
      <c r="V76" s="148">
        <f t="shared" si="13"/>
        <v>6.4693463214921837E-2</v>
      </c>
      <c r="W76" s="165">
        <f t="shared" si="14"/>
        <v>3.9325097065987302E-2</v>
      </c>
      <c r="X76" s="165">
        <f t="shared" si="15"/>
        <v>-3.6762508340049786E-2</v>
      </c>
      <c r="Y76" s="165">
        <f t="shared" si="16"/>
        <v>3.4366908673726874E-2</v>
      </c>
      <c r="Z76" s="2"/>
    </row>
    <row r="77" spans="1:26" x14ac:dyDescent="0.2">
      <c r="A77" s="162">
        <v>2.3820000000000001E-2</v>
      </c>
      <c r="B77" s="7">
        <f t="shared" si="20"/>
        <v>2.4985E-2</v>
      </c>
      <c r="C77" s="7">
        <f t="shared" si="1"/>
        <v>5.391682776572698</v>
      </c>
      <c r="D77" s="163">
        <f t="shared" si="21"/>
        <v>5.3243640099376037</v>
      </c>
      <c r="E77" s="164">
        <f t="shared" si="17"/>
        <v>98.701959979632505</v>
      </c>
      <c r="F77" s="162">
        <f t="shared" si="3"/>
        <v>4.1998706439841611E-2</v>
      </c>
      <c r="G77" s="162">
        <v>4.2000000000000003E-2</v>
      </c>
      <c r="H77" s="168">
        <f t="shared" si="4"/>
        <v>23.82</v>
      </c>
      <c r="I77" s="162">
        <f t="shared" si="0"/>
        <v>0.22361640103222735</v>
      </c>
      <c r="J77" s="165">
        <f t="shared" si="5"/>
        <v>0.46616104059957203</v>
      </c>
      <c r="K77" s="165">
        <f t="shared" si="6"/>
        <v>1.553052026589999</v>
      </c>
      <c r="L77" s="165">
        <f t="shared" si="7"/>
        <v>5.1741144952676628</v>
      </c>
      <c r="M77" s="186">
        <f t="shared" si="18"/>
        <v>24.957824424416472</v>
      </c>
      <c r="N77" s="162">
        <v>0.31193906646788427</v>
      </c>
      <c r="O77" s="166">
        <f t="shared" si="19"/>
        <v>4.2362819830664034E-2</v>
      </c>
      <c r="P77" s="2"/>
      <c r="Q77" s="162">
        <f t="shared" si="8"/>
        <v>1.0493376803994425</v>
      </c>
      <c r="R77" s="165">
        <f t="shared" si="9"/>
        <v>4906.9188985557894</v>
      </c>
      <c r="S77" s="165">
        <f t="shared" si="10"/>
        <v>-1677240.5857242576</v>
      </c>
      <c r="T77" s="165">
        <f t="shared" si="11"/>
        <v>573299873.21139884</v>
      </c>
      <c r="U77" s="68">
        <f t="shared" si="12"/>
        <v>1.3972067251750255</v>
      </c>
      <c r="V77" s="148">
        <f t="shared" si="13"/>
        <v>5.8680875086398354E-2</v>
      </c>
      <c r="W77" s="165">
        <f t="shared" si="14"/>
        <v>3.9950073712139586E-2</v>
      </c>
      <c r="X77" s="165">
        <f t="shared" si="15"/>
        <v>-3.8963541150681277E-2</v>
      </c>
      <c r="Y77" s="165">
        <f t="shared" si="16"/>
        <v>3.8001370158661611E-2</v>
      </c>
      <c r="Z77" s="2"/>
    </row>
    <row r="78" spans="1:26" x14ac:dyDescent="0.2">
      <c r="A78" s="162">
        <v>2.1700000000000001E-2</v>
      </c>
      <c r="B78" s="7">
        <f t="shared" si="20"/>
        <v>2.2760000000000002E-2</v>
      </c>
      <c r="C78" s="7">
        <f t="shared" si="1"/>
        <v>5.5261611471049701</v>
      </c>
      <c r="D78" s="163">
        <f t="shared" si="21"/>
        <v>5.4589219618388345</v>
      </c>
      <c r="E78" s="164">
        <f t="shared" si="17"/>
        <v>98.740958778469505</v>
      </c>
      <c r="F78" s="162">
        <f t="shared" si="3"/>
        <v>3.8998798836995779E-2</v>
      </c>
      <c r="G78" s="162">
        <v>3.9E-2</v>
      </c>
      <c r="H78" s="168">
        <f t="shared" si="4"/>
        <v>21.7</v>
      </c>
      <c r="I78" s="162">
        <f t="shared" si="0"/>
        <v>0.21289139945661106</v>
      </c>
      <c r="J78" s="165">
        <f t="shared" si="5"/>
        <v>0.46853550052434706</v>
      </c>
      <c r="K78" s="165">
        <f t="shared" si="6"/>
        <v>1.6240079031921075</v>
      </c>
      <c r="L78" s="165">
        <f t="shared" si="7"/>
        <v>5.6290327342941122</v>
      </c>
      <c r="M78" s="186">
        <f t="shared" si="18"/>
        <v>22.73530294497964</v>
      </c>
      <c r="N78" s="162">
        <v>0.29000053081128657</v>
      </c>
      <c r="O78" s="166">
        <f t="shared" si="19"/>
        <v>3.9383461573641323E-2</v>
      </c>
      <c r="P78" s="2"/>
      <c r="Q78" s="162">
        <f t="shared" si="8"/>
        <v>0.88761266153002405</v>
      </c>
      <c r="R78" s="165">
        <f t="shared" si="9"/>
        <v>4615.9372931435209</v>
      </c>
      <c r="S78" s="165">
        <f t="shared" si="10"/>
        <v>-1588050.2300791284</v>
      </c>
      <c r="T78" s="165">
        <f t="shared" si="11"/>
        <v>546347008.87301683</v>
      </c>
      <c r="U78" s="68">
        <f t="shared" si="12"/>
        <v>1.3567007454976439</v>
      </c>
      <c r="V78" s="148">
        <f t="shared" si="13"/>
        <v>5.2909699455664823E-2</v>
      </c>
      <c r="W78" s="165">
        <f t="shared" si="14"/>
        <v>4.0241834904071447E-2</v>
      </c>
      <c r="X78" s="165">
        <f t="shared" si="15"/>
        <v>-4.0878132498806487E-2</v>
      </c>
      <c r="Y78" s="165">
        <f t="shared" si="16"/>
        <v>4.1524491131514352E-2</v>
      </c>
      <c r="Z78" s="2"/>
    </row>
    <row r="79" spans="1:26" x14ac:dyDescent="0.2">
      <c r="A79" s="162">
        <v>1.9760000000000003E-2</v>
      </c>
      <c r="B79" s="7">
        <f t="shared" si="20"/>
        <v>2.0730000000000002E-2</v>
      </c>
      <c r="C79" s="7">
        <f t="shared" si="1"/>
        <v>5.6612732428521335</v>
      </c>
      <c r="D79" s="163">
        <f t="shared" si="21"/>
        <v>5.5937171949785522</v>
      </c>
      <c r="E79" s="164">
        <f t="shared" si="17"/>
        <v>98.776957669703648</v>
      </c>
      <c r="F79" s="162">
        <f t="shared" si="3"/>
        <v>3.5998891234149948E-2</v>
      </c>
      <c r="G79" s="162">
        <v>3.5999999999999997E-2</v>
      </c>
      <c r="H79" s="168">
        <f t="shared" si="4"/>
        <v>19.760000000000002</v>
      </c>
      <c r="I79" s="162">
        <f t="shared" si="0"/>
        <v>0.20136761689662724</v>
      </c>
      <c r="J79" s="165">
        <f t="shared" si="5"/>
        <v>0.46678710591827938</v>
      </c>
      <c r="K79" s="165">
        <f t="shared" si="6"/>
        <v>1.6808684059614079</v>
      </c>
      <c r="L79" s="165">
        <f t="shared" si="7"/>
        <v>6.0526920352720159</v>
      </c>
      <c r="M79" s="186">
        <f t="shared" si="18"/>
        <v>20.70729340111836</v>
      </c>
      <c r="N79" s="162">
        <v>0.26643722040634332</v>
      </c>
      <c r="O79" s="166">
        <f t="shared" si="19"/>
        <v>3.6183451120954425E-2</v>
      </c>
      <c r="P79" s="2"/>
      <c r="Q79" s="162">
        <f t="shared" si="8"/>
        <v>0.7462570152839284</v>
      </c>
      <c r="R79" s="165">
        <f t="shared" si="9"/>
        <v>4311.2963460847941</v>
      </c>
      <c r="S79" s="165">
        <f t="shared" si="10"/>
        <v>-1491994.6013885492</v>
      </c>
      <c r="T79" s="165">
        <f t="shared" si="11"/>
        <v>516329129.7741828</v>
      </c>
      <c r="U79" s="68">
        <f t="shared" si="12"/>
        <v>1.3161233370500693</v>
      </c>
      <c r="V79" s="148">
        <f t="shared" si="13"/>
        <v>4.7378980861191917E-2</v>
      </c>
      <c r="W79" s="165">
        <f t="shared" si="14"/>
        <v>4.0173259720552669E-2</v>
      </c>
      <c r="X79" s="165">
        <f t="shared" si="15"/>
        <v>-4.2438599783570854E-2</v>
      </c>
      <c r="Y79" s="165">
        <f t="shared" si="16"/>
        <v>4.4831680678097667E-2</v>
      </c>
      <c r="Z79" s="2"/>
    </row>
    <row r="80" spans="1:26" x14ac:dyDescent="0.2">
      <c r="A80" s="162">
        <v>1.7999999999999999E-2</v>
      </c>
      <c r="B80" s="7">
        <f t="shared" si="20"/>
        <v>1.8880000000000001E-2</v>
      </c>
      <c r="C80" s="7">
        <f t="shared" si="1"/>
        <v>5.7958592832197748</v>
      </c>
      <c r="D80" s="163">
        <f t="shared" si="21"/>
        <v>5.7285662630359546</v>
      </c>
      <c r="E80" s="164">
        <f t="shared" si="17"/>
        <v>98.80995665333495</v>
      </c>
      <c r="F80" s="162">
        <f t="shared" si="3"/>
        <v>3.299898363130413E-2</v>
      </c>
      <c r="G80" s="162">
        <v>3.3000000000000002E-2</v>
      </c>
      <c r="H80" s="168">
        <f t="shared" si="4"/>
        <v>18</v>
      </c>
      <c r="I80" s="162">
        <f t="shared" si="0"/>
        <v>0.18903686434476452</v>
      </c>
      <c r="J80" s="165">
        <f t="shared" si="5"/>
        <v>0.4605356850240806</v>
      </c>
      <c r="K80" s="165">
        <f t="shared" si="6"/>
        <v>1.720460275309448</v>
      </c>
      <c r="L80" s="165">
        <f t="shared" si="7"/>
        <v>6.4272621105638947</v>
      </c>
      <c r="M80" s="186">
        <f t="shared" si="18"/>
        <v>18.859480374602057</v>
      </c>
      <c r="N80" s="162">
        <v>0.24518875465213635</v>
      </c>
      <c r="O80" s="166">
        <f t="shared" si="19"/>
        <v>3.329780766303192E-2</v>
      </c>
      <c r="P80" s="2"/>
      <c r="Q80" s="162">
        <f t="shared" si="8"/>
        <v>0.62302081095902206</v>
      </c>
      <c r="R80" s="165">
        <f t="shared" si="9"/>
        <v>3994.3879898447108</v>
      </c>
      <c r="S80" s="165">
        <f t="shared" si="10"/>
        <v>-1389712.9002230815</v>
      </c>
      <c r="T80" s="165">
        <f t="shared" si="11"/>
        <v>483503843.38140649</v>
      </c>
      <c r="U80" s="68">
        <f t="shared" si="12"/>
        <v>1.2755297226774578</v>
      </c>
      <c r="V80" s="148">
        <f t="shared" si="13"/>
        <v>4.2091184439875327E-2</v>
      </c>
      <c r="W80" s="165">
        <f t="shared" si="14"/>
        <v>3.9710033426315156E-2</v>
      </c>
      <c r="X80" s="165">
        <f t="shared" si="15"/>
        <v>-4.3561226288760795E-2</v>
      </c>
      <c r="Y80" s="165">
        <f t="shared" si="16"/>
        <v>4.7785918873670112E-2</v>
      </c>
      <c r="Z80" s="2"/>
    </row>
    <row r="81" spans="1:26" x14ac:dyDescent="0.2">
      <c r="A81" s="162">
        <v>1.6399999999999998E-2</v>
      </c>
      <c r="B81" s="7">
        <f t="shared" si="20"/>
        <v>1.72E-2</v>
      </c>
      <c r="C81" s="7">
        <f t="shared" si="1"/>
        <v>5.9301603749313667</v>
      </c>
      <c r="D81" s="163">
        <f t="shared" si="21"/>
        <v>5.8630098290755708</v>
      </c>
      <c r="E81" s="164">
        <f t="shared" si="17"/>
        <v>98.840955698564358</v>
      </c>
      <c r="F81" s="162">
        <f t="shared" si="3"/>
        <v>3.0999045229406906E-2</v>
      </c>
      <c r="G81" s="162">
        <v>3.1E-2</v>
      </c>
      <c r="H81" s="168">
        <f t="shared" si="4"/>
        <v>16.399999999999999</v>
      </c>
      <c r="I81" s="162">
        <f t="shared" si="0"/>
        <v>0.18174770687197087</v>
      </c>
      <c r="J81" s="165">
        <f t="shared" si="5"/>
        <v>0.46432338554070857</v>
      </c>
      <c r="K81" s="165">
        <f t="shared" si="6"/>
        <v>1.7970355851459257</v>
      </c>
      <c r="L81" s="165">
        <f t="shared" si="7"/>
        <v>6.9549305394561785</v>
      </c>
      <c r="M81" s="186">
        <f t="shared" si="18"/>
        <v>17.181385275931621</v>
      </c>
      <c r="N81" s="162">
        <v>0.23081752228773056</v>
      </c>
      <c r="O81" s="166">
        <f t="shared" si="19"/>
        <v>3.1346125450568127E-2</v>
      </c>
      <c r="P81" s="2"/>
      <c r="Q81" s="162">
        <f t="shared" si="8"/>
        <v>0.53318357794579874</v>
      </c>
      <c r="R81" s="165">
        <f t="shared" si="9"/>
        <v>3788.6292121124152</v>
      </c>
      <c r="S81" s="165">
        <f t="shared" si="10"/>
        <v>-1324490.953839133</v>
      </c>
      <c r="T81" s="165">
        <f t="shared" si="11"/>
        <v>463037206.48967117</v>
      </c>
      <c r="U81" s="68">
        <f t="shared" si="12"/>
        <v>1.2350581765755018</v>
      </c>
      <c r="V81" s="148">
        <f t="shared" si="13"/>
        <v>3.8285624276612799E-2</v>
      </c>
      <c r="W81" s="165">
        <f t="shared" si="14"/>
        <v>4.0106643464263902E-2</v>
      </c>
      <c r="X81" s="165">
        <f t="shared" si="15"/>
        <v>-4.5619478574950766E-2</v>
      </c>
      <c r="Y81" s="165">
        <f t="shared" si="16"/>
        <v>5.1890077196431066E-2</v>
      </c>
      <c r="Z81" s="2"/>
    </row>
    <row r="82" spans="1:26" x14ac:dyDescent="0.2">
      <c r="A82" s="162">
        <v>1.494E-2</v>
      </c>
      <c r="B82" s="7">
        <f t="shared" si="20"/>
        <v>1.567E-2</v>
      </c>
      <c r="C82" s="7">
        <f t="shared" si="1"/>
        <v>6.0646760416475747</v>
      </c>
      <c r="D82" s="163">
        <f t="shared" si="21"/>
        <v>5.9974182082894707</v>
      </c>
      <c r="E82" s="164">
        <f t="shared" si="17"/>
        <v>98.870954774592818</v>
      </c>
      <c r="F82" s="162">
        <f t="shared" si="3"/>
        <v>2.9999076028458294E-2</v>
      </c>
      <c r="G82" s="162">
        <v>0.03</v>
      </c>
      <c r="H82" s="168">
        <f t="shared" si="4"/>
        <v>14.94</v>
      </c>
      <c r="I82" s="162">
        <f t="shared" si="0"/>
        <v>0.17991700480493594</v>
      </c>
      <c r="J82" s="165">
        <f t="shared" si="5"/>
        <v>0.48109763560991109</v>
      </c>
      <c r="K82" s="165">
        <f t="shared" si="6"/>
        <v>1.9266192464890879</v>
      </c>
      <c r="L82" s="165">
        <f t="shared" si="7"/>
        <v>7.7154021267148227</v>
      </c>
      <c r="M82" s="186">
        <f t="shared" si="18"/>
        <v>15.652986935406284</v>
      </c>
      <c r="N82" s="162">
        <v>0.22301548035849469</v>
      </c>
      <c r="O82" s="166">
        <f t="shared" si="19"/>
        <v>3.0286570774387369E-2</v>
      </c>
      <c r="P82" s="2"/>
      <c r="Q82" s="162">
        <f t="shared" si="8"/>
        <v>0.47008552136594145</v>
      </c>
      <c r="R82" s="165">
        <f t="shared" si="9"/>
        <v>3698.5775481322125</v>
      </c>
      <c r="S82" s="165">
        <f t="shared" si="10"/>
        <v>-1298668.0442163798</v>
      </c>
      <c r="T82" s="165">
        <f t="shared" si="11"/>
        <v>455996573.58015972</v>
      </c>
      <c r="U82" s="68">
        <f t="shared" si="12"/>
        <v>1.1945972227635386</v>
      </c>
      <c r="V82" s="148">
        <f t="shared" si="13"/>
        <v>3.5836812909068524E-2</v>
      </c>
      <c r="W82" s="165">
        <f t="shared" si="14"/>
        <v>4.1623256302401164E-2</v>
      </c>
      <c r="X82" s="165">
        <f t="shared" si="15"/>
        <v>-4.9028673190346303E-2</v>
      </c>
      <c r="Y82" s="165">
        <f t="shared" si="16"/>
        <v>5.7751627535856949E-2</v>
      </c>
      <c r="Z82" s="2"/>
    </row>
    <row r="83" spans="1:26" x14ac:dyDescent="0.2">
      <c r="A83" s="162">
        <v>1.3609999999999999E-2</v>
      </c>
      <c r="B83" s="7">
        <f t="shared" si="20"/>
        <v>1.4274999999999999E-2</v>
      </c>
      <c r="C83" s="7">
        <f t="shared" si="1"/>
        <v>6.1991891229328173</v>
      </c>
      <c r="D83" s="163">
        <f t="shared" si="21"/>
        <v>6.1319325822901956</v>
      </c>
      <c r="E83" s="164">
        <f t="shared" si="17"/>
        <v>98.900953850621278</v>
      </c>
      <c r="F83" s="162">
        <f t="shared" si="3"/>
        <v>2.9999076028458294E-2</v>
      </c>
      <c r="G83" s="162">
        <v>0.03</v>
      </c>
      <c r="H83" s="168">
        <f t="shared" si="4"/>
        <v>13.61</v>
      </c>
      <c r="I83" s="162">
        <f t="shared" si="0"/>
        <v>0.18395231173750418</v>
      </c>
      <c r="J83" s="165">
        <f t="shared" si="5"/>
        <v>0.51396028529809068</v>
      </c>
      <c r="K83" s="165">
        <f t="shared" si="6"/>
        <v>2.1273571288196851</v>
      </c>
      <c r="L83" s="165">
        <f t="shared" si="7"/>
        <v>8.8054436947693588</v>
      </c>
      <c r="M83" s="186">
        <f t="shared" si="18"/>
        <v>14.259502095094357</v>
      </c>
      <c r="N83" s="162">
        <v>0.22301976686448471</v>
      </c>
      <c r="O83" s="166">
        <f t="shared" si="19"/>
        <v>3.0287152902438903E-2</v>
      </c>
      <c r="P83" s="2"/>
      <c r="Q83" s="162">
        <f t="shared" si="8"/>
        <v>0.42823681030624217</v>
      </c>
      <c r="R83" s="165">
        <f t="shared" si="9"/>
        <v>3728.0242976334202</v>
      </c>
      <c r="S83" s="165">
        <f t="shared" si="10"/>
        <v>-1314208.1678593259</v>
      </c>
      <c r="T83" s="165">
        <f t="shared" si="11"/>
        <v>463286440.90774047</v>
      </c>
      <c r="U83" s="68">
        <f t="shared" si="12"/>
        <v>1.1541043613413575</v>
      </c>
      <c r="V83" s="148">
        <f t="shared" si="13"/>
        <v>3.4622064480654691E-2</v>
      </c>
      <c r="W83" s="165">
        <f t="shared" si="14"/>
        <v>4.453418662199491E-2</v>
      </c>
      <c r="X83" s="165">
        <f t="shared" si="15"/>
        <v>-5.4260819391199908E-2</v>
      </c>
      <c r="Y83" s="165">
        <f t="shared" si="16"/>
        <v>6.6111828784367915E-2</v>
      </c>
      <c r="Z83" s="2"/>
    </row>
    <row r="84" spans="1:26" x14ac:dyDescent="0.2">
      <c r="A84" s="162">
        <v>1.24E-2</v>
      </c>
      <c r="B84" s="7">
        <f t="shared" si="20"/>
        <v>1.3004999999999999E-2</v>
      </c>
      <c r="C84" s="7">
        <f t="shared" si="1"/>
        <v>6.3335160691625738</v>
      </c>
      <c r="D84" s="163">
        <f t="shared" si="21"/>
        <v>6.266352596047696</v>
      </c>
      <c r="E84" s="164">
        <f t="shared" si="17"/>
        <v>98.930952926649738</v>
      </c>
      <c r="F84" s="162">
        <f t="shared" si="3"/>
        <v>2.9999076028458294E-2</v>
      </c>
      <c r="G84" s="162">
        <v>0.03</v>
      </c>
      <c r="H84" s="168">
        <f t="shared" si="4"/>
        <v>12.4</v>
      </c>
      <c r="I84" s="162">
        <f t="shared" si="0"/>
        <v>0.18798478794996185</v>
      </c>
      <c r="J84" s="165">
        <f t="shared" si="5"/>
        <v>0.54788435374734068</v>
      </c>
      <c r="K84" s="165">
        <f t="shared" si="6"/>
        <v>2.3414204544205894</v>
      </c>
      <c r="L84" s="165">
        <f t="shared" si="7"/>
        <v>10.006217018030199</v>
      </c>
      <c r="M84" s="186">
        <f t="shared" si="18"/>
        <v>12.99091990584192</v>
      </c>
      <c r="N84" s="162">
        <v>0.22332880237705285</v>
      </c>
      <c r="O84" s="166">
        <f t="shared" si="19"/>
        <v>3.0329121405738083E-2</v>
      </c>
      <c r="P84" s="2"/>
      <c r="Q84" s="162">
        <f t="shared" si="8"/>
        <v>0.39013798375010011</v>
      </c>
      <c r="R84" s="165">
        <f t="shared" si="9"/>
        <v>3754.9339828818429</v>
      </c>
      <c r="S84" s="165">
        <f t="shared" si="10"/>
        <v>-1328463.1726589086</v>
      </c>
      <c r="T84" s="165">
        <f t="shared" si="11"/>
        <v>469998782.71002531</v>
      </c>
      <c r="U84" s="68">
        <f t="shared" si="12"/>
        <v>1.1136399051827846</v>
      </c>
      <c r="V84" s="148">
        <f t="shared" si="13"/>
        <v>3.3408168183903443E-2</v>
      </c>
      <c r="W84" s="165">
        <f t="shared" si="14"/>
        <v>4.7541348746386734E-2</v>
      </c>
      <c r="X84" s="165">
        <f t="shared" si="15"/>
        <v>-5.9848505287454029E-2</v>
      </c>
      <c r="Y84" s="165">
        <f t="shared" si="16"/>
        <v>7.5341648472155354E-2</v>
      </c>
      <c r="Z84" s="2"/>
    </row>
    <row r="85" spans="1:26" x14ac:dyDescent="0.2">
      <c r="A85" s="162">
        <v>1.129E-2</v>
      </c>
      <c r="B85" s="7">
        <f t="shared" si="20"/>
        <v>1.1845E-2</v>
      </c>
      <c r="C85" s="7">
        <f t="shared" si="1"/>
        <v>6.4688107036638103</v>
      </c>
      <c r="D85" s="163">
        <f t="shared" si="21"/>
        <v>6.4011633864131916</v>
      </c>
      <c r="E85" s="164">
        <f t="shared" si="17"/>
        <v>98.961951971879145</v>
      </c>
      <c r="F85" s="162">
        <f t="shared" si="3"/>
        <v>3.0999045229406906E-2</v>
      </c>
      <c r="G85" s="162">
        <v>3.1E-2</v>
      </c>
      <c r="H85" s="168">
        <f t="shared" si="4"/>
        <v>11.29</v>
      </c>
      <c r="I85" s="162">
        <f t="shared" si="0"/>
        <v>0.198429953336246</v>
      </c>
      <c r="J85" s="165">
        <f t="shared" si="5"/>
        <v>0.60242906246488814</v>
      </c>
      <c r="K85" s="165">
        <f t="shared" si="6"/>
        <v>2.6557348557311138</v>
      </c>
      <c r="L85" s="165">
        <f t="shared" si="7"/>
        <v>11.707482363296894</v>
      </c>
      <c r="M85" s="186">
        <f t="shared" si="18"/>
        <v>11.831990534140919</v>
      </c>
      <c r="N85" s="162">
        <v>0.2291225024827101</v>
      </c>
      <c r="O85" s="166">
        <f t="shared" si="19"/>
        <v>3.1115933639639944E-2</v>
      </c>
      <c r="P85" s="2"/>
      <c r="Q85" s="162">
        <f t="shared" si="8"/>
        <v>0.36718369074232476</v>
      </c>
      <c r="R85" s="165">
        <f t="shared" si="9"/>
        <v>3905.5840516990197</v>
      </c>
      <c r="S85" s="165">
        <f t="shared" si="10"/>
        <v>-1386292.3417722408</v>
      </c>
      <c r="T85" s="165">
        <f t="shared" si="11"/>
        <v>492066341.78576511</v>
      </c>
      <c r="U85" s="68">
        <f t="shared" si="12"/>
        <v>1.0730578135436017</v>
      </c>
      <c r="V85" s="148">
        <f t="shared" si="13"/>
        <v>3.3263767695806593E-2</v>
      </c>
      <c r="W85" s="165">
        <f t="shared" si="14"/>
        <v>5.2344451905997173E-2</v>
      </c>
      <c r="X85" s="165">
        <f t="shared" si="15"/>
        <v>-6.8019247996574508E-2</v>
      </c>
      <c r="Y85" s="165">
        <f t="shared" si="16"/>
        <v>8.8387936630384828E-2</v>
      </c>
      <c r="Z85" s="2"/>
    </row>
    <row r="86" spans="1:26" x14ac:dyDescent="0.2">
      <c r="A86" s="162">
        <v>1.0289999999999999E-2</v>
      </c>
      <c r="B86" s="7">
        <f t="shared" si="20"/>
        <v>1.0789999999999999E-2</v>
      </c>
      <c r="C86" s="7">
        <f t="shared" si="1"/>
        <v>6.6026132075428441</v>
      </c>
      <c r="D86" s="163">
        <f t="shared" si="21"/>
        <v>6.5357119556033272</v>
      </c>
      <c r="E86" s="164">
        <f t="shared" si="17"/>
        <v>98.992951017108552</v>
      </c>
      <c r="F86" s="162">
        <f t="shared" si="3"/>
        <v>3.0999045229406906E-2</v>
      </c>
      <c r="G86" s="162">
        <v>3.1E-2</v>
      </c>
      <c r="H86" s="168">
        <f t="shared" si="4"/>
        <v>10.29</v>
      </c>
      <c r="I86" s="162">
        <f t="shared" si="0"/>
        <v>0.202600830518123</v>
      </c>
      <c r="J86" s="165">
        <f t="shared" si="5"/>
        <v>0.6397638520893606</v>
      </c>
      <c r="K86" s="165">
        <f t="shared" si="6"/>
        <v>2.9064000213413332</v>
      </c>
      <c r="L86" s="165">
        <f t="shared" si="7"/>
        <v>13.2035610584529</v>
      </c>
      <c r="M86" s="186">
        <f t="shared" si="18"/>
        <v>10.778408973498825</v>
      </c>
      <c r="N86" s="162">
        <v>0.23167761686606453</v>
      </c>
      <c r="O86" s="166">
        <f t="shared" si="19"/>
        <v>3.146293041530647E-2</v>
      </c>
      <c r="P86" s="2"/>
      <c r="Q86" s="162">
        <f t="shared" si="8"/>
        <v>0.33447969802530048</v>
      </c>
      <c r="R86" s="165">
        <f t="shared" si="9"/>
        <v>3928.8352073107976</v>
      </c>
      <c r="S86" s="165">
        <f t="shared" si="10"/>
        <v>-1398690.2920494427</v>
      </c>
      <c r="T86" s="165">
        <f t="shared" si="11"/>
        <v>497942629.2640112</v>
      </c>
      <c r="U86" s="68">
        <f t="shared" si="12"/>
        <v>1.0325546583437002</v>
      </c>
      <c r="V86" s="148">
        <f t="shared" si="13"/>
        <v>3.2008208555831155E-2</v>
      </c>
      <c r="W86" s="165">
        <f t="shared" si="14"/>
        <v>5.5658390653260878E-2</v>
      </c>
      <c r="X86" s="165">
        <f t="shared" si="15"/>
        <v>-7.4579901961998443E-2</v>
      </c>
      <c r="Y86" s="165">
        <f t="shared" si="16"/>
        <v>9.9933931099666584E-2</v>
      </c>
      <c r="Z86" s="2"/>
    </row>
    <row r="87" spans="1:26" x14ac:dyDescent="0.2">
      <c r="A87" s="162">
        <v>9.3710000000000009E-3</v>
      </c>
      <c r="B87" s="7">
        <f t="shared" si="20"/>
        <v>9.830499999999999E-3</v>
      </c>
      <c r="C87" s="7">
        <f t="shared" si="1"/>
        <v>6.7375812754049926</v>
      </c>
      <c r="D87" s="163">
        <f t="shared" si="21"/>
        <v>6.6700972414739184</v>
      </c>
      <c r="E87" s="164">
        <f t="shared" si="17"/>
        <v>99.024950031538907</v>
      </c>
      <c r="F87" s="162">
        <f t="shared" si="3"/>
        <v>3.1999014430355514E-2</v>
      </c>
      <c r="G87" s="162">
        <v>3.2000000000000001E-2</v>
      </c>
      <c r="H87" s="168">
        <f t="shared" si="4"/>
        <v>9.3710000000000004</v>
      </c>
      <c r="I87" s="162">
        <f t="shared" si="0"/>
        <v>0.21343653788179842</v>
      </c>
      <c r="J87" s="165">
        <f t="shared" si="5"/>
        <v>0.70005023214283046</v>
      </c>
      <c r="K87" s="165">
        <f t="shared" si="6"/>
        <v>3.2743530526245981</v>
      </c>
      <c r="L87" s="165">
        <f t="shared" si="7"/>
        <v>15.31516942779122</v>
      </c>
      <c r="M87" s="186">
        <f t="shared" si="18"/>
        <v>9.8197550885956382</v>
      </c>
      <c r="N87" s="162">
        <v>0.23708581546146262</v>
      </c>
      <c r="O87" s="166">
        <f t="shared" si="19"/>
        <v>3.2197389697048558E-2</v>
      </c>
      <c r="Q87" s="162">
        <f t="shared" si="8"/>
        <v>0.31456631135760987</v>
      </c>
      <c r="R87" s="165">
        <f t="shared" si="9"/>
        <v>4077.4622512637384</v>
      </c>
      <c r="S87" s="165">
        <f t="shared" si="10"/>
        <v>-1455514.7888922228</v>
      </c>
      <c r="T87" s="165">
        <f t="shared" si="11"/>
        <v>519569077.56224418</v>
      </c>
      <c r="U87" s="68">
        <f t="shared" si="12"/>
        <v>0.99210065632077338</v>
      </c>
      <c r="V87" s="148">
        <f t="shared" si="13"/>
        <v>3.1746243217973605E-2</v>
      </c>
      <c r="W87" s="165">
        <f t="shared" si="14"/>
        <v>6.0975309282506295E-2</v>
      </c>
      <c r="X87" s="165">
        <f t="shared" si="15"/>
        <v>-8.4171044530838957E-2</v>
      </c>
      <c r="Y87" s="165">
        <f t="shared" si="16"/>
        <v>0.11619071425431997</v>
      </c>
    </row>
    <row r="88" spans="1:26" x14ac:dyDescent="0.2">
      <c r="A88" s="162">
        <v>8.5370000000000012E-3</v>
      </c>
      <c r="B88" s="7">
        <f t="shared" si="20"/>
        <v>8.9540000000000002E-3</v>
      </c>
      <c r="C88" s="7">
        <f t="shared" si="1"/>
        <v>6.8720551053904488</v>
      </c>
      <c r="D88" s="163">
        <f t="shared" si="21"/>
        <v>6.8048181903977207</v>
      </c>
      <c r="E88" s="164">
        <f t="shared" si="17"/>
        <v>99.056949045969262</v>
      </c>
      <c r="F88" s="162">
        <f t="shared" si="3"/>
        <v>3.1999014430355514E-2</v>
      </c>
      <c r="G88" s="162">
        <v>3.2000000000000001E-2</v>
      </c>
      <c r="H88" s="168">
        <f t="shared" si="4"/>
        <v>8.5370000000000008</v>
      </c>
      <c r="I88" s="162">
        <f t="shared" si="0"/>
        <v>0.21774747547048237</v>
      </c>
      <c r="J88" s="165">
        <f t="shared" si="5"/>
        <v>0.74095820229533749</v>
      </c>
      <c r="K88" s="165">
        <f t="shared" si="6"/>
        <v>3.5655149669812349</v>
      </c>
      <c r="L88" s="165">
        <f t="shared" si="7"/>
        <v>17.157373979240976</v>
      </c>
      <c r="M88" s="186">
        <f t="shared" si="18"/>
        <v>8.9442845996759335</v>
      </c>
      <c r="N88" s="162">
        <v>0.23795718790649686</v>
      </c>
      <c r="O88" s="166">
        <f t="shared" si="19"/>
        <v>3.2315726250120823E-2</v>
      </c>
      <c r="Q88" s="162">
        <f t="shared" si="8"/>
        <v>0.28651917520940329</v>
      </c>
      <c r="R88" s="165">
        <f t="shared" si="9"/>
        <v>4097.5105743138129</v>
      </c>
      <c r="S88" s="165">
        <f t="shared" si="10"/>
        <v>-1466262.8236410129</v>
      </c>
      <c r="T88" s="165">
        <f t="shared" si="11"/>
        <v>524690938.31484544</v>
      </c>
      <c r="U88" s="68">
        <f t="shared" si="12"/>
        <v>0.95154560965039403</v>
      </c>
      <c r="V88" s="148">
        <f t="shared" si="13"/>
        <v>3.0448521694344394E-2</v>
      </c>
      <c r="W88" s="165">
        <f t="shared" si="14"/>
        <v>6.4610718992421587E-2</v>
      </c>
      <c r="X88" s="165">
        <f t="shared" si="15"/>
        <v>-9.1809698198636602E-2</v>
      </c>
      <c r="Y88" s="165">
        <f t="shared" si="16"/>
        <v>0.13045854952199812</v>
      </c>
    </row>
    <row r="89" spans="1:26" x14ac:dyDescent="0.2">
      <c r="A89" s="162">
        <v>7.7759999999999999E-3</v>
      </c>
      <c r="B89" s="7">
        <f t="shared" si="20"/>
        <v>8.1565000000000006E-3</v>
      </c>
      <c r="C89" s="7">
        <f t="shared" si="1"/>
        <v>7.0067560657183936</v>
      </c>
      <c r="D89" s="163">
        <f t="shared" si="21"/>
        <v>6.9394055855544217</v>
      </c>
      <c r="E89" s="164">
        <f t="shared" si="17"/>
        <v>99.088948060399616</v>
      </c>
      <c r="F89" s="162">
        <f t="shared" si="3"/>
        <v>3.1999014430355514E-2</v>
      </c>
      <c r="G89" s="162">
        <v>3.2000000000000001E-2</v>
      </c>
      <c r="H89" s="168">
        <f t="shared" si="4"/>
        <v>7.7759999999999998</v>
      </c>
      <c r="I89" s="162">
        <f t="shared" si="0"/>
        <v>0.2220541394702456</v>
      </c>
      <c r="J89" s="165">
        <f t="shared" si="5"/>
        <v>0.78298543944234122</v>
      </c>
      <c r="K89" s="165">
        <f t="shared" si="6"/>
        <v>3.8731313696878913</v>
      </c>
      <c r="L89" s="165">
        <f t="shared" si="7"/>
        <v>19.158908775550838</v>
      </c>
      <c r="M89" s="186">
        <f t="shared" si="18"/>
        <v>8.1476200205949674</v>
      </c>
      <c r="N89" s="162">
        <v>0.23755594876569763</v>
      </c>
      <c r="O89" s="166">
        <f t="shared" si="19"/>
        <v>3.2261236052329459E-2</v>
      </c>
      <c r="Q89" s="162">
        <f t="shared" si="8"/>
        <v>0.26099996120119479</v>
      </c>
      <c r="R89" s="165">
        <f t="shared" si="9"/>
        <v>4115.7946370404534</v>
      </c>
      <c r="S89" s="165">
        <f t="shared" si="10"/>
        <v>-1476087.9818849056</v>
      </c>
      <c r="T89" s="165">
        <f t="shared" si="11"/>
        <v>529383976.22088128</v>
      </c>
      <c r="U89" s="68">
        <f t="shared" si="12"/>
        <v>0.91103076666994531</v>
      </c>
      <c r="V89" s="148">
        <f t="shared" si="13"/>
        <v>2.9152086649169427E-2</v>
      </c>
      <c r="W89" s="165">
        <f t="shared" si="14"/>
        <v>6.834762663477624E-2</v>
      </c>
      <c r="X89" s="165">
        <f t="shared" si="15"/>
        <v>-9.9888813924401729E-2</v>
      </c>
      <c r="Y89" s="165">
        <f t="shared" si="16"/>
        <v>0.14598568580210097</v>
      </c>
    </row>
    <row r="90" spans="1:26" x14ac:dyDescent="0.2">
      <c r="A90" s="162">
        <v>7.084E-3</v>
      </c>
      <c r="B90" s="7">
        <f t="shared" si="20"/>
        <v>7.43E-3</v>
      </c>
      <c r="C90" s="7">
        <f t="shared" si="1"/>
        <v>7.1412200725722599</v>
      </c>
      <c r="D90" s="163">
        <f t="shared" si="21"/>
        <v>7.0739880691453267</v>
      </c>
      <c r="E90" s="164">
        <f t="shared" si="17"/>
        <v>99.119947105629024</v>
      </c>
      <c r="F90" s="162">
        <f t="shared" si="3"/>
        <v>3.0999045229406906E-2</v>
      </c>
      <c r="G90" s="162">
        <v>3.1E-2</v>
      </c>
      <c r="H90" s="168">
        <f t="shared" si="4"/>
        <v>7.0839999999999996</v>
      </c>
      <c r="I90" s="162">
        <f t="shared" si="0"/>
        <v>0.21928687610772082</v>
      </c>
      <c r="J90" s="165">
        <f t="shared" si="5"/>
        <v>0.80035250214091136</v>
      </c>
      <c r="K90" s="165">
        <f t="shared" si="6"/>
        <v>4.0667530554236562</v>
      </c>
      <c r="L90" s="165">
        <f t="shared" si="7"/>
        <v>20.663995388979057</v>
      </c>
      <c r="M90" s="186">
        <f t="shared" si="18"/>
        <v>7.4219393691945541</v>
      </c>
      <c r="N90" s="162">
        <v>0.23053786626406472</v>
      </c>
      <c r="O90" s="166">
        <f t="shared" si="19"/>
        <v>3.1308146822628828E-2</v>
      </c>
      <c r="Q90" s="162">
        <f t="shared" si="8"/>
        <v>0.23032290605449329</v>
      </c>
      <c r="R90" s="165">
        <f t="shared" si="9"/>
        <v>4003.3461333441041</v>
      </c>
      <c r="S90" s="165">
        <f t="shared" si="10"/>
        <v>-1438667.8980620841</v>
      </c>
      <c r="T90" s="165">
        <f t="shared" si="11"/>
        <v>517008835.10301018</v>
      </c>
      <c r="U90" s="68">
        <f t="shared" si="12"/>
        <v>0.87051740221812779</v>
      </c>
      <c r="V90" s="148">
        <f t="shared" si="13"/>
        <v>2.6985208324345547E-2</v>
      </c>
      <c r="W90" s="165">
        <f t="shared" si="14"/>
        <v>6.99335218197705E-2</v>
      </c>
      <c r="X90" s="165">
        <f t="shared" si="15"/>
        <v>-0.10503981316623506</v>
      </c>
      <c r="Y90" s="165">
        <f t="shared" si="16"/>
        <v>0.15776929379350077</v>
      </c>
    </row>
    <row r="91" spans="1:26" x14ac:dyDescent="0.2">
      <c r="A91" s="162">
        <v>6.4530000000000004E-3</v>
      </c>
      <c r="B91" s="7">
        <f t="shared" si="20"/>
        <v>6.7685000000000002E-3</v>
      </c>
      <c r="C91" s="7">
        <f t="shared" si="1"/>
        <v>7.2758142591799571</v>
      </c>
      <c r="D91" s="163">
        <f t="shared" si="21"/>
        <v>7.208517165876108</v>
      </c>
      <c r="E91" s="164">
        <f t="shared" si="17"/>
        <v>99.150946150858431</v>
      </c>
      <c r="F91" s="162">
        <f t="shared" si="3"/>
        <v>3.0999045229406906E-2</v>
      </c>
      <c r="G91" s="162">
        <v>3.1E-2</v>
      </c>
      <c r="H91" s="168">
        <f t="shared" si="4"/>
        <v>6.4530000000000003</v>
      </c>
      <c r="I91" s="162">
        <f t="shared" si="0"/>
        <v>0.22345714966194954</v>
      </c>
      <c r="J91" s="165">
        <f t="shared" si="5"/>
        <v>0.84329353326737622</v>
      </c>
      <c r="K91" s="165">
        <f t="shared" si="6"/>
        <v>4.3983926431888101</v>
      </c>
      <c r="L91" s="165">
        <f t="shared" si="7"/>
        <v>22.940835047911616</v>
      </c>
      <c r="M91" s="186">
        <f t="shared" si="18"/>
        <v>6.7611428028107783</v>
      </c>
      <c r="N91" s="162">
        <v>0.23031488960039626</v>
      </c>
      <c r="O91" s="166">
        <f t="shared" si="19"/>
        <v>3.1277865523346923E-2</v>
      </c>
      <c r="Q91" s="162">
        <f t="shared" si="8"/>
        <v>0.20981703763524065</v>
      </c>
      <c r="R91" s="165">
        <f t="shared" si="9"/>
        <v>4018.0979362567591</v>
      </c>
      <c r="S91" s="165">
        <f t="shared" si="10"/>
        <v>-1446627.1714536436</v>
      </c>
      <c r="T91" s="165">
        <f t="shared" si="11"/>
        <v>520826074.02485234</v>
      </c>
      <c r="U91" s="68">
        <f t="shared" si="12"/>
        <v>0.83002010881258093</v>
      </c>
      <c r="V91" s="148">
        <f t="shared" si="13"/>
        <v>2.5729830894398439E-2</v>
      </c>
      <c r="W91" s="165">
        <f t="shared" si="14"/>
        <v>7.3755502922572685E-2</v>
      </c>
      <c r="X91" s="165">
        <f t="shared" si="15"/>
        <v>-0.11376730862864784</v>
      </c>
      <c r="Y91" s="165">
        <f t="shared" si="16"/>
        <v>0.17548521804797884</v>
      </c>
    </row>
    <row r="92" spans="1:26" x14ac:dyDescent="0.2">
      <c r="A92" s="162">
        <v>5.8780000000000004E-3</v>
      </c>
      <c r="B92" s="7">
        <f t="shared" si="20"/>
        <v>6.1655000000000008E-3</v>
      </c>
      <c r="C92" s="7">
        <f t="shared" si="1"/>
        <v>7.4104589256728426</v>
      </c>
      <c r="D92" s="163">
        <f t="shared" si="21"/>
        <v>7.3431365924263998</v>
      </c>
      <c r="E92" s="164">
        <f t="shared" si="17"/>
        <v>99.180945226886891</v>
      </c>
      <c r="F92" s="162">
        <f t="shared" si="3"/>
        <v>2.9999076028458294E-2</v>
      </c>
      <c r="G92" s="162">
        <v>0.03</v>
      </c>
      <c r="H92" s="168">
        <f t="shared" si="4"/>
        <v>5.8780000000000001</v>
      </c>
      <c r="I92" s="162">
        <f t="shared" si="0"/>
        <v>0.22028731292355375</v>
      </c>
      <c r="J92" s="165">
        <f t="shared" si="5"/>
        <v>0.85876120050313232</v>
      </c>
      <c r="K92" s="165">
        <f t="shared" si="6"/>
        <v>4.5946737827401796</v>
      </c>
      <c r="L92" s="165">
        <f t="shared" si="7"/>
        <v>24.583117119673535</v>
      </c>
      <c r="M92" s="186">
        <f t="shared" si="18"/>
        <v>6.1587932259493821</v>
      </c>
      <c r="N92" s="162">
        <v>0.22280181465667939</v>
      </c>
      <c r="O92" s="166">
        <f t="shared" si="19"/>
        <v>3.0257553948337065E-2</v>
      </c>
      <c r="Q92" s="162">
        <f t="shared" si="8"/>
        <v>0.18495930325345963</v>
      </c>
      <c r="R92" s="165">
        <f t="shared" si="9"/>
        <v>3901.5181882547859</v>
      </c>
      <c r="S92" s="165">
        <f t="shared" si="10"/>
        <v>-1407007.8305934903</v>
      </c>
      <c r="T92" s="165">
        <f t="shared" si="11"/>
        <v>507410433.53611523</v>
      </c>
      <c r="U92" s="68">
        <f t="shared" si="12"/>
        <v>0.78949562342185919</v>
      </c>
      <c r="V92" s="148">
        <f t="shared" si="13"/>
        <v>2.3684139231167432E-2</v>
      </c>
      <c r="W92" s="165">
        <f t="shared" si="14"/>
        <v>7.5175965977097053E-2</v>
      </c>
      <c r="X92" s="165">
        <f t="shared" si="15"/>
        <v>-0.11900482954357212</v>
      </c>
      <c r="Y92" s="165">
        <f t="shared" si="16"/>
        <v>0.18838666415020547</v>
      </c>
    </row>
    <row r="93" spans="1:26" x14ac:dyDescent="0.2">
      <c r="A93" s="162">
        <v>5.3550000000000004E-3</v>
      </c>
      <c r="B93" s="7">
        <f t="shared" si="20"/>
        <v>5.6165E-3</v>
      </c>
      <c r="C93" s="7">
        <f t="shared" si="1"/>
        <v>7.5448977096865564</v>
      </c>
      <c r="D93" s="163">
        <f t="shared" si="21"/>
        <v>7.4776783176796995</v>
      </c>
      <c r="E93" s="164">
        <f t="shared" si="17"/>
        <v>99.210944302915351</v>
      </c>
      <c r="F93" s="162">
        <f t="shared" si="3"/>
        <v>2.9999076028458294E-2</v>
      </c>
      <c r="G93" s="162">
        <v>0.03</v>
      </c>
      <c r="H93" s="168">
        <f t="shared" si="4"/>
        <v>5.3550000000000004</v>
      </c>
      <c r="I93" s="162">
        <f t="shared" si="0"/>
        <v>0.22432344036842741</v>
      </c>
      <c r="J93" s="165">
        <f t="shared" si="5"/>
        <v>0.90249362446228043</v>
      </c>
      <c r="K93" s="165">
        <f t="shared" si="6"/>
        <v>4.9500806469507932</v>
      </c>
      <c r="L93" s="165">
        <f t="shared" si="7"/>
        <v>27.15066095443747</v>
      </c>
      <c r="M93" s="186">
        <f t="shared" si="18"/>
        <v>5.6104090759943661</v>
      </c>
      <c r="N93" s="162">
        <v>0.22314301820372132</v>
      </c>
      <c r="O93" s="166">
        <f t="shared" si="19"/>
        <v>3.030389102484559E-2</v>
      </c>
      <c r="Q93" s="162">
        <f t="shared" si="8"/>
        <v>0.16848981051383602</v>
      </c>
      <c r="R93" s="165">
        <f t="shared" si="9"/>
        <v>3913.4060444228589</v>
      </c>
      <c r="S93" s="165">
        <f t="shared" si="10"/>
        <v>-1413443.41821714</v>
      </c>
      <c r="T93" s="165">
        <f t="shared" si="11"/>
        <v>510507285.42429775</v>
      </c>
      <c r="U93" s="68">
        <f t="shared" si="12"/>
        <v>0.74899452845223369</v>
      </c>
      <c r="V93" s="148">
        <f t="shared" si="13"/>
        <v>2.2469143803937826E-2</v>
      </c>
      <c r="W93" s="165">
        <f t="shared" si="14"/>
        <v>7.907189137103024E-2</v>
      </c>
      <c r="X93" s="165">
        <f t="shared" si="15"/>
        <v>-0.12837464372054272</v>
      </c>
      <c r="Y93" s="165">
        <f t="shared" si="16"/>
        <v>0.20841855259344552</v>
      </c>
    </row>
    <row r="94" spans="1:26" x14ac:dyDescent="0.2">
      <c r="A94" s="162">
        <v>4.8780000000000004E-3</v>
      </c>
      <c r="B94" s="7">
        <f t="shared" si="20"/>
        <v>5.1165000000000004E-3</v>
      </c>
      <c r="C94" s="7">
        <f t="shared" si="1"/>
        <v>7.6794945265279901</v>
      </c>
      <c r="D94" s="163">
        <f t="shared" si="21"/>
        <v>7.6121961181072733</v>
      </c>
      <c r="E94" s="164">
        <f t="shared" si="17"/>
        <v>99.239943409742864</v>
      </c>
      <c r="F94" s="162">
        <f t="shared" si="3"/>
        <v>2.8999106827509689E-2</v>
      </c>
      <c r="G94" s="162">
        <v>2.9000000000000001E-2</v>
      </c>
      <c r="H94" s="168">
        <f t="shared" si="4"/>
        <v>4.8780000000000001</v>
      </c>
      <c r="I94" s="162">
        <f t="shared" ref="I94:I157" si="22">D94*F94</f>
        <v>0.22074688842094739</v>
      </c>
      <c r="J94" s="165">
        <f t="shared" si="5"/>
        <v>0.91572723590906657</v>
      </c>
      <c r="K94" s="165">
        <f t="shared" si="6"/>
        <v>5.1458471986665035</v>
      </c>
      <c r="L94" s="165">
        <f t="shared" si="7"/>
        <v>28.916627521443932</v>
      </c>
      <c r="M94" s="186">
        <f t="shared" si="18"/>
        <v>5.1109382700243975</v>
      </c>
      <c r="N94" s="162">
        <v>0.2154516541180394</v>
      </c>
      <c r="O94" s="166">
        <f t="shared" si="19"/>
        <v>2.9259366930114002E-2</v>
      </c>
      <c r="Q94" s="162">
        <f t="shared" si="8"/>
        <v>0.14837393008295333</v>
      </c>
      <c r="R94" s="165">
        <f t="shared" si="9"/>
        <v>3793.4403191811002</v>
      </c>
      <c r="S94" s="165">
        <f t="shared" si="10"/>
        <v>-1372010.9354190503</v>
      </c>
      <c r="T94" s="165">
        <f t="shared" si="11"/>
        <v>496228712.86289781</v>
      </c>
      <c r="U94" s="68">
        <f t="shared" si="12"/>
        <v>0.70850063557279286</v>
      </c>
      <c r="V94" s="148">
        <f t="shared" si="13"/>
        <v>2.0545885618333933E-2</v>
      </c>
      <c r="W94" s="165">
        <f t="shared" si="14"/>
        <v>8.029666451360698E-2</v>
      </c>
      <c r="X94" s="165">
        <f t="shared" si="15"/>
        <v>-0.13361460956894936</v>
      </c>
      <c r="Y94" s="165">
        <f t="shared" si="16"/>
        <v>0.22233630747186831</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99.267942547369429</v>
      </c>
      <c r="F95" s="162">
        <f t="shared" ref="F95:F158" si="24">(G95*100)/$A$10</f>
        <v>2.7999137626561078E-2</v>
      </c>
      <c r="G95" s="162">
        <v>2.8000000000000001E-2</v>
      </c>
      <c r="H95" s="168">
        <f t="shared" ref="H95:H158" si="25">A95*1000</f>
        <v>4.444</v>
      </c>
      <c r="I95" s="162">
        <f t="shared" si="22"/>
        <v>0.21690119936554236</v>
      </c>
      <c r="J95" s="165">
        <f t="shared" ref="J95:J158" si="26">(F95)*(D95-$B$4)^2</f>
        <v>0.92698551398127094</v>
      </c>
      <c r="K95" s="165">
        <f t="shared" ref="K95:K158" si="27">(F95)*(D95-$B$4)^3</f>
        <v>5.3338045014902224</v>
      </c>
      <c r="L95" s="165">
        <f t="shared" ref="L95:L158" si="28">(F95)*(D95-$B$4)^4</f>
        <v>30.690307487040364</v>
      </c>
      <c r="M95" s="186">
        <f t="shared" si="18"/>
        <v>4.6559458759740791</v>
      </c>
      <c r="N95" s="162">
        <v>0.20827896712983957</v>
      </c>
      <c r="O95" s="166">
        <f t="shared" si="19"/>
        <v>2.8285281670375813E-2</v>
      </c>
      <c r="Q95" s="162">
        <f t="shared" ref="Q95:Q158" si="29">(B95*1000)*F95</f>
        <v>0.13050398047740119</v>
      </c>
      <c r="R95" s="165">
        <f t="shared" ref="R95:R158" si="30">(F95)*((B95*1000)-$B$15)^2</f>
        <v>3671.8632871167924</v>
      </c>
      <c r="S95" s="165">
        <f t="shared" ref="S95:S158" si="31">(F95)*((B95*1000)-$B$15)^3</f>
        <v>-1329711.5061119876</v>
      </c>
      <c r="T95" s="165">
        <f t="shared" ref="T95:T158" si="32">(F95)*((B95*1000)-$B$15)^4</f>
        <v>481535545.09786153</v>
      </c>
      <c r="U95" s="68">
        <f t="shared" ref="U95:U158" si="33">LOG(((2^(-D95))*1000),10)</f>
        <v>0.66800792312327117</v>
      </c>
      <c r="V95" s="148">
        <f t="shared" ref="V95:V158" si="34">U95*F95</f>
        <v>1.87036457751617E-2</v>
      </c>
      <c r="W95" s="165">
        <f t="shared" ref="W95:W158" si="35">(F95)*(U95-LOG($E$15))^2</f>
        <v>8.1346906880733677E-2</v>
      </c>
      <c r="X95" s="165">
        <f t="shared" ref="X95:X158" si="36">(F95)*(U95-LOG($E$15))^3</f>
        <v>-0.13865618233079693</v>
      </c>
      <c r="Y95" s="165">
        <f t="shared" ref="Y95:Y158" si="37">(F95)*(U95-LOG($E$15))^4</f>
        <v>0.23634010973199784</v>
      </c>
    </row>
    <row r="96" spans="1:26" x14ac:dyDescent="0.2">
      <c r="A96" s="162">
        <v>4.0480000000000004E-3</v>
      </c>
      <c r="B96" s="7">
        <f t="shared" si="20"/>
        <v>4.2459999999999998E-3</v>
      </c>
      <c r="C96" s="7">
        <f t="shared" si="23"/>
        <v>7.9485749946298645</v>
      </c>
      <c r="D96" s="163">
        <f t="shared" si="21"/>
        <v>7.8812502312824737</v>
      </c>
      <c r="E96" s="164">
        <f t="shared" ref="E96:E159" si="38">F96+E95</f>
        <v>99.295941684995995</v>
      </c>
      <c r="F96" s="162">
        <f t="shared" si="24"/>
        <v>2.7999137626561078E-2</v>
      </c>
      <c r="G96" s="162">
        <v>2.8000000000000001E-2</v>
      </c>
      <c r="H96" s="168">
        <f t="shared" si="25"/>
        <v>4.048</v>
      </c>
      <c r="I96" s="162">
        <f t="shared" si="22"/>
        <v>0.22066820989504429</v>
      </c>
      <c r="J96" s="165">
        <f t="shared" si="26"/>
        <v>0.97084251552588108</v>
      </c>
      <c r="K96" s="165">
        <f t="shared" si="27"/>
        <v>5.7167717489384398</v>
      </c>
      <c r="L96" s="165">
        <f t="shared" si="28"/>
        <v>33.663007858445432</v>
      </c>
      <c r="M96" s="186">
        <f t="shared" ref="M96:M159" si="39">((2^(-D96))*1000)</f>
        <v>4.2413809072046318</v>
      </c>
      <c r="N96" s="162">
        <v>0.20794085440811294</v>
      </c>
      <c r="O96" s="166">
        <f t="shared" ref="O96:O159" si="40">(N96*100)/$A$13</f>
        <v>2.8239364342754283E-2</v>
      </c>
      <c r="Q96" s="162">
        <f t="shared" si="29"/>
        <v>0.11888433836237833</v>
      </c>
      <c r="R96" s="165">
        <f t="shared" si="30"/>
        <v>3680.2838756566653</v>
      </c>
      <c r="S96" s="165">
        <f t="shared" si="31"/>
        <v>-1334288.2167202181</v>
      </c>
      <c r="T96" s="165">
        <f t="shared" si="32"/>
        <v>483746663.41757655</v>
      </c>
      <c r="U96" s="68">
        <f t="shared" si="33"/>
        <v>0.62750727705028608</v>
      </c>
      <c r="V96" s="148">
        <f t="shared" si="34"/>
        <v>1.7569662611799552E-2</v>
      </c>
      <c r="W96" s="165">
        <f t="shared" si="35"/>
        <v>8.5258593117381348E-2</v>
      </c>
      <c r="X96" s="165">
        <f t="shared" si="36"/>
        <v>-0.14877669787703768</v>
      </c>
      <c r="Y96" s="165">
        <f t="shared" si="37"/>
        <v>0.25961612808601298</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99.323940822622561</v>
      </c>
      <c r="F97" s="162">
        <f t="shared" si="24"/>
        <v>2.7999137626561078E-2</v>
      </c>
      <c r="G97" s="162">
        <v>2.8000000000000001E-2</v>
      </c>
      <c r="H97" s="168">
        <f t="shared" si="25"/>
        <v>3.6869999999999998</v>
      </c>
      <c r="I97" s="162">
        <f t="shared" si="22"/>
        <v>0.22443985333256028</v>
      </c>
      <c r="J97" s="165">
        <f t="shared" si="26"/>
        <v>1.0157689548480895</v>
      </c>
      <c r="K97" s="165">
        <f t="shared" si="27"/>
        <v>6.1181493630805655</v>
      </c>
      <c r="L97" s="165">
        <f t="shared" si="28"/>
        <v>36.850655309268767</v>
      </c>
      <c r="M97" s="186">
        <f t="shared" si="39"/>
        <v>3.8632856482533078</v>
      </c>
      <c r="N97" s="162">
        <v>0.20776750039529401</v>
      </c>
      <c r="O97" s="166">
        <f t="shared" si="40"/>
        <v>2.8215822037216454E-2</v>
      </c>
      <c r="Q97" s="162">
        <f t="shared" si="29"/>
        <v>0.10828666477072497</v>
      </c>
      <c r="R97" s="165">
        <f t="shared" si="30"/>
        <v>3687.9722674705195</v>
      </c>
      <c r="S97" s="165">
        <f t="shared" si="31"/>
        <v>-1338471.5433863548</v>
      </c>
      <c r="T97" s="165">
        <f t="shared" si="32"/>
        <v>485769941.45452082</v>
      </c>
      <c r="U97" s="68">
        <f t="shared" si="33"/>
        <v>0.5869568207189293</v>
      </c>
      <c r="V97" s="148">
        <f t="shared" si="34"/>
        <v>1.6434284804158039E-2</v>
      </c>
      <c r="W97" s="165">
        <f t="shared" si="35"/>
        <v>8.9267113816340907E-2</v>
      </c>
      <c r="X97" s="165">
        <f t="shared" si="36"/>
        <v>-0.15939140999031709</v>
      </c>
      <c r="Y97" s="165">
        <f t="shared" si="37"/>
        <v>0.28460225151864033</v>
      </c>
    </row>
    <row r="98" spans="1:25" x14ac:dyDescent="0.2">
      <c r="A98" s="162">
        <v>3.359E-3</v>
      </c>
      <c r="B98" s="7">
        <f t="shared" si="41"/>
        <v>3.5230000000000001E-3</v>
      </c>
      <c r="C98" s="7">
        <f t="shared" si="23"/>
        <v>8.2177524890896745</v>
      </c>
      <c r="D98" s="163">
        <f t="shared" si="21"/>
        <v>8.1505446786600153</v>
      </c>
      <c r="E98" s="164">
        <f t="shared" si="38"/>
        <v>99.352939929450073</v>
      </c>
      <c r="F98" s="162">
        <f t="shared" si="24"/>
        <v>2.8999106827509689E-2</v>
      </c>
      <c r="G98" s="162">
        <v>2.9000000000000001E-2</v>
      </c>
      <c r="H98" s="168">
        <f t="shared" si="25"/>
        <v>3.359</v>
      </c>
      <c r="I98" s="162">
        <f t="shared" si="22"/>
        <v>0.23635851583885242</v>
      </c>
      <c r="J98" s="165">
        <f t="shared" si="26"/>
        <v>1.0995880175596136</v>
      </c>
      <c r="K98" s="165">
        <f t="shared" si="27"/>
        <v>6.770998022842794</v>
      </c>
      <c r="L98" s="165">
        <f t="shared" si="28"/>
        <v>41.69417408448205</v>
      </c>
      <c r="M98" s="186">
        <f t="shared" si="39"/>
        <v>3.5191807285219108</v>
      </c>
      <c r="N98" s="162">
        <v>0.2157420889188246</v>
      </c>
      <c r="O98" s="166">
        <f t="shared" si="40"/>
        <v>2.9298809367630834E-2</v>
      </c>
      <c r="Q98" s="162">
        <f t="shared" si="29"/>
        <v>0.10216385335331664</v>
      </c>
      <c r="R98" s="165">
        <f t="shared" si="30"/>
        <v>3826.9404624170993</v>
      </c>
      <c r="S98" s="165">
        <f t="shared" si="31"/>
        <v>-1390225.4919129752</v>
      </c>
      <c r="T98" s="165">
        <f t="shared" si="32"/>
        <v>505031875.29182565</v>
      </c>
      <c r="U98" s="68">
        <f t="shared" si="33"/>
        <v>0.54644157072389055</v>
      </c>
      <c r="V98" s="148">
        <f t="shared" si="34"/>
        <v>1.5846317484414292E-2</v>
      </c>
      <c r="W98" s="165">
        <f t="shared" si="35"/>
        <v>9.6698547231922199E-2</v>
      </c>
      <c r="X98" s="165">
        <f t="shared" si="36"/>
        <v>-0.17657841460717574</v>
      </c>
      <c r="Y98" s="165">
        <f t="shared" si="37"/>
        <v>0.32244472536284924</v>
      </c>
    </row>
    <row r="99" spans="1:25" x14ac:dyDescent="0.2">
      <c r="A99" s="162">
        <v>3.0600000000000002E-3</v>
      </c>
      <c r="B99" s="7">
        <f t="shared" si="41"/>
        <v>3.2095000000000001E-3</v>
      </c>
      <c r="C99" s="7">
        <f t="shared" si="23"/>
        <v>8.352252631744161</v>
      </c>
      <c r="D99" s="163">
        <f t="shared" si="21"/>
        <v>8.2850025604169169</v>
      </c>
      <c r="E99" s="164">
        <f t="shared" si="38"/>
        <v>99.382939005478534</v>
      </c>
      <c r="F99" s="162">
        <f t="shared" si="24"/>
        <v>2.9999076028458294E-2</v>
      </c>
      <c r="G99" s="162">
        <v>0.03</v>
      </c>
      <c r="H99" s="168">
        <f t="shared" si="25"/>
        <v>3.06</v>
      </c>
      <c r="I99" s="162">
        <f t="shared" si="22"/>
        <v>0.24854242170591873</v>
      </c>
      <c r="J99" s="165">
        <f t="shared" si="26"/>
        <v>1.1877232206587511</v>
      </c>
      <c r="K99" s="165">
        <f t="shared" si="27"/>
        <v>7.4734121122221779</v>
      </c>
      <c r="L99" s="165">
        <f t="shared" si="28"/>
        <v>47.024329934487454</v>
      </c>
      <c r="M99" s="186">
        <f t="shared" si="39"/>
        <v>3.2060162195472452</v>
      </c>
      <c r="N99" s="162">
        <v>0.22304122089685841</v>
      </c>
      <c r="O99" s="166">
        <f t="shared" si="40"/>
        <v>3.0290066462828686E-2</v>
      </c>
      <c r="Q99" s="162">
        <f t="shared" si="29"/>
        <v>9.6282034513336903E-2</v>
      </c>
      <c r="R99" s="165">
        <f t="shared" si="30"/>
        <v>3965.7398363219231</v>
      </c>
      <c r="S99" s="165">
        <f t="shared" si="31"/>
        <v>-1441890.8652463143</v>
      </c>
      <c r="T99" s="165">
        <f t="shared" si="32"/>
        <v>524252561.46126974</v>
      </c>
      <c r="U99" s="68">
        <f t="shared" si="33"/>
        <v>0.50596571516162225</v>
      </c>
      <c r="V99" s="148">
        <f t="shared" si="34"/>
        <v>1.517850395692678E-2</v>
      </c>
      <c r="W99" s="165">
        <f t="shared" si="35"/>
        <v>0.10451669784995382</v>
      </c>
      <c r="X99" s="165">
        <f t="shared" si="36"/>
        <v>-0.19508531563310336</v>
      </c>
      <c r="Y99" s="165">
        <f t="shared" si="37"/>
        <v>0.36413588602181796</v>
      </c>
    </row>
    <row r="100" spans="1:25" x14ac:dyDescent="0.2">
      <c r="A100" s="162">
        <v>2.787E-3</v>
      </c>
      <c r="B100" s="7">
        <f t="shared" si="41"/>
        <v>2.9234999999999999E-3</v>
      </c>
      <c r="C100" s="7">
        <f t="shared" si="23"/>
        <v>8.4870712822203664</v>
      </c>
      <c r="D100" s="163">
        <f t="shared" si="21"/>
        <v>8.4196619569822637</v>
      </c>
      <c r="E100" s="164">
        <f t="shared" si="38"/>
        <v>99.413938050707941</v>
      </c>
      <c r="F100" s="162">
        <f t="shared" si="24"/>
        <v>3.0999045229406906E-2</v>
      </c>
      <c r="G100" s="162">
        <v>3.1E-2</v>
      </c>
      <c r="H100" s="168">
        <f t="shared" si="25"/>
        <v>2.7869999999999999</v>
      </c>
      <c r="I100" s="162">
        <f t="shared" si="22"/>
        <v>0.26100148182080984</v>
      </c>
      <c r="J100" s="165">
        <f t="shared" si="26"/>
        <v>1.2804074671921226</v>
      </c>
      <c r="K100" s="165">
        <f t="shared" si="27"/>
        <v>8.2290203907850703</v>
      </c>
      <c r="L100" s="165">
        <f t="shared" si="28"/>
        <v>52.886896028852746</v>
      </c>
      <c r="M100" s="186">
        <f t="shared" si="39"/>
        <v>2.9203116272069298</v>
      </c>
      <c r="N100" s="162">
        <v>0.22993143099943744</v>
      </c>
      <c r="O100" s="166">
        <f t="shared" si="40"/>
        <v>3.1225790008058401E-2</v>
      </c>
      <c r="Q100" s="162">
        <f t="shared" si="29"/>
        <v>9.0625708728171078E-2</v>
      </c>
      <c r="R100" s="165">
        <f t="shared" si="30"/>
        <v>4104.3806233019595</v>
      </c>
      <c r="S100" s="165">
        <f t="shared" si="31"/>
        <v>-1493472.6854821055</v>
      </c>
      <c r="T100" s="165">
        <f t="shared" si="32"/>
        <v>543434166.31928599</v>
      </c>
      <c r="U100" s="68">
        <f t="shared" si="33"/>
        <v>0.46542919759744172</v>
      </c>
      <c r="V100" s="148">
        <f t="shared" si="34"/>
        <v>1.4427860747409661E-2</v>
      </c>
      <c r="W100" s="165">
        <f t="shared" si="35"/>
        <v>0.11274250644248482</v>
      </c>
      <c r="X100" s="165">
        <f t="shared" si="36"/>
        <v>-0.21500936153871283</v>
      </c>
      <c r="Y100" s="165">
        <f t="shared" si="37"/>
        <v>0.41004078238111996</v>
      </c>
    </row>
    <row r="101" spans="1:25" x14ac:dyDescent="0.2">
      <c r="A101" s="162">
        <v>2.539E-3</v>
      </c>
      <c r="B101" s="7">
        <f t="shared" si="41"/>
        <v>2.663E-3</v>
      </c>
      <c r="C101" s="7">
        <f t="shared" si="23"/>
        <v>8.6215238896766682</v>
      </c>
      <c r="D101" s="163">
        <f t="shared" si="21"/>
        <v>8.5542975859485182</v>
      </c>
      <c r="E101" s="164">
        <f t="shared" si="38"/>
        <v>99.446937034339243</v>
      </c>
      <c r="F101" s="162">
        <f t="shared" si="24"/>
        <v>3.299898363130413E-2</v>
      </c>
      <c r="G101" s="162">
        <v>3.3000000000000002E-2</v>
      </c>
      <c r="H101" s="168">
        <f t="shared" si="25"/>
        <v>2.5390000000000001</v>
      </c>
      <c r="I101" s="162">
        <f t="shared" si="22"/>
        <v>0.28228312601601957</v>
      </c>
      <c r="J101" s="165">
        <f t="shared" si="26"/>
        <v>1.4207197171446262</v>
      </c>
      <c r="K101" s="165">
        <f t="shared" si="27"/>
        <v>9.322069355722979</v>
      </c>
      <c r="L101" s="165">
        <f t="shared" si="28"/>
        <v>61.166869174986687</v>
      </c>
      <c r="M101" s="186">
        <f t="shared" si="39"/>
        <v>2.6601114638300376</v>
      </c>
      <c r="N101" s="162">
        <v>0.24543208388152002</v>
      </c>
      <c r="O101" s="166">
        <f t="shared" si="40"/>
        <v>3.3330852938253885E-2</v>
      </c>
      <c r="Q101" s="162">
        <f t="shared" si="29"/>
        <v>8.7876293410162884E-2</v>
      </c>
      <c r="R101" s="165">
        <f t="shared" si="30"/>
        <v>4375.437485785229</v>
      </c>
      <c r="S101" s="165">
        <f t="shared" si="31"/>
        <v>-1593242.7207107961</v>
      </c>
      <c r="T101" s="165">
        <f t="shared" si="32"/>
        <v>580152813.36887562</v>
      </c>
      <c r="U101" s="68">
        <f t="shared" si="33"/>
        <v>0.42489983479351273</v>
      </c>
      <c r="V101" s="148">
        <f t="shared" si="34"/>
        <v>1.4021262693294956E-2</v>
      </c>
      <c r="W101" s="165">
        <f t="shared" si="35"/>
        <v>0.12517159424312924</v>
      </c>
      <c r="X101" s="165">
        <f t="shared" si="36"/>
        <v>-0.24378579340911818</v>
      </c>
      <c r="Y101" s="165">
        <f t="shared" si="37"/>
        <v>0.47480032053179272</v>
      </c>
    </row>
    <row r="102" spans="1:25" x14ac:dyDescent="0.2">
      <c r="A102" s="162">
        <v>2.313E-3</v>
      </c>
      <c r="B102" s="7">
        <f t="shared" si="41"/>
        <v>2.4260000000000002E-3</v>
      </c>
      <c r="C102" s="7">
        <f t="shared" si="23"/>
        <v>8.7560190186879847</v>
      </c>
      <c r="D102" s="163">
        <f t="shared" si="21"/>
        <v>8.6887714541823264</v>
      </c>
      <c r="E102" s="164">
        <f t="shared" si="38"/>
        <v>99.481935956372439</v>
      </c>
      <c r="F102" s="162">
        <f t="shared" si="24"/>
        <v>3.4998922033201346E-2</v>
      </c>
      <c r="G102" s="162">
        <v>3.5000000000000003E-2</v>
      </c>
      <c r="H102" s="168">
        <f t="shared" si="25"/>
        <v>2.3130000000000002</v>
      </c>
      <c r="I102" s="162">
        <f t="shared" si="22"/>
        <v>0.30409763468923273</v>
      </c>
      <c r="J102" s="165">
        <f t="shared" si="26"/>
        <v>1.5692195656165029</v>
      </c>
      <c r="K102" s="165">
        <f t="shared" si="27"/>
        <v>10.507471906341035</v>
      </c>
      <c r="L102" s="165">
        <f t="shared" si="28"/>
        <v>70.357882530715358</v>
      </c>
      <c r="M102" s="186">
        <f t="shared" si="39"/>
        <v>2.4233668727619433</v>
      </c>
      <c r="N102" s="162">
        <v>0.26022445787056347</v>
      </c>
      <c r="O102" s="166">
        <f t="shared" si="40"/>
        <v>3.5339728201173752E-2</v>
      </c>
      <c r="Q102" s="162">
        <f t="shared" si="29"/>
        <v>8.4907384852546466E-2</v>
      </c>
      <c r="R102" s="165">
        <f t="shared" si="30"/>
        <v>4646.6582673443245</v>
      </c>
      <c r="S102" s="165">
        <f t="shared" si="31"/>
        <v>-1693104.5111991102</v>
      </c>
      <c r="T102" s="165">
        <f t="shared" si="32"/>
        <v>616917087.70335495</v>
      </c>
      <c r="U102" s="68">
        <f t="shared" si="33"/>
        <v>0.38441916682217081</v>
      </c>
      <c r="V102" s="148">
        <f t="shared" si="34"/>
        <v>1.3454256447677377E-2</v>
      </c>
      <c r="W102" s="165">
        <f t="shared" si="35"/>
        <v>0.13833378025179158</v>
      </c>
      <c r="X102" s="165">
        <f t="shared" si="36"/>
        <v>-0.27502047858008827</v>
      </c>
      <c r="Y102" s="165">
        <f t="shared" si="37"/>
        <v>0.54676640442232993</v>
      </c>
    </row>
    <row r="103" spans="1:25" x14ac:dyDescent="0.2">
      <c r="A103" s="162">
        <v>2.1070000000000004E-3</v>
      </c>
      <c r="B103" s="7">
        <f t="shared" si="41"/>
        <v>2.2100000000000002E-3</v>
      </c>
      <c r="C103" s="7">
        <f t="shared" si="23"/>
        <v>8.8905939705068686</v>
      </c>
      <c r="D103" s="163">
        <f t="shared" si="21"/>
        <v>8.8233064945974267</v>
      </c>
      <c r="E103" s="164">
        <f t="shared" si="38"/>
        <v>99.519934786008491</v>
      </c>
      <c r="F103" s="162">
        <f t="shared" si="24"/>
        <v>3.7998829636047171E-2</v>
      </c>
      <c r="G103" s="162">
        <v>3.7999999999999999E-2</v>
      </c>
      <c r="H103" s="168">
        <f t="shared" si="25"/>
        <v>2.1070000000000002</v>
      </c>
      <c r="I103" s="162">
        <f t="shared" si="22"/>
        <v>0.3352753203148362</v>
      </c>
      <c r="J103" s="165">
        <f t="shared" si="26"/>
        <v>1.772873956319212</v>
      </c>
      <c r="K103" s="165">
        <f t="shared" si="27"/>
        <v>12.109652481088959</v>
      </c>
      <c r="L103" s="165">
        <f t="shared" si="28"/>
        <v>82.715233471645803</v>
      </c>
      <c r="M103" s="186">
        <f t="shared" si="39"/>
        <v>2.2075984689249979</v>
      </c>
      <c r="N103" s="162">
        <v>0.28236182976448282</v>
      </c>
      <c r="O103" s="166">
        <f t="shared" si="40"/>
        <v>3.8346089371915609E-2</v>
      </c>
      <c r="Q103" s="162">
        <f t="shared" si="29"/>
        <v>8.3977413495664247E-2</v>
      </c>
      <c r="R103" s="165">
        <f t="shared" si="30"/>
        <v>5050.9263540448592</v>
      </c>
      <c r="S103" s="165">
        <f t="shared" si="31"/>
        <v>-1841498.8165802034</v>
      </c>
      <c r="T103" s="165">
        <f t="shared" si="32"/>
        <v>671385336.82056761</v>
      </c>
      <c r="U103" s="68">
        <f t="shared" si="33"/>
        <v>0.34392008418935954</v>
      </c>
      <c r="V103" s="148">
        <f t="shared" si="34"/>
        <v>1.3068560687526473E-2</v>
      </c>
      <c r="W103" s="165">
        <f t="shared" si="35"/>
        <v>0.15637231065074864</v>
      </c>
      <c r="X103" s="165">
        <f t="shared" si="36"/>
        <v>-0.3172156973420826</v>
      </c>
      <c r="Y103" s="165">
        <f t="shared" si="37"/>
        <v>0.643501386028422</v>
      </c>
    </row>
    <row r="104" spans="1:25" x14ac:dyDescent="0.2">
      <c r="A104" s="162">
        <v>1.9190000000000001E-3</v>
      </c>
      <c r="B104" s="7">
        <f t="shared" si="41"/>
        <v>2.013E-3</v>
      </c>
      <c r="C104" s="7">
        <f t="shared" si="23"/>
        <v>9.0254295731287932</v>
      </c>
      <c r="D104" s="163">
        <f t="shared" si="21"/>
        <v>8.95801177181783</v>
      </c>
      <c r="E104" s="164">
        <f t="shared" si="38"/>
        <v>99.559933554046438</v>
      </c>
      <c r="F104" s="162">
        <f t="shared" si="24"/>
        <v>3.9998768037944395E-2</v>
      </c>
      <c r="G104" s="162">
        <v>0.04</v>
      </c>
      <c r="H104" s="168">
        <f t="shared" si="25"/>
        <v>1.919</v>
      </c>
      <c r="I104" s="162">
        <f t="shared" si="22"/>
        <v>0.35830943494211664</v>
      </c>
      <c r="J104" s="165">
        <f t="shared" si="26"/>
        <v>1.9405152190720969</v>
      </c>
      <c r="K104" s="165">
        <f t="shared" si="27"/>
        <v>13.516127258209611</v>
      </c>
      <c r="L104" s="165">
        <f t="shared" si="28"/>
        <v>94.142882397733686</v>
      </c>
      <c r="M104" s="186">
        <f t="shared" si="39"/>
        <v>2.0108040680285106</v>
      </c>
      <c r="N104" s="162">
        <v>0.29664841673975273</v>
      </c>
      <c r="O104" s="166">
        <f t="shared" si="40"/>
        <v>4.0286276334970401E-2</v>
      </c>
      <c r="Q104" s="162">
        <f t="shared" si="29"/>
        <v>8.0517520060382056E-2</v>
      </c>
      <c r="R104" s="165">
        <f t="shared" si="30"/>
        <v>5322.5118394663114</v>
      </c>
      <c r="S104" s="165">
        <f t="shared" si="31"/>
        <v>-1941563.712956527</v>
      </c>
      <c r="T104" s="165">
        <f t="shared" si="32"/>
        <v>708250120.46333373</v>
      </c>
      <c r="U104" s="68">
        <f t="shared" si="33"/>
        <v>0.30336975517178622</v>
      </c>
      <c r="V104" s="148">
        <f t="shared" si="34"/>
        <v>1.2134416466844258E-2</v>
      </c>
      <c r="W104" s="165">
        <f t="shared" si="35"/>
        <v>0.17124880820383487</v>
      </c>
      <c r="X104" s="165">
        <f t="shared" si="36"/>
        <v>-0.35433824429226451</v>
      </c>
      <c r="Y104" s="165">
        <f t="shared" si="37"/>
        <v>0.73317643891966588</v>
      </c>
    </row>
    <row r="105" spans="1:25" x14ac:dyDescent="0.2">
      <c r="A105" s="162">
        <v>1.748E-3</v>
      </c>
      <c r="B105" s="7">
        <f t="shared" si="41"/>
        <v>1.8335000000000001E-3</v>
      </c>
      <c r="C105" s="7">
        <f t="shared" si="23"/>
        <v>9.1600790998235748</v>
      </c>
      <c r="D105" s="163">
        <f t="shared" si="21"/>
        <v>9.0927543364761831</v>
      </c>
      <c r="E105" s="164">
        <f t="shared" si="38"/>
        <v>99.602932229687227</v>
      </c>
      <c r="F105" s="162">
        <f t="shared" si="24"/>
        <v>4.299867564079022E-2</v>
      </c>
      <c r="G105" s="162">
        <v>4.2999999999999997E-2</v>
      </c>
      <c r="H105" s="168">
        <f t="shared" si="25"/>
        <v>1.748</v>
      </c>
      <c r="I105" s="162">
        <f t="shared" si="22"/>
        <v>0.39097639439552812</v>
      </c>
      <c r="J105" s="165">
        <f t="shared" si="26"/>
        <v>2.1675441084893587</v>
      </c>
      <c r="K105" s="165">
        <f t="shared" si="27"/>
        <v>15.389495257225782</v>
      </c>
      <c r="L105" s="165">
        <f t="shared" si="28"/>
        <v>109.26493414578539</v>
      </c>
      <c r="M105" s="186">
        <f t="shared" si="39"/>
        <v>1.8315053917474569</v>
      </c>
      <c r="N105" s="162">
        <v>0.3193377406981755</v>
      </c>
      <c r="O105" s="166">
        <f t="shared" si="40"/>
        <v>4.3367595240658641E-2</v>
      </c>
      <c r="Q105" s="162">
        <f t="shared" si="29"/>
        <v>7.8838071787388872E-2</v>
      </c>
      <c r="R105" s="165">
        <f t="shared" si="30"/>
        <v>5727.3326000337611</v>
      </c>
      <c r="S105" s="165">
        <f t="shared" si="31"/>
        <v>-2090263.643392717</v>
      </c>
      <c r="T105" s="165">
        <f t="shared" si="32"/>
        <v>762868581.94050753</v>
      </c>
      <c r="U105" s="68">
        <f t="shared" si="33"/>
        <v>0.26280820151692819</v>
      </c>
      <c r="V105" s="148">
        <f t="shared" si="34"/>
        <v>1.1300404612765828E-2</v>
      </c>
      <c r="W105" s="165">
        <f t="shared" si="35"/>
        <v>0.19138076737809367</v>
      </c>
      <c r="X105" s="165">
        <f t="shared" si="36"/>
        <v>-0.40375684461261047</v>
      </c>
      <c r="Y105" s="165">
        <f t="shared" si="37"/>
        <v>0.8518075865453536</v>
      </c>
    </row>
    <row r="106" spans="1:25" x14ac:dyDescent="0.2">
      <c r="A106" s="162">
        <v>1.593E-3</v>
      </c>
      <c r="B106" s="7">
        <f t="shared" si="41"/>
        <v>1.6705000000000001E-3</v>
      </c>
      <c r="C106" s="7">
        <f t="shared" si="23"/>
        <v>9.2940380177988651</v>
      </c>
      <c r="D106" s="163">
        <f t="shared" si="21"/>
        <v>9.2270585588112191</v>
      </c>
      <c r="E106" s="164">
        <f t="shared" si="38"/>
        <v>99.646930874528962</v>
      </c>
      <c r="F106" s="162">
        <f t="shared" si="24"/>
        <v>4.3998644841738828E-2</v>
      </c>
      <c r="G106" s="162">
        <v>4.3999999999999997E-2</v>
      </c>
      <c r="H106" s="168">
        <f t="shared" si="25"/>
        <v>1.593</v>
      </c>
      <c r="I106" s="162">
        <f t="shared" si="22"/>
        <v>0.40597807246306133</v>
      </c>
      <c r="J106" s="165">
        <f t="shared" si="26"/>
        <v>2.3026560654041974</v>
      </c>
      <c r="K106" s="165">
        <f t="shared" si="27"/>
        <v>16.658042350190104</v>
      </c>
      <c r="L106" s="165">
        <f t="shared" si="28"/>
        <v>120.50882418344038</v>
      </c>
      <c r="M106" s="186">
        <f t="shared" si="39"/>
        <v>1.6687012914239643</v>
      </c>
      <c r="N106" s="162">
        <v>0.32844879241152664</v>
      </c>
      <c r="O106" s="166">
        <f t="shared" si="40"/>
        <v>4.4604919717425626E-2</v>
      </c>
      <c r="Q106" s="162">
        <f t="shared" si="29"/>
        <v>7.3499736208124722E-2</v>
      </c>
      <c r="R106" s="165">
        <f t="shared" si="30"/>
        <v>5865.762416353452</v>
      </c>
      <c r="S106" s="165">
        <f t="shared" si="31"/>
        <v>-2141741.5033129836</v>
      </c>
      <c r="T106" s="165">
        <f t="shared" si="32"/>
        <v>782005192.40685129</v>
      </c>
      <c r="U106" s="68">
        <f t="shared" si="33"/>
        <v>0.22237860204975834</v>
      </c>
      <c r="V106" s="148">
        <f t="shared" si="34"/>
        <v>9.7843571319896922E-3</v>
      </c>
      <c r="W106" s="165">
        <f t="shared" si="35"/>
        <v>0.2034090861162671</v>
      </c>
      <c r="X106" s="165">
        <f t="shared" si="36"/>
        <v>-0.43735678930793992</v>
      </c>
      <c r="Y106" s="165">
        <f t="shared" si="37"/>
        <v>0.94037569710339775</v>
      </c>
    </row>
    <row r="107" spans="1:25" x14ac:dyDescent="0.2">
      <c r="A107" s="162">
        <v>1.451E-3</v>
      </c>
      <c r="B107" s="7">
        <f t="shared" si="41"/>
        <v>1.5219999999999999E-3</v>
      </c>
      <c r="C107" s="7">
        <f t="shared" si="23"/>
        <v>9.4287367652574314</v>
      </c>
      <c r="D107" s="163">
        <f t="shared" si="21"/>
        <v>9.3613873915281474</v>
      </c>
      <c r="E107" s="164">
        <f t="shared" si="38"/>
        <v>99.692929457772593</v>
      </c>
      <c r="F107" s="162">
        <f t="shared" si="24"/>
        <v>4.5998583243636051E-2</v>
      </c>
      <c r="G107" s="162">
        <v>4.5999999999999999E-2</v>
      </c>
      <c r="H107" s="168">
        <f t="shared" si="25"/>
        <v>1.4510000000000001</v>
      </c>
      <c r="I107" s="162">
        <f t="shared" si="22"/>
        <v>0.43061055720513242</v>
      </c>
      <c r="J107" s="165">
        <f t="shared" si="26"/>
        <v>2.4975524777587017</v>
      </c>
      <c r="K107" s="165">
        <f t="shared" si="27"/>
        <v>18.403469491536313</v>
      </c>
      <c r="L107" s="165">
        <f t="shared" si="28"/>
        <v>135.60783700923292</v>
      </c>
      <c r="M107" s="186">
        <f t="shared" si="39"/>
        <v>1.5203430533928846</v>
      </c>
      <c r="N107" s="162">
        <v>0.34149228639104695</v>
      </c>
      <c r="O107" s="166">
        <f t="shared" si="40"/>
        <v>4.6376288695583599E-2</v>
      </c>
      <c r="Q107" s="162">
        <f t="shared" si="29"/>
        <v>7.0009843696814067E-2</v>
      </c>
      <c r="R107" s="165">
        <f t="shared" si="30"/>
        <v>6137.3771908669551</v>
      </c>
      <c r="S107" s="165">
        <f t="shared" si="31"/>
        <v>-2241826.4799438673</v>
      </c>
      <c r="T107" s="165">
        <f t="shared" si="32"/>
        <v>818881716.06209803</v>
      </c>
      <c r="U107" s="68">
        <f t="shared" si="33"/>
        <v>0.18194159411943361</v>
      </c>
      <c r="V107" s="148">
        <f t="shared" si="34"/>
        <v>8.3690555625826109E-3</v>
      </c>
      <c r="W107" s="165">
        <f t="shared" si="35"/>
        <v>0.22072886059215999</v>
      </c>
      <c r="X107" s="165">
        <f t="shared" si="36"/>
        <v>-0.48352223974065006</v>
      </c>
      <c r="Y107" s="165">
        <f t="shared" si="37"/>
        <v>1.0591897937433503</v>
      </c>
    </row>
    <row r="108" spans="1:25" x14ac:dyDescent="0.2">
      <c r="A108" s="162">
        <v>1.322E-3</v>
      </c>
      <c r="B108" s="7">
        <f t="shared" si="41"/>
        <v>1.3865000000000001E-3</v>
      </c>
      <c r="C108" s="7">
        <f t="shared" si="23"/>
        <v>9.5630621078164832</v>
      </c>
      <c r="D108" s="163">
        <f t="shared" si="21"/>
        <v>9.4958994365369573</v>
      </c>
      <c r="E108" s="164">
        <f t="shared" si="38"/>
        <v>99.738928041016223</v>
      </c>
      <c r="F108" s="162">
        <f t="shared" si="24"/>
        <v>4.5998583243636051E-2</v>
      </c>
      <c r="G108" s="162">
        <v>4.5999999999999999E-2</v>
      </c>
      <c r="H108" s="168">
        <f t="shared" si="25"/>
        <v>1.3220000000000001</v>
      </c>
      <c r="I108" s="162">
        <f t="shared" si="22"/>
        <v>0.43679792070474188</v>
      </c>
      <c r="J108" s="165">
        <f t="shared" si="26"/>
        <v>2.5895691873675202</v>
      </c>
      <c r="K108" s="165">
        <f t="shared" si="27"/>
        <v>19.429832223612852</v>
      </c>
      <c r="L108" s="165">
        <f t="shared" si="28"/>
        <v>145.78424167207459</v>
      </c>
      <c r="M108" s="186">
        <f t="shared" si="39"/>
        <v>1.3849989169670849</v>
      </c>
      <c r="N108" s="162">
        <v>0.34244158523857293</v>
      </c>
      <c r="O108" s="166">
        <f t="shared" si="40"/>
        <v>4.6505208027485694E-2</v>
      </c>
      <c r="Q108" s="162">
        <f t="shared" si="29"/>
        <v>6.3777035667301391E-2</v>
      </c>
      <c r="R108" s="165">
        <f t="shared" si="30"/>
        <v>6141.9314052479349</v>
      </c>
      <c r="S108" s="165">
        <f t="shared" si="31"/>
        <v>-2244322.2493588091</v>
      </c>
      <c r="T108" s="165">
        <f t="shared" si="32"/>
        <v>820097462.28412223</v>
      </c>
      <c r="U108" s="68">
        <f t="shared" si="33"/>
        <v>0.14144943379367844</v>
      </c>
      <c r="V108" s="148">
        <f t="shared" si="34"/>
        <v>6.5064735551237044E-3</v>
      </c>
      <c r="W108" s="165">
        <f t="shared" si="35"/>
        <v>0.22896451680358368</v>
      </c>
      <c r="X108" s="165">
        <f t="shared" si="36"/>
        <v>-0.51083429728431462</v>
      </c>
      <c r="Y108" s="165">
        <f t="shared" si="37"/>
        <v>1.1397035790738526</v>
      </c>
    </row>
    <row r="109" spans="1:25" x14ac:dyDescent="0.2">
      <c r="A109" s="162">
        <v>1.204E-3</v>
      </c>
      <c r="B109" s="7">
        <f t="shared" si="41"/>
        <v>1.263E-3</v>
      </c>
      <c r="C109" s="7">
        <f t="shared" si="23"/>
        <v>9.6979488925644723</v>
      </c>
      <c r="D109" s="163">
        <f t="shared" si="21"/>
        <v>9.6305055001904769</v>
      </c>
      <c r="E109" s="164">
        <f t="shared" si="38"/>
        <v>99.784926624259853</v>
      </c>
      <c r="F109" s="162">
        <f t="shared" si="24"/>
        <v>4.5998583243636051E-2</v>
      </c>
      <c r="G109" s="162">
        <v>4.5999999999999999E-2</v>
      </c>
      <c r="H109" s="168">
        <f t="shared" si="25"/>
        <v>1.204</v>
      </c>
      <c r="I109" s="162">
        <f t="shared" si="22"/>
        <v>0.44298960892880651</v>
      </c>
      <c r="J109" s="165">
        <f t="shared" si="26"/>
        <v>2.6833165084723021</v>
      </c>
      <c r="K109" s="165">
        <f t="shared" si="27"/>
        <v>20.494419712074095</v>
      </c>
      <c r="L109" s="165">
        <f t="shared" si="28"/>
        <v>156.53063587857653</v>
      </c>
      <c r="M109" s="186">
        <f t="shared" si="39"/>
        <v>1.2616211792768866</v>
      </c>
      <c r="N109" s="162">
        <v>0.34101623320309593</v>
      </c>
      <c r="O109" s="166">
        <f t="shared" si="40"/>
        <v>4.6311638391729922E-2</v>
      </c>
      <c r="Q109" s="162">
        <f t="shared" si="29"/>
        <v>5.8096210636712338E-2</v>
      </c>
      <c r="R109" s="165">
        <f t="shared" si="30"/>
        <v>6146.0837657037682</v>
      </c>
      <c r="S109" s="165">
        <f t="shared" si="31"/>
        <v>-2246598.6041259062</v>
      </c>
      <c r="T109" s="165">
        <f t="shared" si="32"/>
        <v>821206719.6716007</v>
      </c>
      <c r="U109" s="68">
        <f t="shared" si="33"/>
        <v>0.10092897103571384</v>
      </c>
      <c r="V109" s="148">
        <f t="shared" si="34"/>
        <v>4.6425896758808148E-3</v>
      </c>
      <c r="W109" s="165">
        <f t="shared" si="35"/>
        <v>0.23735692753792731</v>
      </c>
      <c r="X109" s="165">
        <f t="shared" si="36"/>
        <v>-0.53917610819950046</v>
      </c>
      <c r="Y109" s="165">
        <f t="shared" si="37"/>
        <v>1.2247836145701148</v>
      </c>
    </row>
    <row r="110" spans="1:25" x14ac:dyDescent="0.2">
      <c r="A110" s="162">
        <v>1.0969999999999999E-3</v>
      </c>
      <c r="B110" s="7">
        <f t="shared" si="41"/>
        <v>1.1505E-3</v>
      </c>
      <c r="C110" s="7">
        <f t="shared" si="23"/>
        <v>9.8322207589209807</v>
      </c>
      <c r="D110" s="163">
        <f t="shared" si="21"/>
        <v>9.7650848257427256</v>
      </c>
      <c r="E110" s="164">
        <f t="shared" si="38"/>
        <v>99.828925269101589</v>
      </c>
      <c r="F110" s="162">
        <f t="shared" si="24"/>
        <v>4.3998644841738828E-2</v>
      </c>
      <c r="G110" s="162">
        <v>4.3999999999999997E-2</v>
      </c>
      <c r="H110" s="168">
        <f t="shared" si="25"/>
        <v>1.097</v>
      </c>
      <c r="I110" s="162">
        <f t="shared" si="22"/>
        <v>0.42965049909730729</v>
      </c>
      <c r="J110" s="165">
        <f t="shared" si="26"/>
        <v>2.6578980412422553</v>
      </c>
      <c r="K110" s="165">
        <f t="shared" si="27"/>
        <v>20.657978706591212</v>
      </c>
      <c r="L110" s="165">
        <f t="shared" si="28"/>
        <v>160.55999049629438</v>
      </c>
      <c r="M110" s="186">
        <f t="shared" si="39"/>
        <v>1.1492554111249609</v>
      </c>
      <c r="N110" s="162">
        <v>0.3276832745060459</v>
      </c>
      <c r="O110" s="166">
        <f t="shared" si="40"/>
        <v>4.4500958718009201E-2</v>
      </c>
      <c r="Q110" s="162">
        <f t="shared" si="29"/>
        <v>5.0620440890420525E-2</v>
      </c>
      <c r="R110" s="165">
        <f t="shared" si="30"/>
        <v>5882.4819580057092</v>
      </c>
      <c r="S110" s="165">
        <f t="shared" si="31"/>
        <v>-2150905.1308317026</v>
      </c>
      <c r="T110" s="165">
        <f t="shared" si="32"/>
        <v>786469540.38539755</v>
      </c>
      <c r="U110" s="68">
        <f t="shared" si="33"/>
        <v>6.0416557248258902E-2</v>
      </c>
      <c r="V110" s="148">
        <f t="shared" si="34"/>
        <v>2.6582466449267253E-3</v>
      </c>
      <c r="W110" s="165">
        <f t="shared" si="35"/>
        <v>0.23520743024786672</v>
      </c>
      <c r="X110" s="165">
        <f t="shared" si="36"/>
        <v>-0.54382216610867984</v>
      </c>
      <c r="Y110" s="165">
        <f t="shared" si="37"/>
        <v>1.2573690722247874</v>
      </c>
    </row>
    <row r="111" spans="1:25" x14ac:dyDescent="0.2">
      <c r="A111" s="162">
        <v>9.990000000000001E-4</v>
      </c>
      <c r="B111" s="7">
        <f t="shared" si="41"/>
        <v>1.0479999999999999E-3</v>
      </c>
      <c r="C111" s="7">
        <f t="shared" si="23"/>
        <v>9.9672277015317565</v>
      </c>
      <c r="D111" s="163">
        <f t="shared" si="21"/>
        <v>9.8997242302263686</v>
      </c>
      <c r="E111" s="164">
        <f t="shared" si="38"/>
        <v>99.869924006340483</v>
      </c>
      <c r="F111" s="162">
        <f t="shared" si="24"/>
        <v>4.099873723889301E-2</v>
      </c>
      <c r="G111" s="162">
        <v>4.1000000000000002E-2</v>
      </c>
      <c r="H111" s="168">
        <f t="shared" si="25"/>
        <v>0.99900000000000011</v>
      </c>
      <c r="I111" s="162">
        <f t="shared" si="22"/>
        <v>0.40587619245255324</v>
      </c>
      <c r="J111" s="165">
        <f t="shared" si="26"/>
        <v>2.5632278269065201</v>
      </c>
      <c r="K111" s="165">
        <f t="shared" si="27"/>
        <v>20.267284947642565</v>
      </c>
      <c r="L111" s="165">
        <f t="shared" si="28"/>
        <v>160.2521768986395</v>
      </c>
      <c r="M111" s="186">
        <f t="shared" si="39"/>
        <v>1.0468538579954705</v>
      </c>
      <c r="N111" s="162">
        <v>0.3036787327085253</v>
      </c>
      <c r="O111" s="166">
        <f t="shared" si="40"/>
        <v>4.1241026928123231E-2</v>
      </c>
      <c r="Q111" s="162">
        <f t="shared" si="29"/>
        <v>4.2966676626359869E-2</v>
      </c>
      <c r="R111" s="165">
        <f t="shared" si="30"/>
        <v>5484.4772321677829</v>
      </c>
      <c r="S111" s="165">
        <f t="shared" si="31"/>
        <v>-2005938.5124374295</v>
      </c>
      <c r="T111" s="165">
        <f t="shared" si="32"/>
        <v>733668706.30425668</v>
      </c>
      <c r="U111" s="68">
        <f t="shared" si="33"/>
        <v>1.9886057900346855E-2</v>
      </c>
      <c r="V111" s="148">
        <f t="shared" si="34"/>
        <v>8.1530326257373313E-4</v>
      </c>
      <c r="W111" s="165">
        <f t="shared" si="35"/>
        <v>0.22692192618799711</v>
      </c>
      <c r="X111" s="165">
        <f t="shared" si="36"/>
        <v>-0.5338625440323912</v>
      </c>
      <c r="Y111" s="165">
        <f t="shared" si="37"/>
        <v>1.2559791850374844</v>
      </c>
    </row>
    <row r="112" spans="1:25" x14ac:dyDescent="0.2">
      <c r="A112" s="162">
        <v>9.1E-4</v>
      </c>
      <c r="B112" s="7">
        <f t="shared" si="41"/>
        <v>9.5450000000000005E-4</v>
      </c>
      <c r="C112" s="7">
        <f t="shared" si="23"/>
        <v>10.101845834238116</v>
      </c>
      <c r="D112" s="163">
        <f t="shared" si="21"/>
        <v>10.034536767884937</v>
      </c>
      <c r="E112" s="164">
        <f t="shared" si="38"/>
        <v>99.906922866775588</v>
      </c>
      <c r="F112" s="162">
        <f t="shared" si="24"/>
        <v>3.6998860435098563E-2</v>
      </c>
      <c r="G112" s="162">
        <v>3.6999999999999998E-2</v>
      </c>
      <c r="H112" s="168">
        <f t="shared" si="25"/>
        <v>0.91</v>
      </c>
      <c r="I112" s="162">
        <f t="shared" si="22"/>
        <v>0.37126642540583982</v>
      </c>
      <c r="J112" s="165">
        <f t="shared" si="26"/>
        <v>2.3927074522913343</v>
      </c>
      <c r="K112" s="165">
        <f t="shared" si="27"/>
        <v>19.241557785516754</v>
      </c>
      <c r="L112" s="165">
        <f t="shared" si="28"/>
        <v>154.73581847995197</v>
      </c>
      <c r="M112" s="186">
        <f t="shared" si="39"/>
        <v>0.95346211251417734</v>
      </c>
      <c r="N112" s="162">
        <v>0.27484306676429437</v>
      </c>
      <c r="O112" s="166">
        <f t="shared" si="40"/>
        <v>3.7325005331583526E-2</v>
      </c>
      <c r="Q112" s="162">
        <f t="shared" si="29"/>
        <v>3.5315412285301578E-2</v>
      </c>
      <c r="R112" s="165">
        <f t="shared" si="30"/>
        <v>4951.9371410523245</v>
      </c>
      <c r="S112" s="165">
        <f t="shared" si="31"/>
        <v>-1811625.857550909</v>
      </c>
      <c r="T112" s="165">
        <f t="shared" si="32"/>
        <v>662768559.91140842</v>
      </c>
      <c r="U112" s="68">
        <f t="shared" si="33"/>
        <v>-2.0696559726462577E-2</v>
      </c>
      <c r="V112" s="148">
        <f t="shared" si="34"/>
        <v>-7.6574912480607057E-4</v>
      </c>
      <c r="W112" s="165">
        <f t="shared" si="35"/>
        <v>0.21190912428777886</v>
      </c>
      <c r="X112" s="165">
        <f t="shared" si="36"/>
        <v>-0.50714285493877642</v>
      </c>
      <c r="Y112" s="165">
        <f t="shared" si="37"/>
        <v>1.2136989201379356</v>
      </c>
    </row>
    <row r="113" spans="1:25" x14ac:dyDescent="0.2">
      <c r="A113" s="162">
        <v>8.2899999999999998E-4</v>
      </c>
      <c r="B113" s="7">
        <f t="shared" si="41"/>
        <v>8.6950000000000005E-4</v>
      </c>
      <c r="C113" s="7">
        <f t="shared" si="23"/>
        <v>10.236340277828424</v>
      </c>
      <c r="D113" s="163">
        <f t="shared" si="21"/>
        <v>10.169093056033269</v>
      </c>
      <c r="E113" s="164">
        <f t="shared" si="38"/>
        <v>99.938921881205943</v>
      </c>
      <c r="F113" s="162">
        <f t="shared" si="24"/>
        <v>3.1999014430355514E-2</v>
      </c>
      <c r="G113" s="162">
        <v>3.2000000000000001E-2</v>
      </c>
      <c r="H113" s="168">
        <f t="shared" si="25"/>
        <v>0.82899999999999996</v>
      </c>
      <c r="I113" s="162">
        <f t="shared" si="22"/>
        <v>0.32540095544363662</v>
      </c>
      <c r="J113" s="165">
        <f t="shared" si="26"/>
        <v>2.1391981926689523</v>
      </c>
      <c r="K113" s="165">
        <f t="shared" si="27"/>
        <v>17.490741986605464</v>
      </c>
      <c r="L113" s="165">
        <f t="shared" si="28"/>
        <v>143.0096829225146</v>
      </c>
      <c r="M113" s="186">
        <f t="shared" si="39"/>
        <v>0.86855627336402375</v>
      </c>
      <c r="N113" s="162">
        <v>0.23792071684262137</v>
      </c>
      <c r="O113" s="166">
        <f t="shared" si="40"/>
        <v>3.2310773304901473E-2</v>
      </c>
      <c r="Q113" s="162">
        <f t="shared" si="29"/>
        <v>2.7823143047194122E-2</v>
      </c>
      <c r="R113" s="165">
        <f t="shared" si="30"/>
        <v>4284.746795890801</v>
      </c>
      <c r="S113" s="165">
        <f t="shared" si="31"/>
        <v>-1567903.9091300173</v>
      </c>
      <c r="T113" s="165">
        <f t="shared" si="32"/>
        <v>573738142.61855423</v>
      </c>
      <c r="U113" s="68">
        <f t="shared" si="33"/>
        <v>-6.1202038564316198E-2</v>
      </c>
      <c r="V113" s="148">
        <f t="shared" si="34"/>
        <v>-1.9584049151867289E-3</v>
      </c>
      <c r="W113" s="165">
        <f t="shared" si="35"/>
        <v>0.18952910292915456</v>
      </c>
      <c r="X113" s="165">
        <f t="shared" si="36"/>
        <v>-0.46125975014304221</v>
      </c>
      <c r="Y113" s="165">
        <f t="shared" si="37"/>
        <v>1.1225746010181405</v>
      </c>
    </row>
    <row r="114" spans="1:25" x14ac:dyDescent="0.2">
      <c r="A114" s="162">
        <v>7.5500000000000003E-4</v>
      </c>
      <c r="B114" s="7">
        <f t="shared" si="41"/>
        <v>7.9199999999999995E-4</v>
      </c>
      <c r="C114" s="7">
        <f t="shared" si="23"/>
        <v>10.371235735111734</v>
      </c>
      <c r="D114" s="163">
        <f t="shared" si="21"/>
        <v>10.303788006470079</v>
      </c>
      <c r="E114" s="164">
        <f t="shared" si="38"/>
        <v>99.964921080430599</v>
      </c>
      <c r="F114" s="162">
        <f t="shared" si="24"/>
        <v>2.5999199224663858E-2</v>
      </c>
      <c r="G114" s="162">
        <v>2.5999999999999999E-2</v>
      </c>
      <c r="H114" s="168">
        <f t="shared" si="25"/>
        <v>0.755</v>
      </c>
      <c r="I114" s="162">
        <f t="shared" si="22"/>
        <v>0.26789023714891763</v>
      </c>
      <c r="J114" s="165">
        <f t="shared" si="26"/>
        <v>1.7958364447415351</v>
      </c>
      <c r="K114" s="165">
        <f t="shared" si="27"/>
        <v>14.925200891268856</v>
      </c>
      <c r="L114" s="165">
        <f t="shared" si="28"/>
        <v>124.04337950541677</v>
      </c>
      <c r="M114" s="186">
        <f t="shared" si="39"/>
        <v>0.79113526024315206</v>
      </c>
      <c r="N114" s="162">
        <v>0.19273591378292174</v>
      </c>
      <c r="O114" s="166">
        <f t="shared" si="40"/>
        <v>2.6174460553900908E-2</v>
      </c>
      <c r="Q114" s="162">
        <f t="shared" si="29"/>
        <v>2.0591365785933773E-2</v>
      </c>
      <c r="R114" s="165">
        <f t="shared" si="30"/>
        <v>3482.8315676159659</v>
      </c>
      <c r="S114" s="165">
        <f t="shared" si="31"/>
        <v>-1274731.5130565295</v>
      </c>
      <c r="T114" s="165">
        <f t="shared" si="32"/>
        <v>466557282.15179729</v>
      </c>
      <c r="U114" s="68">
        <f t="shared" si="33"/>
        <v>-0.10174925891026912</v>
      </c>
      <c r="V114" s="148">
        <f t="shared" si="34"/>
        <v>-2.6453992533699909E-3</v>
      </c>
      <c r="W114" s="165">
        <f t="shared" si="35"/>
        <v>0.15916636166544568</v>
      </c>
      <c r="X114" s="165">
        <f t="shared" si="36"/>
        <v>-0.39381925613548219</v>
      </c>
      <c r="Y114" s="165">
        <f t="shared" si="37"/>
        <v>0.97441196041848477</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99.983920495248626</v>
      </c>
      <c r="F115" s="162">
        <f t="shared" si="24"/>
        <v>1.8999414818023586E-2</v>
      </c>
      <c r="G115" s="162">
        <v>1.9E-2</v>
      </c>
      <c r="H115" s="168">
        <f t="shared" si="25"/>
        <v>0.68799999999999994</v>
      </c>
      <c r="I115" s="162">
        <f t="shared" si="22"/>
        <v>0.19832101743513403</v>
      </c>
      <c r="J115" s="165">
        <f t="shared" si="26"/>
        <v>1.3551560952925727</v>
      </c>
      <c r="K115" s="165">
        <f t="shared" si="27"/>
        <v>11.444949264749114</v>
      </c>
      <c r="L115" s="165">
        <f t="shared" si="28"/>
        <v>96.658137116227735</v>
      </c>
      <c r="M115" s="186">
        <f t="shared" si="39"/>
        <v>0.7207218603594584</v>
      </c>
      <c r="N115" s="162">
        <v>0.14171467874690982</v>
      </c>
      <c r="O115" s="166">
        <f t="shared" si="40"/>
        <v>1.9245532376220849E-2</v>
      </c>
      <c r="Q115" s="162">
        <f t="shared" si="29"/>
        <v>1.3708077791204016E-2</v>
      </c>
      <c r="R115" s="165">
        <f t="shared" si="30"/>
        <v>2546.1267354586607</v>
      </c>
      <c r="S115" s="165">
        <f t="shared" si="31"/>
        <v>-932072.96933745709</v>
      </c>
      <c r="T115" s="165">
        <f t="shared" si="32"/>
        <v>341208474.84563458</v>
      </c>
      <c r="U115" s="68">
        <f t="shared" si="33"/>
        <v>-0.14223230506765078</v>
      </c>
      <c r="V115" s="148">
        <f t="shared" si="34"/>
        <v>-2.7023305645039754E-3</v>
      </c>
      <c r="W115" s="165">
        <f t="shared" si="35"/>
        <v>0.12015119510332561</v>
      </c>
      <c r="X115" s="165">
        <f t="shared" si="36"/>
        <v>-0.30214960439918132</v>
      </c>
      <c r="Y115" s="165">
        <f t="shared" si="37"/>
        <v>0.75982917489977486</v>
      </c>
    </row>
    <row r="116" spans="1:25" x14ac:dyDescent="0.2">
      <c r="A116" s="162">
        <v>6.2699999999999995E-4</v>
      </c>
      <c r="B116" s="7">
        <f t="shared" si="41"/>
        <v>6.5749999999999988E-4</v>
      </c>
      <c r="C116" s="7">
        <f t="shared" si="23"/>
        <v>10.639246936522136</v>
      </c>
      <c r="D116" s="163">
        <f t="shared" si="42"/>
        <v>10.572275375572108</v>
      </c>
      <c r="E116" s="164">
        <f t="shared" si="38"/>
        <v>99.995920125660007</v>
      </c>
      <c r="F116" s="162">
        <f t="shared" si="24"/>
        <v>1.1999630411383317E-2</v>
      </c>
      <c r="G116" s="162">
        <v>1.2E-2</v>
      </c>
      <c r="H116" s="168">
        <f t="shared" si="25"/>
        <v>0.627</v>
      </c>
      <c r="I116" s="162">
        <f t="shared" si="22"/>
        <v>0.12686339711423406</v>
      </c>
      <c r="J116" s="165">
        <f t="shared" si="26"/>
        <v>0.88326451910490511</v>
      </c>
      <c r="K116" s="165">
        <f t="shared" si="27"/>
        <v>7.5779588504842241</v>
      </c>
      <c r="L116" s="165">
        <f t="shared" si="28"/>
        <v>65.015019960075833</v>
      </c>
      <c r="M116" s="186">
        <f t="shared" si="39"/>
        <v>0.65679220458223964</v>
      </c>
      <c r="N116" s="162">
        <v>8.958750730281495E-2</v>
      </c>
      <c r="O116" s="166">
        <f t="shared" si="40"/>
        <v>1.216641273541216E-2</v>
      </c>
      <c r="Q116" s="162">
        <f t="shared" si="29"/>
        <v>7.8897569954845294E-3</v>
      </c>
      <c r="R116" s="165">
        <f t="shared" si="30"/>
        <v>1608.6423662535979</v>
      </c>
      <c r="S116" s="165">
        <f t="shared" si="31"/>
        <v>-588986.47019446793</v>
      </c>
      <c r="T116" s="165">
        <f t="shared" si="32"/>
        <v>215650830.38317189</v>
      </c>
      <c r="U116" s="68">
        <f t="shared" si="33"/>
        <v>-0.18257201046688684</v>
      </c>
      <c r="V116" s="148">
        <f t="shared" si="34"/>
        <v>-2.1907966490658484E-3</v>
      </c>
      <c r="W116" s="165">
        <f t="shared" si="35"/>
        <v>7.8339074880140053E-2</v>
      </c>
      <c r="X116" s="165">
        <f t="shared" si="36"/>
        <v>-0.20016296376075163</v>
      </c>
      <c r="Y116" s="165">
        <f t="shared" si="37"/>
        <v>0.51143330608369264</v>
      </c>
    </row>
    <row r="117" spans="1:25" x14ac:dyDescent="0.2">
      <c r="A117" s="162">
        <v>5.71E-4</v>
      </c>
      <c r="B117" s="7">
        <f t="shared" si="41"/>
        <v>5.9899999999999992E-4</v>
      </c>
      <c r="C117" s="7">
        <f t="shared" si="23"/>
        <v>10.774221633961332</v>
      </c>
      <c r="D117" s="163">
        <f t="shared" si="42"/>
        <v>10.706734285241733</v>
      </c>
      <c r="E117" s="164">
        <f t="shared" si="38"/>
        <v>99.999720008623612</v>
      </c>
      <c r="F117" s="162">
        <f t="shared" si="24"/>
        <v>3.7998829636047174E-3</v>
      </c>
      <c r="G117" s="162">
        <v>3.8E-3</v>
      </c>
      <c r="H117" s="168">
        <f t="shared" si="25"/>
        <v>0.57099999999999995</v>
      </c>
      <c r="I117" s="162">
        <f t="shared" si="22"/>
        <v>4.0684337206332591E-2</v>
      </c>
      <c r="J117" s="165">
        <f t="shared" si="26"/>
        <v>0.28853613498398273</v>
      </c>
      <c r="K117" s="165">
        <f t="shared" si="27"/>
        <v>2.5142890543895704</v>
      </c>
      <c r="L117" s="165">
        <f t="shared" si="28"/>
        <v>21.909385628161022</v>
      </c>
      <c r="M117" s="186">
        <f t="shared" si="39"/>
        <v>0.5983452180806661</v>
      </c>
      <c r="N117" s="162">
        <v>2.8152557743769041E-2</v>
      </c>
      <c r="O117" s="166">
        <f t="shared" si="40"/>
        <v>3.8232522299172806E-3</v>
      </c>
      <c r="Q117" s="162">
        <f t="shared" si="29"/>
        <v>2.2761298951992255E-3</v>
      </c>
      <c r="R117" s="165">
        <f t="shared" si="30"/>
        <v>509.56620930467966</v>
      </c>
      <c r="S117" s="165">
        <f t="shared" si="31"/>
        <v>-186601.79681248669</v>
      </c>
      <c r="T117" s="165">
        <f t="shared" si="32"/>
        <v>68333083.979728445</v>
      </c>
      <c r="U117" s="68">
        <f t="shared" si="33"/>
        <v>-0.22304817546171782</v>
      </c>
      <c r="V117" s="148">
        <f t="shared" si="34"/>
        <v>-8.4755696200009727E-4</v>
      </c>
      <c r="W117" s="165">
        <f t="shared" si="35"/>
        <v>2.5599567124484381E-2</v>
      </c>
      <c r="X117" s="165">
        <f t="shared" si="36"/>
        <v>-6.6445232014869557E-2</v>
      </c>
      <c r="Y117" s="165">
        <f t="shared" si="37"/>
        <v>0.17246263720167382</v>
      </c>
    </row>
    <row r="118" spans="1:25" x14ac:dyDescent="0.2">
      <c r="A118" s="162">
        <v>5.2000000000000006E-4</v>
      </c>
      <c r="B118" s="7">
        <f t="shared" si="41"/>
        <v>5.4549999999999998E-4</v>
      </c>
      <c r="C118" s="7">
        <f t="shared" si="23"/>
        <v>10.90920075629572</v>
      </c>
      <c r="D118" s="163">
        <f t="shared" si="42"/>
        <v>10.841711195128525</v>
      </c>
      <c r="E118" s="164">
        <f t="shared" si="38"/>
        <v>99.999999999999872</v>
      </c>
      <c r="F118" s="162">
        <f t="shared" si="24"/>
        <v>2.7999137626561073E-4</v>
      </c>
      <c r="G118" s="162">
        <v>2.7999999999999998E-4</v>
      </c>
      <c r="H118" s="168">
        <f t="shared" si="25"/>
        <v>0.52</v>
      </c>
      <c r="I118" s="162">
        <f t="shared" si="22"/>
        <v>3.0355856385983152E-3</v>
      </c>
      <c r="J118" s="165">
        <f t="shared" si="26"/>
        <v>2.1924299965921622E-2</v>
      </c>
      <c r="K118" s="165">
        <f t="shared" si="27"/>
        <v>0.19400649762691122</v>
      </c>
      <c r="L118" s="165">
        <f t="shared" si="28"/>
        <v>1.7167490492268729</v>
      </c>
      <c r="M118" s="186">
        <f t="shared" si="39"/>
        <v>0.54490366120994305</v>
      </c>
      <c r="N118" s="162">
        <v>2.0743309885508103E-3</v>
      </c>
      <c r="O118" s="166">
        <f t="shared" si="40"/>
        <v>2.8170408705825988E-4</v>
      </c>
      <c r="Q118" s="162">
        <f t="shared" si="29"/>
        <v>1.5273529575289066E-4</v>
      </c>
      <c r="R118" s="165">
        <f t="shared" si="30"/>
        <v>37.557955579686578</v>
      </c>
      <c r="S118" s="165">
        <f t="shared" si="31"/>
        <v>-13755.63325228734</v>
      </c>
      <c r="T118" s="165">
        <f t="shared" si="32"/>
        <v>5038012.4064519759</v>
      </c>
      <c r="U118" s="68">
        <f t="shared" si="33"/>
        <v>-0.26368027405967609</v>
      </c>
      <c r="V118" s="148">
        <f t="shared" si="34"/>
        <v>-7.3828202828062124E-5</v>
      </c>
      <c r="W118" s="165">
        <f t="shared" si="35"/>
        <v>1.9458036563592142E-3</v>
      </c>
      <c r="X118" s="165">
        <f t="shared" si="36"/>
        <v>-5.129513711760467E-3</v>
      </c>
      <c r="Y118" s="165">
        <f t="shared" si="37"/>
        <v>1.3522387437780212E-2</v>
      </c>
    </row>
    <row r="119" spans="1:25" x14ac:dyDescent="0.2">
      <c r="A119" s="162">
        <v>4.7399999999999997E-4</v>
      </c>
      <c r="B119" s="7">
        <f t="shared" si="41"/>
        <v>4.9700000000000005E-4</v>
      </c>
      <c r="C119" s="7">
        <f t="shared" si="23"/>
        <v>11.042825320425916</v>
      </c>
      <c r="D119" s="163">
        <f t="shared" si="42"/>
        <v>10.976013038360819</v>
      </c>
      <c r="E119" s="164">
        <f t="shared" si="38"/>
        <v>99.999999999999872</v>
      </c>
      <c r="F119" s="162">
        <f t="shared" si="24"/>
        <v>0</v>
      </c>
      <c r="G119" s="162">
        <v>0</v>
      </c>
      <c r="H119" s="168">
        <f t="shared" si="25"/>
        <v>0.47399999999999998</v>
      </c>
      <c r="I119" s="162">
        <f t="shared" si="22"/>
        <v>0</v>
      </c>
      <c r="J119" s="165">
        <f t="shared" si="26"/>
        <v>0</v>
      </c>
      <c r="K119" s="165">
        <f t="shared" si="27"/>
        <v>0</v>
      </c>
      <c r="L119" s="165">
        <f t="shared" si="28"/>
        <v>0</v>
      </c>
      <c r="M119" s="186">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99.999999999999872</v>
      </c>
      <c r="F120" s="162">
        <f t="shared" si="24"/>
        <v>0</v>
      </c>
      <c r="G120" s="162">
        <v>0</v>
      </c>
      <c r="H120" s="168">
        <f t="shared" si="25"/>
        <v>0.432</v>
      </c>
      <c r="I120" s="162">
        <f t="shared" si="22"/>
        <v>0</v>
      </c>
      <c r="J120" s="165">
        <f t="shared" si="26"/>
        <v>0</v>
      </c>
      <c r="K120" s="165">
        <f t="shared" si="27"/>
        <v>0</v>
      </c>
      <c r="L120" s="165">
        <f t="shared" si="28"/>
        <v>0</v>
      </c>
      <c r="M120" s="186">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99.999999999999872</v>
      </c>
      <c r="F121" s="162">
        <f t="shared" si="24"/>
        <v>0</v>
      </c>
      <c r="G121" s="162">
        <v>0</v>
      </c>
      <c r="H121" s="168">
        <f t="shared" si="25"/>
        <v>0.39300000000000002</v>
      </c>
      <c r="I121" s="162">
        <f t="shared" si="22"/>
        <v>0</v>
      </c>
      <c r="J121" s="165">
        <f t="shared" si="26"/>
        <v>0</v>
      </c>
      <c r="K121" s="165">
        <f t="shared" si="27"/>
        <v>0</v>
      </c>
      <c r="L121" s="165">
        <f t="shared" si="28"/>
        <v>0</v>
      </c>
      <c r="M121" s="186">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99.999999999999872</v>
      </c>
      <c r="F122" s="162">
        <f t="shared" si="24"/>
        <v>0</v>
      </c>
      <c r="G122" s="162"/>
      <c r="H122" s="168">
        <f t="shared" si="25"/>
        <v>0</v>
      </c>
      <c r="I122" s="162" t="e">
        <f t="shared" si="22"/>
        <v>#NUM!</v>
      </c>
      <c r="J122" s="165" t="e">
        <f t="shared" si="26"/>
        <v>#NUM!</v>
      </c>
      <c r="K122" s="165" t="e">
        <f t="shared" si="27"/>
        <v>#NUM!</v>
      </c>
      <c r="L122" s="165" t="e">
        <f t="shared" si="28"/>
        <v>#NUM!</v>
      </c>
      <c r="M122" s="186"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99.999999999999872</v>
      </c>
      <c r="F123" s="162">
        <f t="shared" si="24"/>
        <v>0</v>
      </c>
      <c r="G123" s="162"/>
      <c r="H123" s="168">
        <f t="shared" si="25"/>
        <v>0</v>
      </c>
      <c r="I123" s="162" t="e">
        <f t="shared" si="22"/>
        <v>#NUM!</v>
      </c>
      <c r="J123" s="165" t="e">
        <f t="shared" si="26"/>
        <v>#NUM!</v>
      </c>
      <c r="K123" s="165" t="e">
        <f t="shared" si="27"/>
        <v>#NUM!</v>
      </c>
      <c r="L123" s="165" t="e">
        <f t="shared" si="28"/>
        <v>#NUM!</v>
      </c>
      <c r="M123" s="186"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99.999999999999872</v>
      </c>
      <c r="F124" s="162">
        <f t="shared" si="24"/>
        <v>0</v>
      </c>
      <c r="G124" s="162"/>
      <c r="H124" s="168">
        <f t="shared" si="25"/>
        <v>0</v>
      </c>
      <c r="I124" s="162" t="e">
        <f t="shared" si="22"/>
        <v>#NUM!</v>
      </c>
      <c r="J124" s="165" t="e">
        <f t="shared" si="26"/>
        <v>#NUM!</v>
      </c>
      <c r="K124" s="165" t="e">
        <f t="shared" si="27"/>
        <v>#NUM!</v>
      </c>
      <c r="L124" s="165" t="e">
        <f t="shared" si="28"/>
        <v>#NUM!</v>
      </c>
      <c r="M124" s="186"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99.999999999999872</v>
      </c>
      <c r="F125" s="162">
        <f t="shared" si="24"/>
        <v>0</v>
      </c>
      <c r="G125" s="162"/>
      <c r="H125" s="168">
        <f t="shared" si="25"/>
        <v>0</v>
      </c>
      <c r="I125" s="162" t="e">
        <f t="shared" si="22"/>
        <v>#NUM!</v>
      </c>
      <c r="J125" s="165" t="e">
        <f t="shared" si="26"/>
        <v>#NUM!</v>
      </c>
      <c r="K125" s="165" t="e">
        <f t="shared" si="27"/>
        <v>#NUM!</v>
      </c>
      <c r="L125" s="165" t="e">
        <f t="shared" si="28"/>
        <v>#NUM!</v>
      </c>
      <c r="M125" s="186"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99.999999999999872</v>
      </c>
      <c r="F126" s="162">
        <f t="shared" si="24"/>
        <v>0</v>
      </c>
      <c r="G126" s="162"/>
      <c r="H126" s="168">
        <f t="shared" si="25"/>
        <v>0</v>
      </c>
      <c r="I126" s="162" t="e">
        <f t="shared" si="22"/>
        <v>#NUM!</v>
      </c>
      <c r="J126" s="165" t="e">
        <f t="shared" si="26"/>
        <v>#NUM!</v>
      </c>
      <c r="K126" s="165" t="e">
        <f t="shared" si="27"/>
        <v>#NUM!</v>
      </c>
      <c r="L126" s="165" t="e">
        <f t="shared" si="28"/>
        <v>#NUM!</v>
      </c>
      <c r="M126" s="186"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99.999999999999872</v>
      </c>
      <c r="F127" s="162">
        <f t="shared" si="24"/>
        <v>0</v>
      </c>
      <c r="G127" s="162"/>
      <c r="H127" s="168">
        <f t="shared" si="25"/>
        <v>0</v>
      </c>
      <c r="I127" s="162" t="e">
        <f t="shared" si="22"/>
        <v>#NUM!</v>
      </c>
      <c r="J127" s="165" t="e">
        <f t="shared" si="26"/>
        <v>#NUM!</v>
      </c>
      <c r="K127" s="165" t="e">
        <f t="shared" si="27"/>
        <v>#NUM!</v>
      </c>
      <c r="L127" s="165" t="e">
        <f t="shared" si="28"/>
        <v>#NUM!</v>
      </c>
      <c r="M127" s="186"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99.999999999999872</v>
      </c>
      <c r="F128" s="162">
        <f t="shared" si="24"/>
        <v>0</v>
      </c>
      <c r="G128" s="162"/>
      <c r="H128" s="168">
        <f t="shared" si="25"/>
        <v>0</v>
      </c>
      <c r="I128" s="162" t="e">
        <f t="shared" si="22"/>
        <v>#NUM!</v>
      </c>
      <c r="J128" s="165" t="e">
        <f t="shared" si="26"/>
        <v>#NUM!</v>
      </c>
      <c r="K128" s="165" t="e">
        <f t="shared" si="27"/>
        <v>#NUM!</v>
      </c>
      <c r="L128" s="165" t="e">
        <f t="shared" si="28"/>
        <v>#NUM!</v>
      </c>
      <c r="M128" s="186"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99.999999999999872</v>
      </c>
      <c r="F129" s="162">
        <f t="shared" si="24"/>
        <v>0</v>
      </c>
      <c r="G129" s="162"/>
      <c r="H129" s="168">
        <f t="shared" si="25"/>
        <v>0</v>
      </c>
      <c r="I129" s="162" t="e">
        <f t="shared" si="22"/>
        <v>#NUM!</v>
      </c>
      <c r="J129" s="165" t="e">
        <f t="shared" si="26"/>
        <v>#NUM!</v>
      </c>
      <c r="K129" s="165" t="e">
        <f t="shared" si="27"/>
        <v>#NUM!</v>
      </c>
      <c r="L129" s="165" t="e">
        <f t="shared" si="28"/>
        <v>#NUM!</v>
      </c>
      <c r="M129" s="186"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99.999999999999872</v>
      </c>
      <c r="F130" s="162">
        <f t="shared" si="24"/>
        <v>0</v>
      </c>
      <c r="G130" s="162"/>
      <c r="H130" s="168">
        <f t="shared" si="25"/>
        <v>0</v>
      </c>
      <c r="I130" s="162" t="e">
        <f t="shared" si="22"/>
        <v>#NUM!</v>
      </c>
      <c r="J130" s="165" t="e">
        <f t="shared" si="26"/>
        <v>#NUM!</v>
      </c>
      <c r="K130" s="165" t="e">
        <f t="shared" si="27"/>
        <v>#NUM!</v>
      </c>
      <c r="L130" s="165" t="e">
        <f t="shared" si="28"/>
        <v>#NUM!</v>
      </c>
      <c r="M130" s="186"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99.999999999999872</v>
      </c>
      <c r="F131" s="162">
        <f t="shared" si="24"/>
        <v>0</v>
      </c>
      <c r="G131" s="162"/>
      <c r="H131" s="168">
        <f t="shared" si="25"/>
        <v>0</v>
      </c>
      <c r="I131" s="162" t="e">
        <f t="shared" si="22"/>
        <v>#NUM!</v>
      </c>
      <c r="J131" s="165" t="e">
        <f t="shared" si="26"/>
        <v>#NUM!</v>
      </c>
      <c r="K131" s="165" t="e">
        <f t="shared" si="27"/>
        <v>#NUM!</v>
      </c>
      <c r="L131" s="165" t="e">
        <f t="shared" si="28"/>
        <v>#NUM!</v>
      </c>
      <c r="M131" s="186"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99.999999999999872</v>
      </c>
      <c r="F132" s="162">
        <f t="shared" si="24"/>
        <v>0</v>
      </c>
      <c r="G132" s="162"/>
      <c r="H132" s="168">
        <f t="shared" si="25"/>
        <v>0</v>
      </c>
      <c r="I132" s="162" t="e">
        <f t="shared" si="22"/>
        <v>#NUM!</v>
      </c>
      <c r="J132" s="165" t="e">
        <f t="shared" si="26"/>
        <v>#NUM!</v>
      </c>
      <c r="K132" s="165" t="e">
        <f t="shared" si="27"/>
        <v>#NUM!</v>
      </c>
      <c r="L132" s="165" t="e">
        <f t="shared" si="28"/>
        <v>#NUM!</v>
      </c>
      <c r="M132" s="186"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99.999999999999872</v>
      </c>
      <c r="F133" s="162">
        <f t="shared" si="24"/>
        <v>0</v>
      </c>
      <c r="G133" s="162"/>
      <c r="H133" s="168">
        <f t="shared" si="25"/>
        <v>0</v>
      </c>
      <c r="I133" s="162" t="e">
        <f t="shared" si="22"/>
        <v>#NUM!</v>
      </c>
      <c r="J133" s="165" t="e">
        <f t="shared" si="26"/>
        <v>#NUM!</v>
      </c>
      <c r="K133" s="165" t="e">
        <f t="shared" si="27"/>
        <v>#NUM!</v>
      </c>
      <c r="L133" s="165" t="e">
        <f t="shared" si="28"/>
        <v>#NUM!</v>
      </c>
      <c r="M133" s="186"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99.999999999999872</v>
      </c>
      <c r="F134" s="162">
        <f t="shared" si="24"/>
        <v>0</v>
      </c>
      <c r="G134" s="162"/>
      <c r="H134" s="168">
        <f t="shared" si="25"/>
        <v>0</v>
      </c>
      <c r="I134" s="162" t="e">
        <f t="shared" si="22"/>
        <v>#NUM!</v>
      </c>
      <c r="J134" s="165" t="e">
        <f t="shared" si="26"/>
        <v>#NUM!</v>
      </c>
      <c r="K134" s="165" t="e">
        <f t="shared" si="27"/>
        <v>#NUM!</v>
      </c>
      <c r="L134" s="165" t="e">
        <f t="shared" si="28"/>
        <v>#NUM!</v>
      </c>
      <c r="M134" s="186"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99.999999999999872</v>
      </c>
      <c r="F135" s="162">
        <f t="shared" si="24"/>
        <v>0</v>
      </c>
      <c r="G135" s="162"/>
      <c r="H135" s="168">
        <f t="shared" si="25"/>
        <v>0</v>
      </c>
      <c r="I135" s="162" t="e">
        <f t="shared" si="22"/>
        <v>#NUM!</v>
      </c>
      <c r="J135" s="165" t="e">
        <f t="shared" si="26"/>
        <v>#NUM!</v>
      </c>
      <c r="K135" s="165" t="e">
        <f t="shared" si="27"/>
        <v>#NUM!</v>
      </c>
      <c r="L135" s="165" t="e">
        <f t="shared" si="28"/>
        <v>#NUM!</v>
      </c>
      <c r="M135" s="186"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99.999999999999872</v>
      </c>
      <c r="F136" s="162">
        <f t="shared" si="24"/>
        <v>0</v>
      </c>
      <c r="G136" s="162"/>
      <c r="H136" s="168">
        <f t="shared" si="25"/>
        <v>0</v>
      </c>
      <c r="I136" s="162" t="e">
        <f t="shared" si="22"/>
        <v>#NUM!</v>
      </c>
      <c r="J136" s="165" t="e">
        <f t="shared" si="26"/>
        <v>#NUM!</v>
      </c>
      <c r="K136" s="165" t="e">
        <f t="shared" si="27"/>
        <v>#NUM!</v>
      </c>
      <c r="L136" s="165" t="e">
        <f t="shared" si="28"/>
        <v>#NUM!</v>
      </c>
      <c r="M136" s="186"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99.999999999999872</v>
      </c>
      <c r="F137" s="162">
        <f t="shared" si="24"/>
        <v>0</v>
      </c>
      <c r="G137" s="162"/>
      <c r="H137" s="168">
        <f t="shared" si="25"/>
        <v>0</v>
      </c>
      <c r="I137" s="162" t="e">
        <f t="shared" si="22"/>
        <v>#NUM!</v>
      </c>
      <c r="J137" s="165" t="e">
        <f t="shared" si="26"/>
        <v>#NUM!</v>
      </c>
      <c r="K137" s="165" t="e">
        <f t="shared" si="27"/>
        <v>#NUM!</v>
      </c>
      <c r="L137" s="165" t="e">
        <f t="shared" si="28"/>
        <v>#NUM!</v>
      </c>
      <c r="M137" s="186"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99.999999999999872</v>
      </c>
      <c r="F138" s="162">
        <f t="shared" si="24"/>
        <v>0</v>
      </c>
      <c r="G138" s="162"/>
      <c r="H138" s="168">
        <f t="shared" si="25"/>
        <v>0</v>
      </c>
      <c r="I138" s="162" t="e">
        <f t="shared" si="22"/>
        <v>#NUM!</v>
      </c>
      <c r="J138" s="165" t="e">
        <f t="shared" si="26"/>
        <v>#NUM!</v>
      </c>
      <c r="K138" s="165" t="e">
        <f t="shared" si="27"/>
        <v>#NUM!</v>
      </c>
      <c r="L138" s="165" t="e">
        <f t="shared" si="28"/>
        <v>#NUM!</v>
      </c>
      <c r="M138" s="186"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99.999999999999872</v>
      </c>
      <c r="F139" s="162">
        <f t="shared" si="24"/>
        <v>0</v>
      </c>
      <c r="G139" s="162"/>
      <c r="H139" s="168">
        <f t="shared" si="25"/>
        <v>0</v>
      </c>
      <c r="I139" s="162" t="e">
        <f t="shared" si="22"/>
        <v>#NUM!</v>
      </c>
      <c r="J139" s="165" t="e">
        <f t="shared" si="26"/>
        <v>#NUM!</v>
      </c>
      <c r="K139" s="165" t="e">
        <f t="shared" si="27"/>
        <v>#NUM!</v>
      </c>
      <c r="L139" s="165" t="e">
        <f t="shared" si="28"/>
        <v>#NUM!</v>
      </c>
      <c r="M139" s="186"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99.999999999999872</v>
      </c>
      <c r="F140" s="162">
        <f t="shared" si="24"/>
        <v>0</v>
      </c>
      <c r="G140" s="162"/>
      <c r="H140" s="168">
        <f t="shared" si="25"/>
        <v>0</v>
      </c>
      <c r="I140" s="162" t="e">
        <f t="shared" si="22"/>
        <v>#NUM!</v>
      </c>
      <c r="J140" s="165" t="e">
        <f t="shared" si="26"/>
        <v>#NUM!</v>
      </c>
      <c r="K140" s="165" t="e">
        <f t="shared" si="27"/>
        <v>#NUM!</v>
      </c>
      <c r="L140" s="165" t="e">
        <f t="shared" si="28"/>
        <v>#NUM!</v>
      </c>
      <c r="M140" s="186"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99.999999999999872</v>
      </c>
      <c r="F141" s="162">
        <f t="shared" si="24"/>
        <v>0</v>
      </c>
      <c r="G141" s="162"/>
      <c r="H141" s="168">
        <f t="shared" si="25"/>
        <v>0</v>
      </c>
      <c r="I141" s="162" t="e">
        <f t="shared" si="22"/>
        <v>#NUM!</v>
      </c>
      <c r="J141" s="165" t="e">
        <f t="shared" si="26"/>
        <v>#NUM!</v>
      </c>
      <c r="K141" s="165" t="e">
        <f t="shared" si="27"/>
        <v>#NUM!</v>
      </c>
      <c r="L141" s="165" t="e">
        <f t="shared" si="28"/>
        <v>#NUM!</v>
      </c>
      <c r="M141" s="186"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99.999999999999872</v>
      </c>
      <c r="F142" s="162">
        <f t="shared" si="24"/>
        <v>0</v>
      </c>
      <c r="G142" s="162"/>
      <c r="H142" s="168">
        <f t="shared" si="25"/>
        <v>0</v>
      </c>
      <c r="I142" s="162" t="e">
        <f t="shared" si="22"/>
        <v>#NUM!</v>
      </c>
      <c r="J142" s="165" t="e">
        <f t="shared" si="26"/>
        <v>#NUM!</v>
      </c>
      <c r="K142" s="165" t="e">
        <f t="shared" si="27"/>
        <v>#NUM!</v>
      </c>
      <c r="L142" s="165" t="e">
        <f t="shared" si="28"/>
        <v>#NUM!</v>
      </c>
      <c r="M142" s="186"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99.999999999999872</v>
      </c>
      <c r="F143" s="162">
        <f t="shared" si="24"/>
        <v>0</v>
      </c>
      <c r="G143" s="162"/>
      <c r="H143" s="168">
        <f t="shared" si="25"/>
        <v>0</v>
      </c>
      <c r="I143" s="162" t="e">
        <f t="shared" si="22"/>
        <v>#NUM!</v>
      </c>
      <c r="J143" s="165" t="e">
        <f t="shared" si="26"/>
        <v>#NUM!</v>
      </c>
      <c r="K143" s="165" t="e">
        <f t="shared" si="27"/>
        <v>#NUM!</v>
      </c>
      <c r="L143" s="165" t="e">
        <f t="shared" si="28"/>
        <v>#NUM!</v>
      </c>
      <c r="M143" s="186"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99.999999999999872</v>
      </c>
      <c r="F144" s="162">
        <f t="shared" si="24"/>
        <v>0</v>
      </c>
      <c r="G144" s="162"/>
      <c r="H144" s="168">
        <f t="shared" si="25"/>
        <v>0</v>
      </c>
      <c r="I144" s="162" t="e">
        <f t="shared" si="22"/>
        <v>#NUM!</v>
      </c>
      <c r="J144" s="165" t="e">
        <f t="shared" si="26"/>
        <v>#NUM!</v>
      </c>
      <c r="K144" s="165" t="e">
        <f t="shared" si="27"/>
        <v>#NUM!</v>
      </c>
      <c r="L144" s="165" t="e">
        <f t="shared" si="28"/>
        <v>#NUM!</v>
      </c>
      <c r="M144" s="186"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99.999999999999872</v>
      </c>
      <c r="F145" s="162">
        <f t="shared" si="24"/>
        <v>0</v>
      </c>
      <c r="G145" s="162"/>
      <c r="H145" s="168">
        <f t="shared" si="25"/>
        <v>0</v>
      </c>
      <c r="I145" s="162" t="e">
        <f t="shared" si="22"/>
        <v>#NUM!</v>
      </c>
      <c r="J145" s="165" t="e">
        <f t="shared" si="26"/>
        <v>#NUM!</v>
      </c>
      <c r="K145" s="165" t="e">
        <f t="shared" si="27"/>
        <v>#NUM!</v>
      </c>
      <c r="L145" s="165" t="e">
        <f t="shared" si="28"/>
        <v>#NUM!</v>
      </c>
      <c r="M145" s="186"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99.999999999999872</v>
      </c>
      <c r="F146" s="162">
        <f t="shared" si="24"/>
        <v>0</v>
      </c>
      <c r="G146" s="162"/>
      <c r="H146" s="168">
        <f t="shared" si="25"/>
        <v>0</v>
      </c>
      <c r="I146" s="162" t="e">
        <f t="shared" si="22"/>
        <v>#NUM!</v>
      </c>
      <c r="J146" s="165" t="e">
        <f t="shared" si="26"/>
        <v>#NUM!</v>
      </c>
      <c r="K146" s="165" t="e">
        <f t="shared" si="27"/>
        <v>#NUM!</v>
      </c>
      <c r="L146" s="165" t="e">
        <f t="shared" si="28"/>
        <v>#NUM!</v>
      </c>
      <c r="M146" s="186"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99.999999999999872</v>
      </c>
      <c r="F147" s="162">
        <f t="shared" si="24"/>
        <v>0</v>
      </c>
      <c r="G147" s="162"/>
      <c r="H147" s="168">
        <f t="shared" si="25"/>
        <v>0</v>
      </c>
      <c r="I147" s="162" t="e">
        <f t="shared" si="22"/>
        <v>#NUM!</v>
      </c>
      <c r="J147" s="165" t="e">
        <f t="shared" si="26"/>
        <v>#NUM!</v>
      </c>
      <c r="K147" s="165" t="e">
        <f t="shared" si="27"/>
        <v>#NUM!</v>
      </c>
      <c r="L147" s="165" t="e">
        <f t="shared" si="28"/>
        <v>#NUM!</v>
      </c>
      <c r="M147" s="186"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99.999999999999872</v>
      </c>
      <c r="F148" s="162">
        <f t="shared" si="24"/>
        <v>0</v>
      </c>
      <c r="G148" s="162"/>
      <c r="H148" s="168">
        <f t="shared" si="25"/>
        <v>0</v>
      </c>
      <c r="I148" s="162" t="e">
        <f t="shared" si="22"/>
        <v>#NUM!</v>
      </c>
      <c r="J148" s="165" t="e">
        <f t="shared" si="26"/>
        <v>#NUM!</v>
      </c>
      <c r="K148" s="165" t="e">
        <f t="shared" si="27"/>
        <v>#NUM!</v>
      </c>
      <c r="L148" s="165" t="e">
        <f t="shared" si="28"/>
        <v>#NUM!</v>
      </c>
      <c r="M148" s="186"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99.999999999999872</v>
      </c>
      <c r="F149" s="162">
        <f t="shared" si="24"/>
        <v>0</v>
      </c>
      <c r="G149" s="162"/>
      <c r="H149" s="168">
        <f t="shared" si="25"/>
        <v>0</v>
      </c>
      <c r="I149" s="162" t="e">
        <f t="shared" si="22"/>
        <v>#NUM!</v>
      </c>
      <c r="J149" s="165" t="e">
        <f t="shared" si="26"/>
        <v>#NUM!</v>
      </c>
      <c r="K149" s="165" t="e">
        <f t="shared" si="27"/>
        <v>#NUM!</v>
      </c>
      <c r="L149" s="165" t="e">
        <f t="shared" si="28"/>
        <v>#NUM!</v>
      </c>
      <c r="M149" s="186"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99.999999999999872</v>
      </c>
      <c r="F150" s="162">
        <f t="shared" si="24"/>
        <v>0</v>
      </c>
      <c r="G150" s="162"/>
      <c r="H150" s="168">
        <f t="shared" si="25"/>
        <v>0</v>
      </c>
      <c r="I150" s="162" t="e">
        <f t="shared" si="22"/>
        <v>#NUM!</v>
      </c>
      <c r="J150" s="165" t="e">
        <f t="shared" si="26"/>
        <v>#NUM!</v>
      </c>
      <c r="K150" s="165" t="e">
        <f t="shared" si="27"/>
        <v>#NUM!</v>
      </c>
      <c r="L150" s="165" t="e">
        <f t="shared" si="28"/>
        <v>#NUM!</v>
      </c>
      <c r="M150" s="186"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99.999999999999872</v>
      </c>
      <c r="F151" s="162">
        <f t="shared" si="24"/>
        <v>0</v>
      </c>
      <c r="G151" s="162"/>
      <c r="H151" s="168">
        <f t="shared" si="25"/>
        <v>0</v>
      </c>
      <c r="I151" s="162" t="e">
        <f t="shared" si="22"/>
        <v>#NUM!</v>
      </c>
      <c r="J151" s="165" t="e">
        <f t="shared" si="26"/>
        <v>#NUM!</v>
      </c>
      <c r="K151" s="165" t="e">
        <f t="shared" si="27"/>
        <v>#NUM!</v>
      </c>
      <c r="L151" s="165" t="e">
        <f t="shared" si="28"/>
        <v>#NUM!</v>
      </c>
      <c r="M151" s="186"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99.999999999999872</v>
      </c>
      <c r="F152" s="162">
        <f t="shared" si="24"/>
        <v>0</v>
      </c>
      <c r="G152" s="162"/>
      <c r="H152" s="168">
        <f t="shared" si="25"/>
        <v>0</v>
      </c>
      <c r="I152" s="162" t="e">
        <f t="shared" si="22"/>
        <v>#NUM!</v>
      </c>
      <c r="J152" s="165" t="e">
        <f t="shared" si="26"/>
        <v>#NUM!</v>
      </c>
      <c r="K152" s="165" t="e">
        <f t="shared" si="27"/>
        <v>#NUM!</v>
      </c>
      <c r="L152" s="165" t="e">
        <f t="shared" si="28"/>
        <v>#NUM!</v>
      </c>
      <c r="M152" s="186"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99.999999999999872</v>
      </c>
      <c r="F153" s="162">
        <f t="shared" si="24"/>
        <v>0</v>
      </c>
      <c r="G153" s="162"/>
      <c r="H153" s="168">
        <f t="shared" si="25"/>
        <v>0</v>
      </c>
      <c r="I153" s="162" t="e">
        <f t="shared" si="22"/>
        <v>#NUM!</v>
      </c>
      <c r="J153" s="165" t="e">
        <f t="shared" si="26"/>
        <v>#NUM!</v>
      </c>
      <c r="K153" s="165" t="e">
        <f t="shared" si="27"/>
        <v>#NUM!</v>
      </c>
      <c r="L153" s="165" t="e">
        <f t="shared" si="28"/>
        <v>#NUM!</v>
      </c>
      <c r="M153" s="186"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99.999999999999872</v>
      </c>
      <c r="F154" s="162">
        <f t="shared" si="24"/>
        <v>0</v>
      </c>
      <c r="G154" s="162"/>
      <c r="H154" s="168">
        <f t="shared" si="25"/>
        <v>0</v>
      </c>
      <c r="I154" s="162" t="e">
        <f t="shared" si="22"/>
        <v>#NUM!</v>
      </c>
      <c r="J154" s="165" t="e">
        <f t="shared" si="26"/>
        <v>#NUM!</v>
      </c>
      <c r="K154" s="165" t="e">
        <f t="shared" si="27"/>
        <v>#NUM!</v>
      </c>
      <c r="L154" s="165" t="e">
        <f t="shared" si="28"/>
        <v>#NUM!</v>
      </c>
      <c r="M154" s="186"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99.999999999999872</v>
      </c>
      <c r="F155" s="162">
        <f t="shared" si="24"/>
        <v>0</v>
      </c>
      <c r="G155" s="162"/>
      <c r="H155" s="168">
        <f t="shared" si="25"/>
        <v>0</v>
      </c>
      <c r="I155" s="162" t="e">
        <f t="shared" si="22"/>
        <v>#NUM!</v>
      </c>
      <c r="J155" s="165" t="e">
        <f t="shared" si="26"/>
        <v>#NUM!</v>
      </c>
      <c r="K155" s="165" t="e">
        <f t="shared" si="27"/>
        <v>#NUM!</v>
      </c>
      <c r="L155" s="165" t="e">
        <f t="shared" si="28"/>
        <v>#NUM!</v>
      </c>
      <c r="M155" s="186"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99.999999999999872</v>
      </c>
      <c r="F156" s="162">
        <f t="shared" si="24"/>
        <v>0</v>
      </c>
      <c r="G156" s="162"/>
      <c r="H156" s="168">
        <f t="shared" si="25"/>
        <v>0</v>
      </c>
      <c r="I156" s="162" t="e">
        <f t="shared" si="22"/>
        <v>#NUM!</v>
      </c>
      <c r="J156" s="165" t="e">
        <f t="shared" si="26"/>
        <v>#NUM!</v>
      </c>
      <c r="K156" s="165" t="e">
        <f t="shared" si="27"/>
        <v>#NUM!</v>
      </c>
      <c r="L156" s="165" t="e">
        <f t="shared" si="28"/>
        <v>#NUM!</v>
      </c>
      <c r="M156" s="186"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99.999999999999872</v>
      </c>
      <c r="F157" s="162">
        <f t="shared" si="24"/>
        <v>0</v>
      </c>
      <c r="G157" s="162"/>
      <c r="H157" s="168">
        <f t="shared" si="25"/>
        <v>0</v>
      </c>
      <c r="I157" s="162" t="e">
        <f t="shared" si="22"/>
        <v>#NUM!</v>
      </c>
      <c r="J157" s="165" t="e">
        <f t="shared" si="26"/>
        <v>#NUM!</v>
      </c>
      <c r="K157" s="165" t="e">
        <f t="shared" si="27"/>
        <v>#NUM!</v>
      </c>
      <c r="L157" s="165" t="e">
        <f t="shared" si="28"/>
        <v>#NUM!</v>
      </c>
      <c r="M157" s="186"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99.999999999999872</v>
      </c>
      <c r="F158" s="162">
        <f t="shared" si="24"/>
        <v>0</v>
      </c>
      <c r="G158" s="162"/>
      <c r="H158" s="168">
        <f t="shared" si="25"/>
        <v>0</v>
      </c>
      <c r="I158" s="162" t="e">
        <f t="shared" ref="I158:I221" si="43">D158*F158</f>
        <v>#NUM!</v>
      </c>
      <c r="J158" s="165" t="e">
        <f t="shared" si="26"/>
        <v>#NUM!</v>
      </c>
      <c r="K158" s="165" t="e">
        <f t="shared" si="27"/>
        <v>#NUM!</v>
      </c>
      <c r="L158" s="165" t="e">
        <f t="shared" si="28"/>
        <v>#NUM!</v>
      </c>
      <c r="M158" s="186"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99.999999999999872</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6"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99.999999999999872</v>
      </c>
      <c r="F160" s="162">
        <f t="shared" si="45"/>
        <v>0</v>
      </c>
      <c r="G160" s="162"/>
      <c r="H160" s="168">
        <f t="shared" si="46"/>
        <v>0</v>
      </c>
      <c r="I160" s="162" t="e">
        <f t="shared" si="43"/>
        <v>#NUM!</v>
      </c>
      <c r="J160" s="165" t="e">
        <f t="shared" si="47"/>
        <v>#NUM!</v>
      </c>
      <c r="K160" s="165" t="e">
        <f t="shared" si="48"/>
        <v>#NUM!</v>
      </c>
      <c r="L160" s="165" t="e">
        <f t="shared" si="49"/>
        <v>#NUM!</v>
      </c>
      <c r="M160" s="186"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99.999999999999872</v>
      </c>
      <c r="F161" s="162">
        <f t="shared" si="45"/>
        <v>0</v>
      </c>
      <c r="G161" s="162"/>
      <c r="H161" s="168">
        <f t="shared" si="46"/>
        <v>0</v>
      </c>
      <c r="I161" s="162" t="e">
        <f t="shared" si="43"/>
        <v>#NUM!</v>
      </c>
      <c r="J161" s="165" t="e">
        <f t="shared" si="47"/>
        <v>#NUM!</v>
      </c>
      <c r="K161" s="165" t="e">
        <f t="shared" si="48"/>
        <v>#NUM!</v>
      </c>
      <c r="L161" s="165" t="e">
        <f t="shared" si="49"/>
        <v>#NUM!</v>
      </c>
      <c r="M161" s="186"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99.999999999999872</v>
      </c>
      <c r="F162" s="162">
        <f t="shared" si="45"/>
        <v>0</v>
      </c>
      <c r="G162" s="162"/>
      <c r="H162" s="168">
        <f t="shared" si="46"/>
        <v>0</v>
      </c>
      <c r="I162" s="162" t="e">
        <f t="shared" si="43"/>
        <v>#NUM!</v>
      </c>
      <c r="J162" s="165" t="e">
        <f t="shared" si="47"/>
        <v>#NUM!</v>
      </c>
      <c r="K162" s="165" t="e">
        <f t="shared" si="48"/>
        <v>#NUM!</v>
      </c>
      <c r="L162" s="165" t="e">
        <f t="shared" si="49"/>
        <v>#NUM!</v>
      </c>
      <c r="M162" s="186"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99.999999999999872</v>
      </c>
      <c r="F163" s="162">
        <f t="shared" si="45"/>
        <v>0</v>
      </c>
      <c r="G163" s="162"/>
      <c r="H163" s="168">
        <f t="shared" si="46"/>
        <v>0</v>
      </c>
      <c r="I163" s="162" t="e">
        <f t="shared" si="43"/>
        <v>#NUM!</v>
      </c>
      <c r="J163" s="165" t="e">
        <f t="shared" si="47"/>
        <v>#NUM!</v>
      </c>
      <c r="K163" s="165" t="e">
        <f t="shared" si="48"/>
        <v>#NUM!</v>
      </c>
      <c r="L163" s="165" t="e">
        <f t="shared" si="49"/>
        <v>#NUM!</v>
      </c>
      <c r="M163" s="186"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99.999999999999872</v>
      </c>
      <c r="F164" s="162">
        <f t="shared" si="45"/>
        <v>0</v>
      </c>
      <c r="G164" s="162"/>
      <c r="H164" s="168">
        <f t="shared" si="46"/>
        <v>0</v>
      </c>
      <c r="I164" s="162" t="e">
        <f t="shared" si="43"/>
        <v>#NUM!</v>
      </c>
      <c r="J164" s="165" t="e">
        <f t="shared" si="47"/>
        <v>#NUM!</v>
      </c>
      <c r="K164" s="165" t="e">
        <f t="shared" si="48"/>
        <v>#NUM!</v>
      </c>
      <c r="L164" s="165" t="e">
        <f t="shared" si="49"/>
        <v>#NUM!</v>
      </c>
      <c r="M164" s="186"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99.999999999999872</v>
      </c>
      <c r="F165" s="162">
        <f t="shared" si="45"/>
        <v>0</v>
      </c>
      <c r="G165" s="162"/>
      <c r="H165" s="168">
        <f t="shared" si="46"/>
        <v>0</v>
      </c>
      <c r="I165" s="162" t="e">
        <f t="shared" si="43"/>
        <v>#NUM!</v>
      </c>
      <c r="J165" s="165" t="e">
        <f t="shared" si="47"/>
        <v>#NUM!</v>
      </c>
      <c r="K165" s="165" t="e">
        <f t="shared" si="48"/>
        <v>#NUM!</v>
      </c>
      <c r="L165" s="165" t="e">
        <f t="shared" si="49"/>
        <v>#NUM!</v>
      </c>
      <c r="M165" s="186"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99.999999999999872</v>
      </c>
      <c r="F166" s="162">
        <f t="shared" si="45"/>
        <v>0</v>
      </c>
      <c r="G166" s="162"/>
      <c r="H166" s="168">
        <f t="shared" si="46"/>
        <v>0</v>
      </c>
      <c r="I166" s="162" t="e">
        <f t="shared" si="43"/>
        <v>#NUM!</v>
      </c>
      <c r="J166" s="165" t="e">
        <f t="shared" si="47"/>
        <v>#NUM!</v>
      </c>
      <c r="K166" s="165" t="e">
        <f t="shared" si="48"/>
        <v>#NUM!</v>
      </c>
      <c r="L166" s="165" t="e">
        <f t="shared" si="49"/>
        <v>#NUM!</v>
      </c>
      <c r="M166" s="186"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99.999999999999872</v>
      </c>
      <c r="F167" s="162">
        <f t="shared" si="45"/>
        <v>0</v>
      </c>
      <c r="G167" s="162"/>
      <c r="H167" s="168">
        <f t="shared" si="46"/>
        <v>0</v>
      </c>
      <c r="I167" s="162" t="e">
        <f t="shared" si="43"/>
        <v>#NUM!</v>
      </c>
      <c r="J167" s="165" t="e">
        <f t="shared" si="47"/>
        <v>#NUM!</v>
      </c>
      <c r="K167" s="165" t="e">
        <f t="shared" si="48"/>
        <v>#NUM!</v>
      </c>
      <c r="L167" s="165" t="e">
        <f t="shared" si="49"/>
        <v>#NUM!</v>
      </c>
      <c r="M167" s="186"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99.999999999999872</v>
      </c>
      <c r="F168" s="162">
        <f t="shared" si="45"/>
        <v>0</v>
      </c>
      <c r="G168" s="162"/>
      <c r="H168" s="168">
        <f t="shared" si="46"/>
        <v>0</v>
      </c>
      <c r="I168" s="162" t="e">
        <f t="shared" si="43"/>
        <v>#NUM!</v>
      </c>
      <c r="J168" s="165" t="e">
        <f t="shared" si="47"/>
        <v>#NUM!</v>
      </c>
      <c r="K168" s="165" t="e">
        <f t="shared" si="48"/>
        <v>#NUM!</v>
      </c>
      <c r="L168" s="165" t="e">
        <f t="shared" si="49"/>
        <v>#NUM!</v>
      </c>
      <c r="M168" s="186"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99.999999999999872</v>
      </c>
      <c r="F169" s="162">
        <f t="shared" si="45"/>
        <v>0</v>
      </c>
      <c r="G169" s="162"/>
      <c r="H169" s="168">
        <f t="shared" si="46"/>
        <v>0</v>
      </c>
      <c r="I169" s="162" t="e">
        <f t="shared" si="43"/>
        <v>#NUM!</v>
      </c>
      <c r="J169" s="165" t="e">
        <f t="shared" si="47"/>
        <v>#NUM!</v>
      </c>
      <c r="K169" s="165" t="e">
        <f t="shared" si="48"/>
        <v>#NUM!</v>
      </c>
      <c r="L169" s="165" t="e">
        <f t="shared" si="49"/>
        <v>#NUM!</v>
      </c>
      <c r="M169" s="186"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99.999999999999872</v>
      </c>
      <c r="F170" s="162">
        <f t="shared" si="45"/>
        <v>0</v>
      </c>
      <c r="G170" s="162"/>
      <c r="H170" s="168">
        <f t="shared" si="46"/>
        <v>0</v>
      </c>
      <c r="I170" s="162" t="e">
        <f t="shared" si="43"/>
        <v>#NUM!</v>
      </c>
      <c r="J170" s="165" t="e">
        <f t="shared" si="47"/>
        <v>#NUM!</v>
      </c>
      <c r="K170" s="165" t="e">
        <f t="shared" si="48"/>
        <v>#NUM!</v>
      </c>
      <c r="L170" s="165" t="e">
        <f t="shared" si="49"/>
        <v>#NUM!</v>
      </c>
      <c r="M170" s="186"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99.999999999999872</v>
      </c>
      <c r="F171" s="162">
        <f t="shared" si="45"/>
        <v>0</v>
      </c>
      <c r="G171" s="162"/>
      <c r="H171" s="168">
        <f t="shared" si="46"/>
        <v>0</v>
      </c>
      <c r="I171" s="162" t="e">
        <f t="shared" si="43"/>
        <v>#NUM!</v>
      </c>
      <c r="J171" s="165" t="e">
        <f t="shared" si="47"/>
        <v>#NUM!</v>
      </c>
      <c r="K171" s="165" t="e">
        <f t="shared" si="48"/>
        <v>#NUM!</v>
      </c>
      <c r="L171" s="165" t="e">
        <f t="shared" si="49"/>
        <v>#NUM!</v>
      </c>
      <c r="M171" s="186"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99.999999999999872</v>
      </c>
      <c r="F172" s="162">
        <f t="shared" si="45"/>
        <v>0</v>
      </c>
      <c r="G172" s="162"/>
      <c r="H172" s="168">
        <f t="shared" si="46"/>
        <v>0</v>
      </c>
      <c r="I172" s="162" t="e">
        <f t="shared" si="43"/>
        <v>#NUM!</v>
      </c>
      <c r="J172" s="165" t="e">
        <f t="shared" si="47"/>
        <v>#NUM!</v>
      </c>
      <c r="K172" s="165" t="e">
        <f t="shared" si="48"/>
        <v>#NUM!</v>
      </c>
      <c r="L172" s="165" t="e">
        <f t="shared" si="49"/>
        <v>#NUM!</v>
      </c>
      <c r="M172" s="186"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99.999999999999872</v>
      </c>
      <c r="F173" s="162">
        <f t="shared" si="45"/>
        <v>0</v>
      </c>
      <c r="G173" s="162"/>
      <c r="H173" s="168">
        <f t="shared" si="46"/>
        <v>0</v>
      </c>
      <c r="I173" s="162" t="e">
        <f t="shared" si="43"/>
        <v>#NUM!</v>
      </c>
      <c r="J173" s="165" t="e">
        <f t="shared" si="47"/>
        <v>#NUM!</v>
      </c>
      <c r="K173" s="165" t="e">
        <f t="shared" si="48"/>
        <v>#NUM!</v>
      </c>
      <c r="L173" s="165" t="e">
        <f t="shared" si="49"/>
        <v>#NUM!</v>
      </c>
      <c r="M173" s="186"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99.999999999999872</v>
      </c>
      <c r="F174" s="162">
        <f t="shared" si="45"/>
        <v>0</v>
      </c>
      <c r="G174" s="162"/>
      <c r="H174" s="168">
        <f t="shared" si="46"/>
        <v>0</v>
      </c>
      <c r="I174" s="162" t="e">
        <f t="shared" si="43"/>
        <v>#NUM!</v>
      </c>
      <c r="J174" s="165" t="e">
        <f t="shared" si="47"/>
        <v>#NUM!</v>
      </c>
      <c r="K174" s="165" t="e">
        <f t="shared" si="48"/>
        <v>#NUM!</v>
      </c>
      <c r="L174" s="165" t="e">
        <f t="shared" si="49"/>
        <v>#NUM!</v>
      </c>
      <c r="M174" s="186"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99.999999999999872</v>
      </c>
      <c r="F175" s="162">
        <f t="shared" si="45"/>
        <v>0</v>
      </c>
      <c r="G175" s="162"/>
      <c r="H175" s="168">
        <f t="shared" si="46"/>
        <v>0</v>
      </c>
      <c r="I175" s="162" t="e">
        <f t="shared" si="43"/>
        <v>#NUM!</v>
      </c>
      <c r="J175" s="165" t="e">
        <f t="shared" si="47"/>
        <v>#NUM!</v>
      </c>
      <c r="K175" s="165" t="e">
        <f t="shared" si="48"/>
        <v>#NUM!</v>
      </c>
      <c r="L175" s="165" t="e">
        <f t="shared" si="49"/>
        <v>#NUM!</v>
      </c>
      <c r="M175" s="186"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99.999999999999872</v>
      </c>
      <c r="F176" s="162">
        <f t="shared" si="45"/>
        <v>0</v>
      </c>
      <c r="G176" s="162"/>
      <c r="H176" s="168">
        <f t="shared" si="46"/>
        <v>0</v>
      </c>
      <c r="I176" s="162" t="e">
        <f t="shared" si="43"/>
        <v>#NUM!</v>
      </c>
      <c r="J176" s="165" t="e">
        <f t="shared" si="47"/>
        <v>#NUM!</v>
      </c>
      <c r="K176" s="165" t="e">
        <f t="shared" si="48"/>
        <v>#NUM!</v>
      </c>
      <c r="L176" s="165" t="e">
        <f t="shared" si="49"/>
        <v>#NUM!</v>
      </c>
      <c r="M176" s="186"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99.999999999999872</v>
      </c>
      <c r="F177" s="162">
        <f t="shared" si="45"/>
        <v>0</v>
      </c>
      <c r="G177" s="162"/>
      <c r="H177" s="168">
        <f t="shared" si="46"/>
        <v>0</v>
      </c>
      <c r="I177" s="162" t="e">
        <f t="shared" si="43"/>
        <v>#NUM!</v>
      </c>
      <c r="J177" s="165" t="e">
        <f t="shared" si="47"/>
        <v>#NUM!</v>
      </c>
      <c r="K177" s="165" t="e">
        <f t="shared" si="48"/>
        <v>#NUM!</v>
      </c>
      <c r="L177" s="165" t="e">
        <f t="shared" si="49"/>
        <v>#NUM!</v>
      </c>
      <c r="M177" s="186"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99.999999999999872</v>
      </c>
      <c r="F178" s="162">
        <f t="shared" si="45"/>
        <v>0</v>
      </c>
      <c r="G178" s="162"/>
      <c r="H178" s="168">
        <f t="shared" si="46"/>
        <v>0</v>
      </c>
      <c r="I178" s="162" t="e">
        <f t="shared" si="43"/>
        <v>#NUM!</v>
      </c>
      <c r="J178" s="165" t="e">
        <f t="shared" si="47"/>
        <v>#NUM!</v>
      </c>
      <c r="K178" s="165" t="e">
        <f t="shared" si="48"/>
        <v>#NUM!</v>
      </c>
      <c r="L178" s="165" t="e">
        <f t="shared" si="49"/>
        <v>#NUM!</v>
      </c>
      <c r="M178" s="186"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99.999999999999872</v>
      </c>
      <c r="F179" s="162">
        <f t="shared" si="45"/>
        <v>0</v>
      </c>
      <c r="G179" s="162"/>
      <c r="H179" s="168">
        <f t="shared" si="46"/>
        <v>0</v>
      </c>
      <c r="I179" s="162" t="e">
        <f t="shared" si="43"/>
        <v>#NUM!</v>
      </c>
      <c r="J179" s="165" t="e">
        <f t="shared" si="47"/>
        <v>#NUM!</v>
      </c>
      <c r="K179" s="165" t="e">
        <f t="shared" si="48"/>
        <v>#NUM!</v>
      </c>
      <c r="L179" s="165" t="e">
        <f t="shared" si="49"/>
        <v>#NUM!</v>
      </c>
      <c r="M179" s="186"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99.999999999999872</v>
      </c>
      <c r="F180" s="162">
        <f t="shared" si="45"/>
        <v>0</v>
      </c>
      <c r="G180" s="162"/>
      <c r="H180" s="168">
        <f t="shared" si="46"/>
        <v>0</v>
      </c>
      <c r="I180" s="162" t="e">
        <f t="shared" si="43"/>
        <v>#NUM!</v>
      </c>
      <c r="J180" s="165" t="e">
        <f t="shared" si="47"/>
        <v>#NUM!</v>
      </c>
      <c r="K180" s="165" t="e">
        <f t="shared" si="48"/>
        <v>#NUM!</v>
      </c>
      <c r="L180" s="165" t="e">
        <f t="shared" si="49"/>
        <v>#NUM!</v>
      </c>
      <c r="M180" s="186"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99.999999999999872</v>
      </c>
      <c r="F181" s="162">
        <f t="shared" si="45"/>
        <v>0</v>
      </c>
      <c r="G181" s="162"/>
      <c r="H181" s="168">
        <f t="shared" si="46"/>
        <v>0</v>
      </c>
      <c r="I181" s="162" t="e">
        <f t="shared" si="43"/>
        <v>#NUM!</v>
      </c>
      <c r="J181" s="165" t="e">
        <f t="shared" si="47"/>
        <v>#NUM!</v>
      </c>
      <c r="K181" s="165" t="e">
        <f t="shared" si="48"/>
        <v>#NUM!</v>
      </c>
      <c r="L181" s="165" t="e">
        <f t="shared" si="49"/>
        <v>#NUM!</v>
      </c>
      <c r="M181" s="186"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99.999999999999872</v>
      </c>
      <c r="F182" s="162">
        <f t="shared" si="45"/>
        <v>0</v>
      </c>
      <c r="G182" s="162"/>
      <c r="H182" s="168">
        <f t="shared" si="46"/>
        <v>0</v>
      </c>
      <c r="I182" s="162" t="e">
        <f t="shared" si="43"/>
        <v>#NUM!</v>
      </c>
      <c r="J182" s="165" t="e">
        <f t="shared" si="47"/>
        <v>#NUM!</v>
      </c>
      <c r="K182" s="165" t="e">
        <f t="shared" si="48"/>
        <v>#NUM!</v>
      </c>
      <c r="L182" s="165" t="e">
        <f t="shared" si="49"/>
        <v>#NUM!</v>
      </c>
      <c r="M182" s="186"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99.999999999999872</v>
      </c>
      <c r="F183" s="162">
        <f t="shared" si="45"/>
        <v>0</v>
      </c>
      <c r="G183" s="162"/>
      <c r="H183" s="168">
        <f t="shared" si="46"/>
        <v>0</v>
      </c>
      <c r="I183" s="162" t="e">
        <f t="shared" si="43"/>
        <v>#NUM!</v>
      </c>
      <c r="J183" s="165" t="e">
        <f t="shared" si="47"/>
        <v>#NUM!</v>
      </c>
      <c r="K183" s="165" t="e">
        <f t="shared" si="48"/>
        <v>#NUM!</v>
      </c>
      <c r="L183" s="165" t="e">
        <f t="shared" si="49"/>
        <v>#NUM!</v>
      </c>
      <c r="M183" s="186"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99.999999999999872</v>
      </c>
      <c r="F184" s="162">
        <f t="shared" si="45"/>
        <v>0</v>
      </c>
      <c r="G184" s="162"/>
      <c r="H184" s="168">
        <f t="shared" si="46"/>
        <v>0</v>
      </c>
      <c r="I184" s="162" t="e">
        <f t="shared" si="43"/>
        <v>#NUM!</v>
      </c>
      <c r="J184" s="165" t="e">
        <f t="shared" si="47"/>
        <v>#NUM!</v>
      </c>
      <c r="K184" s="165" t="e">
        <f t="shared" si="48"/>
        <v>#NUM!</v>
      </c>
      <c r="L184" s="165" t="e">
        <f t="shared" si="49"/>
        <v>#NUM!</v>
      </c>
      <c r="M184" s="186"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99.999999999999872</v>
      </c>
      <c r="F185" s="162">
        <f t="shared" si="45"/>
        <v>0</v>
      </c>
      <c r="G185" s="162"/>
      <c r="H185" s="168">
        <f t="shared" si="46"/>
        <v>0</v>
      </c>
      <c r="I185" s="162" t="e">
        <f t="shared" si="43"/>
        <v>#NUM!</v>
      </c>
      <c r="J185" s="165" t="e">
        <f t="shared" si="47"/>
        <v>#NUM!</v>
      </c>
      <c r="K185" s="165" t="e">
        <f t="shared" si="48"/>
        <v>#NUM!</v>
      </c>
      <c r="L185" s="165" t="e">
        <f t="shared" si="49"/>
        <v>#NUM!</v>
      </c>
      <c r="M185" s="186"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99.999999999999872</v>
      </c>
      <c r="F186" s="162">
        <f t="shared" si="45"/>
        <v>0</v>
      </c>
      <c r="G186" s="162"/>
      <c r="H186" s="168">
        <f t="shared" si="46"/>
        <v>0</v>
      </c>
      <c r="I186" s="162" t="e">
        <f t="shared" si="43"/>
        <v>#NUM!</v>
      </c>
      <c r="J186" s="165" t="e">
        <f t="shared" si="47"/>
        <v>#NUM!</v>
      </c>
      <c r="K186" s="165" t="e">
        <f t="shared" si="48"/>
        <v>#NUM!</v>
      </c>
      <c r="L186" s="165" t="e">
        <f t="shared" si="49"/>
        <v>#NUM!</v>
      </c>
      <c r="M186" s="186"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99.999999999999872</v>
      </c>
      <c r="F187" s="162">
        <f t="shared" si="45"/>
        <v>0</v>
      </c>
      <c r="G187" s="162"/>
      <c r="H187" s="168">
        <f t="shared" si="46"/>
        <v>0</v>
      </c>
      <c r="I187" s="162" t="e">
        <f t="shared" si="43"/>
        <v>#NUM!</v>
      </c>
      <c r="J187" s="165" t="e">
        <f t="shared" si="47"/>
        <v>#NUM!</v>
      </c>
      <c r="K187" s="165" t="e">
        <f t="shared" si="48"/>
        <v>#NUM!</v>
      </c>
      <c r="L187" s="165" t="e">
        <f t="shared" si="49"/>
        <v>#NUM!</v>
      </c>
      <c r="M187" s="186"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99.999999999999872</v>
      </c>
      <c r="F188" s="162">
        <f t="shared" si="45"/>
        <v>0</v>
      </c>
      <c r="G188" s="162"/>
      <c r="H188" s="168">
        <f t="shared" si="46"/>
        <v>0</v>
      </c>
      <c r="I188" s="162" t="e">
        <f t="shared" si="43"/>
        <v>#NUM!</v>
      </c>
      <c r="J188" s="165" t="e">
        <f t="shared" si="47"/>
        <v>#NUM!</v>
      </c>
      <c r="K188" s="165" t="e">
        <f t="shared" si="48"/>
        <v>#NUM!</v>
      </c>
      <c r="L188" s="165" t="e">
        <f t="shared" si="49"/>
        <v>#NUM!</v>
      </c>
      <c r="M188" s="186"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99.999999999999872</v>
      </c>
      <c r="F189" s="162">
        <f t="shared" si="45"/>
        <v>0</v>
      </c>
      <c r="G189" s="162"/>
      <c r="H189" s="168">
        <f t="shared" si="46"/>
        <v>0</v>
      </c>
      <c r="I189" s="162" t="e">
        <f t="shared" si="43"/>
        <v>#NUM!</v>
      </c>
      <c r="J189" s="165" t="e">
        <f t="shared" si="47"/>
        <v>#NUM!</v>
      </c>
      <c r="K189" s="165" t="e">
        <f t="shared" si="48"/>
        <v>#NUM!</v>
      </c>
      <c r="L189" s="165" t="e">
        <f t="shared" si="49"/>
        <v>#NUM!</v>
      </c>
      <c r="M189" s="186"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99.999999999999872</v>
      </c>
      <c r="F190" s="162">
        <f t="shared" si="45"/>
        <v>0</v>
      </c>
      <c r="G190" s="162"/>
      <c r="H190" s="168">
        <f t="shared" si="46"/>
        <v>0</v>
      </c>
      <c r="I190" s="162" t="e">
        <f t="shared" si="43"/>
        <v>#NUM!</v>
      </c>
      <c r="J190" s="165" t="e">
        <f t="shared" si="47"/>
        <v>#NUM!</v>
      </c>
      <c r="K190" s="165" t="e">
        <f t="shared" si="48"/>
        <v>#NUM!</v>
      </c>
      <c r="L190" s="165" t="e">
        <f t="shared" si="49"/>
        <v>#NUM!</v>
      </c>
      <c r="M190" s="186"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99.999999999999872</v>
      </c>
      <c r="F191" s="162">
        <f t="shared" si="45"/>
        <v>0</v>
      </c>
      <c r="G191" s="162"/>
      <c r="H191" s="168">
        <f t="shared" si="46"/>
        <v>0</v>
      </c>
      <c r="I191" s="162" t="e">
        <f t="shared" si="43"/>
        <v>#NUM!</v>
      </c>
      <c r="J191" s="165" t="e">
        <f t="shared" si="47"/>
        <v>#NUM!</v>
      </c>
      <c r="K191" s="165" t="e">
        <f t="shared" si="48"/>
        <v>#NUM!</v>
      </c>
      <c r="L191" s="165" t="e">
        <f t="shared" si="49"/>
        <v>#NUM!</v>
      </c>
      <c r="M191" s="186"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99.999999999999872</v>
      </c>
      <c r="F192" s="162">
        <f t="shared" si="45"/>
        <v>0</v>
      </c>
      <c r="G192" s="162"/>
      <c r="H192" s="168">
        <f t="shared" si="46"/>
        <v>0</v>
      </c>
      <c r="I192" s="162" t="e">
        <f t="shared" si="43"/>
        <v>#NUM!</v>
      </c>
      <c r="J192" s="165" t="e">
        <f t="shared" si="47"/>
        <v>#NUM!</v>
      </c>
      <c r="K192" s="165" t="e">
        <f t="shared" si="48"/>
        <v>#NUM!</v>
      </c>
      <c r="L192" s="165" t="e">
        <f t="shared" si="49"/>
        <v>#NUM!</v>
      </c>
      <c r="M192" s="186"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99.999999999999872</v>
      </c>
      <c r="F193" s="162">
        <f t="shared" si="45"/>
        <v>0</v>
      </c>
      <c r="G193" s="162"/>
      <c r="H193" s="168">
        <f t="shared" si="46"/>
        <v>0</v>
      </c>
      <c r="I193" s="162" t="e">
        <f t="shared" si="43"/>
        <v>#NUM!</v>
      </c>
      <c r="J193" s="165" t="e">
        <f t="shared" si="47"/>
        <v>#NUM!</v>
      </c>
      <c r="K193" s="165" t="e">
        <f t="shared" si="48"/>
        <v>#NUM!</v>
      </c>
      <c r="L193" s="165" t="e">
        <f t="shared" si="49"/>
        <v>#NUM!</v>
      </c>
      <c r="M193" s="186"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99.999999999999872</v>
      </c>
      <c r="F194" s="162">
        <f t="shared" si="45"/>
        <v>0</v>
      </c>
      <c r="G194" s="162"/>
      <c r="H194" s="168">
        <f t="shared" si="46"/>
        <v>0</v>
      </c>
      <c r="I194" s="162" t="e">
        <f t="shared" si="43"/>
        <v>#NUM!</v>
      </c>
      <c r="J194" s="165" t="e">
        <f t="shared" si="47"/>
        <v>#NUM!</v>
      </c>
      <c r="K194" s="165" t="e">
        <f t="shared" si="48"/>
        <v>#NUM!</v>
      </c>
      <c r="L194" s="165" t="e">
        <f t="shared" si="49"/>
        <v>#NUM!</v>
      </c>
      <c r="M194" s="186"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99.999999999999872</v>
      </c>
      <c r="F195" s="162">
        <f t="shared" si="45"/>
        <v>0</v>
      </c>
      <c r="G195" s="162"/>
      <c r="H195" s="168">
        <f t="shared" si="46"/>
        <v>0</v>
      </c>
      <c r="I195" s="162" t="e">
        <f t="shared" si="43"/>
        <v>#NUM!</v>
      </c>
      <c r="J195" s="165" t="e">
        <f t="shared" si="47"/>
        <v>#NUM!</v>
      </c>
      <c r="K195" s="165" t="e">
        <f t="shared" si="48"/>
        <v>#NUM!</v>
      </c>
      <c r="L195" s="165" t="e">
        <f t="shared" si="49"/>
        <v>#NUM!</v>
      </c>
      <c r="M195" s="186"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99.999999999999872</v>
      </c>
      <c r="F196" s="162">
        <f t="shared" si="45"/>
        <v>0</v>
      </c>
      <c r="G196" s="162"/>
      <c r="H196" s="168">
        <f t="shared" si="46"/>
        <v>0</v>
      </c>
      <c r="I196" s="162" t="e">
        <f t="shared" si="43"/>
        <v>#NUM!</v>
      </c>
      <c r="J196" s="165" t="e">
        <f t="shared" si="47"/>
        <v>#NUM!</v>
      </c>
      <c r="K196" s="165" t="e">
        <f t="shared" si="48"/>
        <v>#NUM!</v>
      </c>
      <c r="L196" s="165" t="e">
        <f t="shared" si="49"/>
        <v>#NUM!</v>
      </c>
      <c r="M196" s="186"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99.999999999999872</v>
      </c>
      <c r="F197" s="162">
        <f t="shared" si="45"/>
        <v>0</v>
      </c>
      <c r="G197" s="162"/>
      <c r="H197" s="168">
        <f t="shared" si="46"/>
        <v>0</v>
      </c>
      <c r="I197" s="162" t="e">
        <f t="shared" si="43"/>
        <v>#NUM!</v>
      </c>
      <c r="J197" s="165" t="e">
        <f t="shared" si="47"/>
        <v>#NUM!</v>
      </c>
      <c r="K197" s="165" t="e">
        <f t="shared" si="48"/>
        <v>#NUM!</v>
      </c>
      <c r="L197" s="165" t="e">
        <f t="shared" si="49"/>
        <v>#NUM!</v>
      </c>
      <c r="M197" s="186"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99.999999999999872</v>
      </c>
      <c r="F198" s="162">
        <f t="shared" si="45"/>
        <v>0</v>
      </c>
      <c r="G198" s="162"/>
      <c r="H198" s="168">
        <f t="shared" si="46"/>
        <v>0</v>
      </c>
      <c r="I198" s="162" t="e">
        <f t="shared" si="43"/>
        <v>#NUM!</v>
      </c>
      <c r="J198" s="165" t="e">
        <f t="shared" si="47"/>
        <v>#NUM!</v>
      </c>
      <c r="K198" s="165" t="e">
        <f t="shared" si="48"/>
        <v>#NUM!</v>
      </c>
      <c r="L198" s="165" t="e">
        <f t="shared" si="49"/>
        <v>#NUM!</v>
      </c>
      <c r="M198" s="186"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99.999999999999872</v>
      </c>
      <c r="F199" s="162">
        <f t="shared" si="45"/>
        <v>0</v>
      </c>
      <c r="G199" s="162"/>
      <c r="H199" s="168">
        <f t="shared" si="46"/>
        <v>0</v>
      </c>
      <c r="I199" s="162" t="e">
        <f t="shared" si="43"/>
        <v>#NUM!</v>
      </c>
      <c r="J199" s="165" t="e">
        <f t="shared" si="47"/>
        <v>#NUM!</v>
      </c>
      <c r="K199" s="165" t="e">
        <f t="shared" si="48"/>
        <v>#NUM!</v>
      </c>
      <c r="L199" s="165" t="e">
        <f t="shared" si="49"/>
        <v>#NUM!</v>
      </c>
      <c r="M199" s="186"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99.999999999999872</v>
      </c>
      <c r="F200" s="162">
        <f t="shared" si="45"/>
        <v>0</v>
      </c>
      <c r="G200" s="162"/>
      <c r="H200" s="168">
        <f t="shared" si="46"/>
        <v>0</v>
      </c>
      <c r="I200" s="162" t="e">
        <f t="shared" si="43"/>
        <v>#NUM!</v>
      </c>
      <c r="J200" s="165" t="e">
        <f t="shared" si="47"/>
        <v>#NUM!</v>
      </c>
      <c r="K200" s="165" t="e">
        <f t="shared" si="48"/>
        <v>#NUM!</v>
      </c>
      <c r="L200" s="165" t="e">
        <f t="shared" si="49"/>
        <v>#NUM!</v>
      </c>
      <c r="M200" s="186"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99.999999999999872</v>
      </c>
      <c r="F201" s="162">
        <f t="shared" si="45"/>
        <v>0</v>
      </c>
      <c r="G201" s="162"/>
      <c r="H201" s="168">
        <f t="shared" si="46"/>
        <v>0</v>
      </c>
      <c r="I201" s="162" t="e">
        <f t="shared" si="43"/>
        <v>#NUM!</v>
      </c>
      <c r="J201" s="165" t="e">
        <f t="shared" si="47"/>
        <v>#NUM!</v>
      </c>
      <c r="K201" s="165" t="e">
        <f t="shared" si="48"/>
        <v>#NUM!</v>
      </c>
      <c r="L201" s="165" t="e">
        <f t="shared" si="49"/>
        <v>#NUM!</v>
      </c>
      <c r="M201" s="186"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99.999999999999872</v>
      </c>
      <c r="F202" s="162">
        <f t="shared" si="45"/>
        <v>0</v>
      </c>
      <c r="G202" s="162"/>
      <c r="H202" s="168">
        <f t="shared" si="46"/>
        <v>0</v>
      </c>
      <c r="I202" s="162" t="e">
        <f t="shared" si="43"/>
        <v>#NUM!</v>
      </c>
      <c r="J202" s="165" t="e">
        <f t="shared" si="47"/>
        <v>#NUM!</v>
      </c>
      <c r="K202" s="165" t="e">
        <f t="shared" si="48"/>
        <v>#NUM!</v>
      </c>
      <c r="L202" s="165" t="e">
        <f t="shared" si="49"/>
        <v>#NUM!</v>
      </c>
      <c r="M202" s="186"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99.999999999999872</v>
      </c>
      <c r="F203" s="162">
        <f t="shared" si="45"/>
        <v>0</v>
      </c>
      <c r="G203" s="162"/>
      <c r="H203" s="168">
        <f t="shared" si="46"/>
        <v>0</v>
      </c>
      <c r="I203" s="162" t="e">
        <f t="shared" si="43"/>
        <v>#NUM!</v>
      </c>
      <c r="J203" s="165" t="e">
        <f t="shared" si="47"/>
        <v>#NUM!</v>
      </c>
      <c r="K203" s="165" t="e">
        <f t="shared" si="48"/>
        <v>#NUM!</v>
      </c>
      <c r="L203" s="165" t="e">
        <f t="shared" si="49"/>
        <v>#NUM!</v>
      </c>
      <c r="M203" s="186"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99.999999999999872</v>
      </c>
      <c r="F204" s="162">
        <f t="shared" si="45"/>
        <v>0</v>
      </c>
      <c r="G204" s="162"/>
      <c r="H204" s="168">
        <f t="shared" si="46"/>
        <v>0</v>
      </c>
      <c r="I204" s="162" t="e">
        <f t="shared" si="43"/>
        <v>#NUM!</v>
      </c>
      <c r="J204" s="165" t="e">
        <f t="shared" si="47"/>
        <v>#NUM!</v>
      </c>
      <c r="K204" s="165" t="e">
        <f t="shared" si="48"/>
        <v>#NUM!</v>
      </c>
      <c r="L204" s="165" t="e">
        <f t="shared" si="49"/>
        <v>#NUM!</v>
      </c>
      <c r="M204" s="186"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99.999999999999872</v>
      </c>
      <c r="F205" s="162">
        <f t="shared" si="45"/>
        <v>0</v>
      </c>
      <c r="G205" s="162"/>
      <c r="H205" s="168">
        <f t="shared" si="46"/>
        <v>0</v>
      </c>
      <c r="I205" s="162" t="e">
        <f t="shared" si="43"/>
        <v>#NUM!</v>
      </c>
      <c r="J205" s="165" t="e">
        <f t="shared" si="47"/>
        <v>#NUM!</v>
      </c>
      <c r="K205" s="165" t="e">
        <f t="shared" si="48"/>
        <v>#NUM!</v>
      </c>
      <c r="L205" s="165" t="e">
        <f t="shared" si="49"/>
        <v>#NUM!</v>
      </c>
      <c r="M205" s="186"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99.999999999999872</v>
      </c>
      <c r="F206" s="162">
        <f t="shared" si="45"/>
        <v>0</v>
      </c>
      <c r="G206" s="162"/>
      <c r="H206" s="168">
        <f t="shared" si="46"/>
        <v>0</v>
      </c>
      <c r="I206" s="162" t="e">
        <f t="shared" si="43"/>
        <v>#NUM!</v>
      </c>
      <c r="J206" s="165" t="e">
        <f t="shared" si="47"/>
        <v>#NUM!</v>
      </c>
      <c r="K206" s="165" t="e">
        <f t="shared" si="48"/>
        <v>#NUM!</v>
      </c>
      <c r="L206" s="165" t="e">
        <f t="shared" si="49"/>
        <v>#NUM!</v>
      </c>
      <c r="M206" s="186"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99.999999999999872</v>
      </c>
      <c r="F207" s="162">
        <f t="shared" si="45"/>
        <v>0</v>
      </c>
      <c r="G207" s="162"/>
      <c r="H207" s="168">
        <f t="shared" si="46"/>
        <v>0</v>
      </c>
      <c r="I207" s="162" t="e">
        <f t="shared" si="43"/>
        <v>#NUM!</v>
      </c>
      <c r="J207" s="165" t="e">
        <f t="shared" si="47"/>
        <v>#NUM!</v>
      </c>
      <c r="K207" s="165" t="e">
        <f t="shared" si="48"/>
        <v>#NUM!</v>
      </c>
      <c r="L207" s="165" t="e">
        <f t="shared" si="49"/>
        <v>#NUM!</v>
      </c>
      <c r="M207" s="186"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99.999999999999872</v>
      </c>
      <c r="F208" s="162">
        <f t="shared" si="45"/>
        <v>0</v>
      </c>
      <c r="G208" s="162"/>
      <c r="H208" s="168">
        <f t="shared" si="46"/>
        <v>0</v>
      </c>
      <c r="I208" s="162" t="e">
        <f t="shared" si="43"/>
        <v>#NUM!</v>
      </c>
      <c r="J208" s="165" t="e">
        <f t="shared" si="47"/>
        <v>#NUM!</v>
      </c>
      <c r="K208" s="165" t="e">
        <f t="shared" si="48"/>
        <v>#NUM!</v>
      </c>
      <c r="L208" s="165" t="e">
        <f t="shared" si="49"/>
        <v>#NUM!</v>
      </c>
      <c r="M208" s="186"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99.999999999999872</v>
      </c>
      <c r="F209" s="162">
        <f t="shared" si="45"/>
        <v>0</v>
      </c>
      <c r="G209" s="162"/>
      <c r="H209" s="168">
        <f t="shared" si="46"/>
        <v>0</v>
      </c>
      <c r="I209" s="162" t="e">
        <f t="shared" si="43"/>
        <v>#NUM!</v>
      </c>
      <c r="J209" s="165" t="e">
        <f t="shared" si="47"/>
        <v>#NUM!</v>
      </c>
      <c r="K209" s="165" t="e">
        <f t="shared" si="48"/>
        <v>#NUM!</v>
      </c>
      <c r="L209" s="165" t="e">
        <f t="shared" si="49"/>
        <v>#NUM!</v>
      </c>
      <c r="M209" s="186"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99.999999999999872</v>
      </c>
      <c r="F210" s="162">
        <f t="shared" si="45"/>
        <v>0</v>
      </c>
      <c r="G210" s="162"/>
      <c r="H210" s="168">
        <f t="shared" si="46"/>
        <v>0</v>
      </c>
      <c r="I210" s="162" t="e">
        <f t="shared" si="43"/>
        <v>#NUM!</v>
      </c>
      <c r="J210" s="165" t="e">
        <f t="shared" si="47"/>
        <v>#NUM!</v>
      </c>
      <c r="K210" s="165" t="e">
        <f t="shared" si="48"/>
        <v>#NUM!</v>
      </c>
      <c r="L210" s="165" t="e">
        <f t="shared" si="49"/>
        <v>#NUM!</v>
      </c>
      <c r="M210" s="186"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99.999999999999872</v>
      </c>
      <c r="F211" s="162">
        <f t="shared" si="45"/>
        <v>0</v>
      </c>
      <c r="G211" s="162"/>
      <c r="H211" s="168">
        <f t="shared" si="46"/>
        <v>0</v>
      </c>
      <c r="I211" s="162" t="e">
        <f t="shared" si="43"/>
        <v>#NUM!</v>
      </c>
      <c r="J211" s="165" t="e">
        <f t="shared" si="47"/>
        <v>#NUM!</v>
      </c>
      <c r="K211" s="165" t="e">
        <f t="shared" si="48"/>
        <v>#NUM!</v>
      </c>
      <c r="L211" s="165" t="e">
        <f t="shared" si="49"/>
        <v>#NUM!</v>
      </c>
      <c r="M211" s="186"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99.999999999999872</v>
      </c>
      <c r="F212" s="162">
        <f t="shared" si="45"/>
        <v>0</v>
      </c>
      <c r="G212" s="162"/>
      <c r="H212" s="168">
        <f t="shared" si="46"/>
        <v>0</v>
      </c>
      <c r="I212" s="162" t="e">
        <f t="shared" si="43"/>
        <v>#NUM!</v>
      </c>
      <c r="J212" s="165" t="e">
        <f t="shared" si="47"/>
        <v>#NUM!</v>
      </c>
      <c r="K212" s="165" t="e">
        <f t="shared" si="48"/>
        <v>#NUM!</v>
      </c>
      <c r="L212" s="165" t="e">
        <f t="shared" si="49"/>
        <v>#NUM!</v>
      </c>
      <c r="M212" s="186"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99.999999999999872</v>
      </c>
      <c r="F213" s="162">
        <f t="shared" si="45"/>
        <v>0</v>
      </c>
      <c r="G213" s="162"/>
      <c r="H213" s="168">
        <f t="shared" si="46"/>
        <v>0</v>
      </c>
      <c r="I213" s="162" t="e">
        <f t="shared" si="43"/>
        <v>#NUM!</v>
      </c>
      <c r="J213" s="165" t="e">
        <f t="shared" si="47"/>
        <v>#NUM!</v>
      </c>
      <c r="K213" s="165" t="e">
        <f t="shared" si="48"/>
        <v>#NUM!</v>
      </c>
      <c r="L213" s="165" t="e">
        <f t="shared" si="49"/>
        <v>#NUM!</v>
      </c>
      <c r="M213" s="186"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99.999999999999872</v>
      </c>
      <c r="F214" s="162">
        <f t="shared" si="45"/>
        <v>0</v>
      </c>
      <c r="G214" s="162"/>
      <c r="H214" s="168">
        <f t="shared" si="46"/>
        <v>0</v>
      </c>
      <c r="I214" s="162" t="e">
        <f t="shared" si="43"/>
        <v>#NUM!</v>
      </c>
      <c r="J214" s="165" t="e">
        <f t="shared" si="47"/>
        <v>#NUM!</v>
      </c>
      <c r="K214" s="165" t="e">
        <f t="shared" si="48"/>
        <v>#NUM!</v>
      </c>
      <c r="L214" s="165" t="e">
        <f t="shared" si="49"/>
        <v>#NUM!</v>
      </c>
      <c r="M214" s="186"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99.999999999999872</v>
      </c>
      <c r="F215" s="162">
        <f t="shared" si="45"/>
        <v>0</v>
      </c>
      <c r="G215" s="162"/>
      <c r="H215" s="168">
        <f t="shared" si="46"/>
        <v>0</v>
      </c>
      <c r="I215" s="162" t="e">
        <f t="shared" si="43"/>
        <v>#NUM!</v>
      </c>
      <c r="J215" s="165" t="e">
        <f t="shared" si="47"/>
        <v>#NUM!</v>
      </c>
      <c r="K215" s="165" t="e">
        <f t="shared" si="48"/>
        <v>#NUM!</v>
      </c>
      <c r="L215" s="165" t="e">
        <f t="shared" si="49"/>
        <v>#NUM!</v>
      </c>
      <c r="M215" s="186"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99.999999999999872</v>
      </c>
      <c r="F216" s="162">
        <f t="shared" si="45"/>
        <v>0</v>
      </c>
      <c r="G216" s="162"/>
      <c r="H216" s="168">
        <f t="shared" si="46"/>
        <v>0</v>
      </c>
      <c r="I216" s="162" t="e">
        <f t="shared" si="43"/>
        <v>#NUM!</v>
      </c>
      <c r="J216" s="165" t="e">
        <f t="shared" si="47"/>
        <v>#NUM!</v>
      </c>
      <c r="K216" s="165" t="e">
        <f t="shared" si="48"/>
        <v>#NUM!</v>
      </c>
      <c r="L216" s="165" t="e">
        <f t="shared" si="49"/>
        <v>#NUM!</v>
      </c>
      <c r="M216" s="186"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99.999999999999872</v>
      </c>
      <c r="F217" s="162">
        <f t="shared" si="45"/>
        <v>0</v>
      </c>
      <c r="G217" s="162"/>
      <c r="H217" s="168">
        <f t="shared" si="46"/>
        <v>0</v>
      </c>
      <c r="I217" s="162" t="e">
        <f t="shared" si="43"/>
        <v>#NUM!</v>
      </c>
      <c r="J217" s="165" t="e">
        <f t="shared" si="47"/>
        <v>#NUM!</v>
      </c>
      <c r="K217" s="165" t="e">
        <f t="shared" si="48"/>
        <v>#NUM!</v>
      </c>
      <c r="L217" s="165" t="e">
        <f t="shared" si="49"/>
        <v>#NUM!</v>
      </c>
      <c r="M217" s="186"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99.999999999999872</v>
      </c>
      <c r="F218" s="162">
        <f t="shared" si="45"/>
        <v>0</v>
      </c>
      <c r="G218" s="162"/>
      <c r="H218" s="168">
        <f t="shared" si="46"/>
        <v>0</v>
      </c>
      <c r="I218" s="162" t="e">
        <f t="shared" si="43"/>
        <v>#NUM!</v>
      </c>
      <c r="J218" s="165" t="e">
        <f t="shared" si="47"/>
        <v>#NUM!</v>
      </c>
      <c r="K218" s="165" t="e">
        <f t="shared" si="48"/>
        <v>#NUM!</v>
      </c>
      <c r="L218" s="165" t="e">
        <f t="shared" si="49"/>
        <v>#NUM!</v>
      </c>
      <c r="M218" s="186"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99.999999999999872</v>
      </c>
      <c r="F219" s="162">
        <f t="shared" si="45"/>
        <v>0</v>
      </c>
      <c r="G219" s="162"/>
      <c r="H219" s="168">
        <f t="shared" si="46"/>
        <v>0</v>
      </c>
      <c r="I219" s="162" t="e">
        <f t="shared" si="43"/>
        <v>#NUM!</v>
      </c>
      <c r="J219" s="165" t="e">
        <f t="shared" si="47"/>
        <v>#NUM!</v>
      </c>
      <c r="K219" s="165" t="e">
        <f t="shared" si="48"/>
        <v>#NUM!</v>
      </c>
      <c r="L219" s="165" t="e">
        <f t="shared" si="49"/>
        <v>#NUM!</v>
      </c>
      <c r="M219" s="186"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99.999999999999872</v>
      </c>
      <c r="F220" s="162">
        <f t="shared" si="45"/>
        <v>0</v>
      </c>
      <c r="G220" s="162"/>
      <c r="H220" s="168">
        <f t="shared" si="46"/>
        <v>0</v>
      </c>
      <c r="I220" s="162" t="e">
        <f t="shared" si="43"/>
        <v>#NUM!</v>
      </c>
      <c r="J220" s="165" t="e">
        <f t="shared" si="47"/>
        <v>#NUM!</v>
      </c>
      <c r="K220" s="165" t="e">
        <f t="shared" si="48"/>
        <v>#NUM!</v>
      </c>
      <c r="L220" s="165" t="e">
        <f t="shared" si="49"/>
        <v>#NUM!</v>
      </c>
      <c r="M220" s="186"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99.999999999999872</v>
      </c>
      <c r="F221" s="162">
        <f t="shared" si="45"/>
        <v>0</v>
      </c>
      <c r="G221" s="162"/>
      <c r="H221" s="168">
        <f t="shared" si="46"/>
        <v>0</v>
      </c>
      <c r="I221" s="162" t="e">
        <f t="shared" si="43"/>
        <v>#NUM!</v>
      </c>
      <c r="J221" s="165" t="e">
        <f t="shared" si="47"/>
        <v>#NUM!</v>
      </c>
      <c r="K221" s="165" t="e">
        <f t="shared" si="48"/>
        <v>#NUM!</v>
      </c>
      <c r="L221" s="165" t="e">
        <f t="shared" si="49"/>
        <v>#NUM!</v>
      </c>
      <c r="M221" s="186"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99.999999999999872</v>
      </c>
      <c r="F222" s="162">
        <f t="shared" si="45"/>
        <v>0</v>
      </c>
      <c r="G222" s="162"/>
      <c r="H222" s="168">
        <f t="shared" si="46"/>
        <v>0</v>
      </c>
      <c r="I222" s="162" t="e">
        <f t="shared" ref="I222:I250" si="64">D222*F222</f>
        <v>#NUM!</v>
      </c>
      <c r="J222" s="165" t="e">
        <f t="shared" si="47"/>
        <v>#NUM!</v>
      </c>
      <c r="K222" s="165" t="e">
        <f t="shared" si="48"/>
        <v>#NUM!</v>
      </c>
      <c r="L222" s="165" t="e">
        <f t="shared" si="49"/>
        <v>#NUM!</v>
      </c>
      <c r="M222" s="186"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99.999999999999872</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6"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99.999999999999872</v>
      </c>
      <c r="F224" s="162">
        <f t="shared" si="66"/>
        <v>0</v>
      </c>
      <c r="G224" s="162"/>
      <c r="H224" s="168">
        <f t="shared" si="67"/>
        <v>0</v>
      </c>
      <c r="I224" s="162" t="e">
        <f t="shared" si="64"/>
        <v>#NUM!</v>
      </c>
      <c r="J224" s="165" t="e">
        <f t="shared" si="68"/>
        <v>#NUM!</v>
      </c>
      <c r="K224" s="165" t="e">
        <f t="shared" si="69"/>
        <v>#NUM!</v>
      </c>
      <c r="L224" s="165" t="e">
        <f t="shared" si="70"/>
        <v>#NUM!</v>
      </c>
      <c r="M224" s="186"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99.999999999999872</v>
      </c>
      <c r="F225" s="162">
        <f t="shared" si="66"/>
        <v>0</v>
      </c>
      <c r="G225" s="162"/>
      <c r="H225" s="168">
        <f t="shared" si="67"/>
        <v>0</v>
      </c>
      <c r="I225" s="162" t="e">
        <f t="shared" si="64"/>
        <v>#NUM!</v>
      </c>
      <c r="J225" s="165" t="e">
        <f t="shared" si="68"/>
        <v>#NUM!</v>
      </c>
      <c r="K225" s="165" t="e">
        <f t="shared" si="69"/>
        <v>#NUM!</v>
      </c>
      <c r="L225" s="165" t="e">
        <f t="shared" si="70"/>
        <v>#NUM!</v>
      </c>
      <c r="M225" s="186"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99.999999999999872</v>
      </c>
      <c r="F226" s="162">
        <f t="shared" si="66"/>
        <v>0</v>
      </c>
      <c r="G226" s="162"/>
      <c r="H226" s="168">
        <f t="shared" si="67"/>
        <v>0</v>
      </c>
      <c r="I226" s="162" t="e">
        <f t="shared" si="64"/>
        <v>#NUM!</v>
      </c>
      <c r="J226" s="165" t="e">
        <f t="shared" si="68"/>
        <v>#NUM!</v>
      </c>
      <c r="K226" s="165" t="e">
        <f t="shared" si="69"/>
        <v>#NUM!</v>
      </c>
      <c r="L226" s="165" t="e">
        <f t="shared" si="70"/>
        <v>#NUM!</v>
      </c>
      <c r="M226" s="186"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99.999999999999872</v>
      </c>
      <c r="F227" s="162">
        <f t="shared" si="66"/>
        <v>0</v>
      </c>
      <c r="G227" s="162"/>
      <c r="H227" s="168">
        <f t="shared" si="67"/>
        <v>0</v>
      </c>
      <c r="I227" s="162" t="e">
        <f t="shared" si="64"/>
        <v>#NUM!</v>
      </c>
      <c r="J227" s="165" t="e">
        <f t="shared" si="68"/>
        <v>#NUM!</v>
      </c>
      <c r="K227" s="165" t="e">
        <f t="shared" si="69"/>
        <v>#NUM!</v>
      </c>
      <c r="L227" s="165" t="e">
        <f t="shared" si="70"/>
        <v>#NUM!</v>
      </c>
      <c r="M227" s="186"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99.999999999999872</v>
      </c>
      <c r="F228" s="162">
        <f t="shared" si="66"/>
        <v>0</v>
      </c>
      <c r="G228" s="162"/>
      <c r="H228" s="168">
        <f t="shared" si="67"/>
        <v>0</v>
      </c>
      <c r="I228" s="162" t="e">
        <f t="shared" si="64"/>
        <v>#NUM!</v>
      </c>
      <c r="J228" s="165" t="e">
        <f t="shared" si="68"/>
        <v>#NUM!</v>
      </c>
      <c r="K228" s="165" t="e">
        <f t="shared" si="69"/>
        <v>#NUM!</v>
      </c>
      <c r="L228" s="165" t="e">
        <f t="shared" si="70"/>
        <v>#NUM!</v>
      </c>
      <c r="M228" s="186"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99.999999999999872</v>
      </c>
      <c r="F229" s="162">
        <f t="shared" si="66"/>
        <v>0</v>
      </c>
      <c r="G229" s="162"/>
      <c r="H229" s="168">
        <f t="shared" si="67"/>
        <v>0</v>
      </c>
      <c r="I229" s="162" t="e">
        <f t="shared" si="64"/>
        <v>#NUM!</v>
      </c>
      <c r="J229" s="165" t="e">
        <f t="shared" si="68"/>
        <v>#NUM!</v>
      </c>
      <c r="K229" s="165" t="e">
        <f t="shared" si="69"/>
        <v>#NUM!</v>
      </c>
      <c r="L229" s="165" t="e">
        <f t="shared" si="70"/>
        <v>#NUM!</v>
      </c>
      <c r="M229" s="186"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99.999999999999872</v>
      </c>
      <c r="F230" s="162">
        <f t="shared" si="66"/>
        <v>0</v>
      </c>
      <c r="G230" s="162"/>
      <c r="H230" s="168">
        <f t="shared" si="67"/>
        <v>0</v>
      </c>
      <c r="I230" s="162" t="e">
        <f t="shared" si="64"/>
        <v>#NUM!</v>
      </c>
      <c r="J230" s="165" t="e">
        <f t="shared" si="68"/>
        <v>#NUM!</v>
      </c>
      <c r="K230" s="165" t="e">
        <f t="shared" si="69"/>
        <v>#NUM!</v>
      </c>
      <c r="L230" s="165" t="e">
        <f t="shared" si="70"/>
        <v>#NUM!</v>
      </c>
      <c r="M230" s="186"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99.999999999999872</v>
      </c>
      <c r="F231" s="162">
        <f t="shared" si="66"/>
        <v>0</v>
      </c>
      <c r="G231" s="162"/>
      <c r="H231" s="168">
        <f t="shared" si="67"/>
        <v>0</v>
      </c>
      <c r="I231" s="162" t="e">
        <f t="shared" si="64"/>
        <v>#NUM!</v>
      </c>
      <c r="J231" s="165" t="e">
        <f t="shared" si="68"/>
        <v>#NUM!</v>
      </c>
      <c r="K231" s="165" t="e">
        <f t="shared" si="69"/>
        <v>#NUM!</v>
      </c>
      <c r="L231" s="165" t="e">
        <f t="shared" si="70"/>
        <v>#NUM!</v>
      </c>
      <c r="M231" s="186"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99.999999999999872</v>
      </c>
      <c r="F232" s="162">
        <f t="shared" si="66"/>
        <v>0</v>
      </c>
      <c r="G232" s="162"/>
      <c r="H232" s="168">
        <f t="shared" si="67"/>
        <v>0</v>
      </c>
      <c r="I232" s="162" t="e">
        <f t="shared" si="64"/>
        <v>#NUM!</v>
      </c>
      <c r="J232" s="165" t="e">
        <f t="shared" si="68"/>
        <v>#NUM!</v>
      </c>
      <c r="K232" s="165" t="e">
        <f t="shared" si="69"/>
        <v>#NUM!</v>
      </c>
      <c r="L232" s="165" t="e">
        <f t="shared" si="70"/>
        <v>#NUM!</v>
      </c>
      <c r="M232" s="186"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99.999999999999872</v>
      </c>
      <c r="F233" s="162">
        <f t="shared" si="66"/>
        <v>0</v>
      </c>
      <c r="G233" s="162"/>
      <c r="H233" s="168">
        <f t="shared" si="67"/>
        <v>0</v>
      </c>
      <c r="I233" s="162" t="e">
        <f t="shared" si="64"/>
        <v>#NUM!</v>
      </c>
      <c r="J233" s="165" t="e">
        <f t="shared" si="68"/>
        <v>#NUM!</v>
      </c>
      <c r="K233" s="165" t="e">
        <f t="shared" si="69"/>
        <v>#NUM!</v>
      </c>
      <c r="L233" s="165" t="e">
        <f t="shared" si="70"/>
        <v>#NUM!</v>
      </c>
      <c r="M233" s="186"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99.999999999999872</v>
      </c>
      <c r="F234" s="162">
        <f t="shared" si="66"/>
        <v>0</v>
      </c>
      <c r="G234" s="162"/>
      <c r="H234" s="168">
        <f t="shared" si="67"/>
        <v>0</v>
      </c>
      <c r="I234" s="162" t="e">
        <f t="shared" si="64"/>
        <v>#NUM!</v>
      </c>
      <c r="J234" s="165" t="e">
        <f t="shared" si="68"/>
        <v>#NUM!</v>
      </c>
      <c r="K234" s="165" t="e">
        <f t="shared" si="69"/>
        <v>#NUM!</v>
      </c>
      <c r="L234" s="165" t="e">
        <f t="shared" si="70"/>
        <v>#NUM!</v>
      </c>
      <c r="M234" s="186"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99.999999999999872</v>
      </c>
      <c r="F235" s="162">
        <f t="shared" si="66"/>
        <v>0</v>
      </c>
      <c r="G235" s="162"/>
      <c r="H235" s="168">
        <f t="shared" si="67"/>
        <v>0</v>
      </c>
      <c r="I235" s="162" t="e">
        <f t="shared" si="64"/>
        <v>#NUM!</v>
      </c>
      <c r="J235" s="165" t="e">
        <f t="shared" si="68"/>
        <v>#NUM!</v>
      </c>
      <c r="K235" s="165" t="e">
        <f t="shared" si="69"/>
        <v>#NUM!</v>
      </c>
      <c r="L235" s="165" t="e">
        <f t="shared" si="70"/>
        <v>#NUM!</v>
      </c>
      <c r="M235" s="186"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99.999999999999872</v>
      </c>
      <c r="F236" s="162">
        <f t="shared" si="66"/>
        <v>0</v>
      </c>
      <c r="G236" s="162"/>
      <c r="H236" s="168">
        <f t="shared" si="67"/>
        <v>0</v>
      </c>
      <c r="I236" s="162" t="e">
        <f t="shared" si="64"/>
        <v>#NUM!</v>
      </c>
      <c r="J236" s="165" t="e">
        <f t="shared" si="68"/>
        <v>#NUM!</v>
      </c>
      <c r="K236" s="165" t="e">
        <f t="shared" si="69"/>
        <v>#NUM!</v>
      </c>
      <c r="L236" s="165" t="e">
        <f t="shared" si="70"/>
        <v>#NUM!</v>
      </c>
      <c r="M236" s="186"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99.999999999999872</v>
      </c>
      <c r="F237" s="162">
        <f t="shared" si="66"/>
        <v>0</v>
      </c>
      <c r="G237" s="162"/>
      <c r="H237" s="168">
        <f t="shared" si="67"/>
        <v>0</v>
      </c>
      <c r="I237" s="162" t="e">
        <f t="shared" si="64"/>
        <v>#NUM!</v>
      </c>
      <c r="J237" s="165" t="e">
        <f t="shared" si="68"/>
        <v>#NUM!</v>
      </c>
      <c r="K237" s="165" t="e">
        <f t="shared" si="69"/>
        <v>#NUM!</v>
      </c>
      <c r="L237" s="165" t="e">
        <f t="shared" si="70"/>
        <v>#NUM!</v>
      </c>
      <c r="M237" s="186"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99.999999999999872</v>
      </c>
      <c r="F238" s="162">
        <f t="shared" si="66"/>
        <v>0</v>
      </c>
      <c r="G238" s="162"/>
      <c r="H238" s="168">
        <f t="shared" si="67"/>
        <v>0</v>
      </c>
      <c r="I238" s="162" t="e">
        <f t="shared" si="64"/>
        <v>#NUM!</v>
      </c>
      <c r="J238" s="165" t="e">
        <f t="shared" si="68"/>
        <v>#NUM!</v>
      </c>
      <c r="K238" s="165" t="e">
        <f t="shared" si="69"/>
        <v>#NUM!</v>
      </c>
      <c r="L238" s="165" t="e">
        <f t="shared" si="70"/>
        <v>#NUM!</v>
      </c>
      <c r="M238" s="186"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99.999999999999872</v>
      </c>
      <c r="F239" s="162">
        <f t="shared" si="66"/>
        <v>0</v>
      </c>
      <c r="G239" s="162"/>
      <c r="H239" s="168">
        <f t="shared" si="67"/>
        <v>0</v>
      </c>
      <c r="I239" s="162" t="e">
        <f t="shared" si="64"/>
        <v>#NUM!</v>
      </c>
      <c r="J239" s="165" t="e">
        <f t="shared" si="68"/>
        <v>#NUM!</v>
      </c>
      <c r="K239" s="165" t="e">
        <f t="shared" si="69"/>
        <v>#NUM!</v>
      </c>
      <c r="L239" s="165" t="e">
        <f t="shared" si="70"/>
        <v>#NUM!</v>
      </c>
      <c r="M239" s="186"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99.999999999999872</v>
      </c>
      <c r="F240" s="162">
        <f t="shared" si="66"/>
        <v>0</v>
      </c>
      <c r="G240" s="162"/>
      <c r="H240" s="168">
        <f t="shared" si="67"/>
        <v>0</v>
      </c>
      <c r="I240" s="162" t="e">
        <f t="shared" si="64"/>
        <v>#NUM!</v>
      </c>
      <c r="J240" s="165" t="e">
        <f t="shared" si="68"/>
        <v>#NUM!</v>
      </c>
      <c r="K240" s="165" t="e">
        <f t="shared" si="69"/>
        <v>#NUM!</v>
      </c>
      <c r="L240" s="165" t="e">
        <f t="shared" si="70"/>
        <v>#NUM!</v>
      </c>
      <c r="M240" s="186"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99.999999999999872</v>
      </c>
      <c r="F241" s="162">
        <f t="shared" si="66"/>
        <v>0</v>
      </c>
      <c r="G241" s="162"/>
      <c r="H241" s="168">
        <f t="shared" si="67"/>
        <v>0</v>
      </c>
      <c r="I241" s="162" t="e">
        <f t="shared" si="64"/>
        <v>#NUM!</v>
      </c>
      <c r="J241" s="165" t="e">
        <f t="shared" si="68"/>
        <v>#NUM!</v>
      </c>
      <c r="K241" s="165" t="e">
        <f t="shared" si="69"/>
        <v>#NUM!</v>
      </c>
      <c r="L241" s="165" t="e">
        <f t="shared" si="70"/>
        <v>#NUM!</v>
      </c>
      <c r="M241" s="186"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99.999999999999872</v>
      </c>
      <c r="F242" s="162">
        <f t="shared" si="66"/>
        <v>0</v>
      </c>
      <c r="G242" s="162"/>
      <c r="H242" s="168">
        <f t="shared" si="67"/>
        <v>0</v>
      </c>
      <c r="I242" s="162" t="e">
        <f t="shared" si="64"/>
        <v>#NUM!</v>
      </c>
      <c r="J242" s="165" t="e">
        <f t="shared" si="68"/>
        <v>#NUM!</v>
      </c>
      <c r="K242" s="165" t="e">
        <f t="shared" si="69"/>
        <v>#NUM!</v>
      </c>
      <c r="L242" s="165" t="e">
        <f t="shared" si="70"/>
        <v>#NUM!</v>
      </c>
      <c r="M242" s="186"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99.999999999999872</v>
      </c>
      <c r="F243" s="162">
        <f t="shared" si="66"/>
        <v>0</v>
      </c>
      <c r="G243" s="162"/>
      <c r="H243" s="168">
        <f t="shared" si="67"/>
        <v>0</v>
      </c>
      <c r="I243" s="162" t="e">
        <f t="shared" si="64"/>
        <v>#NUM!</v>
      </c>
      <c r="J243" s="165" t="e">
        <f t="shared" si="68"/>
        <v>#NUM!</v>
      </c>
      <c r="K243" s="165" t="e">
        <f t="shared" si="69"/>
        <v>#NUM!</v>
      </c>
      <c r="L243" s="165" t="e">
        <f t="shared" si="70"/>
        <v>#NUM!</v>
      </c>
      <c r="M243" s="186"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99.999999999999872</v>
      </c>
      <c r="F244" s="162">
        <f t="shared" si="66"/>
        <v>0</v>
      </c>
      <c r="G244" s="162"/>
      <c r="H244" s="168">
        <f t="shared" si="67"/>
        <v>0</v>
      </c>
      <c r="I244" s="162" t="e">
        <f t="shared" si="64"/>
        <v>#NUM!</v>
      </c>
      <c r="J244" s="165" t="e">
        <f t="shared" si="68"/>
        <v>#NUM!</v>
      </c>
      <c r="K244" s="165" t="e">
        <f t="shared" si="69"/>
        <v>#NUM!</v>
      </c>
      <c r="L244" s="165" t="e">
        <f t="shared" si="70"/>
        <v>#NUM!</v>
      </c>
      <c r="M244" s="186"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99.999999999999872</v>
      </c>
      <c r="F245" s="162">
        <f t="shared" si="66"/>
        <v>0</v>
      </c>
      <c r="G245" s="162"/>
      <c r="H245" s="168">
        <f t="shared" si="67"/>
        <v>0</v>
      </c>
      <c r="I245" s="162" t="e">
        <f t="shared" si="64"/>
        <v>#NUM!</v>
      </c>
      <c r="J245" s="165" t="e">
        <f t="shared" si="68"/>
        <v>#NUM!</v>
      </c>
      <c r="K245" s="165" t="e">
        <f t="shared" si="69"/>
        <v>#NUM!</v>
      </c>
      <c r="L245" s="165" t="e">
        <f t="shared" si="70"/>
        <v>#NUM!</v>
      </c>
      <c r="M245" s="186"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99.999999999999872</v>
      </c>
      <c r="F246" s="162">
        <f t="shared" si="66"/>
        <v>0</v>
      </c>
      <c r="G246" s="162"/>
      <c r="H246" s="168">
        <f t="shared" si="67"/>
        <v>0</v>
      </c>
      <c r="I246" s="162" t="e">
        <f t="shared" si="64"/>
        <v>#NUM!</v>
      </c>
      <c r="J246" s="165" t="e">
        <f t="shared" si="68"/>
        <v>#NUM!</v>
      </c>
      <c r="K246" s="165" t="e">
        <f t="shared" si="69"/>
        <v>#NUM!</v>
      </c>
      <c r="L246" s="165" t="e">
        <f t="shared" si="70"/>
        <v>#NUM!</v>
      </c>
      <c r="M246" s="186"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99.999999999999872</v>
      </c>
      <c r="F247" s="162">
        <f t="shared" si="66"/>
        <v>0</v>
      </c>
      <c r="G247" s="162"/>
      <c r="H247" s="168">
        <f t="shared" si="67"/>
        <v>0</v>
      </c>
      <c r="I247" s="162" t="e">
        <f t="shared" si="64"/>
        <v>#NUM!</v>
      </c>
      <c r="J247" s="165" t="e">
        <f t="shared" si="68"/>
        <v>#NUM!</v>
      </c>
      <c r="K247" s="165" t="e">
        <f t="shared" si="69"/>
        <v>#NUM!</v>
      </c>
      <c r="L247" s="165" t="e">
        <f t="shared" si="70"/>
        <v>#NUM!</v>
      </c>
      <c r="M247" s="186"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99.999999999999872</v>
      </c>
      <c r="F248" s="162">
        <f t="shared" si="66"/>
        <v>0</v>
      </c>
      <c r="G248" s="162"/>
      <c r="H248" s="168">
        <f t="shared" si="67"/>
        <v>0</v>
      </c>
      <c r="I248" s="162" t="e">
        <f t="shared" si="64"/>
        <v>#NUM!</v>
      </c>
      <c r="J248" s="165" t="e">
        <f t="shared" si="68"/>
        <v>#NUM!</v>
      </c>
      <c r="K248" s="165" t="e">
        <f t="shared" si="69"/>
        <v>#NUM!</v>
      </c>
      <c r="L248" s="165" t="e">
        <f t="shared" si="70"/>
        <v>#NUM!</v>
      </c>
      <c r="M248" s="186"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99.999999999999872</v>
      </c>
      <c r="F249" s="162">
        <f t="shared" si="66"/>
        <v>0</v>
      </c>
      <c r="G249" s="162"/>
      <c r="H249" s="168">
        <f t="shared" si="67"/>
        <v>0</v>
      </c>
      <c r="I249" s="162" t="e">
        <f t="shared" si="64"/>
        <v>#NUM!</v>
      </c>
      <c r="J249" s="165" t="e">
        <f t="shared" si="68"/>
        <v>#NUM!</v>
      </c>
      <c r="K249" s="165" t="e">
        <f t="shared" si="69"/>
        <v>#NUM!</v>
      </c>
      <c r="L249" s="165" t="e">
        <f t="shared" si="70"/>
        <v>#NUM!</v>
      </c>
      <c r="M249" s="186"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99.999999999999872</v>
      </c>
      <c r="F250" s="162">
        <f t="shared" si="66"/>
        <v>0</v>
      </c>
      <c r="G250" s="162"/>
      <c r="H250" s="168">
        <f t="shared" si="67"/>
        <v>0</v>
      </c>
      <c r="I250" s="162" t="e">
        <f t="shared" si="64"/>
        <v>#NUM!</v>
      </c>
      <c r="J250" s="165" t="e">
        <f t="shared" si="68"/>
        <v>#NUM!</v>
      </c>
      <c r="K250" s="165" t="e">
        <f t="shared" si="69"/>
        <v>#NUM!</v>
      </c>
      <c r="L250" s="165" t="e">
        <f t="shared" si="70"/>
        <v>#NUM!</v>
      </c>
      <c r="M250" s="186"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2014-05-30T18:43:56Z</dcterms:modified>
  <cp:category>Research</cp:category>
</cp:coreProperties>
</file>