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3"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79" i="5" s="1"/>
  <c r="G11" i="5"/>
  <c r="A13" i="5"/>
  <c r="O32" i="5" s="1"/>
  <c r="C30" i="5"/>
  <c r="H30" i="5"/>
  <c r="B31" i="5"/>
  <c r="H31" i="5"/>
  <c r="B32"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C31" i="5" l="1"/>
  <c r="C32" i="5" s="1"/>
  <c r="D32" i="5" s="1"/>
  <c r="F32" i="5"/>
  <c r="F231" i="5"/>
  <c r="Q231" i="5" s="1"/>
  <c r="F247" i="5"/>
  <c r="Q247" i="5" s="1"/>
  <c r="F215" i="5"/>
  <c r="Q215" i="5" s="1"/>
  <c r="F239" i="5"/>
  <c r="Q239" i="5" s="1"/>
  <c r="F223" i="5"/>
  <c r="Q223" i="5" s="1"/>
  <c r="F195" i="5"/>
  <c r="Q195" i="5" s="1"/>
  <c r="F243" i="5"/>
  <c r="Q243" i="5" s="1"/>
  <c r="F235" i="5"/>
  <c r="Q235" i="5" s="1"/>
  <c r="F227" i="5"/>
  <c r="Q227" i="5" s="1"/>
  <c r="F219" i="5"/>
  <c r="Q219" i="5" s="1"/>
  <c r="F211" i="5"/>
  <c r="Q211" i="5" s="1"/>
  <c r="F179" i="5"/>
  <c r="Q179" i="5" s="1"/>
  <c r="F187" i="5"/>
  <c r="Q187" i="5" s="1"/>
  <c r="F171" i="5"/>
  <c r="Q171" i="5" s="1"/>
  <c r="F249" i="5"/>
  <c r="Q249" i="5" s="1"/>
  <c r="F245" i="5"/>
  <c r="Q245" i="5" s="1"/>
  <c r="F241" i="5"/>
  <c r="Q241" i="5" s="1"/>
  <c r="F237" i="5"/>
  <c r="F233" i="5"/>
  <c r="Q233" i="5" s="1"/>
  <c r="F229" i="5"/>
  <c r="Q229" i="5" s="1"/>
  <c r="F225" i="5"/>
  <c r="Q225" i="5" s="1"/>
  <c r="F221" i="5"/>
  <c r="Q221" i="5" s="1"/>
  <c r="F217" i="5"/>
  <c r="Q217" i="5" s="1"/>
  <c r="F213" i="5"/>
  <c r="Q213" i="5" s="1"/>
  <c r="F209" i="5"/>
  <c r="Q209" i="5" s="1"/>
  <c r="F191" i="5"/>
  <c r="Q191" i="5" s="1"/>
  <c r="F183" i="5"/>
  <c r="Q183" i="5" s="1"/>
  <c r="F175" i="5"/>
  <c r="Q175" i="5" s="1"/>
  <c r="F167" i="5"/>
  <c r="Q167" i="5" s="1"/>
  <c r="F250" i="5"/>
  <c r="Q250" i="5" s="1"/>
  <c r="F248" i="5"/>
  <c r="Q248" i="5" s="1"/>
  <c r="F246" i="5"/>
  <c r="Q246" i="5" s="1"/>
  <c r="F244" i="5"/>
  <c r="Q244" i="5" s="1"/>
  <c r="F242" i="5"/>
  <c r="Q242" i="5" s="1"/>
  <c r="F240" i="5"/>
  <c r="Q240" i="5" s="1"/>
  <c r="F238" i="5"/>
  <c r="Q238" i="5" s="1"/>
  <c r="F236" i="5"/>
  <c r="Q236" i="5" s="1"/>
  <c r="F234" i="5"/>
  <c r="Q234" i="5" s="1"/>
  <c r="F232" i="5"/>
  <c r="Q232" i="5" s="1"/>
  <c r="F230" i="5"/>
  <c r="Q230" i="5" s="1"/>
  <c r="F228" i="5"/>
  <c r="Q228" i="5" s="1"/>
  <c r="F226" i="5"/>
  <c r="Q226" i="5" s="1"/>
  <c r="F224" i="5"/>
  <c r="Q224" i="5" s="1"/>
  <c r="F222" i="5"/>
  <c r="Q222" i="5" s="1"/>
  <c r="F220" i="5"/>
  <c r="Q220" i="5" s="1"/>
  <c r="F218" i="5"/>
  <c r="Q218" i="5" s="1"/>
  <c r="F216" i="5"/>
  <c r="Q216" i="5" s="1"/>
  <c r="F214" i="5"/>
  <c r="Q214" i="5" s="1"/>
  <c r="F212" i="5"/>
  <c r="Q212" i="5" s="1"/>
  <c r="F210" i="5"/>
  <c r="Q210" i="5" s="1"/>
  <c r="F197" i="5"/>
  <c r="Q197" i="5" s="1"/>
  <c r="F193" i="5"/>
  <c r="Q193" i="5" s="1"/>
  <c r="F189" i="5"/>
  <c r="Q189" i="5" s="1"/>
  <c r="F185" i="5"/>
  <c r="Q185" i="5" s="1"/>
  <c r="F181" i="5"/>
  <c r="Q181" i="5" s="1"/>
  <c r="F177" i="5"/>
  <c r="Q177" i="5" s="1"/>
  <c r="F173" i="5"/>
  <c r="Q173" i="5" s="1"/>
  <c r="F169" i="5"/>
  <c r="Q169" i="5" s="1"/>
  <c r="F165" i="5"/>
  <c r="Q165" i="5" s="1"/>
  <c r="O250" i="5"/>
  <c r="O249" i="5"/>
  <c r="O248" i="5"/>
  <c r="O247" i="5"/>
  <c r="O246" i="5"/>
  <c r="O245" i="5"/>
  <c r="O244" i="5"/>
  <c r="O243" i="5"/>
  <c r="O242" i="5"/>
  <c r="O241" i="5"/>
  <c r="O240" i="5"/>
  <c r="O239" i="5"/>
  <c r="O238" i="5"/>
  <c r="O237" i="5"/>
  <c r="O236" i="5"/>
  <c r="O235" i="5"/>
  <c r="O234" i="5"/>
  <c r="O233" i="5"/>
  <c r="O232" i="5"/>
  <c r="O231" i="5"/>
  <c r="O230" i="5"/>
  <c r="O229" i="5"/>
  <c r="O228" i="5"/>
  <c r="O227" i="5"/>
  <c r="O226" i="5"/>
  <c r="O225" i="5"/>
  <c r="O224" i="5"/>
  <c r="O223" i="5"/>
  <c r="O222" i="5"/>
  <c r="O205" i="5"/>
  <c r="O221" i="5"/>
  <c r="O220" i="5"/>
  <c r="O219" i="5"/>
  <c r="O218" i="5"/>
  <c r="O217" i="5"/>
  <c r="O216" i="5"/>
  <c r="O215" i="5"/>
  <c r="O214" i="5"/>
  <c r="O213" i="5"/>
  <c r="O212" i="5"/>
  <c r="O211" i="5"/>
  <c r="O210" i="5"/>
  <c r="O201" i="5"/>
  <c r="O207" i="5"/>
  <c r="O203" i="5"/>
  <c r="O199" i="5"/>
  <c r="O209" i="5"/>
  <c r="O208" i="5"/>
  <c r="O206" i="5"/>
  <c r="O204" i="5"/>
  <c r="O202" i="5"/>
  <c r="O200" i="5"/>
  <c r="O198" i="5"/>
  <c r="F208" i="5"/>
  <c r="Q208" i="5" s="1"/>
  <c r="F207" i="5"/>
  <c r="Q207" i="5" s="1"/>
  <c r="F206" i="5"/>
  <c r="Q206" i="5" s="1"/>
  <c r="F205" i="5"/>
  <c r="Q205" i="5" s="1"/>
  <c r="F204" i="5"/>
  <c r="Q204" i="5" s="1"/>
  <c r="F203" i="5"/>
  <c r="Q203" i="5" s="1"/>
  <c r="F202" i="5"/>
  <c r="Q202" i="5" s="1"/>
  <c r="F201" i="5"/>
  <c r="Q201" i="5" s="1"/>
  <c r="F200" i="5"/>
  <c r="Q200" i="5" s="1"/>
  <c r="F199" i="5"/>
  <c r="Q199" i="5" s="1"/>
  <c r="F198" i="5"/>
  <c r="Q198" i="5" s="1"/>
  <c r="F196" i="5"/>
  <c r="Q196" i="5" s="1"/>
  <c r="F194" i="5"/>
  <c r="Q194" i="5" s="1"/>
  <c r="F192" i="5"/>
  <c r="Q192" i="5" s="1"/>
  <c r="F190" i="5"/>
  <c r="Q190" i="5" s="1"/>
  <c r="F188" i="5"/>
  <c r="Q188" i="5" s="1"/>
  <c r="F186" i="5"/>
  <c r="Q186" i="5" s="1"/>
  <c r="F184" i="5"/>
  <c r="Q184" i="5" s="1"/>
  <c r="F182" i="5"/>
  <c r="Q182" i="5" s="1"/>
  <c r="F180" i="5"/>
  <c r="Q180" i="5" s="1"/>
  <c r="F178" i="5"/>
  <c r="Q178" i="5" s="1"/>
  <c r="F176" i="5"/>
  <c r="Q176" i="5" s="1"/>
  <c r="F174" i="5"/>
  <c r="Q174" i="5" s="1"/>
  <c r="F172" i="5"/>
  <c r="F170" i="5"/>
  <c r="Q170" i="5" s="1"/>
  <c r="F168" i="5"/>
  <c r="Q168" i="5" s="1"/>
  <c r="F166" i="5"/>
  <c r="Q166" i="5" s="1"/>
  <c r="F164" i="5"/>
  <c r="Q164" i="5" s="1"/>
  <c r="F59" i="5"/>
  <c r="F52" i="5"/>
  <c r="F51" i="5"/>
  <c r="B33" i="5"/>
  <c r="F35" i="5"/>
  <c r="O197" i="5"/>
  <c r="O196" i="5"/>
  <c r="O195" i="5"/>
  <c r="O194" i="5"/>
  <c r="O193" i="5"/>
  <c r="O192" i="5"/>
  <c r="O191" i="5"/>
  <c r="O190" i="5"/>
  <c r="O189" i="5"/>
  <c r="O188" i="5"/>
  <c r="O187" i="5"/>
  <c r="O186" i="5"/>
  <c r="O185" i="5"/>
  <c r="O184" i="5"/>
  <c r="O183" i="5"/>
  <c r="O182" i="5"/>
  <c r="O181" i="5"/>
  <c r="O180" i="5"/>
  <c r="O122" i="5"/>
  <c r="O121" i="5"/>
  <c r="O120" i="5"/>
  <c r="O119" i="5"/>
  <c r="O37" i="5"/>
  <c r="O33" i="5"/>
  <c r="O179" i="5"/>
  <c r="O178" i="5"/>
  <c r="O177" i="5"/>
  <c r="O176" i="5"/>
  <c r="O175" i="5"/>
  <c r="O174" i="5"/>
  <c r="O173" i="5"/>
  <c r="O172" i="5"/>
  <c r="O161" i="5"/>
  <c r="O171" i="5"/>
  <c r="O170" i="5"/>
  <c r="O169" i="5"/>
  <c r="O168" i="5"/>
  <c r="O167" i="5"/>
  <c r="O151" i="5"/>
  <c r="O166" i="5"/>
  <c r="O165" i="5"/>
  <c r="O164" i="5"/>
  <c r="O163" i="5"/>
  <c r="O157" i="5"/>
  <c r="O143" i="5"/>
  <c r="O162" i="5"/>
  <c r="O159" i="5"/>
  <c r="O155" i="5"/>
  <c r="O147" i="5"/>
  <c r="O137" i="5"/>
  <c r="O160" i="5"/>
  <c r="O158" i="5"/>
  <c r="O156" i="5"/>
  <c r="O153" i="5"/>
  <c r="O149" i="5"/>
  <c r="O145" i="5"/>
  <c r="O141" i="5"/>
  <c r="O130" i="5"/>
  <c r="O154" i="5"/>
  <c r="O152" i="5"/>
  <c r="O150" i="5"/>
  <c r="O148" i="5"/>
  <c r="O146" i="5"/>
  <c r="O144" i="5"/>
  <c r="O142" i="5"/>
  <c r="O139" i="5"/>
  <c r="O134" i="5"/>
  <c r="O126" i="5"/>
  <c r="O118" i="5"/>
  <c r="O117" i="5"/>
  <c r="O116" i="5"/>
  <c r="O115" i="5"/>
  <c r="O114" i="5"/>
  <c r="O113" i="5"/>
  <c r="O112" i="5"/>
  <c r="O111" i="5"/>
  <c r="O110" i="5"/>
  <c r="O109" i="5"/>
  <c r="O108" i="5"/>
  <c r="O107" i="5"/>
  <c r="O106" i="5"/>
  <c r="O105" i="5"/>
  <c r="O104" i="5"/>
  <c r="O103" i="5"/>
  <c r="O102" i="5"/>
  <c r="O101" i="5"/>
  <c r="O100" i="5"/>
  <c r="O99" i="5"/>
  <c r="O98" i="5"/>
  <c r="O97" i="5"/>
  <c r="O96" i="5"/>
  <c r="O95" i="5"/>
  <c r="O94" i="5"/>
  <c r="O93" i="5"/>
  <c r="O92" i="5"/>
  <c r="O91" i="5"/>
  <c r="O90" i="5"/>
  <c r="O89" i="5"/>
  <c r="O88" i="5"/>
  <c r="O87" i="5"/>
  <c r="O86" i="5"/>
  <c r="O85" i="5"/>
  <c r="O84" i="5"/>
  <c r="O83" i="5"/>
  <c r="O82" i="5"/>
  <c r="O140" i="5"/>
  <c r="O138" i="5"/>
  <c r="O136" i="5"/>
  <c r="O132" i="5"/>
  <c r="O128" i="5"/>
  <c r="O124" i="5"/>
  <c r="O47" i="5"/>
  <c r="O44" i="5"/>
  <c r="O42" i="5"/>
  <c r="O81" i="5"/>
  <c r="O80" i="5"/>
  <c r="O79" i="5"/>
  <c r="O78" i="5"/>
  <c r="O77" i="5"/>
  <c r="O76" i="5"/>
  <c r="O75" i="5"/>
  <c r="O74" i="5"/>
  <c r="O73" i="5"/>
  <c r="O72" i="5"/>
  <c r="O71" i="5"/>
  <c r="O70" i="5"/>
  <c r="O69" i="5"/>
  <c r="O68" i="5"/>
  <c r="O67" i="5"/>
  <c r="O66" i="5"/>
  <c r="O65" i="5"/>
  <c r="O64" i="5"/>
  <c r="O63" i="5"/>
  <c r="O62" i="5"/>
  <c r="O61" i="5"/>
  <c r="O55" i="5"/>
  <c r="O52" i="5"/>
  <c r="O50" i="5"/>
  <c r="O39" i="5"/>
  <c r="O135" i="5"/>
  <c r="O133" i="5"/>
  <c r="O131" i="5"/>
  <c r="O129" i="5"/>
  <c r="O127" i="5"/>
  <c r="O125" i="5"/>
  <c r="O123" i="5"/>
  <c r="O58" i="5"/>
  <c r="O57" i="5"/>
  <c r="O48" i="5"/>
  <c r="O40" i="5"/>
  <c r="O38" i="5"/>
  <c r="D137" i="5"/>
  <c r="M137" i="5" s="1"/>
  <c r="F31" i="5"/>
  <c r="Q31" i="5" s="1"/>
  <c r="F76" i="5"/>
  <c r="F78" i="5"/>
  <c r="F80" i="5"/>
  <c r="F82" i="5"/>
  <c r="F83" i="5"/>
  <c r="F84" i="5"/>
  <c r="F85" i="5"/>
  <c r="F86" i="5"/>
  <c r="F87" i="5"/>
  <c r="F88" i="5"/>
  <c r="F89" i="5"/>
  <c r="F90" i="5"/>
  <c r="F91" i="5"/>
  <c r="F92" i="5"/>
  <c r="F93" i="5"/>
  <c r="F94" i="5"/>
  <c r="F95" i="5"/>
  <c r="F96"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Q123" i="5" s="1"/>
  <c r="F124" i="5"/>
  <c r="Q124" i="5" s="1"/>
  <c r="F125" i="5"/>
  <c r="Q125" i="5" s="1"/>
  <c r="F126" i="5"/>
  <c r="Q126" i="5" s="1"/>
  <c r="F127" i="5"/>
  <c r="Q127" i="5" s="1"/>
  <c r="F128" i="5"/>
  <c r="Q128" i="5" s="1"/>
  <c r="F129" i="5"/>
  <c r="Q129" i="5" s="1"/>
  <c r="F130" i="5"/>
  <c r="Q130" i="5" s="1"/>
  <c r="F131" i="5"/>
  <c r="Q131" i="5" s="1"/>
  <c r="F132" i="5"/>
  <c r="Q132" i="5" s="1"/>
  <c r="F133" i="5"/>
  <c r="Q133" i="5" s="1"/>
  <c r="F134" i="5"/>
  <c r="Q134" i="5" s="1"/>
  <c r="F135" i="5"/>
  <c r="Q135" i="5" s="1"/>
  <c r="F136" i="5"/>
  <c r="Q136" i="5" s="1"/>
  <c r="F137" i="5"/>
  <c r="I137" i="5" s="1"/>
  <c r="F138" i="5"/>
  <c r="Q138" i="5" s="1"/>
  <c r="F139" i="5"/>
  <c r="Q139" i="5" s="1"/>
  <c r="F140" i="5"/>
  <c r="F141" i="5"/>
  <c r="Q141" i="5" s="1"/>
  <c r="F142" i="5"/>
  <c r="Q142" i="5" s="1"/>
  <c r="F143" i="5"/>
  <c r="Q143" i="5" s="1"/>
  <c r="F144" i="5"/>
  <c r="Q144" i="5" s="1"/>
  <c r="F145" i="5"/>
  <c r="Q145" i="5" s="1"/>
  <c r="F146" i="5"/>
  <c r="Q146" i="5" s="1"/>
  <c r="F147" i="5"/>
  <c r="Q147" i="5" s="1"/>
  <c r="F148" i="5"/>
  <c r="Q148" i="5" s="1"/>
  <c r="F149" i="5"/>
  <c r="Q149" i="5" s="1"/>
  <c r="F150" i="5"/>
  <c r="Q150" i="5" s="1"/>
  <c r="F151" i="5"/>
  <c r="Q151" i="5" s="1"/>
  <c r="F152" i="5"/>
  <c r="Q152" i="5" s="1"/>
  <c r="F153" i="5"/>
  <c r="Q153" i="5" s="1"/>
  <c r="F154" i="5"/>
  <c r="Q154" i="5" s="1"/>
  <c r="F155" i="5"/>
  <c r="Q155" i="5" s="1"/>
  <c r="F156" i="5"/>
  <c r="Q156" i="5" s="1"/>
  <c r="F157" i="5"/>
  <c r="Q157" i="5" s="1"/>
  <c r="F158" i="5"/>
  <c r="Q158" i="5" s="1"/>
  <c r="F159" i="5"/>
  <c r="Q159" i="5" s="1"/>
  <c r="F160" i="5"/>
  <c r="Q160" i="5" s="1"/>
  <c r="F161" i="5"/>
  <c r="Q161" i="5" s="1"/>
  <c r="F162" i="5"/>
  <c r="Q162" i="5" s="1"/>
  <c r="F163" i="5"/>
  <c r="Q163" i="5" s="1"/>
  <c r="F81" i="5"/>
  <c r="F77" i="5"/>
  <c r="F74" i="5"/>
  <c r="F75" i="5"/>
  <c r="F72" i="5"/>
  <c r="F73" i="5"/>
  <c r="F71" i="5"/>
  <c r="F70" i="5"/>
  <c r="F69" i="5"/>
  <c r="F68" i="5"/>
  <c r="F67" i="5"/>
  <c r="F66" i="5"/>
  <c r="F65" i="5"/>
  <c r="F64" i="5"/>
  <c r="F63" i="5"/>
  <c r="F62" i="5"/>
  <c r="F61" i="5"/>
  <c r="F60" i="5"/>
  <c r="F56" i="5"/>
  <c r="F53" i="5"/>
  <c r="F58" i="5"/>
  <c r="F57" i="5"/>
  <c r="F49" i="5"/>
  <c r="F48" i="5"/>
  <c r="F55" i="5"/>
  <c r="F54" i="5"/>
  <c r="F50" i="5"/>
  <c r="F47" i="5"/>
  <c r="Q237" i="5"/>
  <c r="F46" i="5"/>
  <c r="F43" i="5"/>
  <c r="F42" i="5"/>
  <c r="Q172" i="5"/>
  <c r="F45" i="5"/>
  <c r="F44" i="5"/>
  <c r="F38" i="5"/>
  <c r="F37" i="5"/>
  <c r="D176" i="5"/>
  <c r="M176" i="5" s="1"/>
  <c r="Q32" i="5"/>
  <c r="F41" i="5"/>
  <c r="F40" i="5"/>
  <c r="F39" i="5"/>
  <c r="F36" i="5"/>
  <c r="F34" i="5"/>
  <c r="F33" i="5"/>
  <c r="D247" i="5"/>
  <c r="D140" i="5"/>
  <c r="U140" i="5" s="1"/>
  <c r="D136" i="5"/>
  <c r="U136" i="5" s="1"/>
  <c r="D188" i="5"/>
  <c r="U188" i="5" s="1"/>
  <c r="D168" i="5"/>
  <c r="M168" i="5" s="1"/>
  <c r="C248" i="5"/>
  <c r="D248" i="5" s="1"/>
  <c r="U248" i="5" s="1"/>
  <c r="D192" i="5"/>
  <c r="D180" i="5"/>
  <c r="M180" i="5" s="1"/>
  <c r="D130" i="5"/>
  <c r="D129" i="5"/>
  <c r="M129" i="5" s="1"/>
  <c r="C126" i="5"/>
  <c r="D126" i="5" s="1"/>
  <c r="D184" i="5"/>
  <c r="M184" i="5" s="1"/>
  <c r="D182" i="5"/>
  <c r="U182" i="5" s="1"/>
  <c r="D178" i="5"/>
  <c r="U178" i="5" s="1"/>
  <c r="D172" i="5"/>
  <c r="C133" i="5"/>
  <c r="D133" i="5" s="1"/>
  <c r="O60" i="5"/>
  <c r="O59" i="5"/>
  <c r="O56" i="5"/>
  <c r="O54" i="5"/>
  <c r="O53" i="5"/>
  <c r="O51" i="5"/>
  <c r="O49" i="5"/>
  <c r="O46" i="5"/>
  <c r="O45" i="5"/>
  <c r="O43" i="5"/>
  <c r="O41" i="5"/>
  <c r="O35" i="5"/>
  <c r="D125" i="5"/>
  <c r="U125" i="5" s="1"/>
  <c r="D170" i="5"/>
  <c r="M170" i="5" s="1"/>
  <c r="D124" i="5"/>
  <c r="C244" i="5"/>
  <c r="D244" i="5" s="1"/>
  <c r="C228" i="5"/>
  <c r="D229" i="5" s="1"/>
  <c r="C212" i="5"/>
  <c r="D212" i="5" s="1"/>
  <c r="C196" i="5"/>
  <c r="D197" i="5" s="1"/>
  <c r="C189" i="5"/>
  <c r="D189" i="5" s="1"/>
  <c r="U189" i="5" s="1"/>
  <c r="C173" i="5"/>
  <c r="D174" i="5" s="1"/>
  <c r="M174" i="5" s="1"/>
  <c r="C157" i="5"/>
  <c r="D158" i="5" s="1"/>
  <c r="C141" i="5"/>
  <c r="D141" i="5" s="1"/>
  <c r="C127" i="5"/>
  <c r="D128" i="5" s="1"/>
  <c r="U128" i="5" s="1"/>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O34" i="5"/>
  <c r="F30" i="5"/>
  <c r="O31" i="5"/>
  <c r="O36" i="5"/>
  <c r="D31" i="5" l="1"/>
  <c r="M32" i="5"/>
  <c r="U32" i="5"/>
  <c r="V32" i="5" s="1"/>
  <c r="I32" i="5"/>
  <c r="U129" i="5"/>
  <c r="I192" i="5"/>
  <c r="I247" i="5"/>
  <c r="M182" i="5"/>
  <c r="I168" i="5"/>
  <c r="M128" i="5"/>
  <c r="D157" i="5"/>
  <c r="M157" i="5" s="1"/>
  <c r="I130" i="5"/>
  <c r="I124" i="5"/>
  <c r="U137" i="5"/>
  <c r="U180" i="5"/>
  <c r="V180" i="5" s="1"/>
  <c r="M247" i="5"/>
  <c r="U130" i="5"/>
  <c r="V130" i="5" s="1"/>
  <c r="U192" i="5"/>
  <c r="V192" i="5" s="1"/>
  <c r="D249" i="5"/>
  <c r="I249" i="5" s="1"/>
  <c r="U168" i="5"/>
  <c r="V168" i="5" s="1"/>
  <c r="V128" i="5"/>
  <c r="I172" i="5"/>
  <c r="V188" i="5"/>
  <c r="V140" i="5"/>
  <c r="M172" i="5"/>
  <c r="U174" i="5"/>
  <c r="V174" i="5" s="1"/>
  <c r="M140" i="5"/>
  <c r="U172" i="5"/>
  <c r="V172" i="5" s="1"/>
  <c r="I180" i="5"/>
  <c r="U247" i="5"/>
  <c r="V247" i="5" s="1"/>
  <c r="U176" i="5"/>
  <c r="V176" i="5" s="1"/>
  <c r="I136" i="5"/>
  <c r="I140" i="5"/>
  <c r="M130" i="5"/>
  <c r="D173" i="5"/>
  <c r="I173" i="5" s="1"/>
  <c r="M192" i="5"/>
  <c r="M178" i="5"/>
  <c r="Q140" i="5"/>
  <c r="I188" i="5"/>
  <c r="I176" i="5"/>
  <c r="I184" i="5"/>
  <c r="V136" i="5"/>
  <c r="M136" i="5"/>
  <c r="I129" i="5"/>
  <c r="I182" i="5"/>
  <c r="I125" i="5"/>
  <c r="M125" i="5"/>
  <c r="I178" i="5"/>
  <c r="Q137" i="5"/>
  <c r="C33" i="5"/>
  <c r="B34" i="5"/>
  <c r="B35" i="5" s="1"/>
  <c r="B36" i="5" s="1"/>
  <c r="B37" i="5" s="1"/>
  <c r="B38" i="5" s="1"/>
  <c r="B39" i="5" s="1"/>
  <c r="B40" i="5" s="1"/>
  <c r="Q33" i="5"/>
  <c r="D213" i="5"/>
  <c r="U213" i="5" s="1"/>
  <c r="I174" i="5"/>
  <c r="D228" i="5"/>
  <c r="U228" i="5" s="1"/>
  <c r="D245" i="5"/>
  <c r="M245" i="5" s="1"/>
  <c r="M188" i="5"/>
  <c r="I248" i="5"/>
  <c r="D127" i="5"/>
  <c r="M127" i="5" s="1"/>
  <c r="I128" i="5"/>
  <c r="M248" i="5"/>
  <c r="U184" i="5"/>
  <c r="V184" i="5" s="1"/>
  <c r="U186" i="5"/>
  <c r="V186" i="5" s="1"/>
  <c r="M133" i="5"/>
  <c r="I133" i="5"/>
  <c r="U133" i="5"/>
  <c r="V133" i="5" s="1"/>
  <c r="I186" i="5"/>
  <c r="M141" i="5"/>
  <c r="I141" i="5"/>
  <c r="I170" i="5"/>
  <c r="U141" i="5"/>
  <c r="V141" i="5" s="1"/>
  <c r="U124" i="5"/>
  <c r="V124" i="5" s="1"/>
  <c r="M124" i="5"/>
  <c r="U170" i="5"/>
  <c r="V170" i="5" s="1"/>
  <c r="D196" i="5"/>
  <c r="I196" i="5" s="1"/>
  <c r="M189" i="5"/>
  <c r="I189" i="5"/>
  <c r="D131" i="5"/>
  <c r="I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V178" i="5"/>
  <c r="I203" i="5"/>
  <c r="M203" i="5"/>
  <c r="U203" i="5"/>
  <c r="I219" i="5"/>
  <c r="M219" i="5"/>
  <c r="U219" i="5"/>
  <c r="U236" i="5"/>
  <c r="I236" i="5"/>
  <c r="M236" i="5"/>
  <c r="I230" i="5"/>
  <c r="M230" i="5"/>
  <c r="U230" i="5"/>
  <c r="I246" i="5"/>
  <c r="M246" i="5"/>
  <c r="U246" i="5"/>
  <c r="U126" i="5"/>
  <c r="M126" i="5"/>
  <c r="I126" i="5"/>
  <c r="I158" i="5"/>
  <c r="M158" i="5"/>
  <c r="U158"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I199" i="5"/>
  <c r="M199" i="5"/>
  <c r="U199" i="5"/>
  <c r="I215" i="5"/>
  <c r="M215" i="5"/>
  <c r="U215" i="5"/>
  <c r="U231" i="5"/>
  <c r="I231" i="5"/>
  <c r="M231" i="5"/>
  <c r="I242" i="5"/>
  <c r="M242" i="5"/>
  <c r="U242" i="5"/>
  <c r="I202" i="5"/>
  <c r="M202" i="5"/>
  <c r="U202" i="5"/>
  <c r="I218" i="5"/>
  <c r="M218" i="5"/>
  <c r="U218" i="5"/>
  <c r="U204" i="5"/>
  <c r="I204" i="5"/>
  <c r="M204" i="5"/>
  <c r="U220" i="5"/>
  <c r="I220" i="5"/>
  <c r="M220" i="5"/>
  <c r="I235" i="5"/>
  <c r="U235" i="5"/>
  <c r="M235" i="5"/>
  <c r="U229" i="5"/>
  <c r="M229" i="5"/>
  <c r="I229" i="5"/>
  <c r="I169" i="5"/>
  <c r="M169" i="5"/>
  <c r="U169" i="5"/>
  <c r="I185" i="5"/>
  <c r="M185" i="5"/>
  <c r="U185" i="5"/>
  <c r="U159" i="5"/>
  <c r="I159" i="5"/>
  <c r="M159" i="5"/>
  <c r="I145" i="5"/>
  <c r="M145" i="5"/>
  <c r="U145" i="5"/>
  <c r="I161" i="5"/>
  <c r="M161" i="5"/>
  <c r="U161" i="5"/>
  <c r="I154" i="5"/>
  <c r="M154" i="5"/>
  <c r="U154" i="5"/>
  <c r="U205" i="5"/>
  <c r="I205" i="5"/>
  <c r="M205" i="5"/>
  <c r="U221" i="5"/>
  <c r="I221" i="5"/>
  <c r="M221" i="5"/>
  <c r="V182" i="5"/>
  <c r="U200" i="5"/>
  <c r="I200" i="5"/>
  <c r="M200" i="5"/>
  <c r="U216" i="5"/>
  <c r="I216" i="5"/>
  <c r="M216" i="5"/>
  <c r="U232" i="5"/>
  <c r="I232" i="5"/>
  <c r="M232" i="5"/>
  <c r="V248" i="5"/>
  <c r="M241" i="5"/>
  <c r="I241" i="5"/>
  <c r="U241" i="5"/>
  <c r="U201" i="5"/>
  <c r="I201" i="5"/>
  <c r="M201" i="5"/>
  <c r="U217" i="5"/>
  <c r="I217" i="5"/>
  <c r="M217" i="5"/>
  <c r="I195" i="5"/>
  <c r="M195" i="5"/>
  <c r="U195" i="5"/>
  <c r="I211" i="5"/>
  <c r="M211" i="5"/>
  <c r="U211" i="5"/>
  <c r="U243" i="5"/>
  <c r="I243" i="5"/>
  <c r="M243" i="5"/>
  <c r="I238" i="5"/>
  <c r="M238" i="5"/>
  <c r="U238" i="5"/>
  <c r="V137"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V125" i="5"/>
  <c r="U155" i="5"/>
  <c r="I155" i="5"/>
  <c r="M155" i="5"/>
  <c r="V129" i="5"/>
  <c r="U156" i="5"/>
  <c r="I156" i="5"/>
  <c r="M156"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U245" i="5" l="1"/>
  <c r="V245" i="5" s="1"/>
  <c r="I157" i="5"/>
  <c r="M249" i="5"/>
  <c r="U157" i="5"/>
  <c r="V157" i="5" s="1"/>
  <c r="U249" i="5"/>
  <c r="V249" i="5" s="1"/>
  <c r="I245" i="5"/>
  <c r="M196" i="5"/>
  <c r="I228" i="5"/>
  <c r="M173" i="5"/>
  <c r="U196" i="5"/>
  <c r="V196" i="5" s="1"/>
  <c r="M228" i="5"/>
  <c r="U173" i="5"/>
  <c r="V173" i="5" s="1"/>
  <c r="I213" i="5"/>
  <c r="M131" i="5"/>
  <c r="M213" i="5"/>
  <c r="Q40" i="5"/>
  <c r="B41" i="5"/>
  <c r="Q39" i="5"/>
  <c r="Q38" i="5"/>
  <c r="Q37" i="5"/>
  <c r="Q36" i="5"/>
  <c r="Q35" i="5"/>
  <c r="C34" i="5"/>
  <c r="Q34" i="5"/>
  <c r="D33" i="5"/>
  <c r="U131" i="5"/>
  <c r="V131" i="5" s="1"/>
  <c r="U127" i="5"/>
  <c r="V127" i="5" s="1"/>
  <c r="I127" i="5"/>
  <c r="V223" i="5"/>
  <c r="I190" i="5"/>
  <c r="U190" i="5"/>
  <c r="M190" i="5"/>
  <c r="V181" i="5"/>
  <c r="I143" i="5"/>
  <c r="U143" i="5"/>
  <c r="M143" i="5"/>
  <c r="I135" i="5"/>
  <c r="M135" i="5"/>
  <c r="U135" i="5"/>
  <c r="V243" i="5"/>
  <c r="V228" i="5"/>
  <c r="V216" i="5"/>
  <c r="V159" i="5"/>
  <c r="V235" i="5"/>
  <c r="V218" i="5"/>
  <c r="V163" i="5"/>
  <c r="V230" i="5"/>
  <c r="V219" i="5"/>
  <c r="V203" i="5"/>
  <c r="V225" i="5"/>
  <c r="V209" i="5"/>
  <c r="V193" i="5"/>
  <c r="V233" i="5"/>
  <c r="V208" i="5"/>
  <c r="V194" i="5"/>
  <c r="V214" i="5"/>
  <c r="V183" i="5"/>
  <c r="M138" i="5"/>
  <c r="I138" i="5"/>
  <c r="U138" i="5"/>
  <c r="V244" i="5"/>
  <c r="V210" i="5"/>
  <c r="V240" i="5"/>
  <c r="V198" i="5"/>
  <c r="V175" i="5"/>
  <c r="V160" i="5"/>
  <c r="V144" i="5"/>
  <c r="V166" i="5"/>
  <c r="M142" i="5"/>
  <c r="I142" i="5"/>
  <c r="U142" i="5"/>
  <c r="M134" i="5"/>
  <c r="I134" i="5"/>
  <c r="U134" i="5"/>
  <c r="V211" i="5"/>
  <c r="V195" i="5"/>
  <c r="V241" i="5"/>
  <c r="V232" i="5"/>
  <c r="V154" i="5"/>
  <c r="V145" i="5"/>
  <c r="V169"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61" i="5"/>
  <c r="V185" i="5"/>
  <c r="V220" i="5"/>
  <c r="V231" i="5"/>
  <c r="V222" i="5"/>
  <c r="V179" i="5"/>
  <c r="V158" i="5"/>
  <c r="V239" i="5"/>
  <c r="V213" i="5"/>
  <c r="V197" i="5"/>
  <c r="V149" i="5"/>
  <c r="V167" i="5"/>
  <c r="V31" i="5"/>
  <c r="Q41" i="5" l="1"/>
  <c r="B42" i="5"/>
  <c r="C35" i="5"/>
  <c r="D35" i="5" s="1"/>
  <c r="D34" i="5"/>
  <c r="U33" i="5"/>
  <c r="V33" i="5" s="1"/>
  <c r="M33" i="5"/>
  <c r="I33" i="5"/>
  <c r="V142" i="5"/>
  <c r="V143" i="5"/>
  <c r="V191" i="5"/>
  <c r="V134" i="5"/>
  <c r="V138" i="5"/>
  <c r="V190" i="5"/>
  <c r="V139" i="5"/>
  <c r="V135" i="5"/>
  <c r="M35" i="5" l="1"/>
  <c r="U35" i="5"/>
  <c r="V35" i="5" s="1"/>
  <c r="B43" i="5"/>
  <c r="B44" i="5" s="1"/>
  <c r="Q42" i="5"/>
  <c r="I35" i="5"/>
  <c r="C36" i="5"/>
  <c r="M34" i="5"/>
  <c r="U34" i="5"/>
  <c r="V34" i="5" s="1"/>
  <c r="I34" i="5"/>
  <c r="B45" i="5" l="1"/>
  <c r="Q44" i="5"/>
  <c r="Q43" i="5"/>
  <c r="C37" i="5"/>
  <c r="D37" i="5" s="1"/>
  <c r="D36" i="5"/>
  <c r="U37" i="5" l="1"/>
  <c r="V37" i="5" s="1"/>
  <c r="M37" i="5"/>
  <c r="Q45" i="5"/>
  <c r="B46" i="5"/>
  <c r="B47" i="5" s="1"/>
  <c r="B48" i="5" s="1"/>
  <c r="B49" i="5" s="1"/>
  <c r="B50" i="5" s="1"/>
  <c r="B51" i="5" s="1"/>
  <c r="I37" i="5"/>
  <c r="C38" i="5"/>
  <c r="M36" i="5"/>
  <c r="U36" i="5"/>
  <c r="V36" i="5" s="1"/>
  <c r="I36" i="5"/>
  <c r="Q51" i="5" l="1"/>
  <c r="B52" i="5"/>
  <c r="Q50" i="5"/>
  <c r="Q49" i="5"/>
  <c r="Q48" i="5"/>
  <c r="Q47" i="5"/>
  <c r="Q46" i="5"/>
  <c r="C39" i="5"/>
  <c r="D39" i="5" s="1"/>
  <c r="D38" i="5"/>
  <c r="B53" i="5" l="1"/>
  <c r="Q52" i="5"/>
  <c r="U39" i="5"/>
  <c r="V39" i="5" s="1"/>
  <c r="I39" i="5"/>
  <c r="M39" i="5"/>
  <c r="C40" i="5"/>
  <c r="D40" i="5" s="1"/>
  <c r="U38" i="5"/>
  <c r="V38" i="5" s="1"/>
  <c r="M38" i="5"/>
  <c r="I38" i="5"/>
  <c r="B54" i="5" l="1"/>
  <c r="Q53" i="5"/>
  <c r="U40" i="5"/>
  <c r="V40" i="5" s="1"/>
  <c r="I40" i="5"/>
  <c r="M40" i="5"/>
  <c r="C41" i="5"/>
  <c r="D41" i="5" s="1"/>
  <c r="B55" i="5" l="1"/>
  <c r="Q54" i="5"/>
  <c r="C42" i="5"/>
  <c r="I41" i="5"/>
  <c r="M41" i="5"/>
  <c r="U41" i="5"/>
  <c r="V41" i="5" s="1"/>
  <c r="B56" i="5" l="1"/>
  <c r="Q55" i="5"/>
  <c r="C43" i="5"/>
  <c r="D42" i="5"/>
  <c r="B57" i="5" l="1"/>
  <c r="Q56" i="5"/>
  <c r="C44" i="5"/>
  <c r="I42" i="5"/>
  <c r="M42" i="5"/>
  <c r="U42" i="5"/>
  <c r="V42" i="5" s="1"/>
  <c r="D43" i="5"/>
  <c r="B58" i="5" l="1"/>
  <c r="Q57" i="5"/>
  <c r="C45" i="5"/>
  <c r="D44" i="5"/>
  <c r="M43" i="5"/>
  <c r="U43" i="5"/>
  <c r="V43" i="5" s="1"/>
  <c r="I43" i="5"/>
  <c r="B59" i="5" l="1"/>
  <c r="B60" i="5" s="1"/>
  <c r="Q58" i="5"/>
  <c r="C46" i="5"/>
  <c r="D45" i="5"/>
  <c r="I44" i="5"/>
  <c r="M44" i="5"/>
  <c r="U44" i="5"/>
  <c r="V44" i="5" s="1"/>
  <c r="B61" i="5" l="1"/>
  <c r="Q60" i="5"/>
  <c r="Q59" i="5"/>
  <c r="C47" i="5"/>
  <c r="U45" i="5"/>
  <c r="V45" i="5" s="1"/>
  <c r="I45" i="5"/>
  <c r="M45" i="5"/>
  <c r="D46" i="5"/>
  <c r="B62" i="5" l="1"/>
  <c r="Q61" i="5"/>
  <c r="C48" i="5"/>
  <c r="D47" i="5"/>
  <c r="I46" i="5"/>
  <c r="U46" i="5"/>
  <c r="V46" i="5" s="1"/>
  <c r="M46" i="5"/>
  <c r="B63" i="5" l="1"/>
  <c r="Q62" i="5"/>
  <c r="C49" i="5"/>
  <c r="D49" i="5" s="1"/>
  <c r="U49" i="5" s="1"/>
  <c r="V49" i="5" s="1"/>
  <c r="D48" i="5"/>
  <c r="M47" i="5"/>
  <c r="U47" i="5"/>
  <c r="V47" i="5" s="1"/>
  <c r="I47" i="5"/>
  <c r="B64" i="5" l="1"/>
  <c r="Q63" i="5"/>
  <c r="M49" i="5"/>
  <c r="C50" i="5"/>
  <c r="I49" i="5"/>
  <c r="M48" i="5"/>
  <c r="U48" i="5"/>
  <c r="V48" i="5" s="1"/>
  <c r="I48" i="5"/>
  <c r="B65" i="5" l="1"/>
  <c r="Q64" i="5"/>
  <c r="C51" i="5"/>
  <c r="D50" i="5"/>
  <c r="B66" i="5" l="1"/>
  <c r="Q65" i="5"/>
  <c r="C52" i="5"/>
  <c r="D51" i="5"/>
  <c r="U50" i="5"/>
  <c r="V50" i="5" s="1"/>
  <c r="M50" i="5"/>
  <c r="I50" i="5"/>
  <c r="B67" i="5" l="1"/>
  <c r="Q66" i="5"/>
  <c r="C53" i="5"/>
  <c r="D52" i="5"/>
  <c r="U52" i="5" s="1"/>
  <c r="V52" i="5" s="1"/>
  <c r="U51" i="5"/>
  <c r="V51" i="5" s="1"/>
  <c r="I51" i="5"/>
  <c r="M51" i="5"/>
  <c r="B68" i="5" l="1"/>
  <c r="Q67" i="5"/>
  <c r="C54" i="5"/>
  <c r="I52" i="5"/>
  <c r="M52" i="5"/>
  <c r="D53" i="5"/>
  <c r="B69" i="5" l="1"/>
  <c r="Q68" i="5"/>
  <c r="C55" i="5"/>
  <c r="D54" i="5"/>
  <c r="I53" i="5"/>
  <c r="M53" i="5"/>
  <c r="U53" i="5"/>
  <c r="V53" i="5" s="1"/>
  <c r="B70" i="5" l="1"/>
  <c r="Q69" i="5"/>
  <c r="C56" i="5"/>
  <c r="D55" i="5"/>
  <c r="M54" i="5"/>
  <c r="I54" i="5"/>
  <c r="U54" i="5"/>
  <c r="V54" i="5" s="1"/>
  <c r="B71" i="5" l="1"/>
  <c r="Q70" i="5"/>
  <c r="C57" i="5"/>
  <c r="D56" i="5"/>
  <c r="I55" i="5"/>
  <c r="M55" i="5"/>
  <c r="U55" i="5"/>
  <c r="V55" i="5" s="1"/>
  <c r="B72" i="5" l="1"/>
  <c r="Q71" i="5"/>
  <c r="C58" i="5"/>
  <c r="U56" i="5"/>
  <c r="V56" i="5" s="1"/>
  <c r="I56" i="5"/>
  <c r="M56" i="5"/>
  <c r="D57" i="5"/>
  <c r="B73" i="5" l="1"/>
  <c r="Q72" i="5"/>
  <c r="C59" i="5"/>
  <c r="D58" i="5"/>
  <c r="I57" i="5"/>
  <c r="M57" i="5"/>
  <c r="U57" i="5"/>
  <c r="V57" i="5" s="1"/>
  <c r="C60" i="5" l="1"/>
  <c r="B74" i="5"/>
  <c r="Q73" i="5"/>
  <c r="D59" i="5"/>
  <c r="M58" i="5"/>
  <c r="U58" i="5"/>
  <c r="V58" i="5" s="1"/>
  <c r="I58" i="5"/>
  <c r="C61" i="5" l="1"/>
  <c r="B75" i="5"/>
  <c r="Q74" i="5"/>
  <c r="D60" i="5"/>
  <c r="I59" i="5"/>
  <c r="M59" i="5"/>
  <c r="U59" i="5"/>
  <c r="V59" i="5" s="1"/>
  <c r="C62" i="5" l="1"/>
  <c r="D61" i="5"/>
  <c r="B76" i="5"/>
  <c r="Q75" i="5"/>
  <c r="M60" i="5"/>
  <c r="I60" i="5"/>
  <c r="U60" i="5"/>
  <c r="V60" i="5" s="1"/>
  <c r="C63" i="5" l="1"/>
  <c r="D62" i="5"/>
  <c r="M61" i="5"/>
  <c r="U61" i="5"/>
  <c r="V61" i="5" s="1"/>
  <c r="I61" i="5"/>
  <c r="B77" i="5"/>
  <c r="Q76" i="5"/>
  <c r="C64" i="5" l="1"/>
  <c r="D63" i="5"/>
  <c r="U62" i="5"/>
  <c r="V62" i="5" s="1"/>
  <c r="I62" i="5"/>
  <c r="M62" i="5"/>
  <c r="B78" i="5"/>
  <c r="Q77" i="5"/>
  <c r="C65" i="5" l="1"/>
  <c r="D64" i="5"/>
  <c r="M63" i="5"/>
  <c r="U63" i="5"/>
  <c r="V63" i="5" s="1"/>
  <c r="I63" i="5"/>
  <c r="B79" i="5"/>
  <c r="Q78" i="5"/>
  <c r="C66" i="5" l="1"/>
  <c r="D66" i="5" s="1"/>
  <c r="D65" i="5"/>
  <c r="M64" i="5"/>
  <c r="U64" i="5"/>
  <c r="V64" i="5" s="1"/>
  <c r="I64" i="5"/>
  <c r="B80" i="5"/>
  <c r="Q79" i="5"/>
  <c r="M66" i="5" l="1"/>
  <c r="I66" i="5"/>
  <c r="U66" i="5"/>
  <c r="V66" i="5" s="1"/>
  <c r="C67" i="5"/>
  <c r="U65" i="5"/>
  <c r="V65" i="5" s="1"/>
  <c r="I65" i="5"/>
  <c r="M65" i="5"/>
  <c r="B81" i="5"/>
  <c r="Q80" i="5"/>
  <c r="C68" i="5" l="1"/>
  <c r="D67" i="5"/>
  <c r="B82" i="5"/>
  <c r="Q81" i="5"/>
  <c r="C69" i="5" l="1"/>
  <c r="D68" i="5"/>
  <c r="I67" i="5"/>
  <c r="M67" i="5"/>
  <c r="U67" i="5"/>
  <c r="V67" i="5" s="1"/>
  <c r="B83" i="5"/>
  <c r="Q82" i="5"/>
  <c r="C70" i="5" l="1"/>
  <c r="D69" i="5"/>
  <c r="U68" i="5"/>
  <c r="V68" i="5" s="1"/>
  <c r="I68" i="5"/>
  <c r="M68" i="5"/>
  <c r="B84" i="5"/>
  <c r="Q83" i="5"/>
  <c r="C71" i="5" l="1"/>
  <c r="D70" i="5"/>
  <c r="U69" i="5"/>
  <c r="V69" i="5" s="1"/>
  <c r="I69" i="5"/>
  <c r="M69" i="5"/>
  <c r="B85" i="5"/>
  <c r="Q84" i="5"/>
  <c r="C72" i="5" l="1"/>
  <c r="D72" i="5" s="1"/>
  <c r="D71" i="5"/>
  <c r="U70" i="5"/>
  <c r="V70" i="5" s="1"/>
  <c r="I70" i="5"/>
  <c r="M70" i="5"/>
  <c r="B86" i="5"/>
  <c r="Q85" i="5"/>
  <c r="M72" i="5" l="1"/>
  <c r="U72" i="5"/>
  <c r="V72" i="5" s="1"/>
  <c r="I72" i="5"/>
  <c r="C73" i="5"/>
  <c r="U71" i="5"/>
  <c r="V71" i="5" s="1"/>
  <c r="I71" i="5"/>
  <c r="M71" i="5"/>
  <c r="B87" i="5"/>
  <c r="Q86" i="5"/>
  <c r="C74" i="5" l="1"/>
  <c r="D74" i="5" s="1"/>
  <c r="U74" i="5" s="1"/>
  <c r="V74" i="5" s="1"/>
  <c r="D73" i="5"/>
  <c r="B88" i="5"/>
  <c r="Q87" i="5"/>
  <c r="I74" i="5" l="1"/>
  <c r="C75" i="5"/>
  <c r="M74" i="5"/>
  <c r="I73" i="5"/>
  <c r="U73" i="5"/>
  <c r="V73" i="5" s="1"/>
  <c r="M73" i="5"/>
  <c r="B89" i="5"/>
  <c r="Q88" i="5"/>
  <c r="C76" i="5" l="1"/>
  <c r="D76" i="5" s="1"/>
  <c r="D75" i="5"/>
  <c r="B90" i="5"/>
  <c r="Q89" i="5"/>
  <c r="U76" i="5" l="1"/>
  <c r="V76" i="5" s="1"/>
  <c r="I76" i="5"/>
  <c r="M76" i="5"/>
  <c r="C77" i="5"/>
  <c r="M75" i="5"/>
  <c r="I75" i="5"/>
  <c r="U75" i="5"/>
  <c r="V75" i="5" s="1"/>
  <c r="B91" i="5"/>
  <c r="Q90" i="5"/>
  <c r="C78" i="5" l="1"/>
  <c r="D77" i="5"/>
  <c r="B92" i="5"/>
  <c r="Q91" i="5"/>
  <c r="C79" i="5" l="1"/>
  <c r="D78" i="5"/>
  <c r="I77" i="5"/>
  <c r="U77" i="5"/>
  <c r="V77" i="5" s="1"/>
  <c r="M77" i="5"/>
  <c r="B93" i="5"/>
  <c r="Q92" i="5"/>
  <c r="C80" i="5" l="1"/>
  <c r="D79" i="5"/>
  <c r="I78" i="5"/>
  <c r="U78" i="5"/>
  <c r="V78" i="5" s="1"/>
  <c r="M78" i="5"/>
  <c r="B94" i="5"/>
  <c r="Q93" i="5"/>
  <c r="C81" i="5" l="1"/>
  <c r="D80" i="5"/>
  <c r="U79" i="5"/>
  <c r="V79" i="5" s="1"/>
  <c r="I79" i="5"/>
  <c r="M79" i="5"/>
  <c r="B95" i="5"/>
  <c r="Q94" i="5"/>
  <c r="C82" i="5" l="1"/>
  <c r="D81" i="5"/>
  <c r="U80" i="5"/>
  <c r="V80" i="5" s="1"/>
  <c r="I80" i="5"/>
  <c r="M80" i="5"/>
  <c r="B96" i="5"/>
  <c r="Q95" i="5"/>
  <c r="C83" i="5" l="1"/>
  <c r="D82" i="5"/>
  <c r="I81" i="5"/>
  <c r="M81" i="5"/>
  <c r="U81" i="5"/>
  <c r="V81" i="5" s="1"/>
  <c r="B97" i="5"/>
  <c r="Q96" i="5"/>
  <c r="C84" i="5" l="1"/>
  <c r="D83" i="5"/>
  <c r="U82" i="5"/>
  <c r="V82" i="5" s="1"/>
  <c r="M82" i="5"/>
  <c r="I82" i="5"/>
  <c r="B98" i="5"/>
  <c r="Q97" i="5"/>
  <c r="C85" i="5" l="1"/>
  <c r="D84" i="5"/>
  <c r="M83" i="5"/>
  <c r="U83" i="5"/>
  <c r="V83" i="5" s="1"/>
  <c r="I83" i="5"/>
  <c r="B99" i="5"/>
  <c r="Q98" i="5"/>
  <c r="C86" i="5" l="1"/>
  <c r="D85" i="5"/>
  <c r="M84" i="5"/>
  <c r="I84" i="5"/>
  <c r="U84" i="5"/>
  <c r="V84" i="5" s="1"/>
  <c r="B100" i="5"/>
  <c r="Q99" i="5"/>
  <c r="C87" i="5" l="1"/>
  <c r="D86" i="5"/>
  <c r="M85" i="5"/>
  <c r="U85" i="5"/>
  <c r="V85" i="5" s="1"/>
  <c r="I85" i="5"/>
  <c r="B101" i="5"/>
  <c r="Q100" i="5"/>
  <c r="C88" i="5" l="1"/>
  <c r="U86" i="5"/>
  <c r="V86" i="5" s="1"/>
  <c r="I86" i="5"/>
  <c r="M86" i="5"/>
  <c r="D87" i="5"/>
  <c r="B102" i="5"/>
  <c r="Q101" i="5"/>
  <c r="C89" i="5" l="1"/>
  <c r="D88" i="5"/>
  <c r="M87" i="5"/>
  <c r="I87" i="5"/>
  <c r="U87" i="5"/>
  <c r="V87" i="5" s="1"/>
  <c r="B103" i="5"/>
  <c r="Q102" i="5"/>
  <c r="C90" i="5" l="1"/>
  <c r="D89" i="5"/>
  <c r="M88" i="5"/>
  <c r="I88" i="5"/>
  <c r="U88" i="5"/>
  <c r="V88" i="5" s="1"/>
  <c r="B104" i="5"/>
  <c r="Q103" i="5"/>
  <c r="C91" i="5" l="1"/>
  <c r="I89" i="5"/>
  <c r="U89" i="5"/>
  <c r="V89" i="5" s="1"/>
  <c r="M89" i="5"/>
  <c r="D90" i="5"/>
  <c r="B105" i="5"/>
  <c r="Q104" i="5"/>
  <c r="C92" i="5" l="1"/>
  <c r="D91" i="5"/>
  <c r="U90" i="5"/>
  <c r="V90" i="5" s="1"/>
  <c r="M90" i="5"/>
  <c r="I90" i="5"/>
  <c r="B106" i="5"/>
  <c r="Q105" i="5"/>
  <c r="C93" i="5" l="1"/>
  <c r="D92" i="5"/>
  <c r="I91" i="5"/>
  <c r="M91" i="5"/>
  <c r="U91" i="5"/>
  <c r="V91" i="5" s="1"/>
  <c r="B107" i="5"/>
  <c r="Q106" i="5"/>
  <c r="C94" i="5" l="1"/>
  <c r="D93" i="5"/>
  <c r="U92" i="5"/>
  <c r="V92" i="5" s="1"/>
  <c r="I92" i="5"/>
  <c r="M92" i="5"/>
  <c r="B108" i="5"/>
  <c r="Q107" i="5"/>
  <c r="C95" i="5" l="1"/>
  <c r="D94" i="5"/>
  <c r="U93" i="5"/>
  <c r="V93" i="5" s="1"/>
  <c r="M93" i="5"/>
  <c r="I93" i="5"/>
  <c r="B109" i="5"/>
  <c r="Q108" i="5"/>
  <c r="C96" i="5" l="1"/>
  <c r="D95" i="5"/>
  <c r="U94" i="5"/>
  <c r="V94" i="5" s="1"/>
  <c r="I94" i="5"/>
  <c r="M94" i="5"/>
  <c r="B110" i="5"/>
  <c r="Q109" i="5"/>
  <c r="C97" i="5" l="1"/>
  <c r="I95" i="5"/>
  <c r="M95" i="5"/>
  <c r="U95" i="5"/>
  <c r="V95" i="5" s="1"/>
  <c r="D96" i="5"/>
  <c r="B111" i="5"/>
  <c r="Q110" i="5"/>
  <c r="C98" i="5" l="1"/>
  <c r="D97" i="5"/>
  <c r="M96" i="5"/>
  <c r="U96" i="5"/>
  <c r="V96" i="5" s="1"/>
  <c r="I96" i="5"/>
  <c r="B112" i="5"/>
  <c r="Q111" i="5"/>
  <c r="C99" i="5" l="1"/>
  <c r="D98" i="5"/>
  <c r="M97" i="5"/>
  <c r="I97" i="5"/>
  <c r="U97" i="5"/>
  <c r="V97" i="5" s="1"/>
  <c r="B113" i="5"/>
  <c r="Q112" i="5"/>
  <c r="C100" i="5" l="1"/>
  <c r="D99" i="5"/>
  <c r="U98" i="5"/>
  <c r="V98" i="5" s="1"/>
  <c r="I98" i="5"/>
  <c r="M98" i="5"/>
  <c r="B114" i="5"/>
  <c r="Q113" i="5"/>
  <c r="C113" i="5"/>
  <c r="C101" i="5" l="1"/>
  <c r="D100" i="5"/>
  <c r="M99" i="5"/>
  <c r="U99" i="5"/>
  <c r="V99" i="5" s="1"/>
  <c r="I99" i="5"/>
  <c r="B115" i="5"/>
  <c r="Q114" i="5"/>
  <c r="C114" i="5"/>
  <c r="C102" i="5" l="1"/>
  <c r="U100" i="5"/>
  <c r="V100" i="5" s="1"/>
  <c r="I100" i="5"/>
  <c r="M100" i="5"/>
  <c r="D101" i="5"/>
  <c r="B116" i="5"/>
  <c r="Q115" i="5"/>
  <c r="C115" i="5"/>
  <c r="D115" i="5" s="1"/>
  <c r="D114" i="5"/>
  <c r="C103" i="5" l="1"/>
  <c r="D102" i="5"/>
  <c r="M101" i="5"/>
  <c r="I101" i="5"/>
  <c r="U101" i="5"/>
  <c r="V101" i="5" s="1"/>
  <c r="B117" i="5"/>
  <c r="B118" i="5" s="1"/>
  <c r="Q116" i="5"/>
  <c r="C116" i="5"/>
  <c r="U114" i="5"/>
  <c r="I114" i="5"/>
  <c r="M114" i="5"/>
  <c r="U115" i="5"/>
  <c r="I115" i="5"/>
  <c r="M115" i="5"/>
  <c r="B119" i="5" l="1"/>
  <c r="C118" i="5"/>
  <c r="Q118" i="5"/>
  <c r="C104" i="5"/>
  <c r="D104" i="5" s="1"/>
  <c r="D103" i="5"/>
  <c r="U102" i="5"/>
  <c r="V102" i="5" s="1"/>
  <c r="I102" i="5"/>
  <c r="M102" i="5"/>
  <c r="V115" i="5"/>
  <c r="V114" i="5"/>
  <c r="C117" i="5"/>
  <c r="Q117" i="5"/>
  <c r="D116" i="5"/>
  <c r="D118" i="5" l="1"/>
  <c r="M118" i="5" s="1"/>
  <c r="I104" i="5"/>
  <c r="U104" i="5"/>
  <c r="V104" i="5" s="1"/>
  <c r="B120" i="5"/>
  <c r="Q119" i="5"/>
  <c r="C119" i="5"/>
  <c r="D119" i="5" s="1"/>
  <c r="M104" i="5"/>
  <c r="C105" i="5"/>
  <c r="U103" i="5"/>
  <c r="V103" i="5" s="1"/>
  <c r="I103" i="5"/>
  <c r="M103" i="5"/>
  <c r="D117" i="5"/>
  <c r="U117" i="5" s="1"/>
  <c r="U116" i="5"/>
  <c r="I116" i="5"/>
  <c r="M116" i="5"/>
  <c r="I118" i="5" l="1"/>
  <c r="U118" i="5"/>
  <c r="V118" i="5" s="1"/>
  <c r="M117" i="5"/>
  <c r="I117" i="5"/>
  <c r="M119" i="5"/>
  <c r="I119" i="5"/>
  <c r="U119" i="5"/>
  <c r="V119" i="5" s="1"/>
  <c r="B121" i="5"/>
  <c r="Q120" i="5"/>
  <c r="C120" i="5"/>
  <c r="D120" i="5" s="1"/>
  <c r="C106" i="5"/>
  <c r="D105" i="5"/>
  <c r="V116" i="5"/>
  <c r="V117" i="5"/>
  <c r="U120" i="5" l="1"/>
  <c r="V120" i="5" s="1"/>
  <c r="M120" i="5"/>
  <c r="I120" i="5"/>
  <c r="B122" i="5"/>
  <c r="Q121" i="5"/>
  <c r="C121" i="5"/>
  <c r="C107" i="5"/>
  <c r="D106" i="5"/>
  <c r="U105" i="5"/>
  <c r="V105" i="5" s="1"/>
  <c r="I105" i="5"/>
  <c r="M105" i="5"/>
  <c r="Q122" i="5" l="1"/>
  <c r="B15" i="5" s="1"/>
  <c r="C122" i="5"/>
  <c r="D123" i="5" s="1"/>
  <c r="D121" i="5"/>
  <c r="C108" i="5"/>
  <c r="D107" i="5"/>
  <c r="M106" i="5"/>
  <c r="U106" i="5"/>
  <c r="V106" i="5" s="1"/>
  <c r="I106" i="5"/>
  <c r="T59" i="5" l="1"/>
  <c r="S34" i="5"/>
  <c r="S136" i="5"/>
  <c r="T128" i="5"/>
  <c r="R41" i="5"/>
  <c r="T45" i="5"/>
  <c r="R61" i="5"/>
  <c r="S35" i="5"/>
  <c r="T155" i="5"/>
  <c r="T133" i="5"/>
  <c r="R35" i="5"/>
  <c r="R125" i="5"/>
  <c r="T157" i="5"/>
  <c r="R47" i="5"/>
  <c r="S198" i="5"/>
  <c r="S138" i="5"/>
  <c r="S61" i="5"/>
  <c r="S38" i="5"/>
  <c r="T35" i="5"/>
  <c r="R53" i="5"/>
  <c r="T33" i="5"/>
  <c r="S51" i="5"/>
  <c r="R33" i="5"/>
  <c r="S142" i="5"/>
  <c r="S46" i="5"/>
  <c r="S47" i="5"/>
  <c r="T217" i="5"/>
  <c r="T53" i="5"/>
  <c r="R39" i="5"/>
  <c r="S42" i="5"/>
  <c r="S39" i="5"/>
  <c r="R130" i="5"/>
  <c r="T161" i="5"/>
  <c r="R242" i="5"/>
  <c r="S156" i="5"/>
  <c r="S118" i="5"/>
  <c r="S165" i="5"/>
  <c r="T165" i="5"/>
  <c r="S225" i="5"/>
  <c r="R149" i="5"/>
  <c r="S150" i="5"/>
  <c r="R181" i="5"/>
  <c r="R234" i="5"/>
  <c r="R129" i="5"/>
  <c r="T239" i="5"/>
  <c r="S221" i="5"/>
  <c r="R210" i="5"/>
  <c r="R222" i="5"/>
  <c r="S133" i="5"/>
  <c r="R169" i="5"/>
  <c r="S193" i="5"/>
  <c r="T222" i="5"/>
  <c r="R160" i="5"/>
  <c r="R220" i="5"/>
  <c r="S59" i="5"/>
  <c r="R49" i="5"/>
  <c r="T143" i="5"/>
  <c r="R37" i="5"/>
  <c r="T39" i="5"/>
  <c r="T61" i="5"/>
  <c r="R208" i="5"/>
  <c r="R159" i="5"/>
  <c r="R45" i="5"/>
  <c r="T43" i="5"/>
  <c r="T37" i="5"/>
  <c r="S50" i="5"/>
  <c r="R192" i="5"/>
  <c r="R51" i="5"/>
  <c r="T181" i="5"/>
  <c r="R43" i="5"/>
  <c r="S43" i="5"/>
  <c r="R118" i="5"/>
  <c r="R59" i="5"/>
  <c r="S161" i="5"/>
  <c r="T214" i="5"/>
  <c r="S245" i="5"/>
  <c r="T135" i="5"/>
  <c r="S231" i="5"/>
  <c r="R147" i="5"/>
  <c r="S62" i="5"/>
  <c r="T51" i="5"/>
  <c r="S126" i="5"/>
  <c r="T49" i="5"/>
  <c r="S134" i="5"/>
  <c r="T41" i="5"/>
  <c r="T159" i="5"/>
  <c r="T145" i="5"/>
  <c r="R145" i="5"/>
  <c r="T153" i="5"/>
  <c r="S137" i="5"/>
  <c r="T151" i="5"/>
  <c r="R155" i="5"/>
  <c r="S153" i="5"/>
  <c r="S125" i="5"/>
  <c r="S205" i="5"/>
  <c r="R123" i="5"/>
  <c r="T125" i="5"/>
  <c r="T185" i="5"/>
  <c r="S222" i="5"/>
  <c r="T244" i="5"/>
  <c r="T177" i="5"/>
  <c r="S177" i="5"/>
  <c r="R224" i="5"/>
  <c r="S210" i="5"/>
  <c r="T139" i="5"/>
  <c r="T163" i="5"/>
  <c r="R228" i="5"/>
  <c r="S229" i="5"/>
  <c r="R250" i="5"/>
  <c r="T237" i="5"/>
  <c r="R163" i="5"/>
  <c r="R240" i="5"/>
  <c r="R177" i="5"/>
  <c r="R141" i="5"/>
  <c r="S160" i="5"/>
  <c r="S152" i="5"/>
  <c r="R226" i="5"/>
  <c r="S209" i="5"/>
  <c r="S215" i="5"/>
  <c r="R200" i="5"/>
  <c r="R179" i="5"/>
  <c r="S237" i="5"/>
  <c r="S129" i="5"/>
  <c r="R137" i="5"/>
  <c r="R214" i="5"/>
  <c r="R246" i="5"/>
  <c r="T212" i="5"/>
  <c r="S213" i="5"/>
  <c r="R187" i="5"/>
  <c r="T196" i="5"/>
  <c r="T169" i="5"/>
  <c r="S141" i="5"/>
  <c r="S181" i="5"/>
  <c r="T206" i="5"/>
  <c r="S164" i="5"/>
  <c r="S176" i="5"/>
  <c r="T47" i="5"/>
  <c r="S183" i="5"/>
  <c r="S140" i="5"/>
  <c r="R204" i="5"/>
  <c r="R171" i="5"/>
  <c r="T141" i="5"/>
  <c r="T236" i="5"/>
  <c r="R183" i="5"/>
  <c r="R238" i="5"/>
  <c r="S247" i="5"/>
  <c r="R143" i="5"/>
  <c r="R185" i="5"/>
  <c r="S169" i="5"/>
  <c r="S201" i="5"/>
  <c r="T246" i="5"/>
  <c r="T129" i="5"/>
  <c r="R157" i="5"/>
  <c r="S192" i="5"/>
  <c r="S185" i="5"/>
  <c r="R131" i="5"/>
  <c r="T202" i="5"/>
  <c r="R133" i="5"/>
  <c r="R198" i="5"/>
  <c r="R173" i="5"/>
  <c r="S200" i="5"/>
  <c r="S189" i="5"/>
  <c r="R196" i="5"/>
  <c r="T194" i="5"/>
  <c r="R176" i="5"/>
  <c r="R216" i="5"/>
  <c r="S145" i="5"/>
  <c r="T249" i="5"/>
  <c r="S240" i="5"/>
  <c r="S241" i="5"/>
  <c r="S33" i="5"/>
  <c r="T216" i="5"/>
  <c r="R167" i="5"/>
  <c r="R232" i="5"/>
  <c r="R175" i="5"/>
  <c r="T42" i="5"/>
  <c r="T224" i="5"/>
  <c r="S236" i="5"/>
  <c r="S206" i="5"/>
  <c r="S48" i="5"/>
  <c r="S159" i="5"/>
  <c r="R152" i="5"/>
  <c r="S135" i="5"/>
  <c r="S232" i="5"/>
  <c r="R202" i="5"/>
  <c r="R178" i="5"/>
  <c r="R197" i="5"/>
  <c r="R40" i="5"/>
  <c r="S37" i="5"/>
  <c r="R174" i="5"/>
  <c r="S223" i="5"/>
  <c r="S175" i="5"/>
  <c r="T171" i="5"/>
  <c r="T158" i="5"/>
  <c r="T188" i="5"/>
  <c r="T118" i="5"/>
  <c r="T32" i="5"/>
  <c r="R60" i="5"/>
  <c r="R170" i="5"/>
  <c r="T167" i="5"/>
  <c r="R127" i="5"/>
  <c r="T223" i="5"/>
  <c r="R223" i="5"/>
  <c r="S207" i="5"/>
  <c r="R136" i="5"/>
  <c r="R221" i="5"/>
  <c r="S234" i="5"/>
  <c r="T220" i="5"/>
  <c r="T144" i="5"/>
  <c r="T228" i="5"/>
  <c r="R146" i="5"/>
  <c r="R31" i="5"/>
  <c r="R243" i="5"/>
  <c r="R139" i="5"/>
  <c r="S220" i="5"/>
  <c r="T142" i="5"/>
  <c r="R205" i="5"/>
  <c r="S180" i="5"/>
  <c r="R217" i="5"/>
  <c r="T119" i="5"/>
  <c r="T234" i="5"/>
  <c r="T198" i="5"/>
  <c r="S208" i="5"/>
  <c r="S224" i="5"/>
  <c r="T210" i="5"/>
  <c r="S226" i="5"/>
  <c r="T179" i="5"/>
  <c r="T204" i="5"/>
  <c r="S130" i="5"/>
  <c r="S248" i="5"/>
  <c r="S132" i="5"/>
  <c r="T231" i="5"/>
  <c r="R161" i="5"/>
  <c r="S227" i="5"/>
  <c r="S216" i="5"/>
  <c r="R165" i="5"/>
  <c r="S184" i="5"/>
  <c r="R212" i="5"/>
  <c r="T226" i="5"/>
  <c r="R195" i="5"/>
  <c r="S146" i="5"/>
  <c r="S149" i="5"/>
  <c r="S190" i="5"/>
  <c r="S147" i="5"/>
  <c r="T183" i="5"/>
  <c r="S157" i="5"/>
  <c r="T147" i="5"/>
  <c r="T189" i="5"/>
  <c r="S197" i="5"/>
  <c r="R206" i="5"/>
  <c r="R126" i="5"/>
  <c r="S233" i="5"/>
  <c r="S188" i="5"/>
  <c r="R248" i="5"/>
  <c r="R230" i="5"/>
  <c r="S173" i="5"/>
  <c r="T124" i="5"/>
  <c r="T187" i="5"/>
  <c r="T192" i="5"/>
  <c r="T149" i="5"/>
  <c r="T175" i="5"/>
  <c r="T193" i="5"/>
  <c r="R140" i="5"/>
  <c r="T40" i="5"/>
  <c r="R227" i="5"/>
  <c r="R233" i="5"/>
  <c r="T140" i="5"/>
  <c r="S182" i="5"/>
  <c r="S238" i="5"/>
  <c r="S212" i="5"/>
  <c r="T174" i="5"/>
  <c r="T195" i="5"/>
  <c r="R249" i="5"/>
  <c r="T52" i="5"/>
  <c r="R182" i="5"/>
  <c r="S167" i="5"/>
  <c r="S235" i="5"/>
  <c r="S162" i="5"/>
  <c r="R144" i="5"/>
  <c r="R199" i="5"/>
  <c r="T150" i="5"/>
  <c r="S45" i="5"/>
  <c r="S151" i="5"/>
  <c r="T221" i="5"/>
  <c r="S228" i="5"/>
  <c r="T208" i="5"/>
  <c r="R203" i="5"/>
  <c r="T178" i="5"/>
  <c r="S60" i="5"/>
  <c r="R207" i="5"/>
  <c r="S124" i="5"/>
  <c r="T211" i="5"/>
  <c r="R166" i="5"/>
  <c r="S178" i="5"/>
  <c r="S49" i="5"/>
  <c r="R209" i="5"/>
  <c r="S174" i="5"/>
  <c r="R190" i="5"/>
  <c r="S204" i="5"/>
  <c r="S143" i="5"/>
  <c r="T238" i="5"/>
  <c r="T60" i="5"/>
  <c r="T168" i="5"/>
  <c r="R235" i="5"/>
  <c r="S144" i="5"/>
  <c r="S131" i="5"/>
  <c r="R128" i="5"/>
  <c r="T227" i="5"/>
  <c r="R186" i="5"/>
  <c r="T186" i="5"/>
  <c r="S243" i="5"/>
  <c r="T50" i="5"/>
  <c r="R162" i="5"/>
  <c r="R142" i="5"/>
  <c r="T166" i="5"/>
  <c r="T156" i="5"/>
  <c r="T132" i="5"/>
  <c r="R219" i="5"/>
  <c r="T134" i="5"/>
  <c r="R158" i="5"/>
  <c r="R32" i="5"/>
  <c r="S127" i="5"/>
  <c r="S40" i="5"/>
  <c r="R241" i="5"/>
  <c r="R168" i="5"/>
  <c r="R151" i="5"/>
  <c r="T248" i="5"/>
  <c r="T200" i="5"/>
  <c r="R153" i="5"/>
  <c r="T250" i="5"/>
  <c r="S120" i="5"/>
  <c r="T46" i="5"/>
  <c r="T235" i="5"/>
  <c r="S187" i="5"/>
  <c r="T138" i="5"/>
  <c r="T201" i="5"/>
  <c r="T207" i="5"/>
  <c r="T213" i="5"/>
  <c r="T30" i="5"/>
  <c r="S119" i="5"/>
  <c r="T48" i="5"/>
  <c r="T219" i="5"/>
  <c r="T241" i="5"/>
  <c r="T225" i="5"/>
  <c r="T230" i="5"/>
  <c r="T233" i="5"/>
  <c r="R148" i="5"/>
  <c r="S52" i="5"/>
  <c r="S171" i="5"/>
  <c r="S196" i="5"/>
  <c r="S163" i="5"/>
  <c r="R244" i="5"/>
  <c r="T182" i="5"/>
  <c r="R42" i="5"/>
  <c r="S172" i="5"/>
  <c r="T123" i="5"/>
  <c r="T190" i="5"/>
  <c r="R229" i="5"/>
  <c r="S155" i="5"/>
  <c r="R184" i="5"/>
  <c r="R124" i="5"/>
  <c r="S202" i="5"/>
  <c r="T127" i="5"/>
  <c r="T34" i="5"/>
  <c r="R164" i="5"/>
  <c r="S168" i="5"/>
  <c r="R180" i="5"/>
  <c r="R154" i="5"/>
  <c r="T209" i="5"/>
  <c r="T191" i="5"/>
  <c r="S139" i="5"/>
  <c r="T131" i="5"/>
  <c r="S123" i="5"/>
  <c r="R52" i="5"/>
  <c r="S186" i="5"/>
  <c r="T173" i="5"/>
  <c r="S191" i="5"/>
  <c r="S170" i="5"/>
  <c r="S195" i="5"/>
  <c r="T176" i="5"/>
  <c r="T160" i="5"/>
  <c r="S219" i="5"/>
  <c r="T243" i="5"/>
  <c r="S244" i="5"/>
  <c r="T245" i="5"/>
  <c r="S199" i="5"/>
  <c r="T154" i="5"/>
  <c r="T36" i="5"/>
  <c r="S41" i="5"/>
  <c r="R138" i="5"/>
  <c r="S158" i="5"/>
  <c r="S128" i="5"/>
  <c r="T205" i="5"/>
  <c r="R54" i="5"/>
  <c r="R56" i="5"/>
  <c r="R57" i="5"/>
  <c r="T54" i="5"/>
  <c r="T55" i="5"/>
  <c r="T57" i="5"/>
  <c r="T58" i="5"/>
  <c r="S63" i="5"/>
  <c r="T63" i="5"/>
  <c r="R64" i="5"/>
  <c r="R65" i="5"/>
  <c r="T65" i="5"/>
  <c r="R66" i="5"/>
  <c r="R67" i="5"/>
  <c r="T67" i="5"/>
  <c r="T68" i="5"/>
  <c r="T69" i="5"/>
  <c r="R69" i="5"/>
  <c r="T70" i="5"/>
  <c r="S71" i="5"/>
  <c r="T71" i="5"/>
  <c r="R72" i="5"/>
  <c r="R73" i="5"/>
  <c r="T73" i="5"/>
  <c r="S74" i="5"/>
  <c r="S75" i="5"/>
  <c r="R75" i="5"/>
  <c r="R76" i="5"/>
  <c r="R77" i="5"/>
  <c r="T77" i="5"/>
  <c r="R78" i="5"/>
  <c r="S79" i="5"/>
  <c r="R79" i="5"/>
  <c r="S80" i="5"/>
  <c r="T81" i="5"/>
  <c r="R81" i="5"/>
  <c r="R82" i="5"/>
  <c r="S83" i="5"/>
  <c r="T83" i="5"/>
  <c r="T84" i="5"/>
  <c r="T85" i="5"/>
  <c r="R85" i="5"/>
  <c r="R86" i="5"/>
  <c r="S87" i="5"/>
  <c r="T87" i="5"/>
  <c r="S88" i="5"/>
  <c r="T89" i="5"/>
  <c r="R89" i="5"/>
  <c r="R90" i="5"/>
  <c r="T91" i="5"/>
  <c r="S91" i="5"/>
  <c r="T92" i="5"/>
  <c r="R93" i="5"/>
  <c r="T93" i="5"/>
  <c r="T94" i="5"/>
  <c r="R95" i="5"/>
  <c r="T95" i="5"/>
  <c r="S96" i="5"/>
  <c r="T97" i="5"/>
  <c r="S97" i="5"/>
  <c r="T98" i="5"/>
  <c r="R99" i="5"/>
  <c r="S99" i="5"/>
  <c r="R100" i="5"/>
  <c r="T101" i="5"/>
  <c r="S101" i="5"/>
  <c r="T102" i="5"/>
  <c r="R103" i="5"/>
  <c r="S103" i="5"/>
  <c r="R104" i="5"/>
  <c r="T105" i="5"/>
  <c r="S105" i="5"/>
  <c r="T106" i="5"/>
  <c r="R107" i="5"/>
  <c r="S107" i="5"/>
  <c r="S108" i="5"/>
  <c r="S109" i="5"/>
  <c r="T109" i="5"/>
  <c r="T110" i="5"/>
  <c r="R111" i="5"/>
  <c r="T111" i="5"/>
  <c r="T112" i="5"/>
  <c r="T113" i="5"/>
  <c r="S113" i="5"/>
  <c r="T114" i="5"/>
  <c r="R115" i="5"/>
  <c r="S246" i="5"/>
  <c r="T172" i="5"/>
  <c r="R194" i="5"/>
  <c r="R201" i="5"/>
  <c r="S179" i="5"/>
  <c r="S154" i="5"/>
  <c r="T152" i="5"/>
  <c r="T199" i="5"/>
  <c r="T232" i="5"/>
  <c r="T126" i="5"/>
  <c r="S211" i="5"/>
  <c r="T38" i="5"/>
  <c r="T162" i="5"/>
  <c r="R30" i="5"/>
  <c r="R211" i="5"/>
  <c r="S148" i="5"/>
  <c r="T137" i="5"/>
  <c r="T218" i="5"/>
  <c r="R189" i="5"/>
  <c r="R132" i="5"/>
  <c r="R237" i="5"/>
  <c r="S194" i="5"/>
  <c r="R119" i="5"/>
  <c r="S36" i="5"/>
  <c r="T203" i="5"/>
  <c r="R213" i="5"/>
  <c r="R191" i="5"/>
  <c r="T242" i="5"/>
  <c r="S217" i="5"/>
  <c r="S239" i="5"/>
  <c r="R46" i="5"/>
  <c r="S30" i="5"/>
  <c r="R172" i="5"/>
  <c r="T180" i="5"/>
  <c r="T247" i="5"/>
  <c r="R36" i="5"/>
  <c r="T229" i="5"/>
  <c r="R150" i="5"/>
  <c r="T44" i="5"/>
  <c r="T184" i="5"/>
  <c r="S250" i="5"/>
  <c r="T136" i="5"/>
  <c r="S166" i="5"/>
  <c r="T148" i="5"/>
  <c r="T31" i="5"/>
  <c r="S31" i="5"/>
  <c r="R62" i="5"/>
  <c r="T120" i="5"/>
  <c r="S53" i="5"/>
  <c r="R135" i="5"/>
  <c r="S242" i="5"/>
  <c r="R188" i="5"/>
  <c r="T130" i="5"/>
  <c r="T146" i="5"/>
  <c r="S218" i="5"/>
  <c r="S44" i="5"/>
  <c r="S230" i="5"/>
  <c r="R245" i="5"/>
  <c r="R218" i="5"/>
  <c r="T215" i="5"/>
  <c r="R44" i="5"/>
  <c r="R231" i="5"/>
  <c r="R50" i="5"/>
  <c r="R38" i="5"/>
  <c r="R193" i="5"/>
  <c r="T62" i="5"/>
  <c r="T164" i="5"/>
  <c r="T240" i="5"/>
  <c r="R239" i="5"/>
  <c r="R156" i="5"/>
  <c r="R48" i="5"/>
  <c r="R34" i="5"/>
  <c r="R225" i="5"/>
  <c r="R247" i="5"/>
  <c r="R236" i="5"/>
  <c r="S203" i="5"/>
  <c r="R134" i="5"/>
  <c r="S249" i="5"/>
  <c r="T197" i="5"/>
  <c r="S32" i="5"/>
  <c r="R215" i="5"/>
  <c r="S214" i="5"/>
  <c r="R120" i="5"/>
  <c r="T170" i="5"/>
  <c r="S54" i="5"/>
  <c r="R55" i="5"/>
  <c r="T56" i="5"/>
  <c r="S58" i="5"/>
  <c r="S55" i="5"/>
  <c r="S56" i="5"/>
  <c r="S57" i="5"/>
  <c r="R58" i="5"/>
  <c r="R63" i="5"/>
  <c r="S64" i="5"/>
  <c r="T64" i="5"/>
  <c r="S65" i="5"/>
  <c r="S66" i="5"/>
  <c r="T66" i="5"/>
  <c r="S67" i="5"/>
  <c r="S68" i="5"/>
  <c r="R68" i="5"/>
  <c r="S69" i="5"/>
  <c r="S70" i="5"/>
  <c r="R70" i="5"/>
  <c r="R71" i="5"/>
  <c r="S72" i="5"/>
  <c r="T72" i="5"/>
  <c r="S73" i="5"/>
  <c r="R74" i="5"/>
  <c r="T74" i="5"/>
  <c r="T75" i="5"/>
  <c r="T76" i="5"/>
  <c r="S76" i="5"/>
  <c r="S77" i="5"/>
  <c r="S78" i="5"/>
  <c r="T78" i="5"/>
  <c r="T79" i="5"/>
  <c r="R80" i="5"/>
  <c r="T80" i="5"/>
  <c r="S81" i="5"/>
  <c r="T82" i="5"/>
  <c r="S82" i="5"/>
  <c r="R83" i="5"/>
  <c r="R84" i="5"/>
  <c r="S84" i="5"/>
  <c r="S85" i="5"/>
  <c r="S86" i="5"/>
  <c r="T86" i="5"/>
  <c r="R87" i="5"/>
  <c r="R88" i="5"/>
  <c r="T88" i="5"/>
  <c r="S89" i="5"/>
  <c r="S90" i="5"/>
  <c r="T90" i="5"/>
  <c r="R91" i="5"/>
  <c r="R92" i="5"/>
  <c r="S92" i="5"/>
  <c r="S93" i="5"/>
  <c r="S94" i="5"/>
  <c r="R94" i="5"/>
  <c r="S95" i="5"/>
  <c r="T96" i="5"/>
  <c r="R96" i="5"/>
  <c r="R97" i="5"/>
  <c r="R98" i="5"/>
  <c r="S98" i="5"/>
  <c r="T99" i="5"/>
  <c r="T100" i="5"/>
  <c r="S100" i="5"/>
  <c r="R101" i="5"/>
  <c r="S102" i="5"/>
  <c r="R102" i="5"/>
  <c r="T103" i="5"/>
  <c r="T104" i="5"/>
  <c r="S104" i="5"/>
  <c r="R105" i="5"/>
  <c r="S106" i="5"/>
  <c r="R106" i="5"/>
  <c r="T107" i="5"/>
  <c r="T108" i="5"/>
  <c r="R108" i="5"/>
  <c r="R109" i="5"/>
  <c r="R110" i="5"/>
  <c r="S110" i="5"/>
  <c r="S111" i="5"/>
  <c r="S112" i="5"/>
  <c r="R112" i="5"/>
  <c r="R113" i="5"/>
  <c r="S114" i="5"/>
  <c r="R114" i="5"/>
  <c r="S115" i="5"/>
  <c r="S116" i="5"/>
  <c r="R117" i="5"/>
  <c r="T115" i="5"/>
  <c r="T116" i="5"/>
  <c r="R116" i="5"/>
  <c r="T117" i="5"/>
  <c r="S117" i="5"/>
  <c r="S121" i="5"/>
  <c r="R121" i="5"/>
  <c r="T121" i="5"/>
  <c r="T122" i="5"/>
  <c r="R122" i="5"/>
  <c r="I121" i="5"/>
  <c r="U121" i="5"/>
  <c r="V121" i="5" s="1"/>
  <c r="M121" i="5"/>
  <c r="S122" i="5"/>
  <c r="U123" i="5"/>
  <c r="V123" i="5" s="1"/>
  <c r="I123" i="5"/>
  <c r="M123" i="5"/>
  <c r="D122" i="5"/>
  <c r="C109" i="5"/>
  <c r="D108" i="5"/>
  <c r="M107" i="5"/>
  <c r="U107" i="5"/>
  <c r="I107" i="5"/>
  <c r="I122" i="5" l="1"/>
  <c r="M122" i="5"/>
  <c r="U122" i="5"/>
  <c r="V122" i="5" s="1"/>
  <c r="B16" i="5"/>
  <c r="B17" i="5" s="1"/>
  <c r="C110" i="5"/>
  <c r="D109" i="5"/>
  <c r="M108" i="5"/>
  <c r="U108" i="5"/>
  <c r="V108" i="5" s="1"/>
  <c r="I108" i="5"/>
  <c r="V107" i="5"/>
  <c r="B18" i="5" l="1"/>
  <c r="B19" i="5" s="1"/>
  <c r="C111" i="5"/>
  <c r="D110" i="5"/>
  <c r="U109" i="5"/>
  <c r="V109" i="5" s="1"/>
  <c r="M109" i="5"/>
  <c r="I109" i="5"/>
  <c r="C112" i="5" l="1"/>
  <c r="D113" i="5" s="1"/>
  <c r="D111" i="5"/>
  <c r="I110" i="5"/>
  <c r="M110" i="5"/>
  <c r="U110" i="5"/>
  <c r="U113" i="5" l="1"/>
  <c r="V113" i="5" s="1"/>
  <c r="I113" i="5"/>
  <c r="M113" i="5"/>
  <c r="D112" i="5"/>
  <c r="U111" i="5"/>
  <c r="V111" i="5" s="1"/>
  <c r="I111" i="5"/>
  <c r="M111" i="5"/>
  <c r="V110" i="5"/>
  <c r="M112" i="5" l="1"/>
  <c r="I112" i="5"/>
  <c r="B4" i="5" s="1"/>
  <c r="U112" i="5"/>
  <c r="V112" i="5" s="1"/>
  <c r="E15" i="5" s="1"/>
  <c r="Y205" i="5" s="1"/>
  <c r="X131" i="5" l="1"/>
  <c r="X180" i="5"/>
  <c r="W110" i="5"/>
  <c r="W51" i="5"/>
  <c r="Y36" i="5"/>
  <c r="Y250" i="5"/>
  <c r="Y168" i="5"/>
  <c r="W97" i="5"/>
  <c r="W90" i="5"/>
  <c r="Y224" i="5"/>
  <c r="Y73" i="5"/>
  <c r="X64" i="5"/>
  <c r="Y108" i="5"/>
  <c r="W77" i="5"/>
  <c r="X219" i="5"/>
  <c r="Y104" i="5"/>
  <c r="Y99" i="5"/>
  <c r="X37" i="5"/>
  <c r="X96" i="5"/>
  <c r="W195" i="5"/>
  <c r="W112" i="5"/>
  <c r="X137" i="5"/>
  <c r="X121" i="5"/>
  <c r="X43" i="5"/>
  <c r="Y153" i="5"/>
  <c r="W71" i="5"/>
  <c r="Y38" i="5"/>
  <c r="Y197" i="5"/>
  <c r="W250" i="5"/>
  <c r="Y214" i="5"/>
  <c r="Y206" i="5"/>
  <c r="Y34" i="5"/>
  <c r="X30" i="5"/>
  <c r="W135" i="5"/>
  <c r="Y181" i="5"/>
  <c r="Y130" i="5"/>
  <c r="W248" i="5"/>
  <c r="X162" i="5"/>
  <c r="W153" i="5"/>
  <c r="Y51" i="5"/>
  <c r="Y55" i="5"/>
  <c r="X165" i="5"/>
  <c r="W183" i="5"/>
  <c r="X159" i="5"/>
  <c r="X130" i="5"/>
  <c r="W204" i="5"/>
  <c r="X225" i="5"/>
  <c r="X173" i="5"/>
  <c r="X110" i="5"/>
  <c r="W113" i="5"/>
  <c r="X234" i="5"/>
  <c r="Y56" i="5"/>
  <c r="W136" i="5"/>
  <c r="W96" i="5"/>
  <c r="Y241" i="5"/>
  <c r="X188" i="5"/>
  <c r="X192" i="5"/>
  <c r="X123" i="5"/>
  <c r="X155" i="5"/>
  <c r="W61" i="5"/>
  <c r="X86" i="5"/>
  <c r="Y100" i="5"/>
  <c r="W119" i="5"/>
  <c r="X156" i="5"/>
  <c r="W52" i="5"/>
  <c r="X66" i="5"/>
  <c r="W235" i="5"/>
  <c r="W47" i="5"/>
  <c r="X127" i="5"/>
  <c r="W221" i="5"/>
  <c r="W122" i="5"/>
  <c r="X207" i="5"/>
  <c r="X209" i="5"/>
  <c r="X122" i="5"/>
  <c r="W205" i="5"/>
  <c r="X244" i="5"/>
  <c r="Y156" i="5"/>
  <c r="X138" i="5"/>
  <c r="Y152" i="5"/>
  <c r="W64" i="5"/>
  <c r="Y209" i="5"/>
  <c r="Y158" i="5"/>
  <c r="X44" i="5"/>
  <c r="Y139" i="5"/>
  <c r="Y161" i="5"/>
  <c r="Y129" i="5"/>
  <c r="W41" i="5"/>
  <c r="X249" i="5"/>
  <c r="W59" i="5"/>
  <c r="X33" i="5"/>
  <c r="Y140" i="5"/>
  <c r="W207" i="5"/>
  <c r="W237" i="5"/>
  <c r="Y208" i="5"/>
  <c r="Y157" i="5"/>
  <c r="W210" i="5"/>
  <c r="W117" i="5"/>
  <c r="Y248" i="5"/>
  <c r="Y124" i="5"/>
  <c r="W115" i="5"/>
  <c r="Y149" i="5"/>
  <c r="X93" i="5"/>
  <c r="Y235" i="5"/>
  <c r="X220" i="5"/>
  <c r="W118" i="5"/>
  <c r="X72" i="5"/>
  <c r="Y118" i="5"/>
  <c r="W160" i="5"/>
  <c r="Y189" i="5"/>
  <c r="X243" i="5"/>
  <c r="W161" i="5"/>
  <c r="W189" i="5"/>
  <c r="Y57" i="5"/>
  <c r="X106" i="5"/>
  <c r="W200" i="5"/>
  <c r="W46" i="5"/>
  <c r="X166" i="5"/>
  <c r="Y227" i="5"/>
  <c r="W215" i="5"/>
  <c r="X82" i="5"/>
  <c r="W141" i="5"/>
  <c r="X46" i="5"/>
  <c r="W106" i="5"/>
  <c r="Y169" i="5"/>
  <c r="X55" i="5"/>
  <c r="X32" i="5"/>
  <c r="Y30" i="5"/>
  <c r="X224" i="5"/>
  <c r="Y101" i="5"/>
  <c r="W249" i="5"/>
  <c r="W39" i="5"/>
  <c r="W78" i="5"/>
  <c r="W157" i="5"/>
  <c r="Y114" i="5"/>
  <c r="X213" i="5"/>
  <c r="Y198" i="5"/>
  <c r="Y33" i="5"/>
  <c r="Y117" i="5"/>
  <c r="Y182" i="5"/>
  <c r="X194" i="5"/>
  <c r="W182" i="5"/>
  <c r="W74" i="5"/>
  <c r="X118" i="5"/>
  <c r="X184" i="5"/>
  <c r="Y184" i="5"/>
  <c r="X115" i="5"/>
  <c r="X167" i="5"/>
  <c r="W241" i="5"/>
  <c r="Y245" i="5"/>
  <c r="W38" i="5"/>
  <c r="X206" i="5"/>
  <c r="Y85" i="5"/>
  <c r="X100" i="5"/>
  <c r="X205" i="5"/>
  <c r="W214" i="5"/>
  <c r="W150" i="5"/>
  <c r="Y178" i="5"/>
  <c r="W60" i="5"/>
  <c r="X196" i="5"/>
  <c r="Y190" i="5"/>
  <c r="X50" i="5"/>
  <c r="Y39" i="5"/>
  <c r="X217" i="5"/>
  <c r="W227" i="5"/>
  <c r="W104" i="5"/>
  <c r="X146" i="5"/>
  <c r="X200" i="5"/>
  <c r="Y218" i="5"/>
  <c r="X140" i="5"/>
  <c r="X79" i="5"/>
  <c r="X91" i="5"/>
  <c r="Y48" i="5"/>
  <c r="Y50" i="5"/>
  <c r="W233" i="5"/>
  <c r="Y67" i="5"/>
  <c r="W43" i="5"/>
  <c r="Y125" i="5"/>
  <c r="W35" i="5"/>
  <c r="X147" i="5"/>
  <c r="X203" i="5"/>
  <c r="W164" i="5"/>
  <c r="X233" i="5"/>
  <c r="W229" i="5"/>
  <c r="X36" i="5"/>
  <c r="Y177" i="5"/>
  <c r="Y160" i="5"/>
  <c r="W105" i="5"/>
  <c r="X199" i="5"/>
  <c r="W151" i="5"/>
  <c r="W196" i="5"/>
  <c r="X204" i="5"/>
  <c r="W247" i="5"/>
  <c r="Y147" i="5"/>
  <c r="W222" i="5"/>
  <c r="X124" i="5"/>
  <c r="W239" i="5"/>
  <c r="X85" i="5"/>
  <c r="X197" i="5"/>
  <c r="Y77" i="5"/>
  <c r="X129" i="5"/>
  <c r="X215" i="5"/>
  <c r="X232" i="5"/>
  <c r="W121" i="5"/>
  <c r="Y111" i="5"/>
  <c r="Y193" i="5"/>
  <c r="Y247" i="5"/>
  <c r="W139" i="5"/>
  <c r="X202" i="5"/>
  <c r="X179" i="5"/>
  <c r="X157" i="5"/>
  <c r="X223" i="5"/>
  <c r="X187" i="5"/>
  <c r="Y93" i="5"/>
  <c r="W102" i="5"/>
  <c r="Y122" i="5"/>
  <c r="W98" i="5"/>
  <c r="X77" i="5"/>
  <c r="W69" i="5"/>
  <c r="X104" i="5"/>
  <c r="X239" i="5"/>
  <c r="X142" i="5"/>
  <c r="W37" i="5"/>
  <c r="W68" i="5"/>
  <c r="W159" i="5"/>
  <c r="Y203" i="5"/>
  <c r="Y183" i="5"/>
  <c r="X198" i="5"/>
  <c r="X226" i="5"/>
  <c r="X70" i="5"/>
  <c r="W193" i="5"/>
  <c r="X139" i="5"/>
  <c r="Y228" i="5"/>
  <c r="X101" i="5"/>
  <c r="Y239" i="5"/>
  <c r="W220" i="5"/>
  <c r="X73" i="5"/>
  <c r="W208" i="5"/>
  <c r="X49" i="5"/>
  <c r="W129" i="5"/>
  <c r="W186" i="5"/>
  <c r="Y102" i="5"/>
  <c r="Y65" i="5"/>
  <c r="Y103" i="5"/>
  <c r="X83" i="5"/>
  <c r="W231" i="5"/>
  <c r="X191" i="5"/>
  <c r="X97" i="5"/>
  <c r="W127" i="5"/>
  <c r="Y64" i="5"/>
  <c r="Y246" i="5"/>
  <c r="W156" i="5"/>
  <c r="W132" i="5"/>
  <c r="W34" i="5"/>
  <c r="X120" i="5"/>
  <c r="X182" i="5"/>
  <c r="Y230" i="5"/>
  <c r="Y204" i="5"/>
  <c r="X90" i="5"/>
  <c r="X247" i="5"/>
  <c r="Y115" i="5"/>
  <c r="X58" i="5"/>
  <c r="W179" i="5"/>
  <c r="W174" i="5"/>
  <c r="X117" i="5"/>
  <c r="X102" i="5"/>
  <c r="X94" i="5"/>
  <c r="X38" i="5"/>
  <c r="X78" i="5"/>
  <c r="X218" i="5"/>
  <c r="W116" i="5"/>
  <c r="W114" i="5"/>
  <c r="Y165" i="5"/>
  <c r="X228" i="5"/>
  <c r="Y186" i="5"/>
  <c r="Y88" i="5"/>
  <c r="Y180" i="5"/>
  <c r="Y162" i="5"/>
  <c r="X229" i="5"/>
  <c r="W32" i="5"/>
  <c r="Y146" i="5"/>
  <c r="Y116" i="5"/>
  <c r="X175" i="5"/>
  <c r="W100" i="5"/>
  <c r="Y207" i="5"/>
  <c r="W175" i="5"/>
  <c r="X98" i="5"/>
  <c r="X63" i="5"/>
  <c r="Y137" i="5"/>
  <c r="Y40" i="5"/>
  <c r="X230" i="5"/>
  <c r="Y185" i="5"/>
  <c r="X61" i="5"/>
  <c r="Y237" i="5"/>
  <c r="X92" i="5"/>
  <c r="X211" i="5"/>
  <c r="X125" i="5"/>
  <c r="W109" i="5"/>
  <c r="Y164" i="5"/>
  <c r="W125" i="5"/>
  <c r="W223" i="5"/>
  <c r="Y143" i="5"/>
  <c r="X160" i="5"/>
  <c r="X114" i="5"/>
  <c r="X111" i="5"/>
  <c r="W67" i="5"/>
  <c r="X40" i="5"/>
  <c r="X84" i="5"/>
  <c r="Y74" i="5"/>
  <c r="Y54" i="5"/>
  <c r="Y109" i="5"/>
  <c r="Y131" i="5"/>
  <c r="X116" i="5"/>
  <c r="Y221" i="5"/>
  <c r="X53" i="5"/>
  <c r="Y199" i="5"/>
  <c r="W79" i="5"/>
  <c r="X75" i="5"/>
  <c r="X151" i="5"/>
  <c r="Y68" i="5"/>
  <c r="W70" i="5"/>
  <c r="W144" i="5"/>
  <c r="W145" i="5"/>
  <c r="Y91" i="5"/>
  <c r="X103" i="5"/>
  <c r="Y52" i="5"/>
  <c r="W158" i="5"/>
  <c r="X109" i="5"/>
  <c r="W85" i="5"/>
  <c r="Y126" i="5"/>
  <c r="W172" i="5"/>
  <c r="W225" i="5"/>
  <c r="X222" i="5"/>
  <c r="W226" i="5"/>
  <c r="Y113" i="5"/>
  <c r="Y155" i="5"/>
  <c r="Y95" i="5"/>
  <c r="Y244" i="5"/>
  <c r="Y213" i="5"/>
  <c r="W57" i="5"/>
  <c r="Y192" i="5"/>
  <c r="Y150" i="5"/>
  <c r="X105" i="5"/>
  <c r="Y46" i="5"/>
  <c r="X47" i="5"/>
  <c r="X186" i="5"/>
  <c r="X152" i="5"/>
  <c r="X74" i="5"/>
  <c r="Y83" i="5"/>
  <c r="X51" i="5"/>
  <c r="X246" i="5"/>
  <c r="Y236" i="5"/>
  <c r="W89" i="5"/>
  <c r="W243" i="5"/>
  <c r="Y159" i="5"/>
  <c r="X168" i="5"/>
  <c r="Y141" i="5"/>
  <c r="W184" i="5"/>
  <c r="Y41" i="5"/>
  <c r="X208" i="5"/>
  <c r="W49" i="5"/>
  <c r="Y90" i="5"/>
  <c r="W95" i="5"/>
  <c r="Y219" i="5"/>
  <c r="W187" i="5"/>
  <c r="W173" i="5"/>
  <c r="Y220" i="5"/>
  <c r="X163" i="5"/>
  <c r="X174" i="5"/>
  <c r="Y71" i="5"/>
  <c r="X172" i="5"/>
  <c r="Y105" i="5"/>
  <c r="Y166" i="5"/>
  <c r="W53" i="5"/>
  <c r="W65" i="5"/>
  <c r="W92" i="5"/>
  <c r="X52" i="5"/>
  <c r="X170" i="5"/>
  <c r="Y233" i="5"/>
  <c r="W194" i="5"/>
  <c r="W66" i="5"/>
  <c r="W236" i="5"/>
  <c r="X171" i="5"/>
  <c r="W62" i="5"/>
  <c r="X145" i="5"/>
  <c r="Y78" i="5"/>
  <c r="Y61" i="5"/>
  <c r="X210" i="5"/>
  <c r="X119" i="5"/>
  <c r="X214" i="5"/>
  <c r="W190" i="5"/>
  <c r="W212" i="5"/>
  <c r="X67" i="5"/>
  <c r="Y128" i="5"/>
  <c r="Y97" i="5"/>
  <c r="W149" i="5"/>
  <c r="W242" i="5"/>
  <c r="Y163" i="5"/>
  <c r="X154" i="5"/>
  <c r="W80" i="5"/>
  <c r="X250" i="5"/>
  <c r="W192" i="5"/>
  <c r="Y232" i="5"/>
  <c r="W76" i="5"/>
  <c r="Y31" i="5"/>
  <c r="X87" i="5"/>
  <c r="W217" i="5"/>
  <c r="Y60" i="5"/>
  <c r="W206" i="5"/>
  <c r="X164" i="5"/>
  <c r="X134" i="5"/>
  <c r="X31" i="5"/>
  <c r="Y201" i="5"/>
  <c r="W58" i="5"/>
  <c r="W130" i="5"/>
  <c r="Y148" i="5"/>
  <c r="W146" i="5"/>
  <c r="Y76" i="5"/>
  <c r="Y80" i="5"/>
  <c r="X80" i="5"/>
  <c r="Y82" i="5"/>
  <c r="W84" i="5"/>
  <c r="W88" i="5"/>
  <c r="W213" i="5"/>
  <c r="Y142" i="5"/>
  <c r="W198" i="5"/>
  <c r="X149" i="5"/>
  <c r="Y196" i="5"/>
  <c r="Y84" i="5"/>
  <c r="X81" i="5"/>
  <c r="W167" i="5"/>
  <c r="Y58" i="5"/>
  <c r="W147" i="5"/>
  <c r="W191" i="5"/>
  <c r="Y66" i="5"/>
  <c r="W82" i="5"/>
  <c r="W81" i="5"/>
  <c r="Y106" i="5"/>
  <c r="W224" i="5"/>
  <c r="X195" i="5"/>
  <c r="X71" i="5"/>
  <c r="K239" i="5"/>
  <c r="J236" i="5"/>
  <c r="L248" i="5"/>
  <c r="J127" i="5"/>
  <c r="L81" i="5"/>
  <c r="J240" i="5"/>
  <c r="K248" i="5"/>
  <c r="J48" i="5"/>
  <c r="K31" i="5"/>
  <c r="L87" i="5"/>
  <c r="L82" i="5"/>
  <c r="J166" i="5"/>
  <c r="K221" i="5"/>
  <c r="J108" i="5"/>
  <c r="J62" i="5"/>
  <c r="J229" i="5"/>
  <c r="K169" i="5"/>
  <c r="J100" i="5"/>
  <c r="L88" i="5"/>
  <c r="J131" i="5"/>
  <c r="K48" i="5"/>
  <c r="K173" i="5"/>
  <c r="K43" i="5"/>
  <c r="L42" i="5"/>
  <c r="L33" i="5"/>
  <c r="K145" i="5"/>
  <c r="K174" i="5"/>
  <c r="K65" i="5"/>
  <c r="K92" i="5"/>
  <c r="K143" i="5"/>
  <c r="J181" i="5"/>
  <c r="J143" i="5"/>
  <c r="J247" i="5"/>
  <c r="J82" i="5"/>
  <c r="K188" i="5"/>
  <c r="J226" i="5"/>
  <c r="K218" i="5"/>
  <c r="J215" i="5"/>
  <c r="L61" i="5"/>
  <c r="J57" i="5"/>
  <c r="K242" i="5"/>
  <c r="L180" i="5"/>
  <c r="K170" i="5"/>
  <c r="J101" i="5"/>
  <c r="L75" i="5"/>
  <c r="J74" i="5"/>
  <c r="J238" i="5"/>
  <c r="L132" i="5"/>
  <c r="J241" i="5"/>
  <c r="L200" i="5"/>
  <c r="K72" i="5"/>
  <c r="K100" i="5"/>
  <c r="J224" i="5"/>
  <c r="K187" i="5"/>
  <c r="K199" i="5"/>
  <c r="L77" i="5"/>
  <c r="J163" i="5"/>
  <c r="J130" i="5"/>
  <c r="L211" i="5"/>
  <c r="L236" i="5"/>
  <c r="J37" i="5"/>
  <c r="K33" i="5"/>
  <c r="L53" i="5"/>
  <c r="L78" i="5"/>
  <c r="K83" i="5"/>
  <c r="J103" i="5"/>
  <c r="K62" i="5"/>
  <c r="K224" i="5"/>
  <c r="L161" i="5"/>
  <c r="K138" i="5"/>
  <c r="K130" i="5"/>
  <c r="K250" i="5"/>
  <c r="K243" i="5"/>
  <c r="J210" i="5"/>
  <c r="J113" i="5"/>
  <c r="L227" i="5"/>
  <c r="L177" i="5"/>
  <c r="K167" i="5"/>
  <c r="K57" i="5"/>
  <c r="L181" i="5"/>
  <c r="J96" i="5"/>
  <c r="J243" i="5"/>
  <c r="L238" i="5"/>
  <c r="L134" i="5"/>
  <c r="K45" i="5"/>
  <c r="J139" i="5"/>
  <c r="K136" i="5"/>
  <c r="J107" i="5"/>
  <c r="L123" i="5"/>
  <c r="L217" i="5"/>
  <c r="L160" i="5"/>
  <c r="J110" i="5"/>
  <c r="K162" i="5"/>
  <c r="L149" i="5"/>
  <c r="L34" i="5"/>
  <c r="L225" i="5"/>
  <c r="K93" i="5"/>
  <c r="J105" i="5"/>
  <c r="J92" i="5"/>
  <c r="L202" i="5"/>
  <c r="L168" i="5"/>
  <c r="L182" i="5"/>
  <c r="L128" i="5"/>
  <c r="L142" i="5"/>
  <c r="K51" i="5"/>
  <c r="J137" i="5"/>
  <c r="L71" i="5"/>
  <c r="K171" i="5"/>
  <c r="J76" i="5"/>
  <c r="J72" i="5"/>
  <c r="L223" i="5"/>
  <c r="J78" i="5"/>
  <c r="J144" i="5"/>
  <c r="K125" i="5"/>
  <c r="K71" i="5"/>
  <c r="J112" i="5"/>
  <c r="K127" i="5"/>
  <c r="K194" i="5"/>
  <c r="J187" i="5"/>
  <c r="L195" i="5"/>
  <c r="K155" i="5"/>
  <c r="K103" i="5"/>
  <c r="L113" i="5"/>
  <c r="K193" i="5"/>
  <c r="J188" i="5"/>
  <c r="L172" i="5"/>
  <c r="K157" i="5"/>
  <c r="K69" i="5"/>
  <c r="J202" i="5"/>
  <c r="J219" i="5"/>
  <c r="J231" i="5"/>
  <c r="L245" i="5"/>
  <c r="L164" i="5"/>
  <c r="K181" i="5"/>
  <c r="K200" i="5"/>
  <c r="J244" i="5"/>
  <c r="J199" i="5"/>
  <c r="L32" i="5"/>
  <c r="L56" i="5"/>
  <c r="J30" i="5"/>
  <c r="K148" i="5"/>
  <c r="L76" i="5"/>
  <c r="L59" i="5"/>
  <c r="J51" i="5"/>
  <c r="J222" i="5"/>
  <c r="L46" i="5"/>
  <c r="L206" i="5"/>
  <c r="J106" i="5"/>
  <c r="J192" i="5"/>
  <c r="K234" i="5"/>
  <c r="K142" i="5"/>
  <c r="L86" i="5"/>
  <c r="L234" i="5"/>
  <c r="K231" i="5"/>
  <c r="K36" i="5"/>
  <c r="K139" i="5"/>
  <c r="J176" i="5"/>
  <c r="J220" i="5"/>
  <c r="K95" i="5"/>
  <c r="L167" i="5"/>
  <c r="K88" i="5"/>
  <c r="L203" i="5"/>
  <c r="J99" i="5"/>
  <c r="J123" i="5"/>
  <c r="K112" i="5"/>
  <c r="L196" i="5"/>
  <c r="J205" i="5"/>
  <c r="J134" i="5"/>
  <c r="K197" i="5"/>
  <c r="L197" i="5"/>
  <c r="K151" i="5"/>
  <c r="J141" i="5"/>
  <c r="J83" i="5"/>
  <c r="K38" i="5"/>
  <c r="K196" i="5"/>
  <c r="L147" i="5"/>
  <c r="L139" i="5"/>
  <c r="L130" i="5"/>
  <c r="K107" i="5"/>
  <c r="K87" i="5"/>
  <c r="J53" i="5"/>
  <c r="J120" i="5"/>
  <c r="J61" i="5"/>
  <c r="L54" i="5"/>
  <c r="L152" i="5"/>
  <c r="L94" i="5"/>
  <c r="J64" i="5"/>
  <c r="K102" i="5"/>
  <c r="J39" i="5"/>
  <c r="J167" i="5"/>
  <c r="K168" i="5"/>
  <c r="K245" i="5"/>
  <c r="L153" i="5"/>
  <c r="J109" i="5"/>
  <c r="K101" i="5"/>
  <c r="L84" i="5"/>
  <c r="J207" i="5"/>
  <c r="J189" i="5"/>
  <c r="J50" i="5"/>
  <c r="K80" i="5"/>
  <c r="J233" i="5"/>
  <c r="L159" i="5"/>
  <c r="J170" i="5"/>
  <c r="L52" i="5"/>
  <c r="L165" i="5"/>
  <c r="J203" i="5"/>
  <c r="J180" i="5"/>
  <c r="J154" i="5"/>
  <c r="L96" i="5"/>
  <c r="K135" i="5"/>
  <c r="J80" i="5"/>
  <c r="L233" i="5"/>
  <c r="L98" i="5"/>
  <c r="L240" i="5"/>
  <c r="L41" i="5"/>
  <c r="J191" i="5"/>
  <c r="K211" i="5"/>
  <c r="K58" i="5"/>
  <c r="J56" i="5"/>
  <c r="K208" i="5"/>
  <c r="L215" i="5"/>
  <c r="L250" i="5"/>
  <c r="K76" i="5"/>
  <c r="J85" i="5"/>
  <c r="L116" i="5"/>
  <c r="K227" i="5"/>
  <c r="L148" i="5"/>
  <c r="J223" i="5"/>
  <c r="L221" i="5"/>
  <c r="K47" i="5"/>
  <c r="K96" i="5"/>
  <c r="J201" i="5"/>
  <c r="L131" i="5"/>
  <c r="K50" i="5"/>
  <c r="K40" i="5"/>
  <c r="K185" i="5"/>
  <c r="L242" i="5"/>
  <c r="K113" i="5"/>
  <c r="K246" i="5"/>
  <c r="L232" i="5"/>
  <c r="K195" i="5"/>
  <c r="K74" i="5"/>
  <c r="J88" i="5"/>
  <c r="J178" i="5"/>
  <c r="K34" i="5"/>
  <c r="J145" i="5"/>
  <c r="J216" i="5"/>
  <c r="J111" i="5"/>
  <c r="K30" i="5"/>
  <c r="K46" i="5"/>
  <c r="K105" i="5"/>
  <c r="K205" i="5"/>
  <c r="K201" i="5"/>
  <c r="J171" i="5"/>
  <c r="L127" i="5"/>
  <c r="J41" i="5"/>
  <c r="K191" i="5"/>
  <c r="L143" i="5"/>
  <c r="L137" i="5"/>
  <c r="K149" i="5"/>
  <c r="J67" i="5"/>
  <c r="K114" i="5"/>
  <c r="L145" i="5"/>
  <c r="J248" i="5"/>
  <c r="L57" i="5"/>
  <c r="L114" i="5"/>
  <c r="K159" i="5"/>
  <c r="L97" i="5"/>
  <c r="J164" i="5"/>
  <c r="L198" i="5"/>
  <c r="K75" i="5"/>
  <c r="J177" i="5"/>
  <c r="L36" i="5"/>
  <c r="L193" i="5"/>
  <c r="L156" i="5"/>
  <c r="K84" i="5"/>
  <c r="J98" i="5"/>
  <c r="K154" i="5"/>
  <c r="J179" i="5"/>
  <c r="L155" i="5"/>
  <c r="L79" i="5"/>
  <c r="L68" i="5"/>
  <c r="K206" i="5"/>
  <c r="J128" i="5"/>
  <c r="L112" i="5"/>
  <c r="J146" i="5"/>
  <c r="L69" i="5"/>
  <c r="L49" i="5"/>
  <c r="J208" i="5"/>
  <c r="L126" i="5"/>
  <c r="L66" i="5"/>
  <c r="K54" i="5"/>
  <c r="K238" i="5"/>
  <c r="L110" i="5"/>
  <c r="J133" i="5"/>
  <c r="J232" i="5"/>
  <c r="J149" i="5"/>
  <c r="L213" i="5"/>
  <c r="K49" i="5"/>
  <c r="J73" i="5"/>
  <c r="J246" i="5"/>
  <c r="L120" i="5"/>
  <c r="J172" i="5"/>
  <c r="J212" i="5"/>
  <c r="K152" i="5"/>
  <c r="K117" i="5"/>
  <c r="J86" i="5"/>
  <c r="J34" i="5"/>
  <c r="L118" i="5"/>
  <c r="K118" i="5"/>
  <c r="L104" i="5"/>
  <c r="L210" i="5"/>
  <c r="K247" i="5"/>
  <c r="J52" i="5"/>
  <c r="L157" i="5"/>
  <c r="K178" i="5"/>
  <c r="K70" i="5"/>
  <c r="K104" i="5"/>
  <c r="J169" i="5"/>
  <c r="L188" i="5"/>
  <c r="K128" i="5"/>
  <c r="K32" i="5"/>
  <c r="K108" i="5"/>
  <c r="K220" i="5"/>
  <c r="K175" i="5"/>
  <c r="J49" i="5"/>
  <c r="L191" i="5"/>
  <c r="J194" i="5"/>
  <c r="K59" i="5"/>
  <c r="K140" i="5"/>
  <c r="J161" i="5"/>
  <c r="K202" i="5"/>
  <c r="K60" i="5"/>
  <c r="K78" i="5"/>
  <c r="K190" i="5"/>
  <c r="K172" i="5"/>
  <c r="K89" i="5"/>
  <c r="K137" i="5"/>
  <c r="L43" i="5"/>
  <c r="J138" i="5"/>
  <c r="K150" i="5"/>
  <c r="L154" i="5"/>
  <c r="L216" i="5"/>
  <c r="L95" i="5"/>
  <c r="K81" i="5"/>
  <c r="L224" i="5"/>
  <c r="K230" i="5"/>
  <c r="K237" i="5"/>
  <c r="L222" i="5"/>
  <c r="J158" i="5"/>
  <c r="L170" i="5"/>
  <c r="K225" i="5"/>
  <c r="J132" i="5"/>
  <c r="J196" i="5"/>
  <c r="K165" i="5"/>
  <c r="J43" i="5"/>
  <c r="L220" i="5"/>
  <c r="J114" i="5"/>
  <c r="K120" i="5"/>
  <c r="J230" i="5"/>
  <c r="K153" i="5"/>
  <c r="K85" i="5"/>
  <c r="K121" i="5"/>
  <c r="L178" i="5"/>
  <c r="K90" i="5"/>
  <c r="L247" i="5"/>
  <c r="J153" i="5"/>
  <c r="J124" i="5"/>
  <c r="K132" i="5"/>
  <c r="L60" i="5"/>
  <c r="J54" i="5"/>
  <c r="J147" i="5"/>
  <c r="L107" i="5"/>
  <c r="K223" i="5"/>
  <c r="J47" i="5"/>
  <c r="J151" i="5"/>
  <c r="L183" i="5"/>
  <c r="J173" i="5"/>
  <c r="J31" i="5"/>
  <c r="K67" i="5"/>
  <c r="K35" i="5"/>
  <c r="L39" i="5"/>
  <c r="J183" i="5"/>
  <c r="L171" i="5"/>
  <c r="K129" i="5"/>
  <c r="K44" i="5"/>
  <c r="J155" i="5"/>
  <c r="K82" i="5"/>
  <c r="J95" i="5"/>
  <c r="K63" i="5"/>
  <c r="J117" i="5"/>
  <c r="J135" i="5"/>
  <c r="K126" i="5"/>
  <c r="L239" i="5"/>
  <c r="K180" i="5"/>
  <c r="L91" i="5"/>
  <c r="J157" i="5"/>
  <c r="J69" i="5"/>
  <c r="L243" i="5"/>
  <c r="L235" i="5"/>
  <c r="L194" i="5"/>
  <c r="L105" i="5"/>
  <c r="J40" i="5"/>
  <c r="K123" i="5"/>
  <c r="L102" i="5"/>
  <c r="J245" i="5"/>
  <c r="K52" i="5"/>
  <c r="L44" i="5"/>
  <c r="J217" i="5"/>
  <c r="L192" i="5"/>
  <c r="K236" i="5"/>
  <c r="L72" i="5"/>
  <c r="L119" i="5"/>
  <c r="J87" i="5"/>
  <c r="K99" i="5"/>
  <c r="L162" i="5"/>
  <c r="K98" i="5"/>
  <c r="L150" i="5"/>
  <c r="J152" i="5"/>
  <c r="L141" i="5"/>
  <c r="L246" i="5"/>
  <c r="K146" i="5"/>
  <c r="J118" i="5"/>
  <c r="J59" i="5"/>
  <c r="L144" i="5"/>
  <c r="L186" i="5"/>
  <c r="J206" i="5"/>
  <c r="L111" i="5"/>
  <c r="K177" i="5"/>
  <c r="L92" i="5"/>
  <c r="K91" i="5"/>
  <c r="K133" i="5"/>
  <c r="J162" i="5"/>
  <c r="L89" i="5"/>
  <c r="J91" i="5"/>
  <c r="K204" i="5"/>
  <c r="L101" i="5"/>
  <c r="K42" i="5"/>
  <c r="J84" i="5"/>
  <c r="K229" i="5"/>
  <c r="L70" i="5"/>
  <c r="K219" i="5"/>
  <c r="K235" i="5"/>
  <c r="K183" i="5"/>
  <c r="J125" i="5"/>
  <c r="K73" i="5"/>
  <c r="J204" i="5"/>
  <c r="J94" i="5"/>
  <c r="J218" i="5"/>
  <c r="J77" i="5"/>
  <c r="L99" i="5"/>
  <c r="J140" i="5"/>
  <c r="L135" i="5"/>
  <c r="K179" i="5"/>
  <c r="K166" i="5"/>
  <c r="J116" i="5"/>
  <c r="J195" i="5"/>
  <c r="L209" i="5"/>
  <c r="L117" i="5"/>
  <c r="J35" i="5"/>
  <c r="L229" i="5"/>
  <c r="J32" i="5"/>
  <c r="K161" i="5"/>
  <c r="K164" i="5"/>
  <c r="J46" i="5"/>
  <c r="J102" i="5"/>
  <c r="K222" i="5"/>
  <c r="L151" i="5"/>
  <c r="J126" i="5"/>
  <c r="J150" i="5"/>
  <c r="K66" i="5"/>
  <c r="L176" i="5"/>
  <c r="J66" i="5"/>
  <c r="J159" i="5"/>
  <c r="K216" i="5"/>
  <c r="J58" i="5"/>
  <c r="J190" i="5"/>
  <c r="L85" i="5"/>
  <c r="L230" i="5"/>
  <c r="L163" i="5"/>
  <c r="K53" i="5"/>
  <c r="K94" i="5"/>
  <c r="K64" i="5"/>
  <c r="L241" i="5"/>
  <c r="L140" i="5"/>
  <c r="L205" i="5"/>
  <c r="K110" i="5"/>
  <c r="K210" i="5"/>
  <c r="L124" i="5"/>
  <c r="K228" i="5"/>
  <c r="J136" i="5"/>
  <c r="J65" i="5"/>
  <c r="K160" i="5"/>
  <c r="L37" i="5"/>
  <c r="K55" i="5"/>
  <c r="L30" i="5"/>
  <c r="L133" i="5"/>
  <c r="L187" i="5"/>
  <c r="L231" i="5"/>
  <c r="L190" i="5"/>
  <c r="K244" i="5"/>
  <c r="J33" i="5"/>
  <c r="K192" i="5"/>
  <c r="L174" i="5"/>
  <c r="K116" i="5"/>
  <c r="J70" i="5"/>
  <c r="K241" i="5"/>
  <c r="J122" i="5"/>
  <c r="J193" i="5"/>
  <c r="L65" i="5"/>
  <c r="J104" i="5"/>
  <c r="K158" i="5"/>
  <c r="J209" i="5"/>
  <c r="L226" i="5"/>
  <c r="K56" i="5"/>
  <c r="L166" i="5"/>
  <c r="J242" i="5"/>
  <c r="J42" i="5"/>
  <c r="J63" i="5"/>
  <c r="L179" i="5"/>
  <c r="L138" i="5"/>
  <c r="J239" i="5"/>
  <c r="K115" i="5"/>
  <c r="K106" i="5"/>
  <c r="J175" i="5"/>
  <c r="J235" i="5"/>
  <c r="J165" i="5"/>
  <c r="K122" i="5"/>
  <c r="J228" i="5"/>
  <c r="K226" i="5"/>
  <c r="K37" i="5"/>
  <c r="K79" i="5"/>
  <c r="J160" i="5"/>
  <c r="J38" i="5"/>
  <c r="L201" i="5"/>
  <c r="L31" i="5"/>
  <c r="K147" i="5"/>
  <c r="L169" i="5"/>
  <c r="L106" i="5"/>
  <c r="K124" i="5"/>
  <c r="L103" i="5"/>
  <c r="L146" i="5"/>
  <c r="L109" i="5"/>
  <c r="L83" i="5"/>
  <c r="J129" i="5"/>
  <c r="K134" i="5"/>
  <c r="L50" i="5"/>
  <c r="L228" i="5"/>
  <c r="L199" i="5"/>
  <c r="L38" i="5"/>
  <c r="L80" i="5"/>
  <c r="K249" i="5"/>
  <c r="L40" i="5"/>
  <c r="J45" i="5"/>
  <c r="K209" i="5"/>
  <c r="L55" i="5"/>
  <c r="L173" i="5"/>
  <c r="J89" i="5"/>
  <c r="L67" i="5"/>
  <c r="J186" i="5"/>
  <c r="K215" i="5"/>
  <c r="J211" i="5"/>
  <c r="J81" i="5"/>
  <c r="L62" i="5"/>
  <c r="K86" i="5"/>
  <c r="J156" i="5"/>
  <c r="K156" i="5"/>
  <c r="J60" i="5"/>
  <c r="J75" i="5"/>
  <c r="L73" i="5"/>
  <c r="K111" i="5"/>
  <c r="K232" i="5"/>
  <c r="L175" i="5"/>
  <c r="K109" i="5"/>
  <c r="L158" i="5"/>
  <c r="K207" i="5"/>
  <c r="L244" i="5"/>
  <c r="L136" i="5"/>
  <c r="L184" i="5"/>
  <c r="L237" i="5"/>
  <c r="K212" i="5"/>
  <c r="J227" i="5"/>
  <c r="L249" i="5"/>
  <c r="J182" i="5"/>
  <c r="L121" i="5"/>
  <c r="L204" i="5"/>
  <c r="K41" i="5"/>
  <c r="L64" i="5"/>
  <c r="K77" i="5"/>
  <c r="K39" i="5"/>
  <c r="L212" i="5"/>
  <c r="L100" i="5"/>
  <c r="J36" i="5"/>
  <c r="K182" i="5"/>
  <c r="L90" i="5"/>
  <c r="L185" i="5"/>
  <c r="L219" i="5"/>
  <c r="J90" i="5"/>
  <c r="L207" i="5"/>
  <c r="L208" i="5"/>
  <c r="J148" i="5"/>
  <c r="L218" i="5"/>
  <c r="K213" i="5"/>
  <c r="J185" i="5"/>
  <c r="J198" i="5"/>
  <c r="K214" i="5"/>
  <c r="L214" i="5"/>
  <c r="J168" i="5"/>
  <c r="J115" i="5"/>
  <c r="K119" i="5"/>
  <c r="L122" i="5"/>
  <c r="J234" i="5"/>
  <c r="K68" i="5"/>
  <c r="J213" i="5"/>
  <c r="L51" i="5"/>
  <c r="L45" i="5"/>
  <c r="L93" i="5"/>
  <c r="K198" i="5"/>
  <c r="J214" i="5"/>
  <c r="K233" i="5"/>
  <c r="J237" i="5"/>
  <c r="J121" i="5"/>
  <c r="J97" i="5"/>
  <c r="L108" i="5"/>
  <c r="L129" i="5"/>
  <c r="K217" i="5"/>
  <c r="J184" i="5"/>
  <c r="L35" i="5"/>
  <c r="K97" i="5"/>
  <c r="J44" i="5"/>
  <c r="K176" i="5"/>
  <c r="K186" i="5"/>
  <c r="K131" i="5"/>
  <c r="L189" i="5"/>
  <c r="K163" i="5"/>
  <c r="L58" i="5"/>
  <c r="J79" i="5"/>
  <c r="L74" i="5"/>
  <c r="K203" i="5"/>
  <c r="K240" i="5"/>
  <c r="J225" i="5"/>
  <c r="K189" i="5"/>
  <c r="L47" i="5"/>
  <c r="J221" i="5"/>
  <c r="L48" i="5"/>
  <c r="K141" i="5"/>
  <c r="J119" i="5"/>
  <c r="K144" i="5"/>
  <c r="J142" i="5"/>
  <c r="J55" i="5"/>
  <c r="J174" i="5"/>
  <c r="K184" i="5"/>
  <c r="K61" i="5"/>
  <c r="J71" i="5"/>
  <c r="J197" i="5"/>
  <c r="L125" i="5"/>
  <c r="L63" i="5"/>
  <c r="J249" i="5"/>
  <c r="J68" i="5"/>
  <c r="J250" i="5"/>
  <c r="J200" i="5"/>
  <c r="J93" i="5"/>
  <c r="L115" i="5"/>
  <c r="Y110" i="5"/>
  <c r="Y107" i="5"/>
  <c r="W91" i="5"/>
  <c r="Y231" i="5"/>
  <c r="X235" i="5"/>
  <c r="X189" i="5"/>
  <c r="W42" i="5"/>
  <c r="Y134" i="5"/>
  <c r="Y119" i="5"/>
  <c r="Y81" i="5"/>
  <c r="W33" i="5"/>
  <c r="W48" i="5"/>
  <c r="W199" i="5"/>
  <c r="Y217" i="5"/>
  <c r="Y145" i="5"/>
  <c r="W44" i="5"/>
  <c r="X112" i="5"/>
  <c r="X126" i="5"/>
  <c r="X88" i="5"/>
  <c r="X227" i="5"/>
  <c r="X237" i="5"/>
  <c r="Y62" i="5"/>
  <c r="Y70" i="5"/>
  <c r="W234" i="5"/>
  <c r="X95" i="5"/>
  <c r="Y138" i="5"/>
  <c r="W103" i="5"/>
  <c r="Y222" i="5"/>
  <c r="Y202" i="5"/>
  <c r="Y49" i="5"/>
  <c r="W178" i="5"/>
  <c r="Y216" i="5"/>
  <c r="Y179" i="5"/>
  <c r="X135" i="5"/>
  <c r="Y123" i="5"/>
  <c r="W238" i="5"/>
  <c r="X48" i="5"/>
  <c r="X128" i="5"/>
  <c r="X245" i="5"/>
  <c r="W166" i="5"/>
  <c r="X39" i="5"/>
  <c r="Y132" i="5"/>
  <c r="Y32" i="5"/>
  <c r="X35" i="5"/>
  <c r="Y154" i="5"/>
  <c r="W165" i="5"/>
  <c r="W143" i="5"/>
  <c r="Y92" i="5"/>
  <c r="W181" i="5"/>
  <c r="W168" i="5"/>
  <c r="Y176" i="5"/>
  <c r="Y242" i="5"/>
  <c r="X193" i="5"/>
  <c r="Y187" i="5"/>
  <c r="X113" i="5"/>
  <c r="W72" i="5"/>
  <c r="W54" i="5"/>
  <c r="W180" i="5"/>
  <c r="Y215" i="5"/>
  <c r="W111" i="5"/>
  <c r="X108" i="5"/>
  <c r="Y69" i="5"/>
  <c r="Y194" i="5"/>
  <c r="X181" i="5"/>
  <c r="Y79" i="5"/>
  <c r="W101" i="5"/>
  <c r="W124" i="5"/>
  <c r="W133" i="5"/>
  <c r="W87" i="5"/>
  <c r="X133" i="5"/>
  <c r="Y249" i="5"/>
  <c r="W131" i="5"/>
  <c r="Y170" i="5"/>
  <c r="X57" i="5"/>
  <c r="Y121" i="5"/>
  <c r="X59" i="5"/>
  <c r="Y171" i="5"/>
  <c r="Y212" i="5"/>
  <c r="W232" i="5"/>
  <c r="Y89" i="5"/>
  <c r="X242" i="5"/>
  <c r="W176" i="5"/>
  <c r="W211" i="5"/>
  <c r="W75" i="5"/>
  <c r="Y195" i="5"/>
  <c r="W50" i="5"/>
  <c r="Y94" i="5"/>
  <c r="W63" i="5"/>
  <c r="Y238" i="5"/>
  <c r="Y223" i="5"/>
  <c r="W142" i="5"/>
  <c r="Y144" i="5"/>
  <c r="W170" i="5"/>
  <c r="X65" i="5"/>
  <c r="Y35" i="5"/>
  <c r="Y96" i="5"/>
  <c r="Y44" i="5"/>
  <c r="W185" i="5"/>
  <c r="Y225" i="5"/>
  <c r="X201" i="5"/>
  <c r="W83" i="5"/>
  <c r="W140" i="5"/>
  <c r="X212" i="5"/>
  <c r="X56" i="5"/>
  <c r="X236" i="5"/>
  <c r="Y59" i="5"/>
  <c r="W148" i="5"/>
  <c r="W93" i="5"/>
  <c r="X107" i="5"/>
  <c r="X183" i="5"/>
  <c r="X143" i="5"/>
  <c r="Y63" i="5"/>
  <c r="W107" i="5"/>
  <c r="W201" i="5"/>
  <c r="Y43" i="5"/>
  <c r="Y151" i="5"/>
  <c r="X161" i="5"/>
  <c r="X141" i="5"/>
  <c r="W177" i="5"/>
  <c r="X62" i="5"/>
  <c r="W86" i="5"/>
  <c r="W36" i="5"/>
  <c r="X42" i="5"/>
  <c r="W246" i="5"/>
  <c r="Y136" i="5"/>
  <c r="X148" i="5"/>
  <c r="W202" i="5"/>
  <c r="X178" i="5"/>
  <c r="X176" i="5"/>
  <c r="Y167" i="5"/>
  <c r="Y211" i="5"/>
  <c r="Y191" i="5"/>
  <c r="Y133" i="5"/>
  <c r="W108" i="5"/>
  <c r="X45" i="5"/>
  <c r="X177" i="5"/>
  <c r="X68" i="5"/>
  <c r="Y120" i="5"/>
  <c r="W55" i="5"/>
  <c r="Y86" i="5"/>
  <c r="W152" i="5"/>
  <c r="W209" i="5"/>
  <c r="Y173" i="5"/>
  <c r="W244" i="5"/>
  <c r="X158" i="5"/>
  <c r="Y229" i="5"/>
  <c r="Y37" i="5"/>
  <c r="X185" i="5"/>
  <c r="X150" i="5"/>
  <c r="X144" i="5"/>
  <c r="X99" i="5"/>
  <c r="Y243" i="5"/>
  <c r="W230" i="5"/>
  <c r="X41" i="5"/>
  <c r="W219" i="5"/>
  <c r="Y174" i="5"/>
  <c r="X190" i="5"/>
  <c r="Y98" i="5"/>
  <c r="W216" i="5"/>
  <c r="X132" i="5"/>
  <c r="W126" i="5"/>
  <c r="X136" i="5"/>
  <c r="W99" i="5"/>
  <c r="X89" i="5"/>
  <c r="W169" i="5"/>
  <c r="W120" i="5"/>
  <c r="X69" i="5"/>
  <c r="Y47" i="5"/>
  <c r="X240" i="5"/>
  <c r="W30" i="5"/>
  <c r="X238" i="5"/>
  <c r="Y53" i="5"/>
  <c r="X248" i="5"/>
  <c r="Y200" i="5"/>
  <c r="W128" i="5"/>
  <c r="Y87" i="5"/>
  <c r="Y135" i="5"/>
  <c r="W203" i="5"/>
  <c r="W197" i="5"/>
  <c r="X241" i="5"/>
  <c r="W163" i="5"/>
  <c r="W154" i="5"/>
  <c r="Y240" i="5"/>
  <c r="Y226" i="5"/>
  <c r="Y172" i="5"/>
  <c r="Y127" i="5"/>
  <c r="W155" i="5"/>
  <c r="W31" i="5"/>
  <c r="W94" i="5"/>
  <c r="W171" i="5"/>
  <c r="W73" i="5"/>
  <c r="X60" i="5"/>
  <c r="Y42" i="5"/>
  <c r="Y188" i="5"/>
  <c r="Y112" i="5"/>
  <c r="X34" i="5"/>
  <c r="Y72" i="5"/>
  <c r="W137" i="5"/>
  <c r="Y75" i="5"/>
  <c r="X169" i="5"/>
  <c r="W45" i="5"/>
  <c r="W188" i="5"/>
  <c r="W228" i="5"/>
  <c r="Y234" i="5"/>
  <c r="W218" i="5"/>
  <c r="X216" i="5"/>
  <c r="W162" i="5"/>
  <c r="W138" i="5"/>
  <c r="X153" i="5"/>
  <c r="W56" i="5"/>
  <c r="X221" i="5"/>
  <c r="Y175" i="5"/>
  <c r="X231" i="5"/>
  <c r="W134" i="5"/>
  <c r="X76" i="5"/>
  <c r="W40" i="5"/>
  <c r="W245" i="5"/>
  <c r="Y45" i="5"/>
  <c r="Y210" i="5"/>
  <c r="X54" i="5"/>
  <c r="W240" i="5"/>
  <c r="W123" i="5"/>
  <c r="E16" i="5" l="1"/>
  <c r="E18" i="5" s="1"/>
  <c r="E19" i="5" s="1"/>
  <c r="B5" i="5"/>
  <c r="E17" i="5" l="1"/>
  <c r="B7" i="5"/>
  <c r="B6" i="5"/>
</calcChain>
</file>

<file path=xl/sharedStrings.xml><?xml version="1.0" encoding="utf-8"?>
<sst xmlns="http://schemas.openxmlformats.org/spreadsheetml/2006/main" count="651" uniqueCount="256">
  <si>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</si>
  <si>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</si>
  <si>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</si>
  <si>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</si>
  <si>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</si>
  <si>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</si>
  <si>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</si>
  <si>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</si>
  <si>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</si>
  <si>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</si>
  <si>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</si>
  <si>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</si>
  <si>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</si>
  <si>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</si>
  <si>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</si>
  <si>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</si>
  <si>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</si>
  <si>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</si>
  <si>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</si>
  <si>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</si>
  <si>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</si>
  <si>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</si>
  <si>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</si>
  <si>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</si>
  <si>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</si>
  <si>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</si>
  <si>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</si>
  <si>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</si>
  <si>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</si>
  <si>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</si>
  <si>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</si>
  <si>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</si>
  <si>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</si>
  <si>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</si>
  <si>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</si>
  <si>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</si>
  <si>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</si>
  <si>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</si>
  <si>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</si>
  <si>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</si>
  <si>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</si>
  <si>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</si>
  <si>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</si>
  <si>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</si>
  <si>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</si>
  <si>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</si>
  <si>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</si>
  <si>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</si>
  <si>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</si>
  <si>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</si>
  <si>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</si>
  <si>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</si>
  <si>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</si>
  <si>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</si>
  <si>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</si>
  <si>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</si>
  <si>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</si>
  <si>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</si>
  <si>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</si>
  <si>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</si>
  <si>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</si>
  <si>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</si>
  <si>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</si>
  <si>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</si>
  <si>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</si>
  <si>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</si>
  <si>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</si>
  <si>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</si>
  <si>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</si>
  <si>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</si>
  <si>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</si>
  <si>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</si>
  <si>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</si>
  <si>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</si>
  <si>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</si>
  <si>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</si>
  <si>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</si>
  <si>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</si>
  <si>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</si>
  <si>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</si>
  <si>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</si>
  <si>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</si>
  <si>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</si>
  <si>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</si>
  <si>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</si>
  <si>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</si>
  <si>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</si>
  <si>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</si>
  <si>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</si>
  <si>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</si>
  <si>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</si>
  <si>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</si>
  <si>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</si>
  <si>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</si>
  <si>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</si>
  <si>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</si>
  <si>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</si>
  <si>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</si>
  <si>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</si>
  <si>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</si>
  <si>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</si>
  <si>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</si>
  <si>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</si>
  <si>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</si>
  <si>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</si>
  <si>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</si>
  <si>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</si>
  <si>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</si>
  <si>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</si>
  <si>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</si>
  <si>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</si>
  <si>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</si>
  <si>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</si>
  <si>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</si>
  <si>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</si>
  <si>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</si>
  <si>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</si>
  <si>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</si>
  <si>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</si>
  <si>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</si>
  <si>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</si>
  <si>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</si>
  <si>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</si>
  <si>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</si>
  <si>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</si>
  <si>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</si>
  <si>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</si>
  <si>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</si>
  <si>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</si>
  <si>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</si>
  <si>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</si>
  <si>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</si>
  <si>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</si>
  <si>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</si>
  <si>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</si>
  <si>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</si>
  <si>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</si>
  <si>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</si>
  <si>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</si>
  <si>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</si>
  <si>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</si>
  <si>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</si>
  <si>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</si>
  <si>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</si>
  <si>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</si>
  <si>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13BIM05-05_00.0-03.0cm_Set1_Run2</t>
  </si>
  <si>
    <t>13BIM05-05_00.0-03.0cm_Set1_Run3</t>
  </si>
  <si>
    <t>13BIM05-05_00.0-03.0cm_Set2_Run2</t>
  </si>
  <si>
    <t>13BIM05-05_00.0-03.0cm_Set2_Run3</t>
  </si>
  <si>
    <t>13BIM05-05_03.0-06.0cm_Set1_Run1</t>
  </si>
  <si>
    <t>13BIM05-05_03.0-06.0cm_Set1_Run2</t>
  </si>
  <si>
    <t>13BIM05-05_03.0-06.0cm_Set1_Run3</t>
  </si>
  <si>
    <t>13BIM05-05_03.0-06.0cm_Set2_Run1</t>
  </si>
  <si>
    <t>13BIM05-05_03.0-06.0cm_Set2_Run2</t>
  </si>
  <si>
    <t>13BIM05-05_03.0-06.0cm_Set2_Run3</t>
  </si>
  <si>
    <t>13BIM05-05_06.0-09.0cm_Set1_Run1</t>
  </si>
  <si>
    <t>13BIM05-05_06.0-09.0cm_Set1_Run3</t>
  </si>
  <si>
    <t>13BIM05-05_06.0-09.0cm_Set2_Run1</t>
  </si>
  <si>
    <t>13BIM05-05_06.0-09.0cm_Set2_Run2</t>
  </si>
  <si>
    <t>13BIM05-05_06.0-09.0cm_Set2_Run3</t>
  </si>
  <si>
    <t>13BIM05-05_09.0-11.5cm_Set1_Run1</t>
  </si>
  <si>
    <t>13BIM05-05_09.0-11.5cm_Set1_Run2</t>
  </si>
  <si>
    <t>13BIM05-05_09.0-11.5cm_Set1_Run3</t>
  </si>
  <si>
    <t>13BIM05-05_09.0-11.5cm_Set2_Run1</t>
  </si>
  <si>
    <t>13BIM05-05_09.0-11.5cm_Set2_Run2</t>
  </si>
  <si>
    <t>13BIM05-05_09.0-11.5cm_Set2_Run3</t>
  </si>
  <si>
    <t>13BIM05-05_11.5-14.0cm_Set1_Run1</t>
  </si>
  <si>
    <t>13BIM05-05_11.5-14.0cm_Set1_Run2</t>
  </si>
  <si>
    <t>13BIM05-05_11.5-14.0cm_Set1_Run3</t>
  </si>
  <si>
    <t>13BIM05-05_11.5-14.0cm_Set2_Run2</t>
  </si>
  <si>
    <t>13BIM05-05_11.5-14.0cm_Set2_Run3</t>
  </si>
  <si>
    <t>13BIM05-05_14.0-16.5cm_Set1_Run1</t>
  </si>
  <si>
    <t>13BIM05-05_14.0-16.5cm_Set1_Run2</t>
  </si>
  <si>
    <t>13BIM05-05_14.0-16.5cm_Set1_Run3</t>
  </si>
  <si>
    <t>13BIM05-05_14.0-16.5cm_Set2_Run1</t>
  </si>
  <si>
    <t>13BIM05-05_14.0-16.5cm_Set2_Run2</t>
  </si>
  <si>
    <t>13BIM05-05_14.0-16.5cm_Set2_Run3</t>
  </si>
  <si>
    <t>13BIM05-05_16.5-19.0cm_Set1_Run1</t>
  </si>
  <si>
    <t>13BIM05-05_16.5-19.0cm_Set1_Run2</t>
  </si>
  <si>
    <t>13BIM05-05_16.5-19.0cm_Set2_Run1</t>
  </si>
  <si>
    <t>13BIM05-05_16.5-19.0cm_Set2_Run2</t>
  </si>
  <si>
    <t>13BIM05-05_16.5-19.0cm_Set2_Run3</t>
  </si>
  <si>
    <t>13BIM05-05_20.0-22.5cm_Set1_Run1</t>
  </si>
  <si>
    <t>13BIM05-05_20.0-22.5cm_Set1_Run2</t>
  </si>
  <si>
    <t>13BIM05-05_20.0-22.5cm_Set1_Run3</t>
  </si>
  <si>
    <t>13BIM05-05_20.0-22.5cm_Set2_Run1</t>
  </si>
  <si>
    <t>13BIM05-05_20.0-22.5cm_Set2_Run2</t>
  </si>
  <si>
    <t>13BIM05-05_20.0-22.5cm_Set2_Run3</t>
  </si>
  <si>
    <t>13BIM05-05_22.5-26.0cm_Set1_Run1</t>
  </si>
  <si>
    <t>13BIM05-05_22.5-26.0cm_Set1_Run2</t>
  </si>
  <si>
    <t>13BIM05-05_22.5-26.0cm_Set1_Run3</t>
  </si>
  <si>
    <t>13BIM05-05_22.5-26.0cm_Set2_Run1</t>
  </si>
  <si>
    <t>13BIM05-05_22.5-26.0cm_Set2_Run2</t>
  </si>
  <si>
    <t>13BIM05-05_22.5-26.0cm_Set2_Run3</t>
  </si>
  <si>
    <t>Fine Sand</t>
  </si>
  <si>
    <t>Well Sorted</t>
  </si>
  <si>
    <t>Symmetrical</t>
  </si>
  <si>
    <t>Mesokurtic</t>
  </si>
  <si>
    <t>Unimodal, Well Sorted</t>
  </si>
  <si>
    <t>Sand</t>
  </si>
  <si>
    <t>Well Sorted Fine Sand</t>
  </si>
  <si>
    <t>Wheaton ,  8:46   3 Apr 2014</t>
  </si>
  <si>
    <t>Wheaton ,  8:48   3 Apr 2014</t>
  </si>
  <si>
    <t>Wheaton ,  8:57   3 Apr 2014</t>
  </si>
  <si>
    <t>Wheaton ,  8:59   3 Apr 2014</t>
  </si>
  <si>
    <t>Wheaton ,  9:05   3 Apr 2014</t>
  </si>
  <si>
    <t>Wheaton ,  9:08   3 Apr 2014</t>
  </si>
  <si>
    <t>Wheaton ,  9:10   3 Apr 2014</t>
  </si>
  <si>
    <t>Wheaton ,  9:16   3 Apr 2014</t>
  </si>
  <si>
    <t>Wheaton ,  9:19   3 Apr 2014</t>
  </si>
  <si>
    <t>Wheaton ,  9:21   3 Apr 2014</t>
  </si>
  <si>
    <t>Wheaton ,  9:30   3 Apr 2014</t>
  </si>
  <si>
    <t>Wheaton ,  9:34   3 Apr 2014</t>
  </si>
  <si>
    <t>Wheaton ,  9:41   3 Apr 2014</t>
  </si>
  <si>
    <t>Wheaton ,  9:43   3 Apr 2014</t>
  </si>
  <si>
    <t>Wheaton ,  9:45   3 Apr 2014</t>
  </si>
  <si>
    <t>Wheaton ,  9:53   3 Apr 2014</t>
  </si>
  <si>
    <t>Wheaton ,  9:55   3 Apr 2014</t>
  </si>
  <si>
    <t>Wheaton ,  9:57   3 Apr 2014</t>
  </si>
  <si>
    <t>Wheaton , 4/3/2014  10:04:00 AM</t>
  </si>
  <si>
    <t>Wheaton , 4/3/2014  10:06:00 AM</t>
  </si>
  <si>
    <t>Wheaton , 4/3/2014  10:08:00 AM</t>
  </si>
  <si>
    <t>Wheaton , 4/3/2014  10:20:00 AM</t>
  </si>
  <si>
    <t>Wheaton , 4/3/2014  10:22:00 AM</t>
  </si>
  <si>
    <t>Wheaton , 4/3/2014  10:24:00 AM</t>
  </si>
  <si>
    <t>Wheaton , 4/3/2014  10:33:00 AM</t>
  </si>
  <si>
    <t>Wheaton , 4/3/2014  10:35:00 AM</t>
  </si>
  <si>
    <t>Wheaton , 4/3/2014  10:45:00 AM</t>
  </si>
  <si>
    <t>Wheaton , 4/3/2014  10:47:00 AM</t>
  </si>
  <si>
    <t>Wheaton , 4/3/2014  10:49:00 AM</t>
  </si>
  <si>
    <t>Wheaton , 4/3/2014  10:57:00 AM</t>
  </si>
  <si>
    <t>Wheaton , 4/3/2014  10:59:00 AM</t>
  </si>
  <si>
    <t>Wheaton , 4/3/2014  11:01:00 AM</t>
  </si>
  <si>
    <t>Wheaton , 4/3/2014  11:08:00 AM</t>
  </si>
  <si>
    <t>Wheaton , 4/3/2014  11:10:00 AM</t>
  </si>
  <si>
    <t>Wheaton , 4/3/2014  11:19:00 AM</t>
  </si>
  <si>
    <t>Wheaton , 4/3/2014  11:21:00 AM</t>
  </si>
  <si>
    <t>Wheaton , 4/3/2014  11:23:00 AM</t>
  </si>
  <si>
    <t>Wheaton , 4/3/2014  11:39:00 AM</t>
  </si>
  <si>
    <t>Fine Skewed</t>
  </si>
  <si>
    <t>Wheaton , 4/3/2014  11:42:00 AM</t>
  </si>
  <si>
    <t>Wheaton , 4/3/2014  11:44:00 AM</t>
  </si>
  <si>
    <t>Wheaton , 4/3/2014  11:53:00 AM</t>
  </si>
  <si>
    <t>Wheaton , 4/3/2014  11:55:00 AM</t>
  </si>
  <si>
    <t>Wheaton , 4/3/2014  11:57:00 AM</t>
  </si>
  <si>
    <t>Wheaton , 4/3/2014  12:04:00 PM</t>
  </si>
  <si>
    <t>Wheaton , 4/3/2014  12:06:00 PM</t>
  </si>
  <si>
    <t>Wheaton , 4/3/2014  12:08:00 PM</t>
  </si>
  <si>
    <t>Wheaton , 4/3/2014  12:15:00 PM</t>
  </si>
  <si>
    <t>Wheaton , 4/3/2014  12:17:00 PM</t>
  </si>
  <si>
    <t>4/3/2014  12:19:00 PM</t>
  </si>
  <si>
    <t>Wheaton , 4/3/2014  12:19:00 PM</t>
  </si>
  <si>
    <t>Standard Deviation</t>
  </si>
  <si>
    <t>Averaged Data (N=4)</t>
  </si>
  <si>
    <t>Averaged Data (N=6)</t>
  </si>
  <si>
    <t>Averaged Data (N=5)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</si>
</sst>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4" x14ac:knownFonts="1">
    <font>
      <sz val="10"/>
      <name val="Arial"/>
    </font>
    <font>
      <sz val="10"/>
      <name val="Arial"/>
      <family val="2"/>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35">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3" fillId="0" borderId="0" applyFont="0" applyFill="0" applyBorder="0" applyAlignment="0" applyProtection="0"/>
    <xf numFmtId="0" fontId="3" fillId="0" borderId="0"/>
  </cellStyleXfs>
  <cellXfs count="176">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3" fillId="0" borderId="0" xfId="0" applyFont="1" applyAlignment="1">
      <alignment horizontal="center"/>
    </xf>
    <xf numFmtId="0" fontId="14" fillId="0" borderId="0" xfId="0" applyFont="1" applyAlignment="1">
      <alignment horizontal="center"/>
    </xf>
    <xf numFmtId="0" fontId="15" fillId="0" borderId="0" xfId="0" applyFont="1" applyAlignment="1">
      <alignment horizontal="center"/>
    </xf>
    <xf numFmtId="0" fontId="9" fillId="0" borderId="0" xfId="0" applyFont="1" applyBorder="1"/>
    <xf numFmtId="0" fontId="9" fillId="0" borderId="0" xfId="0" applyFont="1"/>
    <xf numFmtId="0" fontId="6" fillId="0" borderId="0" xfId="0" applyFont="1"/>
    <xf numFmtId="0" fontId="12" fillId="0" borderId="11" xfId="0" applyFont="1" applyBorder="1" applyAlignment="1">
      <alignment horizontal="center"/>
    </xf>
    <xf numFmtId="0" fontId="9" fillId="0" borderId="12" xfId="0" applyFont="1" applyBorder="1" applyAlignment="1">
      <alignment horizontal="center"/>
    </xf>
    <xf numFmtId="0" fontId="9" fillId="0" borderId="13" xfId="0" applyFont="1" applyBorder="1" applyAlignment="1">
      <alignment horizontal="center"/>
    </xf>
    <xf numFmtId="0" fontId="9" fillId="0" borderId="3" xfId="0" applyFont="1" applyBorder="1" applyAlignment="1">
      <alignment horizontal="center"/>
    </xf>
    <xf numFmtId="165" fontId="9" fillId="0" borderId="3" xfId="0" applyNumberFormat="1" applyFont="1" applyBorder="1" applyAlignment="1">
      <alignment horizontal="center"/>
    </xf>
    <xf numFmtId="168" fontId="9" fillId="0" borderId="3" xfId="1" applyNumberFormat="1" applyFont="1" applyBorder="1" applyAlignment="1">
      <alignment horizontal="center"/>
    </xf>
    <xf numFmtId="168" fontId="9" fillId="0" borderId="3" xfId="1" applyNumberFormat="1" applyFont="1" applyBorder="1" applyAlignment="1" applyProtection="1">
      <alignment horizontal="center" vertical="center"/>
    </xf>
    <xf numFmtId="168" fontId="9" fillId="0" borderId="3" xfId="0" applyNumberFormat="1" applyFont="1" applyBorder="1" applyAlignment="1">
      <alignment horizontal="center"/>
    </xf>
    <xf numFmtId="168" fontId="9" fillId="0" borderId="14" xfId="0" applyNumberFormat="1" applyFont="1" applyBorder="1" applyAlignment="1">
      <alignment horizontal="center"/>
    </xf>
    <xf numFmtId="0" fontId="9" fillId="0" borderId="15" xfId="0" applyFont="1" applyBorder="1" applyAlignment="1" applyProtection="1">
      <alignment horizontal="left" vertical="center"/>
    </xf>
    <xf numFmtId="0" fontId="9" fillId="0" borderId="4" xfId="0" applyFont="1" applyBorder="1" applyAlignment="1" applyProtection="1">
      <alignment horizontal="left" vertical="center"/>
    </xf>
    <xf numFmtId="0" fontId="9" fillId="0" borderId="0" xfId="0" applyFont="1" applyAlignment="1">
      <alignment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16" xfId="0" applyFont="1" applyBorder="1" applyAlignment="1">
      <alignment vertical="center"/>
    </xf>
    <xf numFmtId="0" fontId="9" fillId="0" borderId="17" xfId="0" applyFont="1" applyBorder="1" applyAlignment="1">
      <alignment horizontal="center"/>
    </xf>
    <xf numFmtId="0" fontId="9" fillId="0" borderId="18" xfId="0" applyFont="1" applyBorder="1" applyAlignment="1" applyProtection="1">
      <alignment horizontal="left" vertical="center"/>
    </xf>
    <xf numFmtId="165" fontId="9" fillId="0" borderId="13" xfId="0" applyNumberFormat="1" applyFont="1" applyBorder="1" applyAlignment="1">
      <alignment horizontal="center"/>
    </xf>
    <xf numFmtId="0" fontId="9" fillId="0" borderId="19" xfId="0" applyFont="1" applyBorder="1" applyAlignment="1" applyProtection="1">
      <alignment horizontal="left" vertical="center"/>
    </xf>
    <xf numFmtId="165" fontId="9" fillId="0" borderId="14" xfId="0" applyNumberFormat="1" applyFont="1" applyBorder="1" applyAlignment="1">
      <alignment horizontal="center"/>
    </xf>
    <xf numFmtId="0" fontId="9" fillId="0" borderId="2" xfId="0" applyFont="1" applyBorder="1" applyAlignment="1" applyProtection="1">
      <alignment horizontal="left" vertical="center"/>
    </xf>
    <xf numFmtId="165" fontId="9" fillId="0" borderId="17" xfId="0" applyNumberFormat="1" applyFont="1" applyBorder="1" applyAlignment="1">
      <alignment horizontal="center"/>
    </xf>
    <xf numFmtId="0" fontId="9" fillId="0" borderId="20" xfId="0" applyFont="1" applyBorder="1" applyAlignment="1" applyProtection="1">
      <alignment horizontal="left" vertical="center"/>
    </xf>
    <xf numFmtId="0" fontId="9" fillId="0" borderId="21" xfId="0" applyFont="1" applyBorder="1" applyAlignment="1" applyProtection="1">
      <alignment horizontal="left" vertical="center"/>
    </xf>
    <xf numFmtId="0" fontId="9" fillId="0" borderId="22" xfId="0" applyFont="1" applyBorder="1" applyAlignment="1" applyProtection="1">
      <alignment horizontal="left" vertical="center"/>
    </xf>
    <xf numFmtId="168" fontId="9" fillId="0" borderId="12" xfId="1" applyNumberFormat="1" applyFont="1" applyBorder="1" applyAlignment="1">
      <alignment horizontal="center"/>
    </xf>
    <xf numFmtId="164" fontId="9" fillId="0" borderId="12" xfId="0" applyNumberFormat="1" applyFont="1" applyBorder="1" applyAlignment="1">
      <alignment horizontal="center"/>
    </xf>
    <xf numFmtId="164" fontId="9" fillId="0" borderId="3" xfId="0" applyNumberFormat="1" applyFont="1" applyBorder="1" applyAlignment="1">
      <alignment horizontal="center"/>
    </xf>
    <xf numFmtId="164" fontId="9" fillId="0" borderId="14"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9" fillId="0" borderId="0" xfId="0" applyNumberFormat="1" applyFont="1" applyBorder="1" applyAlignment="1">
      <alignment horizontal="center"/>
    </xf>
    <xf numFmtId="0" fontId="9" fillId="0" borderId="23" xfId="0" applyFont="1" applyBorder="1" applyAlignment="1" applyProtection="1">
      <alignment horizontal="left" vertical="center"/>
    </xf>
    <xf numFmtId="164" fontId="9" fillId="0" borderId="13" xfId="0" applyNumberFormat="1" applyFont="1" applyBorder="1" applyAlignment="1">
      <alignment horizontal="center"/>
    </xf>
    <xf numFmtId="2" fontId="9" fillId="0" borderId="3" xfId="0" applyNumberFormat="1" applyFont="1" applyBorder="1" applyAlignment="1">
      <alignment horizontal="center"/>
    </xf>
    <xf numFmtId="2" fontId="9" fillId="0" borderId="17" xfId="0" applyNumberFormat="1" applyFont="1" applyBorder="1" applyAlignment="1">
      <alignment horizontal="center"/>
    </xf>
    <xf numFmtId="2" fontId="9" fillId="0" borderId="14" xfId="0" applyNumberFormat="1" applyFont="1" applyBorder="1" applyAlignment="1">
      <alignment horizontal="center"/>
    </xf>
    <xf numFmtId="165" fontId="9" fillId="0" borderId="12" xfId="0" applyNumberFormat="1" applyFont="1" applyBorder="1" applyAlignment="1">
      <alignment horizontal="center"/>
    </xf>
    <xf numFmtId="165" fontId="0" fillId="0" borderId="12" xfId="0" applyNumberFormat="1" applyBorder="1" applyAlignment="1" applyProtection="1">
      <alignment horizontal="center"/>
    </xf>
    <xf numFmtId="0" fontId="6" fillId="0" borderId="0" xfId="0" applyFont="1" applyBorder="1" applyAlignment="1" applyProtection="1">
      <alignment horizontal="center" vertical="center"/>
    </xf>
    <xf numFmtId="0" fontId="0" fillId="0" borderId="0" xfId="0" applyProtection="1"/>
    <xf numFmtId="0" fontId="5" fillId="0" borderId="0" xfId="0" applyFont="1" applyProtection="1"/>
    <xf numFmtId="0" fontId="9" fillId="0" borderId="0" xfId="0" applyFont="1" applyBorder="1" applyProtection="1"/>
    <xf numFmtId="0" fontId="0" fillId="0" borderId="0" xfId="0" applyAlignment="1" applyProtection="1">
      <alignment horizontal="center"/>
    </xf>
    <xf numFmtId="0" fontId="9" fillId="0" borderId="0" xfId="0" applyFont="1" applyBorder="1" applyAlignment="1" applyProtection="1">
      <alignment horizontal="center"/>
    </xf>
    <xf numFmtId="0" fontId="5" fillId="0" borderId="0" xfId="0" applyFont="1" applyBorder="1" applyAlignment="1" applyProtection="1">
      <alignment horizontal="centerContinuous"/>
    </xf>
    <xf numFmtId="0" fontId="6" fillId="0" borderId="0" xfId="0" applyFont="1" applyBorder="1" applyAlignment="1" applyProtection="1">
      <alignment horizontal="centerContinuous" vertical="center"/>
    </xf>
    <xf numFmtId="49" fontId="9" fillId="0" borderId="0" xfId="0" applyNumberFormat="1" applyFont="1" applyBorder="1" applyProtection="1"/>
    <xf numFmtId="0" fontId="0" fillId="0" borderId="9" xfId="0" applyBorder="1" applyProtection="1"/>
    <xf numFmtId="165" fontId="0" fillId="0" borderId="24" xfId="0" applyNumberFormat="1" applyBorder="1" applyAlignment="1" applyProtection="1">
      <alignment horizontal="center"/>
    </xf>
    <xf numFmtId="0" fontId="4" fillId="0" borderId="0" xfId="0" applyFont="1" applyBorder="1" applyProtection="1"/>
    <xf numFmtId="0" fontId="0" fillId="0" borderId="8" xfId="0" applyBorder="1" applyProtection="1"/>
    <xf numFmtId="165" fontId="0" fillId="0" borderId="25" xfId="0" applyNumberFormat="1" applyBorder="1" applyAlignment="1" applyProtection="1">
      <alignment horizontal="center"/>
    </xf>
    <xf numFmtId="0" fontId="6" fillId="0" borderId="0" xfId="0" applyFont="1" applyBorder="1" applyProtection="1"/>
    <xf numFmtId="0" fontId="9" fillId="0" borderId="0" xfId="0" applyFont="1" applyProtection="1"/>
    <xf numFmtId="0" fontId="0" fillId="0" borderId="5" xfId="0" applyBorder="1" applyProtection="1"/>
    <xf numFmtId="165" fontId="0" fillId="0" borderId="26" xfId="0" applyNumberFormat="1" applyBorder="1" applyAlignment="1" applyProtection="1">
      <alignment horizontal="center"/>
    </xf>
    <xf numFmtId="167" fontId="6" fillId="0" borderId="0" xfId="0" applyNumberFormat="1" applyFont="1" applyBorder="1" applyProtection="1"/>
    <xf numFmtId="166" fontId="6" fillId="0" borderId="0" xfId="0" applyNumberFormat="1" applyFont="1" applyBorder="1" applyProtection="1"/>
    <xf numFmtId="2" fontId="0" fillId="0" borderId="0" xfId="0" applyNumberFormat="1" applyProtection="1"/>
    <xf numFmtId="164" fontId="9" fillId="0" borderId="0" xfId="0" applyNumberFormat="1" applyFont="1" applyBorder="1" applyProtection="1"/>
    <xf numFmtId="0" fontId="21" fillId="0" borderId="0" xfId="0" applyFont="1" applyBorder="1" applyProtection="1"/>
    <xf numFmtId="0" fontId="6"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7" fillId="0" borderId="0" xfId="0" applyFont="1" applyBorder="1" applyAlignment="1" applyProtection="1">
      <alignment horizontal="left"/>
    </xf>
    <xf numFmtId="0" fontId="22" fillId="0" borderId="0" xfId="0" applyFont="1" applyBorder="1" applyProtection="1"/>
    <xf numFmtId="0" fontId="19" fillId="0" borderId="0" xfId="0" applyFont="1" applyProtection="1"/>
    <xf numFmtId="0" fontId="17" fillId="0" borderId="0" xfId="0" applyFont="1" applyProtection="1"/>
    <xf numFmtId="0" fontId="18" fillId="0" borderId="0" xfId="0" applyFont="1" applyProtection="1"/>
    <xf numFmtId="165" fontId="9" fillId="0" borderId="26" xfId="0" applyNumberFormat="1" applyFont="1" applyFill="1" applyBorder="1" applyAlignment="1" applyProtection="1">
      <alignment horizontal="center"/>
    </xf>
    <xf numFmtId="0" fontId="4"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8" fillId="0" borderId="0" xfId="0" applyFont="1" applyBorder="1" applyAlignment="1" applyProtection="1">
      <alignment horizontal="left" vertical="top"/>
    </xf>
    <xf numFmtId="0" fontId="3"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8" fillId="0" borderId="0" xfId="0" applyFont="1" applyBorder="1" applyAlignment="1" applyProtection="1">
      <alignment horizontal="left" vertical="center"/>
    </xf>
    <xf numFmtId="168" fontId="8"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2" fillId="0" borderId="0" xfId="0" applyFont="1" applyBorder="1" applyAlignment="1" applyProtection="1">
      <alignment horizontal="left" vertical="center"/>
    </xf>
    <xf numFmtId="14" fontId="9" fillId="0" borderId="0" xfId="0" applyNumberFormat="1" applyFont="1" applyFill="1" applyAlignment="1" applyProtection="1">
      <alignment horizontal="right"/>
    </xf>
    <xf numFmtId="0" fontId="0" fillId="0" borderId="27" xfId="0" applyFill="1" applyBorder="1" applyProtection="1"/>
    <xf numFmtId="0" fontId="0" fillId="0" borderId="17" xfId="0" applyBorder="1" applyAlignment="1" applyProtection="1">
      <alignment horizontal="center"/>
    </xf>
    <xf numFmtId="0" fontId="0" fillId="0" borderId="2" xfId="0" applyBorder="1" applyAlignment="1" applyProtection="1">
      <alignment horizontal="center"/>
    </xf>
    <xf numFmtId="0" fontId="0" fillId="0" borderId="17" xfId="0" applyBorder="1" applyProtection="1"/>
    <xf numFmtId="0" fontId="5" fillId="0" borderId="28" xfId="0" applyFont="1" applyBorder="1" applyAlignment="1" applyProtection="1">
      <alignment horizontal="centerContinuous"/>
    </xf>
    <xf numFmtId="0" fontId="5" fillId="0" borderId="2" xfId="0" applyFont="1" applyBorder="1" applyAlignment="1" applyProtection="1">
      <alignment horizontal="centerContinuous"/>
    </xf>
    <xf numFmtId="0" fontId="5" fillId="0" borderId="1" xfId="0" applyFont="1" applyBorder="1" applyAlignment="1" applyProtection="1">
      <alignment horizontal="centerContinuous"/>
    </xf>
    <xf numFmtId="0" fontId="0" fillId="0" borderId="28" xfId="0" applyBorder="1" applyProtection="1"/>
    <xf numFmtId="0" fontId="0" fillId="0" borderId="29" xfId="0" applyBorder="1" applyAlignment="1" applyProtection="1">
      <alignment horizontal="center"/>
    </xf>
    <xf numFmtId="0" fontId="0" fillId="0" borderId="30" xfId="0" applyBorder="1" applyAlignment="1" applyProtection="1">
      <alignment horizontal="center"/>
    </xf>
    <xf numFmtId="0" fontId="0" fillId="0" borderId="10" xfId="0" applyBorder="1" applyAlignment="1" applyProtection="1">
      <alignment horizontal="centerContinuous"/>
    </xf>
    <xf numFmtId="0" fontId="0" fillId="0" borderId="30" xfId="0" applyBorder="1" applyAlignment="1" applyProtection="1">
      <alignment horizontal="centerContinuous"/>
    </xf>
    <xf numFmtId="1" fontId="0" fillId="0" borderId="0" xfId="0" applyNumberFormat="1" applyProtection="1"/>
    <xf numFmtId="0" fontId="0" fillId="0" borderId="10" xfId="0" applyBorder="1" applyProtection="1"/>
    <xf numFmtId="0" fontId="2" fillId="2" borderId="0" xfId="0" applyFont="1" applyFill="1" applyBorder="1" applyAlignment="1" applyProtection="1">
      <alignment horizontal="left"/>
    </xf>
    <xf numFmtId="0" fontId="2" fillId="2" borderId="0" xfId="0" applyFont="1" applyFill="1" applyBorder="1" applyProtection="1"/>
    <xf numFmtId="0" fontId="0" fillId="0" borderId="30" xfId="0" applyBorder="1" applyProtection="1"/>
    <xf numFmtId="165" fontId="0" fillId="0" borderId="30"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8" fillId="0" borderId="30"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0" xfId="0" applyBorder="1" applyAlignment="1" applyProtection="1">
      <alignment horizontal="right"/>
    </xf>
    <xf numFmtId="0" fontId="0" fillId="0" borderId="10" xfId="0" applyBorder="1" applyAlignment="1" applyProtection="1">
      <alignment horizontal="center"/>
    </xf>
    <xf numFmtId="165" fontId="0" fillId="0" borderId="29" xfId="0" applyNumberFormat="1" applyBorder="1" applyAlignment="1" applyProtection="1">
      <alignment horizontal="center"/>
    </xf>
    <xf numFmtId="168" fontId="0" fillId="0" borderId="30"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2" xfId="0" applyNumberFormat="1" applyBorder="1" applyAlignment="1" applyProtection="1">
      <alignment horizontal="right"/>
    </xf>
    <xf numFmtId="0" fontId="0" fillId="0" borderId="31" xfId="0" applyBorder="1" applyProtection="1"/>
    <xf numFmtId="2" fontId="0" fillId="0" borderId="15" xfId="0" applyNumberFormat="1" applyBorder="1" applyAlignment="1" applyProtection="1">
      <alignment horizontal="right"/>
    </xf>
    <xf numFmtId="0" fontId="0" fillId="0" borderId="12" xfId="0" applyBorder="1" applyAlignment="1" applyProtection="1">
      <alignment horizontal="right"/>
    </xf>
    <xf numFmtId="2" fontId="0" fillId="0" borderId="12" xfId="0" applyNumberFormat="1" applyBorder="1" applyAlignment="1" applyProtection="1">
      <alignment horizontal="center"/>
    </xf>
    <xf numFmtId="0" fontId="0" fillId="0" borderId="12" xfId="0" applyBorder="1" applyAlignment="1" applyProtection="1">
      <alignment horizontal="center"/>
    </xf>
    <xf numFmtId="0" fontId="0" fillId="0" borderId="32" xfId="0" applyBorder="1" applyProtection="1"/>
    <xf numFmtId="0" fontId="0" fillId="0" borderId="15" xfId="0" applyBorder="1" applyProtection="1"/>
    <xf numFmtId="168" fontId="0" fillId="0" borderId="31" xfId="1" applyNumberFormat="1" applyFont="1" applyBorder="1" applyAlignment="1" applyProtection="1">
      <alignment horizontal="center"/>
    </xf>
    <xf numFmtId="2" fontId="0" fillId="0" borderId="32" xfId="0" applyNumberFormat="1" applyBorder="1" applyAlignment="1" applyProtection="1">
      <alignment horizontal="center" vertical="center"/>
    </xf>
    <xf numFmtId="165" fontId="0" fillId="0" borderId="15" xfId="0" applyNumberFormat="1" applyBorder="1" applyAlignment="1" applyProtection="1">
      <alignment horizontal="centerContinuous" vertical="center"/>
    </xf>
    <xf numFmtId="0" fontId="0" fillId="0" borderId="15" xfId="0" applyBorder="1" applyAlignment="1" applyProtection="1">
      <alignment horizontal="right" vertical="center"/>
    </xf>
    <xf numFmtId="168" fontId="8" fillId="0" borderId="31"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2" xfId="0" applyNumberFormat="1" applyBorder="1" applyAlignment="1" applyProtection="1">
      <alignment horizontal="center"/>
    </xf>
    <xf numFmtId="0" fontId="0" fillId="0" borderId="3" xfId="0" applyBorder="1" applyAlignment="1" applyProtection="1">
      <alignment horizontal="center"/>
    </xf>
    <xf numFmtId="2" fontId="9" fillId="0" borderId="13" xfId="0" applyNumberFormat="1" applyFont="1" applyBorder="1" applyAlignment="1">
      <alignment horizontal="center"/>
    </xf>
    <xf numFmtId="2" fontId="9" fillId="0" borderId="12" xfId="0" applyNumberFormat="1" applyFont="1" applyBorder="1" applyAlignment="1">
      <alignment horizontal="center"/>
    </xf>
    <xf numFmtId="169" fontId="0" fillId="0" borderId="0" xfId="0" applyNumberFormat="1" applyBorder="1" applyProtection="1"/>
    <xf numFmtId="165" fontId="9" fillId="0" borderId="0" xfId="0" applyNumberFormat="1" applyFont="1" applyFill="1" applyBorder="1" applyAlignment="1" applyProtection="1">
      <alignment horizontal="center"/>
    </xf>
    <xf numFmtId="0" fontId="9" fillId="0" borderId="0" xfId="0" applyFont="1" applyFill="1" applyBorder="1" applyAlignment="1" applyProtection="1">
      <alignment horizontal="left" vertical="center"/>
    </xf>
    <xf numFmtId="0" fontId="9" fillId="0" borderId="22" xfId="0" applyFont="1" applyFill="1" applyBorder="1" applyAlignment="1" applyProtection="1">
      <alignment horizontal="left" vertical="center"/>
    </xf>
    <xf numFmtId="0" fontId="9" fillId="0" borderId="0" xfId="0" applyFont="1" applyBorder="1" applyAlignment="1" applyProtection="1">
      <alignment horizontal="left"/>
    </xf>
    <xf numFmtId="0" fontId="0" fillId="0" borderId="0" xfId="0" applyBorder="1" applyAlignment="1" applyProtection="1">
      <alignment horizontal="left"/>
    </xf>
    <xf numFmtId="164" fontId="9" fillId="0" borderId="17" xfId="0" applyNumberFormat="1" applyFont="1" applyBorder="1" applyAlignment="1">
      <alignment horizontal="center"/>
    </xf>
    <xf numFmtId="164" fontId="0" fillId="0" borderId="3" xfId="0" applyNumberFormat="1" applyBorder="1" applyAlignment="1" applyProtection="1">
      <alignment horizontal="center"/>
    </xf>
    <xf numFmtId="0" fontId="9" fillId="0" borderId="21" xfId="0" applyFont="1" applyBorder="1" applyAlignment="1">
      <alignment horizontal="left" vertical="center"/>
    </xf>
    <xf numFmtId="0" fontId="0" fillId="3" borderId="34" xfId="0" applyFill="1" applyBorder="1" applyProtection="1"/>
    <xf numFmtId="0" fontId="0" fillId="3" borderId="33" xfId="0" applyFill="1" applyBorder="1" applyProtection="1"/>
    <xf numFmtId="0" fontId="4" fillId="0" borderId="0" xfId="0" applyFont="1" applyAlignment="1">
      <alignment horizontal="center"/>
    </xf>
    <xf numFmtId="0" fontId="2" fillId="0" borderId="11" xfId="0" applyFont="1" applyBorder="1" applyAlignment="1">
      <alignment horizontal="center"/>
    </xf>
    <xf numFmtId="9" fontId="20" fillId="0" borderId="0" xfId="0" applyNumberFormat="1" applyFont="1" applyAlignment="1" applyProtection="1">
      <alignment horizontal="left"/>
    </xf>
    <xf numFmtId="0" fontId="22" fillId="0" borderId="0" xfId="0" applyFont="1" applyAlignment="1" applyProtection="1">
      <alignment horizontal="center"/>
    </xf>
    <xf numFmtId="9" fontId="20" fillId="0" borderId="0" xfId="0" applyNumberFormat="1" applyFont="1" applyBorder="1" applyAlignment="1" applyProtection="1">
      <alignment horizontal="left"/>
    </xf>
    <xf numFmtId="0" fontId="5" fillId="0" borderId="10" xfId="0" applyFont="1" applyBorder="1" applyAlignment="1" applyProtection="1">
      <alignment horizontal="center"/>
    </xf>
    <xf numFmtId="0" fontId="5" fillId="0" borderId="0" xfId="0" applyFont="1" applyBorder="1" applyAlignment="1" applyProtection="1">
      <alignment horizontal="center"/>
    </xf>
    <xf numFmtId="0" fontId="5" fillId="0" borderId="30" xfId="0" applyFont="1" applyBorder="1" applyAlignment="1" applyProtection="1">
      <alignment horizontal="center"/>
    </xf>
    <xf numFmtId="0" fontId="5" fillId="0" borderId="28" xfId="0" applyFont="1" applyBorder="1" applyAlignment="1" applyProtection="1">
      <alignment horizontal="center"/>
    </xf>
    <xf numFmtId="0" fontId="5" fillId="0" borderId="2" xfId="0" applyFont="1" applyBorder="1" applyAlignment="1" applyProtection="1">
      <alignment horizontal="center"/>
    </xf>
    <xf numFmtId="0" fontId="5"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79915904"/>
        <c:axId val="296539264"/>
      </c:barChart>
      <c:catAx>
        <c:axId val="279915904"/>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96539264"/>
        <c:crosses val="autoZero"/>
        <c:auto val="0"/>
        <c:lblAlgn val="ctr"/>
        <c:lblOffset val="100"/>
        <c:tickMarkSkip val="1"/>
        <c:noMultiLvlLbl val="0"/>
      </c:catAx>
      <c:valAx>
        <c:axId val="29653926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79915904"/>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0.45185</cdr:x>
      <cdr:y>0.06783</cdr:y>
    </cdr:from>
    <cdr:to>
      <cdr:x>0.45806</cdr:x>
      <cdr:y>0.07801</cdr:y>
    </cdr:to>
    <cdr:sp macro="" textlink="">
      <cdr:nvSpPr>
        <cdr:cNvPr id="2" name="Oval 1"/>
        <cdr:cNvSpPr/>
      </cdr:nvSpPr>
      <cdr:spPr bwMode="auto">
        <a:xfrm xmlns:a="http://schemas.openxmlformats.org/drawingml/2006/main">
          <a:off x="4160405" y="3807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0.45196</cdr:x>
      <cdr:y>0.06826</cdr:y>
    </cdr:from>
    <cdr:to>
      <cdr:x>0.45817</cdr:x>
      <cdr:y>0.07845</cdr:y>
    </cdr:to>
    <cdr:sp macro="" textlink="">
      <cdr:nvSpPr>
        <cdr:cNvPr id="3" name="Oval 2"/>
        <cdr:cNvSpPr/>
      </cdr:nvSpPr>
      <cdr:spPr bwMode="auto">
        <a:xfrm xmlns:a="http://schemas.openxmlformats.org/drawingml/2006/main">
          <a:off x="4161408" y="38319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0.45202</cdr:x>
      <cdr:y>0.06853</cdr:y>
    </cdr:from>
    <cdr:to>
      <cdr:x>0.45823</cdr:x>
      <cdr:y>0.07871</cdr:y>
    </cdr:to>
    <cdr:sp macro="" textlink="">
      <cdr:nvSpPr>
        <cdr:cNvPr id="4" name="Oval 3"/>
        <cdr:cNvSpPr/>
      </cdr:nvSpPr>
      <cdr:spPr bwMode="auto">
        <a:xfrm xmlns:a="http://schemas.openxmlformats.org/drawingml/2006/main">
          <a:off x="4162020" y="38470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0.45177</cdr:x>
      <cdr:y>0.0676</cdr:y>
    </cdr:from>
    <cdr:to>
      <cdr:x>0.45797</cdr:x>
      <cdr:y>0.07779</cdr:y>
    </cdr:to>
    <cdr:sp macro="" textlink="">
      <cdr:nvSpPr>
        <cdr:cNvPr id="5" name="Oval 4"/>
        <cdr:cNvSpPr/>
      </cdr:nvSpPr>
      <cdr:spPr bwMode="auto">
        <a:xfrm xmlns:a="http://schemas.openxmlformats.org/drawingml/2006/main">
          <a:off x="4159630" y="37949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0.45183</cdr:x>
      <cdr:y>0.0679</cdr:y>
    </cdr:from>
    <cdr:to>
      <cdr:x>0.45804</cdr:x>
      <cdr:y>0.07808</cdr:y>
    </cdr:to>
    <cdr:sp macro="" textlink="">
      <cdr:nvSpPr>
        <cdr:cNvPr id="6" name="Oval 5"/>
        <cdr:cNvSpPr/>
      </cdr:nvSpPr>
      <cdr:spPr bwMode="auto">
        <a:xfrm xmlns:a="http://schemas.openxmlformats.org/drawingml/2006/main">
          <a:off x="4160270" y="38114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0.45191</cdr:x>
      <cdr:y>0.06817</cdr:y>
    </cdr:from>
    <cdr:to>
      <cdr:x>0.45812</cdr:x>
      <cdr:y>0.07835</cdr:y>
    </cdr:to>
    <cdr:sp macro="" textlink="">
      <cdr:nvSpPr>
        <cdr:cNvPr id="7" name="Oval 6"/>
        <cdr:cNvSpPr/>
      </cdr:nvSpPr>
      <cdr:spPr bwMode="auto">
        <a:xfrm xmlns:a="http://schemas.openxmlformats.org/drawingml/2006/main">
          <a:off x="4160962" y="38266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0.45189</cdr:x>
      <cdr:y>0.0677</cdr:y>
    </cdr:from>
    <cdr:to>
      <cdr:x>0.45809</cdr:x>
      <cdr:y>0.07788</cdr:y>
    </cdr:to>
    <cdr:sp macro="" textlink="">
      <cdr:nvSpPr>
        <cdr:cNvPr id="8" name="Oval 7"/>
        <cdr:cNvSpPr/>
      </cdr:nvSpPr>
      <cdr:spPr bwMode="auto">
        <a:xfrm xmlns:a="http://schemas.openxmlformats.org/drawingml/2006/main">
          <a:off x="4160743" y="38000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0.45198</cdr:x>
      <cdr:y>0.0681</cdr:y>
    </cdr:from>
    <cdr:to>
      <cdr:x>0.45818</cdr:x>
      <cdr:y>0.07828</cdr:y>
    </cdr:to>
    <cdr:sp macro="" textlink="">
      <cdr:nvSpPr>
        <cdr:cNvPr id="9" name="Oval 8"/>
        <cdr:cNvSpPr/>
      </cdr:nvSpPr>
      <cdr:spPr bwMode="auto">
        <a:xfrm xmlns:a="http://schemas.openxmlformats.org/drawingml/2006/main">
          <a:off x="4161560" y="38225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0.45207</cdr:x>
      <cdr:y>0.06849</cdr:y>
    </cdr:from>
    <cdr:to>
      <cdr:x>0.45828</cdr:x>
      <cdr:y>0.07867</cdr:y>
    </cdr:to>
    <cdr:sp macro="" textlink="">
      <cdr:nvSpPr>
        <cdr:cNvPr id="10" name="Oval 9"/>
        <cdr:cNvSpPr/>
      </cdr:nvSpPr>
      <cdr:spPr bwMode="auto">
        <a:xfrm xmlns:a="http://schemas.openxmlformats.org/drawingml/2006/main">
          <a:off x="4162422" y="3844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0.45185</cdr:x>
      <cdr:y>0.06758</cdr:y>
    </cdr:from>
    <cdr:to>
      <cdr:x>0.45806</cdr:x>
      <cdr:y>0.07777</cdr:y>
    </cdr:to>
    <cdr:sp macro="" textlink="">
      <cdr:nvSpPr>
        <cdr:cNvPr id="11" name="Oval 10"/>
        <cdr:cNvSpPr/>
      </cdr:nvSpPr>
      <cdr:spPr bwMode="auto">
        <a:xfrm xmlns:a="http://schemas.openxmlformats.org/drawingml/2006/main">
          <a:off x="4160398" y="37938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0.45197</cdr:x>
      <cdr:y>0.06807</cdr:y>
    </cdr:from>
    <cdr:to>
      <cdr:x>0.45818</cdr:x>
      <cdr:y>0.07825</cdr:y>
    </cdr:to>
    <cdr:sp macro="" textlink="">
      <cdr:nvSpPr>
        <cdr:cNvPr id="12" name="Oval 11"/>
        <cdr:cNvSpPr/>
      </cdr:nvSpPr>
      <cdr:spPr bwMode="auto">
        <a:xfrm xmlns:a="http://schemas.openxmlformats.org/drawingml/2006/main">
          <a:off x="4161510" y="38211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0.45204</cdr:x>
      <cdr:y>0.06833</cdr:y>
    </cdr:from>
    <cdr:to>
      <cdr:x>0.45825</cdr:x>
      <cdr:y>0.07851</cdr:y>
    </cdr:to>
    <cdr:sp macro="" textlink="">
      <cdr:nvSpPr>
        <cdr:cNvPr id="13" name="Oval 12"/>
        <cdr:cNvSpPr/>
      </cdr:nvSpPr>
      <cdr:spPr bwMode="auto">
        <a:xfrm xmlns:a="http://schemas.openxmlformats.org/drawingml/2006/main">
          <a:off x="4162198" y="38358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4" name="Oval 1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5" name="Oval 1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6" name="Oval 1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7" name="Oval 1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8" name="Oval 1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9" name="Oval 1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0" name="Oval 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1" name="Oval 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2" name="Oval 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3" name="Oval 2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4" name="Oval 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5" name="Oval 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cdr:x>
      <cdr:y>0.06997</cdr:y>
    </cdr:from>
    <cdr:to>
      <cdr:x>0.45871</cdr:x>
      <cdr:y>0.08015</cdr:y>
    </cdr:to>
    <cdr:sp macro="" textlink="">
      <cdr:nvSpPr>
        <cdr:cNvPr id="26" name="Oval 25"/>
        <cdr:cNvSpPr/>
      </cdr:nvSpPr>
      <cdr:spPr bwMode="auto">
        <a:xfrm xmlns:a="http://schemas.openxmlformats.org/drawingml/2006/main">
          <a:off x="4166409" y="39278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0.45258</cdr:x>
      <cdr:y>0.07035</cdr:y>
    </cdr:from>
    <cdr:to>
      <cdr:x>0.45879</cdr:x>
      <cdr:y>0.08053</cdr:y>
    </cdr:to>
    <cdr:sp macro="" textlink="">
      <cdr:nvSpPr>
        <cdr:cNvPr id="27" name="Oval 26"/>
        <cdr:cNvSpPr/>
      </cdr:nvSpPr>
      <cdr:spPr bwMode="auto">
        <a:xfrm xmlns:a="http://schemas.openxmlformats.org/drawingml/2006/main">
          <a:off x="4167153" y="39491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0.45267</cdr:x>
      <cdr:y>0.07081</cdr:y>
    </cdr:from>
    <cdr:to>
      <cdr:x>0.45888</cdr:x>
      <cdr:y>0.08099</cdr:y>
    </cdr:to>
    <cdr:sp macro="" textlink="">
      <cdr:nvSpPr>
        <cdr:cNvPr id="28" name="Oval 27"/>
        <cdr:cNvSpPr/>
      </cdr:nvSpPr>
      <cdr:spPr bwMode="auto">
        <a:xfrm xmlns:a="http://schemas.openxmlformats.org/drawingml/2006/main">
          <a:off x="4167969" y="3974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0.45251</cdr:x>
      <cdr:y>0.07003</cdr:y>
    </cdr:from>
    <cdr:to>
      <cdr:x>0.45872</cdr:x>
      <cdr:y>0.08021</cdr:y>
    </cdr:to>
    <cdr:sp macro="" textlink="">
      <cdr:nvSpPr>
        <cdr:cNvPr id="29" name="Oval 28"/>
        <cdr:cNvSpPr/>
      </cdr:nvSpPr>
      <cdr:spPr bwMode="auto">
        <a:xfrm xmlns:a="http://schemas.openxmlformats.org/drawingml/2006/main">
          <a:off x="4166485" y="39308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0.45262</cdr:x>
      <cdr:y>0.07046</cdr:y>
    </cdr:from>
    <cdr:to>
      <cdr:x>0.45882</cdr:x>
      <cdr:y>0.08064</cdr:y>
    </cdr:to>
    <cdr:sp macro="" textlink="">
      <cdr:nvSpPr>
        <cdr:cNvPr id="30" name="Oval 29"/>
        <cdr:cNvSpPr/>
      </cdr:nvSpPr>
      <cdr:spPr bwMode="auto">
        <a:xfrm xmlns:a="http://schemas.openxmlformats.org/drawingml/2006/main">
          <a:off x="4167472" y="39549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0.45271</cdr:x>
      <cdr:y>0.07091</cdr:y>
    </cdr:from>
    <cdr:to>
      <cdr:x>0.45892</cdr:x>
      <cdr:y>0.08109</cdr:y>
    </cdr:to>
    <cdr:sp macro="" textlink="">
      <cdr:nvSpPr>
        <cdr:cNvPr id="31" name="Oval 30"/>
        <cdr:cNvSpPr/>
      </cdr:nvSpPr>
      <cdr:spPr bwMode="auto">
        <a:xfrm xmlns:a="http://schemas.openxmlformats.org/drawingml/2006/main">
          <a:off x="4168317" y="3980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0" name="Oval 123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1" name="Oval 123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2" name="Oval 123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4" name="Oval 123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5" name="Oval 123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6" name="Oval 123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7" name="Oval 123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0" name="Oval 123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1" name="Oval 123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5" name="Oval 1233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7" name="Oval 1233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9" name="Oval 1233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0.45351</cdr:x>
      <cdr:y>0.07389</cdr:y>
    </cdr:from>
    <cdr:to>
      <cdr:x>0.45972</cdr:x>
      <cdr:y>0.08407</cdr:y>
    </cdr:to>
    <cdr:sp macro="" textlink="">
      <cdr:nvSpPr>
        <cdr:cNvPr id="12340" name="Oval 12339"/>
        <cdr:cNvSpPr/>
      </cdr:nvSpPr>
      <cdr:spPr bwMode="auto">
        <a:xfrm xmlns:a="http://schemas.openxmlformats.org/drawingml/2006/main">
          <a:off x="4175708" y="41478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0.45362</cdr:x>
      <cdr:y>0.0744</cdr:y>
    </cdr:from>
    <cdr:to>
      <cdr:x>0.45982</cdr:x>
      <cdr:y>0.08458</cdr:y>
    </cdr:to>
    <cdr:sp macro="" textlink="">
      <cdr:nvSpPr>
        <cdr:cNvPr id="12348" name="Oval 12347"/>
        <cdr:cNvSpPr/>
      </cdr:nvSpPr>
      <cdr:spPr bwMode="auto">
        <a:xfrm xmlns:a="http://schemas.openxmlformats.org/drawingml/2006/main">
          <a:off x="4176675" y="41763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0.45369</cdr:x>
      <cdr:y>0.07475</cdr:y>
    </cdr:from>
    <cdr:to>
      <cdr:x>0.45989</cdr:x>
      <cdr:y>0.08493</cdr:y>
    </cdr:to>
    <cdr:sp macro="" textlink="">
      <cdr:nvSpPr>
        <cdr:cNvPr id="12383" name="Oval 12382"/>
        <cdr:cNvSpPr/>
      </cdr:nvSpPr>
      <cdr:spPr bwMode="auto">
        <a:xfrm xmlns:a="http://schemas.openxmlformats.org/drawingml/2006/main">
          <a:off x="4177333" y="419600"/>
          <a:ext cx="57150" cy="57149"/>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0.45333</cdr:x>
      <cdr:y>0.07317</cdr:y>
    </cdr:from>
    <cdr:to>
      <cdr:x>0.45954</cdr:x>
      <cdr:y>0.08335</cdr:y>
    </cdr:to>
    <cdr:sp macro="" textlink="">
      <cdr:nvSpPr>
        <cdr:cNvPr id="12384" name="Oval 12383"/>
        <cdr:cNvSpPr/>
      </cdr:nvSpPr>
      <cdr:spPr bwMode="auto">
        <a:xfrm xmlns:a="http://schemas.openxmlformats.org/drawingml/2006/main">
          <a:off x="4174052" y="41071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0.45342</cdr:x>
      <cdr:y>0.0736</cdr:y>
    </cdr:from>
    <cdr:to>
      <cdr:x>0.45962</cdr:x>
      <cdr:y>0.08378</cdr:y>
    </cdr:to>
    <cdr:sp macro="" textlink="">
      <cdr:nvSpPr>
        <cdr:cNvPr id="12385" name="Oval 12384"/>
        <cdr:cNvSpPr/>
      </cdr:nvSpPr>
      <cdr:spPr bwMode="auto">
        <a:xfrm xmlns:a="http://schemas.openxmlformats.org/drawingml/2006/main">
          <a:off x="4174830" y="41315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cdr:x>
      <cdr:y>0.07395</cdr:y>
    </cdr:from>
    <cdr:to>
      <cdr:x>0.45971</cdr:x>
      <cdr:y>0.08413</cdr:y>
    </cdr:to>
    <cdr:sp macro="" textlink="">
      <cdr:nvSpPr>
        <cdr:cNvPr id="12386" name="Oval 12385"/>
        <cdr:cNvSpPr/>
      </cdr:nvSpPr>
      <cdr:spPr bwMode="auto">
        <a:xfrm xmlns:a="http://schemas.openxmlformats.org/drawingml/2006/main">
          <a:off x="4175637" y="41510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0.45221</cdr:x>
      <cdr:y>0.06915</cdr:y>
    </cdr:from>
    <cdr:to>
      <cdr:x>0.45842</cdr:x>
      <cdr:y>0.07933</cdr:y>
    </cdr:to>
    <cdr:sp macro="" textlink="">
      <cdr:nvSpPr>
        <cdr:cNvPr id="12387" name="Oval 12386"/>
        <cdr:cNvSpPr/>
      </cdr:nvSpPr>
      <cdr:spPr bwMode="auto">
        <a:xfrm xmlns:a="http://schemas.openxmlformats.org/drawingml/2006/main">
          <a:off x="4163726" y="3881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0.45232</cdr:x>
      <cdr:y>0.0696</cdr:y>
    </cdr:from>
    <cdr:to>
      <cdr:x>0.45852</cdr:x>
      <cdr:y>0.07978</cdr:y>
    </cdr:to>
    <cdr:sp macro="" textlink="">
      <cdr:nvSpPr>
        <cdr:cNvPr id="12388" name="Oval 12387"/>
        <cdr:cNvSpPr/>
      </cdr:nvSpPr>
      <cdr:spPr bwMode="auto">
        <a:xfrm xmlns:a="http://schemas.openxmlformats.org/drawingml/2006/main">
          <a:off x="4164706" y="3907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0.45236</cdr:x>
      <cdr:y>0.0699</cdr:y>
    </cdr:from>
    <cdr:to>
      <cdr:x>0.45857</cdr:x>
      <cdr:y>0.08008</cdr:y>
    </cdr:to>
    <cdr:sp macro="" textlink="">
      <cdr:nvSpPr>
        <cdr:cNvPr id="12389" name="Oval 12388"/>
        <cdr:cNvSpPr/>
      </cdr:nvSpPr>
      <cdr:spPr bwMode="auto">
        <a:xfrm xmlns:a="http://schemas.openxmlformats.org/drawingml/2006/main">
          <a:off x="4165143" y="39236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0.45231</cdr:x>
      <cdr:y>0.06961</cdr:y>
    </cdr:from>
    <cdr:to>
      <cdr:x>0.45852</cdr:x>
      <cdr:y>0.07979</cdr:y>
    </cdr:to>
    <cdr:sp macro="" textlink="">
      <cdr:nvSpPr>
        <cdr:cNvPr id="12390" name="Oval 12389"/>
        <cdr:cNvSpPr/>
      </cdr:nvSpPr>
      <cdr:spPr bwMode="auto">
        <a:xfrm xmlns:a="http://schemas.openxmlformats.org/drawingml/2006/main">
          <a:off x="4164664" y="3907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0.45241</cdr:x>
      <cdr:y>0.07005</cdr:y>
    </cdr:from>
    <cdr:to>
      <cdr:x>0.45862</cdr:x>
      <cdr:y>0.08023</cdr:y>
    </cdr:to>
    <cdr:sp macro="" textlink="">
      <cdr:nvSpPr>
        <cdr:cNvPr id="12391" name="Oval 12390"/>
        <cdr:cNvSpPr/>
      </cdr:nvSpPr>
      <cdr:spPr bwMode="auto">
        <a:xfrm xmlns:a="http://schemas.openxmlformats.org/drawingml/2006/main">
          <a:off x="4165558" y="3932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0.45247</cdr:x>
      <cdr:y>0.07036</cdr:y>
    </cdr:from>
    <cdr:to>
      <cdr:x>0.45867</cdr:x>
      <cdr:y>0.08054</cdr:y>
    </cdr:to>
    <cdr:sp macro="" textlink="">
      <cdr:nvSpPr>
        <cdr:cNvPr id="12392" name="Oval 12391"/>
        <cdr:cNvSpPr/>
      </cdr:nvSpPr>
      <cdr:spPr bwMode="auto">
        <a:xfrm xmlns:a="http://schemas.openxmlformats.org/drawingml/2006/main">
          <a:off x="4166072" y="39494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13BIM05-05_22.5-26.0cm_Set2_Run3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98.6%</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1.4%</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0.0%</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79.5%</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5.6%</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0.5%</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13.5%</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0.0%</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0.5%</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0.2%</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0.1%</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0.1%</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0.2%</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65"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I76"/>
  <sheetViews>
    <sheetView showGridLines="0" tabSelected="1" zoomScale="66" zoomScaleNormal="66" workbookViewId="0">
      <pane xSplit="2" topLeftCell="C1" activePane="topRight" state="frozen"/>
      <selection pane="topRight" activeCell="A42" sqref="A42"/>
    </sheetView>
  </sheetViews>
  <sheetFormatPr defaultColWidth="28.7109375" defaultRowHeight="12.75" x14ac:dyDescent="0.2"/>
  <cols>
    <col min="1" max="1" width="16" style="14" customWidth="1"/>
    <col min="2" max="2" width="24.28515625" style="14" customWidth="1"/>
    <col min="3" max="69" width="44.28515625" style="14" customWidth="1"/>
    <col min="70" max="16384" width="28.7109375" style="14"/>
  </cols>
  <sheetData>
    <row r="2" spans="1:269" ht="15.75" x14ac:dyDescent="0.25">
      <c r="B2" s="15" t="s">
        <v>41</v>
      </c>
    </row>
    <row r="3" spans="1:269" ht="13.5" thickBot="1" x14ac:dyDescent="0.25">
      <c r="B3" s="14" t="s">
        <v>144</v>
      </c>
    </row>
    <row r="4" spans="1:269" s="16" customFormat="1" ht="14.25" customHeight="1" thickBot="1" x14ac:dyDescent="0.25">
      <c r="A4" s="14"/>
      <c r="B4" s="14"/>
      <c r="C4" s="16" t="s">
        <v>145</v>
      </c>
      <c r="D4" s="16" t="s">
        <v>146</v>
      </c>
      <c r="E4" s="16" t="s">
        <v>147</v>
      </c>
      <c r="F4" s="16" t="s">
        <v>148</v>
      </c>
      <c r="G4" s="166" t="s">
        <v>253</v>
      </c>
      <c r="H4" s="16" t="s">
        <v>252</v>
      </c>
      <c r="I4" s="16" t="s">
        <v>149</v>
      </c>
      <c r="J4" s="16" t="s">
        <v>150</v>
      </c>
      <c r="K4" s="16" t="s">
        <v>151</v>
      </c>
      <c r="L4" s="16" t="s">
        <v>152</v>
      </c>
      <c r="M4" s="16" t="s">
        <v>153</v>
      </c>
      <c r="N4" s="16" t="s">
        <v>154</v>
      </c>
      <c r="O4" s="166" t="s">
        <v>254</v>
      </c>
      <c r="P4" s="16" t="s">
        <v>252</v>
      </c>
      <c r="Q4" s="16" t="s">
        <v>155</v>
      </c>
      <c r="R4" s="16" t="s">
        <v>156</v>
      </c>
      <c r="S4" s="16" t="s">
        <v>157</v>
      </c>
      <c r="T4" s="16" t="s">
        <v>158</v>
      </c>
      <c r="U4" s="16" t="s">
        <v>159</v>
      </c>
      <c r="V4" s="166" t="s">
        <v>255</v>
      </c>
      <c r="W4" s="16" t="s">
        <v>252</v>
      </c>
      <c r="X4" s="16" t="s">
        <v>160</v>
      </c>
      <c r="Y4" s="16" t="s">
        <v>161</v>
      </c>
      <c r="Z4" s="16" t="s">
        <v>162</v>
      </c>
      <c r="AA4" s="16" t="s">
        <v>163</v>
      </c>
      <c r="AB4" s="16" t="s">
        <v>164</v>
      </c>
      <c r="AC4" s="16" t="s">
        <v>165</v>
      </c>
      <c r="AD4" s="166" t="s">
        <v>254</v>
      </c>
      <c r="AE4" s="16" t="s">
        <v>252</v>
      </c>
      <c r="AF4" s="16" t="s">
        <v>166</v>
      </c>
      <c r="AG4" s="16" t="s">
        <v>167</v>
      </c>
      <c r="AH4" s="16" t="s">
        <v>168</v>
      </c>
      <c r="AI4" s="16" t="s">
        <v>169</v>
      </c>
      <c r="AJ4" s="16" t="s">
        <v>170</v>
      </c>
      <c r="AK4" s="166" t="s">
        <v>255</v>
      </c>
      <c r="AL4" s="16" t="s">
        <v>252</v>
      </c>
      <c r="AM4" s="16" t="s">
        <v>171</v>
      </c>
      <c r="AN4" s="16" t="s">
        <v>172</v>
      </c>
      <c r="AO4" s="16" t="s">
        <v>173</v>
      </c>
      <c r="AP4" s="16" t="s">
        <v>174</v>
      </c>
      <c r="AQ4" s="16" t="s">
        <v>175</v>
      </c>
      <c r="AR4" s="16" t="s">
        <v>176</v>
      </c>
      <c r="AS4" s="166" t="s">
        <v>254</v>
      </c>
      <c r="AT4" s="16" t="s">
        <v>252</v>
      </c>
      <c r="AU4" s="16" t="s">
        <v>177</v>
      </c>
      <c r="AV4" s="16" t="s">
        <v>178</v>
      </c>
      <c r="AW4" s="16" t="s">
        <v>179</v>
      </c>
      <c r="AX4" s="16" t="s">
        <v>180</v>
      </c>
      <c r="AY4" s="16" t="s">
        <v>181</v>
      </c>
      <c r="AZ4" s="166" t="s">
        <v>255</v>
      </c>
      <c r="BA4" s="16" t="s">
        <v>252</v>
      </c>
      <c r="BB4" s="16" t="s">
        <v>182</v>
      </c>
      <c r="BC4" s="16" t="s">
        <v>183</v>
      </c>
      <c r="BD4" s="16" t="s">
        <v>184</v>
      </c>
      <c r="BE4" s="16" t="s">
        <v>185</v>
      </c>
      <c r="BF4" s="16" t="s">
        <v>186</v>
      </c>
      <c r="BG4" s="16" t="s">
        <v>187</v>
      </c>
      <c r="BH4" s="166" t="s">
        <v>254</v>
      </c>
      <c r="BI4" s="16" t="s">
        <v>252</v>
      </c>
      <c r="BJ4" s="16" t="s">
        <v>188</v>
      </c>
      <c r="BK4" s="16" t="s">
        <v>189</v>
      </c>
      <c r="BL4" s="16" t="s">
        <v>190</v>
      </c>
      <c r="BM4" s="16" t="s">
        <v>191</v>
      </c>
      <c r="BN4" s="16" t="s">
        <v>192</v>
      </c>
      <c r="BO4" s="16" t="s">
        <v>193</v>
      </c>
      <c r="BP4" s="166" t="s">
        <v>254</v>
      </c>
      <c r="BQ4" s="16" t="s">
        <v>252</v>
      </c>
    </row>
    <row r="5" spans="1:269" s="18" customFormat="1" ht="13.5" customHeight="1" x14ac:dyDescent="0.2">
      <c r="A5" s="27"/>
      <c r="B5" s="38" t="s">
        <v>45</v>
      </c>
      <c r="C5" s="17" t="s">
        <v>201</v>
      </c>
      <c r="D5" s="17" t="s">
        <v>202</v>
      </c>
      <c r="E5" s="17" t="s">
        <v>203</v>
      </c>
      <c r="F5" s="17" t="s">
        <v>204</v>
      </c>
      <c r="G5" s="17"/>
      <c r="H5" s="17"/>
      <c r="I5" s="17" t="s">
        <v>205</v>
      </c>
      <c r="J5" s="17" t="s">
        <v>206</v>
      </c>
      <c r="K5" s="17" t="s">
        <v>207</v>
      </c>
      <c r="L5" s="17" t="s">
        <v>208</v>
      </c>
      <c r="M5" s="17" t="s">
        <v>209</v>
      </c>
      <c r="N5" s="17" t="s">
        <v>210</v>
      </c>
      <c r="O5" s="17"/>
      <c r="P5" s="17"/>
      <c r="Q5" s="17" t="s">
        <v>211</v>
      </c>
      <c r="R5" s="17" t="s">
        <v>212</v>
      </c>
      <c r="S5" s="17" t="s">
        <v>213</v>
      </c>
      <c r="T5" s="17" t="s">
        <v>214</v>
      </c>
      <c r="U5" s="17" t="s">
        <v>215</v>
      </c>
      <c r="V5" s="17"/>
      <c r="W5" s="17"/>
      <c r="X5" s="17" t="s">
        <v>216</v>
      </c>
      <c r="Y5" s="17" t="s">
        <v>217</v>
      </c>
      <c r="Z5" s="17" t="s">
        <v>218</v>
      </c>
      <c r="AA5" s="17" t="s">
        <v>219</v>
      </c>
      <c r="AB5" s="17" t="s">
        <v>220</v>
      </c>
      <c r="AC5" s="17" t="s">
        <v>221</v>
      </c>
      <c r="AD5" s="17"/>
      <c r="AE5" s="17"/>
      <c r="AF5" s="17" t="s">
        <v>222</v>
      </c>
      <c r="AG5" s="17" t="s">
        <v>223</v>
      </c>
      <c r="AH5" s="17" t="s">
        <v>224</v>
      </c>
      <c r="AI5" s="17" t="s">
        <v>225</v>
      </c>
      <c r="AJ5" s="17" t="s">
        <v>226</v>
      </c>
      <c r="AK5" s="17"/>
      <c r="AL5" s="17"/>
      <c r="AM5" s="17" t="s">
        <v>227</v>
      </c>
      <c r="AN5" s="17" t="s">
        <v>228</v>
      </c>
      <c r="AO5" s="17" t="s">
        <v>229</v>
      </c>
      <c r="AP5" s="17" t="s">
        <v>230</v>
      </c>
      <c r="AQ5" s="17" t="s">
        <v>231</v>
      </c>
      <c r="AR5" s="17" t="s">
        <v>232</v>
      </c>
      <c r="AS5" s="17"/>
      <c r="AT5" s="17"/>
      <c r="AU5" s="17" t="s">
        <v>233</v>
      </c>
      <c r="AV5" s="17" t="s">
        <v>234</v>
      </c>
      <c r="AW5" s="17" t="s">
        <v>235</v>
      </c>
      <c r="AX5" s="17" t="s">
        <v>236</v>
      </c>
      <c r="AY5" s="17" t="s">
        <v>237</v>
      </c>
      <c r="AZ5" s="17"/>
      <c r="BA5" s="17"/>
      <c r="BB5" s="17" t="s">
        <v>238</v>
      </c>
      <c r="BC5" s="17" t="s">
        <v>240</v>
      </c>
      <c r="BD5" s="17" t="s">
        <v>241</v>
      </c>
      <c r="BE5" s="17" t="s">
        <v>242</v>
      </c>
      <c r="BF5" s="17" t="s">
        <v>243</v>
      </c>
      <c r="BG5" s="17" t="s">
        <v>244</v>
      </c>
      <c r="BH5" s="17"/>
      <c r="BI5" s="17"/>
      <c r="BJ5" s="17" t="s">
        <v>245</v>
      </c>
      <c r="BK5" s="17" t="s">
        <v>246</v>
      </c>
      <c r="BL5" s="17" t="s">
        <v>247</v>
      </c>
      <c r="BM5" s="17" t="s">
        <v>248</v>
      </c>
      <c r="BN5" s="17" t="s">
        <v>249</v>
      </c>
      <c r="BO5" s="17" t="s">
        <v>251</v>
      </c>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GO5" s="17"/>
      <c r="GP5" s="17"/>
      <c r="GQ5" s="17"/>
      <c r="GR5" s="17"/>
      <c r="GS5" s="17"/>
      <c r="GT5" s="17"/>
      <c r="GU5" s="17"/>
      <c r="GV5" s="17"/>
      <c r="GW5" s="17"/>
      <c r="GX5" s="17"/>
      <c r="GY5" s="17"/>
      <c r="GZ5" s="17"/>
      <c r="HA5" s="17"/>
      <c r="HB5" s="17"/>
      <c r="HC5" s="17"/>
      <c r="HD5" s="17"/>
      <c r="HE5" s="17"/>
      <c r="HF5" s="17"/>
      <c r="HG5" s="17"/>
      <c r="HH5" s="17"/>
      <c r="HI5" s="17"/>
      <c r="HJ5" s="17"/>
      <c r="HK5" s="17"/>
      <c r="HL5" s="17"/>
      <c r="HM5" s="17"/>
      <c r="HN5" s="17"/>
      <c r="HO5" s="17"/>
      <c r="HP5" s="17"/>
      <c r="HQ5" s="17"/>
      <c r="HR5" s="17"/>
      <c r="HS5" s="17"/>
      <c r="HT5" s="17"/>
      <c r="HU5" s="17"/>
      <c r="HV5" s="17"/>
      <c r="HW5" s="17"/>
      <c r="HX5" s="17"/>
      <c r="HY5" s="17"/>
      <c r="HZ5" s="17"/>
      <c r="IA5" s="17"/>
      <c r="IB5" s="17"/>
      <c r="IC5" s="17"/>
      <c r="ID5" s="17"/>
      <c r="IE5" s="17"/>
      <c r="IF5" s="17"/>
      <c r="IG5" s="17"/>
      <c r="IH5" s="17"/>
      <c r="II5" s="17"/>
      <c r="IJ5" s="17"/>
      <c r="IK5" s="17"/>
      <c r="IL5" s="17"/>
      <c r="IM5" s="17"/>
      <c r="IN5" s="17"/>
      <c r="IO5" s="17"/>
      <c r="IP5" s="17"/>
      <c r="IQ5" s="17"/>
      <c r="IR5" s="17"/>
      <c r="IS5" s="17"/>
      <c r="IT5" s="17"/>
      <c r="IU5" s="17"/>
      <c r="IV5" s="17"/>
      <c r="IW5" s="17"/>
      <c r="IX5" s="17"/>
      <c r="IY5" s="17"/>
      <c r="IZ5" s="17"/>
      <c r="JA5" s="17"/>
      <c r="JB5" s="17"/>
      <c r="JC5" s="17"/>
      <c r="JD5" s="17"/>
      <c r="JE5" s="17"/>
      <c r="JF5" s="17"/>
      <c r="JG5" s="17"/>
      <c r="JH5" s="17"/>
      <c r="JI5" s="17"/>
    </row>
    <row r="6" spans="1:269" s="21" customFormat="1" ht="13.5" customHeight="1" x14ac:dyDescent="0.2">
      <c r="A6" s="27"/>
      <c r="B6" s="162" t="s">
        <v>133</v>
      </c>
    </row>
    <row r="7" spans="1:269" s="19" customFormat="1" ht="13.5" customHeight="1" x14ac:dyDescent="0.2">
      <c r="A7" s="27"/>
      <c r="B7" s="39" t="s">
        <v>1</v>
      </c>
      <c r="C7" s="19" t="s">
        <v>198</v>
      </c>
      <c r="D7" s="19" t="s">
        <v>198</v>
      </c>
      <c r="E7" s="19" t="s">
        <v>198</v>
      </c>
      <c r="F7" s="19" t="s">
        <v>198</v>
      </c>
      <c r="I7" s="19" t="s">
        <v>198</v>
      </c>
      <c r="J7" s="19" t="s">
        <v>198</v>
      </c>
      <c r="K7" s="19" t="s">
        <v>198</v>
      </c>
      <c r="L7" s="19" t="s">
        <v>198</v>
      </c>
      <c r="M7" s="19" t="s">
        <v>198</v>
      </c>
      <c r="N7" s="19" t="s">
        <v>198</v>
      </c>
      <c r="Q7" s="19" t="s">
        <v>198</v>
      </c>
      <c r="R7" s="19" t="s">
        <v>198</v>
      </c>
      <c r="S7" s="19" t="s">
        <v>198</v>
      </c>
      <c r="T7" s="19" t="s">
        <v>198</v>
      </c>
      <c r="U7" s="19" t="s">
        <v>198</v>
      </c>
      <c r="X7" s="19" t="s">
        <v>198</v>
      </c>
      <c r="Y7" s="19" t="s">
        <v>198</v>
      </c>
      <c r="Z7" s="19" t="s">
        <v>198</v>
      </c>
      <c r="AA7" s="19" t="s">
        <v>198</v>
      </c>
      <c r="AB7" s="19" t="s">
        <v>198</v>
      </c>
      <c r="AC7" s="19" t="s">
        <v>198</v>
      </c>
      <c r="AF7" s="19" t="s">
        <v>198</v>
      </c>
      <c r="AG7" s="19" t="s">
        <v>198</v>
      </c>
      <c r="AH7" s="19" t="s">
        <v>198</v>
      </c>
      <c r="AI7" s="19" t="s">
        <v>198</v>
      </c>
      <c r="AJ7" s="19" t="s">
        <v>198</v>
      </c>
      <c r="AM7" s="19" t="s">
        <v>198</v>
      </c>
      <c r="AN7" s="19" t="s">
        <v>198</v>
      </c>
      <c r="AO7" s="19" t="s">
        <v>198</v>
      </c>
      <c r="AP7" s="19" t="s">
        <v>198</v>
      </c>
      <c r="AQ7" s="19" t="s">
        <v>198</v>
      </c>
      <c r="AR7" s="19" t="s">
        <v>198</v>
      </c>
      <c r="AU7" s="19" t="s">
        <v>198</v>
      </c>
      <c r="AV7" s="19" t="s">
        <v>198</v>
      </c>
      <c r="AW7" s="19" t="s">
        <v>198</v>
      </c>
      <c r="AX7" s="19" t="s">
        <v>198</v>
      </c>
      <c r="AY7" s="19" t="s">
        <v>198</v>
      </c>
      <c r="BB7" s="19" t="s">
        <v>198</v>
      </c>
      <c r="BC7" s="19" t="s">
        <v>198</v>
      </c>
      <c r="BD7" s="19" t="s">
        <v>198</v>
      </c>
      <c r="BE7" s="19" t="s">
        <v>198</v>
      </c>
      <c r="BF7" s="19" t="s">
        <v>198</v>
      </c>
      <c r="BG7" s="19" t="s">
        <v>198</v>
      </c>
      <c r="BJ7" s="19" t="s">
        <v>198</v>
      </c>
      <c r="BK7" s="19" t="s">
        <v>198</v>
      </c>
      <c r="BL7" s="19" t="s">
        <v>198</v>
      </c>
      <c r="BM7" s="19" t="s">
        <v>198</v>
      </c>
      <c r="BN7" s="19" t="s">
        <v>198</v>
      </c>
      <c r="BO7" s="19" t="s">
        <v>198</v>
      </c>
    </row>
    <row r="8" spans="1:269" s="31" customFormat="1" ht="13.5" customHeight="1" x14ac:dyDescent="0.2">
      <c r="A8" s="27"/>
      <c r="B8" s="39" t="s">
        <v>46</v>
      </c>
      <c r="C8" s="31" t="s">
        <v>199</v>
      </c>
      <c r="D8" s="31" t="s">
        <v>199</v>
      </c>
      <c r="E8" s="31" t="s">
        <v>199</v>
      </c>
      <c r="F8" s="31" t="s">
        <v>199</v>
      </c>
      <c r="I8" s="31" t="s">
        <v>199</v>
      </c>
      <c r="J8" s="31" t="s">
        <v>199</v>
      </c>
      <c r="K8" s="31" t="s">
        <v>199</v>
      </c>
      <c r="L8" s="31" t="s">
        <v>199</v>
      </c>
      <c r="M8" s="31" t="s">
        <v>199</v>
      </c>
      <c r="N8" s="31" t="s">
        <v>199</v>
      </c>
      <c r="Q8" s="31" t="s">
        <v>199</v>
      </c>
      <c r="R8" s="31" t="s">
        <v>199</v>
      </c>
      <c r="S8" s="31" t="s">
        <v>199</v>
      </c>
      <c r="T8" s="31" t="s">
        <v>199</v>
      </c>
      <c r="U8" s="31" t="s">
        <v>199</v>
      </c>
      <c r="X8" s="31" t="s">
        <v>199</v>
      </c>
      <c r="Y8" s="31" t="s">
        <v>199</v>
      </c>
      <c r="Z8" s="31" t="s">
        <v>199</v>
      </c>
      <c r="AA8" s="31" t="s">
        <v>199</v>
      </c>
      <c r="AB8" s="31" t="s">
        <v>199</v>
      </c>
      <c r="AC8" s="31" t="s">
        <v>199</v>
      </c>
      <c r="AF8" s="31" t="s">
        <v>199</v>
      </c>
      <c r="AG8" s="31" t="s">
        <v>199</v>
      </c>
      <c r="AH8" s="31" t="s">
        <v>199</v>
      </c>
      <c r="AI8" s="31" t="s">
        <v>199</v>
      </c>
      <c r="AJ8" s="31" t="s">
        <v>199</v>
      </c>
      <c r="AM8" s="31" t="s">
        <v>199</v>
      </c>
      <c r="AN8" s="31" t="s">
        <v>199</v>
      </c>
      <c r="AO8" s="31" t="s">
        <v>199</v>
      </c>
      <c r="AP8" s="31" t="s">
        <v>199</v>
      </c>
      <c r="AQ8" s="31" t="s">
        <v>199</v>
      </c>
      <c r="AR8" s="31" t="s">
        <v>199</v>
      </c>
      <c r="AU8" s="31" t="s">
        <v>199</v>
      </c>
      <c r="AV8" s="31" t="s">
        <v>199</v>
      </c>
      <c r="AW8" s="31" t="s">
        <v>199</v>
      </c>
      <c r="AX8" s="31" t="s">
        <v>199</v>
      </c>
      <c r="AY8" s="31" t="s">
        <v>199</v>
      </c>
      <c r="BB8" s="31" t="s">
        <v>199</v>
      </c>
      <c r="BC8" s="31" t="s">
        <v>199</v>
      </c>
      <c r="BD8" s="31" t="s">
        <v>199</v>
      </c>
      <c r="BE8" s="31" t="s">
        <v>199</v>
      </c>
      <c r="BF8" s="31" t="s">
        <v>199</v>
      </c>
      <c r="BG8" s="31" t="s">
        <v>199</v>
      </c>
      <c r="BJ8" s="31" t="s">
        <v>199</v>
      </c>
      <c r="BK8" s="31" t="s">
        <v>199</v>
      </c>
      <c r="BL8" s="31" t="s">
        <v>199</v>
      </c>
      <c r="BM8" s="31" t="s">
        <v>199</v>
      </c>
      <c r="BN8" s="31" t="s">
        <v>199</v>
      </c>
      <c r="BO8" s="31" t="s">
        <v>199</v>
      </c>
    </row>
    <row r="9" spans="1:269" s="31" customFormat="1" ht="13.5" customHeight="1" thickBot="1" x14ac:dyDescent="0.25">
      <c r="A9" s="27"/>
      <c r="B9" s="40" t="s">
        <v>47</v>
      </c>
      <c r="C9" s="31" t="s">
        <v>200</v>
      </c>
      <c r="D9" s="31" t="s">
        <v>200</v>
      </c>
      <c r="E9" s="31" t="s">
        <v>200</v>
      </c>
      <c r="F9" s="31" t="s">
        <v>200</v>
      </c>
      <c r="I9" s="31" t="s">
        <v>200</v>
      </c>
      <c r="J9" s="31" t="s">
        <v>200</v>
      </c>
      <c r="K9" s="31" t="s">
        <v>200</v>
      </c>
      <c r="L9" s="31" t="s">
        <v>200</v>
      </c>
      <c r="M9" s="31" t="s">
        <v>200</v>
      </c>
      <c r="N9" s="31" t="s">
        <v>200</v>
      </c>
      <c r="Q9" s="31" t="s">
        <v>200</v>
      </c>
      <c r="R9" s="31" t="s">
        <v>200</v>
      </c>
      <c r="S9" s="31" t="s">
        <v>200</v>
      </c>
      <c r="T9" s="31" t="s">
        <v>200</v>
      </c>
      <c r="U9" s="31" t="s">
        <v>200</v>
      </c>
      <c r="X9" s="31" t="s">
        <v>200</v>
      </c>
      <c r="Y9" s="31" t="s">
        <v>200</v>
      </c>
      <c r="Z9" s="31" t="s">
        <v>200</v>
      </c>
      <c r="AA9" s="31" t="s">
        <v>200</v>
      </c>
      <c r="AB9" s="31" t="s">
        <v>200</v>
      </c>
      <c r="AC9" s="31" t="s">
        <v>200</v>
      </c>
      <c r="AF9" s="31" t="s">
        <v>200</v>
      </c>
      <c r="AG9" s="31" t="s">
        <v>200</v>
      </c>
      <c r="AH9" s="31" t="s">
        <v>200</v>
      </c>
      <c r="AI9" s="31" t="s">
        <v>200</v>
      </c>
      <c r="AJ9" s="31" t="s">
        <v>200</v>
      </c>
      <c r="AM9" s="31" t="s">
        <v>200</v>
      </c>
      <c r="AN9" s="31" t="s">
        <v>200</v>
      </c>
      <c r="AO9" s="31" t="s">
        <v>200</v>
      </c>
      <c r="AP9" s="31" t="s">
        <v>200</v>
      </c>
      <c r="AQ9" s="31" t="s">
        <v>200</v>
      </c>
      <c r="AR9" s="31" t="s">
        <v>200</v>
      </c>
      <c r="AU9" s="31" t="s">
        <v>200</v>
      </c>
      <c r="AV9" s="31" t="s">
        <v>200</v>
      </c>
      <c r="AW9" s="31" t="s">
        <v>200</v>
      </c>
      <c r="AX9" s="31" t="s">
        <v>200</v>
      </c>
      <c r="AY9" s="31" t="s">
        <v>200</v>
      </c>
      <c r="BB9" s="31" t="s">
        <v>200</v>
      </c>
      <c r="BC9" s="31" t="s">
        <v>200</v>
      </c>
      <c r="BD9" s="31" t="s">
        <v>200</v>
      </c>
      <c r="BE9" s="31" t="s">
        <v>200</v>
      </c>
      <c r="BF9" s="31" t="s">
        <v>200</v>
      </c>
      <c r="BG9" s="31" t="s">
        <v>200</v>
      </c>
      <c r="BJ9" s="31" t="s">
        <v>200</v>
      </c>
      <c r="BK9" s="31" t="s">
        <v>200</v>
      </c>
      <c r="BL9" s="31" t="s">
        <v>200</v>
      </c>
      <c r="BM9" s="31" t="s">
        <v>200</v>
      </c>
      <c r="BN9" s="31" t="s">
        <v>200</v>
      </c>
      <c r="BO9" s="31" t="s">
        <v>200</v>
      </c>
    </row>
    <row r="10" spans="1:269" s="33" customFormat="1" ht="13.5" customHeight="1" x14ac:dyDescent="0.2">
      <c r="A10" s="28" t="s">
        <v>2</v>
      </c>
      <c r="B10" s="32" t="s">
        <v>122</v>
      </c>
      <c r="C10" s="49">
        <v>196.05671837826699</v>
      </c>
      <c r="D10" s="49">
        <v>196.12386280253199</v>
      </c>
      <c r="E10" s="49">
        <v>195.996904095697</v>
      </c>
      <c r="F10" s="49">
        <v>195.990774931831</v>
      </c>
      <c r="G10" s="49">
        <v>196.04206505208174</v>
      </c>
      <c r="H10" s="49">
        <v>5.3795400277189202E-2</v>
      </c>
      <c r="I10" s="49">
        <v>202.08498468279501</v>
      </c>
      <c r="J10" s="49">
        <v>201.92070333969701</v>
      </c>
      <c r="K10" s="49">
        <v>201.791323490335</v>
      </c>
      <c r="L10" s="49">
        <v>201.172814405178</v>
      </c>
      <c r="M10" s="49">
        <v>200.82107476168599</v>
      </c>
      <c r="N10" s="49">
        <v>200.749518170968</v>
      </c>
      <c r="O10" s="49">
        <v>201.42340314177648</v>
      </c>
      <c r="P10" s="49">
        <v>0.53230288235891843</v>
      </c>
      <c r="Q10" s="49">
        <v>215.06087008769401</v>
      </c>
      <c r="R10" s="49">
        <v>215.09765094826</v>
      </c>
      <c r="S10" s="49">
        <v>215.434221035349</v>
      </c>
      <c r="T10" s="49">
        <v>215.508610901249</v>
      </c>
      <c r="U10" s="49">
        <v>215.514421894988</v>
      </c>
      <c r="V10" s="49">
        <v>215.323154973508</v>
      </c>
      <c r="W10" s="49">
        <v>0.20147358795092199</v>
      </c>
      <c r="X10" s="49">
        <v>209.43690188682999</v>
      </c>
      <c r="Y10" s="49">
        <v>209.50386566268099</v>
      </c>
      <c r="Z10" s="49">
        <v>209.47426908570699</v>
      </c>
      <c r="AA10" s="49">
        <v>210.80645769622799</v>
      </c>
      <c r="AB10" s="49">
        <v>210.753691227122</v>
      </c>
      <c r="AC10" s="49">
        <v>210.64745675121301</v>
      </c>
      <c r="AD10" s="49">
        <v>210.10377371829682</v>
      </c>
      <c r="AE10" s="49">
        <v>0.63411783587495363</v>
      </c>
      <c r="AF10" s="49">
        <v>191.6301632954</v>
      </c>
      <c r="AG10" s="49">
        <v>191.568662507911</v>
      </c>
      <c r="AH10" s="49">
        <v>191.41567607581999</v>
      </c>
      <c r="AI10" s="49">
        <v>191.97310740212799</v>
      </c>
      <c r="AJ10" s="49">
        <v>191.76840906778099</v>
      </c>
      <c r="AK10" s="49">
        <v>191.67120366980799</v>
      </c>
      <c r="AL10" s="49">
        <v>0.18872631320929717</v>
      </c>
      <c r="AM10" s="49">
        <v>201.56911420464399</v>
      </c>
      <c r="AN10" s="49">
        <v>201.12606963582201</v>
      </c>
      <c r="AO10" s="49">
        <v>201.535760057441</v>
      </c>
      <c r="AP10" s="49">
        <v>202.98011055419201</v>
      </c>
      <c r="AQ10" s="49">
        <v>203.13454873635399</v>
      </c>
      <c r="AR10" s="49">
        <v>202.928084106867</v>
      </c>
      <c r="AS10" s="49">
        <v>202.21228121588669</v>
      </c>
      <c r="AT10" s="49">
        <v>0.81687548313163449</v>
      </c>
      <c r="AU10" s="49">
        <v>207.24430578047</v>
      </c>
      <c r="AV10" s="49">
        <v>207.16612280551001</v>
      </c>
      <c r="AW10" s="49">
        <v>207.325762346793</v>
      </c>
      <c r="AX10" s="49">
        <v>207.40736431555899</v>
      </c>
      <c r="AY10" s="49">
        <v>207.173512220595</v>
      </c>
      <c r="AZ10" s="49">
        <v>207.26341349378541</v>
      </c>
      <c r="BA10" s="49">
        <v>9.2219347444180838E-2</v>
      </c>
      <c r="BB10" s="49">
        <v>173.87165503583799</v>
      </c>
      <c r="BC10" s="49">
        <v>173.69189804552599</v>
      </c>
      <c r="BD10" s="49">
        <v>173.63358876829199</v>
      </c>
      <c r="BE10" s="49">
        <v>175.92327146086299</v>
      </c>
      <c r="BF10" s="49">
        <v>175.732696001552</v>
      </c>
      <c r="BG10" s="49">
        <v>175.59928610318701</v>
      </c>
      <c r="BH10" s="49">
        <v>174.742065902543</v>
      </c>
      <c r="BI10" s="49">
        <v>1.0165800672194982</v>
      </c>
      <c r="BJ10" s="49">
        <v>192.43635108851299</v>
      </c>
      <c r="BK10" s="49">
        <v>192.29783194026399</v>
      </c>
      <c r="BL10" s="49">
        <v>192.041055297908</v>
      </c>
      <c r="BM10" s="49">
        <v>192.32500794294799</v>
      </c>
      <c r="BN10" s="49">
        <v>192.03568363517999</v>
      </c>
      <c r="BO10" s="49">
        <v>192.026661314569</v>
      </c>
      <c r="BP10" s="49">
        <v>192.19376520323033</v>
      </c>
      <c r="BQ10" s="49">
        <v>0.16489201576099763</v>
      </c>
      <c r="BS10" s="49"/>
      <c r="BT10" s="49"/>
      <c r="BU10" s="49"/>
      <c r="BV10" s="49"/>
      <c r="BW10" s="49"/>
      <c r="BX10" s="49"/>
      <c r="BY10" s="49"/>
      <c r="BZ10" s="49"/>
      <c r="CA10" s="49"/>
      <c r="CB10" s="152"/>
      <c r="CC10" s="152"/>
      <c r="CD10" s="152"/>
      <c r="CE10" s="152"/>
      <c r="CF10" s="49"/>
      <c r="CG10" s="49"/>
      <c r="CH10" s="49"/>
      <c r="CI10" s="49"/>
      <c r="CJ10" s="152"/>
      <c r="CK10" s="152"/>
      <c r="CL10" s="152"/>
      <c r="CM10" s="152"/>
      <c r="CN10" s="49"/>
      <c r="CO10" s="49"/>
      <c r="CP10" s="152"/>
      <c r="CQ10" s="152"/>
      <c r="CR10" s="152"/>
      <c r="CS10" s="152"/>
      <c r="CT10" s="152"/>
      <c r="CU10" s="152"/>
      <c r="CV10" s="152"/>
      <c r="CW10" s="152"/>
      <c r="CX10" s="49"/>
      <c r="CY10" s="49"/>
      <c r="CZ10" s="49"/>
      <c r="DA10" s="49"/>
      <c r="DC10" s="49"/>
      <c r="DD10" s="49"/>
      <c r="DE10" s="49"/>
      <c r="DF10" s="49"/>
      <c r="DG10" s="49"/>
      <c r="DH10" s="49"/>
      <c r="DI10" s="49"/>
      <c r="DJ10" s="49"/>
      <c r="DK10" s="49"/>
      <c r="DL10" s="49"/>
      <c r="DM10" s="49"/>
      <c r="DO10" s="49"/>
      <c r="DP10" s="49"/>
      <c r="DQ10" s="49"/>
      <c r="DR10" s="49"/>
      <c r="DS10" s="49"/>
      <c r="DT10" s="49"/>
      <c r="DU10" s="49"/>
      <c r="DV10" s="49"/>
      <c r="DW10" s="49"/>
      <c r="DX10" s="49"/>
      <c r="DY10" s="49"/>
      <c r="DZ10" s="49"/>
      <c r="EA10" s="49"/>
      <c r="EB10" s="49"/>
      <c r="EC10" s="49"/>
      <c r="ED10" s="49"/>
      <c r="EE10" s="49"/>
      <c r="EF10" s="49"/>
      <c r="EG10" s="49"/>
      <c r="EH10" s="49"/>
      <c r="EI10" s="49"/>
      <c r="EK10" s="49"/>
      <c r="EL10" s="49"/>
      <c r="EM10" s="49"/>
      <c r="EN10" s="49"/>
      <c r="EO10" s="49"/>
      <c r="EP10" s="49"/>
      <c r="EQ10" s="49"/>
      <c r="ER10" s="49"/>
      <c r="ES10" s="49"/>
      <c r="ET10" s="49"/>
      <c r="EU10" s="49"/>
      <c r="EV10" s="49"/>
      <c r="EW10" s="49"/>
      <c r="EX10" s="49"/>
      <c r="EY10" s="49"/>
      <c r="EZ10" s="49"/>
      <c r="FA10" s="49"/>
      <c r="FB10" s="49"/>
      <c r="FC10" s="49"/>
      <c r="FD10" s="49"/>
      <c r="FE10" s="49"/>
      <c r="FF10" s="49"/>
      <c r="FG10" s="49"/>
      <c r="FH10" s="49"/>
      <c r="FI10" s="49"/>
      <c r="FJ10" s="49"/>
      <c r="FK10" s="49"/>
      <c r="FL10" s="49"/>
      <c r="FM10" s="49"/>
      <c r="FN10" s="49"/>
      <c r="FO10" s="49"/>
      <c r="FP10" s="49"/>
      <c r="FQ10" s="49"/>
      <c r="FR10" s="49"/>
      <c r="FS10" s="49"/>
      <c r="FT10" s="49"/>
      <c r="FU10" s="49"/>
      <c r="FV10" s="49"/>
      <c r="FW10" s="49"/>
      <c r="FX10" s="49"/>
      <c r="FY10" s="49"/>
      <c r="FZ10" s="49"/>
      <c r="GA10" s="49"/>
      <c r="GB10" s="49"/>
    </row>
    <row r="11" spans="1:269" s="20" customFormat="1" ht="13.5" customHeight="1" x14ac:dyDescent="0.2">
      <c r="A11" s="29" t="s">
        <v>100</v>
      </c>
      <c r="B11" s="26" t="s">
        <v>121</v>
      </c>
      <c r="C11" s="50">
        <v>56.449345560122097</v>
      </c>
      <c r="D11" s="50">
        <v>56.7180082713544</v>
      </c>
      <c r="E11" s="50">
        <v>55.727651638150199</v>
      </c>
      <c r="F11" s="50">
        <v>55.905237436455501</v>
      </c>
      <c r="G11" s="50">
        <v>56.200060726520555</v>
      </c>
      <c r="H11" s="50">
        <v>0.40015737735385121</v>
      </c>
      <c r="I11" s="50">
        <v>55.928733043467297</v>
      </c>
      <c r="J11" s="50">
        <v>56.054523676036801</v>
      </c>
      <c r="K11" s="50">
        <v>56.153469083489099</v>
      </c>
      <c r="L11" s="50">
        <v>55.531682764996503</v>
      </c>
      <c r="M11" s="50">
        <v>55.591276921602997</v>
      </c>
      <c r="N11" s="50">
        <v>55.540567352892403</v>
      </c>
      <c r="O11" s="50">
        <v>55.800042140414185</v>
      </c>
      <c r="P11" s="50">
        <v>0.25467614759143115</v>
      </c>
      <c r="Q11" s="50">
        <v>55.611513006712798</v>
      </c>
      <c r="R11" s="50">
        <v>55.817537014442699</v>
      </c>
      <c r="S11" s="50">
        <v>56.256678864318701</v>
      </c>
      <c r="T11" s="50">
        <v>55.951081532739799</v>
      </c>
      <c r="U11" s="50">
        <v>56.041324445301598</v>
      </c>
      <c r="V11" s="50">
        <v>55.935626972703119</v>
      </c>
      <c r="W11" s="50">
        <v>0.21609267337950155</v>
      </c>
      <c r="X11" s="50">
        <v>52.825850611121197</v>
      </c>
      <c r="Y11" s="50">
        <v>52.839943896135303</v>
      </c>
      <c r="Z11" s="50">
        <v>52.964205408818003</v>
      </c>
      <c r="AA11" s="50">
        <v>53.460099435001197</v>
      </c>
      <c r="AB11" s="50">
        <v>53.6262790762595</v>
      </c>
      <c r="AC11" s="50">
        <v>53.550537272331603</v>
      </c>
      <c r="AD11" s="50">
        <v>53.211152616611137</v>
      </c>
      <c r="AE11" s="50">
        <v>0.34076456032817287</v>
      </c>
      <c r="AF11" s="50">
        <v>54.506719114962998</v>
      </c>
      <c r="AG11" s="50">
        <v>54.672283012668302</v>
      </c>
      <c r="AH11" s="50">
        <v>54.770770210155</v>
      </c>
      <c r="AI11" s="50">
        <v>54.869157701751199</v>
      </c>
      <c r="AJ11" s="50">
        <v>54.9150955727319</v>
      </c>
      <c r="AK11" s="50">
        <v>54.746805122453885</v>
      </c>
      <c r="AL11" s="50">
        <v>0.14632907474853626</v>
      </c>
      <c r="AM11" s="50">
        <v>50.633334199064997</v>
      </c>
      <c r="AN11" s="50">
        <v>50.174387165711003</v>
      </c>
      <c r="AO11" s="50">
        <v>50.648766581215497</v>
      </c>
      <c r="AP11" s="50">
        <v>51.188539044121903</v>
      </c>
      <c r="AQ11" s="50">
        <v>51.251669918314299</v>
      </c>
      <c r="AR11" s="50">
        <v>51.074463592890403</v>
      </c>
      <c r="AS11" s="50">
        <v>50.828526750219687</v>
      </c>
      <c r="AT11" s="50">
        <v>0.38023158939796275</v>
      </c>
      <c r="AU11" s="50">
        <v>50.221529106627003</v>
      </c>
      <c r="AV11" s="50">
        <v>50.125502234984097</v>
      </c>
      <c r="AW11" s="50">
        <v>49.9537055187972</v>
      </c>
      <c r="AX11" s="50">
        <v>50.047801902967699</v>
      </c>
      <c r="AY11" s="50">
        <v>49.856492044565897</v>
      </c>
      <c r="AZ11" s="50">
        <v>50.041006161588385</v>
      </c>
      <c r="BA11" s="50">
        <v>0.12762536097339455</v>
      </c>
      <c r="BB11" s="50">
        <v>52.585751696253901</v>
      </c>
      <c r="BC11" s="50">
        <v>52.535869743531599</v>
      </c>
      <c r="BD11" s="50">
        <v>52.742363085235702</v>
      </c>
      <c r="BE11" s="50">
        <v>53.081341524486902</v>
      </c>
      <c r="BF11" s="50">
        <v>53.098124313564298</v>
      </c>
      <c r="BG11" s="50">
        <v>53.203137329855799</v>
      </c>
      <c r="BH11" s="50">
        <v>52.874431282154696</v>
      </c>
      <c r="BI11" s="50">
        <v>0.26340713539645472</v>
      </c>
      <c r="BJ11" s="50">
        <v>51.785606236381398</v>
      </c>
      <c r="BK11" s="50">
        <v>51.889179587741602</v>
      </c>
      <c r="BL11" s="50">
        <v>51.918544661579404</v>
      </c>
      <c r="BM11" s="50">
        <v>52.072435493107001</v>
      </c>
      <c r="BN11" s="50">
        <v>52.0905509263022</v>
      </c>
      <c r="BO11" s="50">
        <v>52.225263330951996</v>
      </c>
      <c r="BP11" s="50">
        <v>51.99693003934393</v>
      </c>
      <c r="BQ11" s="50">
        <v>0.14663686044428209</v>
      </c>
      <c r="BS11" s="50"/>
      <c r="BT11" s="50"/>
      <c r="BU11" s="50"/>
      <c r="BV11" s="50"/>
      <c r="BW11" s="50"/>
      <c r="BX11" s="50"/>
      <c r="BY11" s="50"/>
      <c r="BZ11" s="50"/>
      <c r="CA11" s="43"/>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C11" s="43"/>
      <c r="DD11" s="43"/>
      <c r="DE11" s="43"/>
      <c r="DF11" s="43"/>
      <c r="DG11" s="43"/>
      <c r="DH11" s="43"/>
      <c r="DI11" s="43"/>
      <c r="DJ11" s="43"/>
      <c r="DK11" s="43"/>
      <c r="DL11" s="43"/>
      <c r="DM11" s="43"/>
      <c r="DO11" s="50"/>
      <c r="DP11" s="50"/>
      <c r="DQ11" s="50"/>
      <c r="DR11" s="50"/>
      <c r="DS11" s="50"/>
      <c r="DT11" s="50"/>
      <c r="DU11" s="50"/>
      <c r="DV11" s="50"/>
      <c r="DW11" s="50"/>
      <c r="DX11" s="50"/>
      <c r="DY11" s="50"/>
      <c r="DZ11" s="50"/>
      <c r="EA11" s="50"/>
      <c r="EB11" s="43"/>
      <c r="EC11" s="43"/>
      <c r="ED11" s="43"/>
      <c r="EE11" s="50"/>
      <c r="EF11" s="43"/>
      <c r="EG11" s="43"/>
      <c r="EH11" s="43"/>
      <c r="EI11" s="50"/>
      <c r="EK11" s="43"/>
      <c r="EL11" s="43"/>
      <c r="EM11" s="43"/>
      <c r="EN11" s="43"/>
      <c r="EO11" s="43"/>
      <c r="EP11" s="43"/>
      <c r="EQ11" s="43"/>
      <c r="ER11" s="43"/>
      <c r="ES11" s="43"/>
      <c r="ET11" s="43"/>
      <c r="EU11" s="43"/>
      <c r="EV11" s="43"/>
      <c r="EW11" s="43"/>
      <c r="EX11" s="43"/>
      <c r="EY11" s="43"/>
      <c r="EZ11" s="43"/>
      <c r="FA11" s="43"/>
      <c r="FB11" s="43"/>
      <c r="FC11" s="43"/>
      <c r="FD11" s="43"/>
      <c r="FE11" s="43"/>
      <c r="FF11" s="43"/>
      <c r="FG11" s="43"/>
      <c r="FH11" s="43"/>
      <c r="FI11" s="43"/>
      <c r="FJ11" s="43"/>
      <c r="FK11" s="43"/>
      <c r="FL11" s="43"/>
      <c r="FM11" s="43"/>
      <c r="FN11" s="43"/>
      <c r="FO11" s="43"/>
      <c r="FP11" s="43"/>
      <c r="FQ11" s="43"/>
      <c r="FR11" s="43"/>
      <c r="FS11" s="43"/>
      <c r="FT11" s="43"/>
      <c r="FU11" s="43"/>
      <c r="FV11" s="43"/>
      <c r="FW11" s="43"/>
      <c r="FX11" s="43"/>
      <c r="FY11" s="43"/>
      <c r="FZ11" s="43"/>
      <c r="GA11" s="43"/>
      <c r="GB11" s="43"/>
    </row>
    <row r="12" spans="1:269" s="20" customFormat="1" ht="13.5" customHeight="1" x14ac:dyDescent="0.2">
      <c r="A12" s="29" t="s">
        <v>108</v>
      </c>
      <c r="B12" s="26" t="s">
        <v>123</v>
      </c>
      <c r="C12" s="20">
        <v>3.4520629236363003E-2</v>
      </c>
      <c r="D12" s="20">
        <v>3.8544475042711801E-2</v>
      </c>
      <c r="E12" s="20">
        <v>2.2890332668478501E-2</v>
      </c>
      <c r="F12" s="20">
        <v>2.08573193935403E-2</v>
      </c>
      <c r="G12" s="20">
        <v>2.9203189085273404E-2</v>
      </c>
      <c r="H12" s="20">
        <v>7.5006748054677096E-3</v>
      </c>
      <c r="I12" s="20">
        <v>1.7203218872287401E-2</v>
      </c>
      <c r="J12" s="20">
        <v>1.7837984078970799E-3</v>
      </c>
      <c r="K12" s="20">
        <v>-1.45833307303498E-2</v>
      </c>
      <c r="L12" s="20">
        <v>1.6673595557764501E-2</v>
      </c>
      <c r="M12" s="20">
        <v>-3.3794832950089998E-3</v>
      </c>
      <c r="N12" s="20">
        <v>-2.2934438032062798E-2</v>
      </c>
      <c r="O12" s="20">
        <v>-8.7277320324543586E-4</v>
      </c>
      <c r="P12" s="20">
        <v>1.4847300299742846E-2</v>
      </c>
      <c r="Q12" s="20">
        <v>0.49932882439417597</v>
      </c>
      <c r="R12" s="20">
        <v>0.50139820843843697</v>
      </c>
      <c r="S12" s="20">
        <v>0.50903454443273299</v>
      </c>
      <c r="T12" s="20">
        <v>0.51138876549811596</v>
      </c>
      <c r="U12" s="20">
        <v>0.51753261428114194</v>
      </c>
      <c r="V12" s="20">
        <v>0.50773659140892069</v>
      </c>
      <c r="W12" s="20">
        <v>6.661092501949544E-3</v>
      </c>
      <c r="X12" s="20">
        <v>0.45420722410400899</v>
      </c>
      <c r="Y12" s="20">
        <v>0.451919486772213</v>
      </c>
      <c r="Z12" s="20">
        <v>0.45218568649767799</v>
      </c>
      <c r="AA12" s="20">
        <v>0.457917649333487</v>
      </c>
      <c r="AB12" s="20">
        <v>0.462269246099623</v>
      </c>
      <c r="AC12" s="20">
        <v>0.46233732687682</v>
      </c>
      <c r="AD12" s="20">
        <v>0.45680610328063831</v>
      </c>
      <c r="AE12" s="20">
        <v>4.352343117650888E-3</v>
      </c>
      <c r="AF12" s="20">
        <v>-3.5594271230863797E-2</v>
      </c>
      <c r="AG12" s="20">
        <v>-4.7578210239179297E-2</v>
      </c>
      <c r="AH12" s="20">
        <v>-6.2802069331212101E-2</v>
      </c>
      <c r="AI12" s="20">
        <v>-5.3100188222470798E-2</v>
      </c>
      <c r="AJ12" s="20">
        <v>-7.1814441318177005E-2</v>
      </c>
      <c r="AK12" s="20">
        <v>-5.41778360683806E-2</v>
      </c>
      <c r="AL12" s="20">
        <v>1.2453854922427185E-2</v>
      </c>
      <c r="AM12" s="20">
        <v>0.42369266517294601</v>
      </c>
      <c r="AN12" s="20">
        <v>0.39734070433624602</v>
      </c>
      <c r="AO12" s="20">
        <v>0.42117036187778301</v>
      </c>
      <c r="AP12" s="20">
        <v>0.44975345989526899</v>
      </c>
      <c r="AQ12" s="20">
        <v>0.44910536251601402</v>
      </c>
      <c r="AR12" s="20">
        <v>0.441923918110673</v>
      </c>
      <c r="AS12" s="20">
        <v>0.43049774531815516</v>
      </c>
      <c r="AT12" s="20">
        <v>1.8620248613826527E-2</v>
      </c>
      <c r="AU12" s="20">
        <v>0.49857170751942798</v>
      </c>
      <c r="AV12" s="20">
        <v>0.50297965268292399</v>
      </c>
      <c r="AW12" s="20">
        <v>0.48820943046833098</v>
      </c>
      <c r="AX12" s="20">
        <v>0.49223078898945199</v>
      </c>
      <c r="AY12" s="20">
        <v>0.48127012298726102</v>
      </c>
      <c r="AZ12" s="20">
        <v>0.4926523405294792</v>
      </c>
      <c r="BA12" s="20">
        <v>7.6310459776771688E-3</v>
      </c>
      <c r="BB12" s="20">
        <v>-8.7875020902328599E-2</v>
      </c>
      <c r="BC12" s="20">
        <v>-0.107908948145017</v>
      </c>
      <c r="BD12" s="20">
        <v>-0.112399064777709</v>
      </c>
      <c r="BE12" s="20">
        <v>-7.6230298896536194E-2</v>
      </c>
      <c r="BF12" s="20">
        <v>-8.7414913012842793E-2</v>
      </c>
      <c r="BG12" s="20">
        <v>-9.3040538699928704E-2</v>
      </c>
      <c r="BH12" s="20">
        <v>-9.4144797405727051E-2</v>
      </c>
      <c r="BI12" s="20">
        <v>1.2446018160647462E-2</v>
      </c>
      <c r="BJ12" s="20">
        <v>-9.4798867682383006E-2</v>
      </c>
      <c r="BK12" s="20">
        <v>-0.113779642776521</v>
      </c>
      <c r="BL12" s="20">
        <v>-0.127740547175932</v>
      </c>
      <c r="BM12" s="20">
        <v>-0.109156773443964</v>
      </c>
      <c r="BN12" s="20">
        <v>-0.13330589487821501</v>
      </c>
      <c r="BO12" s="20">
        <v>-0.143082260785035</v>
      </c>
      <c r="BP12" s="20">
        <v>-0.12031066445700833</v>
      </c>
      <c r="BQ12" s="20">
        <v>1.6127306418181341E-2</v>
      </c>
      <c r="DK12" s="50"/>
      <c r="DL12" s="50"/>
      <c r="EB12" s="50"/>
      <c r="ED12" s="50"/>
      <c r="EF12" s="50"/>
      <c r="EL12" s="50"/>
    </row>
    <row r="13" spans="1:269" s="35" customFormat="1" ht="13.5" customHeight="1" thickBot="1" x14ac:dyDescent="0.25">
      <c r="A13" s="30"/>
      <c r="B13" s="34" t="s">
        <v>124</v>
      </c>
      <c r="C13" s="35">
        <v>3.5833757711411001</v>
      </c>
      <c r="D13" s="35">
        <v>3.6035430016886298</v>
      </c>
      <c r="E13" s="35">
        <v>3.59310008030016</v>
      </c>
      <c r="F13" s="35">
        <v>3.6034280845170801</v>
      </c>
      <c r="G13" s="35">
        <v>3.5958617344117423</v>
      </c>
      <c r="H13" s="35">
        <v>8.3632758701864922E-3</v>
      </c>
      <c r="I13" s="35">
        <v>3.7199033789132798</v>
      </c>
      <c r="J13" s="35">
        <v>3.7467268924192498</v>
      </c>
      <c r="K13" s="35">
        <v>3.76581027690212</v>
      </c>
      <c r="L13" s="35">
        <v>3.71849814391468</v>
      </c>
      <c r="M13" s="35">
        <v>3.73815068312719</v>
      </c>
      <c r="N13" s="35">
        <v>3.7532397342213</v>
      </c>
      <c r="O13" s="35">
        <v>3.7403881849163034</v>
      </c>
      <c r="P13" s="35">
        <v>1.7104735599498638E-2</v>
      </c>
      <c r="Q13" s="35">
        <v>2.9996368457184999</v>
      </c>
      <c r="R13" s="35">
        <v>3.02694232417723</v>
      </c>
      <c r="S13" s="35">
        <v>3.0512074048735802</v>
      </c>
      <c r="T13" s="35">
        <v>3.0348968614492899</v>
      </c>
      <c r="U13" s="35">
        <v>3.0489254136082899</v>
      </c>
      <c r="V13" s="35">
        <v>3.0323217699653777</v>
      </c>
      <c r="W13" s="35">
        <v>1.8634494864465837E-2</v>
      </c>
      <c r="X13" s="35">
        <v>2.9295265193070401</v>
      </c>
      <c r="Y13" s="35">
        <v>2.9262921241769599</v>
      </c>
      <c r="Z13" s="35">
        <v>2.9293857431533299</v>
      </c>
      <c r="AA13" s="35">
        <v>2.9183663033619598</v>
      </c>
      <c r="AB13" s="35">
        <v>2.9263587232644599</v>
      </c>
      <c r="AC13" s="35">
        <v>2.9261846188081901</v>
      </c>
      <c r="AD13" s="35">
        <v>2.926019005345323</v>
      </c>
      <c r="AE13" s="35">
        <v>3.7062752030741723E-3</v>
      </c>
      <c r="AF13" s="35">
        <v>3.6413862690682901</v>
      </c>
      <c r="AG13" s="35">
        <v>3.67011419552757</v>
      </c>
      <c r="AH13" s="35">
        <v>3.6928598835204598</v>
      </c>
      <c r="AI13" s="35">
        <v>3.6615012341486</v>
      </c>
      <c r="AJ13" s="35">
        <v>3.68864110732058</v>
      </c>
      <c r="AK13" s="35">
        <v>3.6709005379171002</v>
      </c>
      <c r="AL13" s="35">
        <v>1.8745655355059905E-2</v>
      </c>
      <c r="AM13" s="35">
        <v>2.8613269395357599</v>
      </c>
      <c r="AN13" s="35">
        <v>2.8000713919110201</v>
      </c>
      <c r="AO13" s="35">
        <v>2.8653723469880199</v>
      </c>
      <c r="AP13" s="35">
        <v>2.9115310842630699</v>
      </c>
      <c r="AQ13" s="35">
        <v>2.9116270162927802</v>
      </c>
      <c r="AR13" s="35">
        <v>2.9005445169628099</v>
      </c>
      <c r="AS13" s="35">
        <v>2.8750788826589098</v>
      </c>
      <c r="AT13" s="35">
        <v>3.9205620445494235E-2</v>
      </c>
      <c r="AU13" s="35">
        <v>2.8706106495397501</v>
      </c>
      <c r="AV13" s="35">
        <v>2.8792302779697301</v>
      </c>
      <c r="AW13" s="35">
        <v>2.8482027791193101</v>
      </c>
      <c r="AX13" s="35">
        <v>2.8558966527534202</v>
      </c>
      <c r="AY13" s="35">
        <v>2.8338467796147602</v>
      </c>
      <c r="AZ13" s="35">
        <v>2.857557427799394</v>
      </c>
      <c r="BA13" s="35">
        <v>1.6078317668993519E-2</v>
      </c>
      <c r="BB13" s="35">
        <v>3.3559317437681302</v>
      </c>
      <c r="BC13" s="35">
        <v>3.3871087791640599</v>
      </c>
      <c r="BD13" s="35">
        <v>3.3960376817834801</v>
      </c>
      <c r="BE13" s="35">
        <v>3.3395676486072499</v>
      </c>
      <c r="BF13" s="35">
        <v>3.3665349641417901</v>
      </c>
      <c r="BG13" s="35">
        <v>3.3776818155428501</v>
      </c>
      <c r="BH13" s="35">
        <v>3.3704771055012599</v>
      </c>
      <c r="BI13" s="35">
        <v>1.8992832101509444E-2</v>
      </c>
      <c r="BJ13" s="35">
        <v>3.9164064837089501</v>
      </c>
      <c r="BK13" s="35">
        <v>3.9469983374945499</v>
      </c>
      <c r="BL13" s="35">
        <v>3.97120306317351</v>
      </c>
      <c r="BM13" s="35">
        <v>3.9076829586805499</v>
      </c>
      <c r="BN13" s="35">
        <v>3.941997359773</v>
      </c>
      <c r="BO13" s="35">
        <v>3.9673014029022799</v>
      </c>
      <c r="BP13" s="35">
        <v>3.9419316009554737</v>
      </c>
      <c r="BQ13" s="35">
        <v>2.3631273779693818E-2</v>
      </c>
      <c r="CA13" s="52"/>
      <c r="CJ13" s="44"/>
      <c r="CK13" s="52"/>
      <c r="CL13" s="52"/>
      <c r="CM13" s="52"/>
      <c r="CP13" s="52"/>
      <c r="CQ13" s="52"/>
      <c r="CR13" s="52"/>
      <c r="CS13" s="52"/>
      <c r="DC13" s="52"/>
      <c r="DD13" s="52"/>
      <c r="DE13" s="52"/>
      <c r="DH13" s="52"/>
      <c r="DI13" s="52"/>
      <c r="DJ13" s="52"/>
      <c r="DK13" s="44"/>
      <c r="DL13" s="44"/>
      <c r="DM13" s="52"/>
      <c r="DO13" s="52"/>
      <c r="DP13" s="52"/>
      <c r="DQ13" s="52"/>
      <c r="DR13" s="52"/>
      <c r="DS13" s="52"/>
      <c r="DT13" s="52"/>
      <c r="DU13" s="52"/>
      <c r="DV13" s="52"/>
      <c r="DW13" s="52"/>
      <c r="DX13" s="52"/>
      <c r="DY13" s="52"/>
      <c r="DZ13" s="52"/>
      <c r="EA13" s="52"/>
      <c r="EB13" s="44"/>
      <c r="EC13" s="52"/>
      <c r="ED13" s="44"/>
      <c r="EE13" s="52"/>
      <c r="EF13" s="44"/>
      <c r="EG13" s="44"/>
      <c r="EH13" s="52"/>
      <c r="EI13" s="52"/>
      <c r="EK13" s="52"/>
      <c r="EL13" s="44"/>
      <c r="EM13" s="52"/>
      <c r="EO13" s="52"/>
      <c r="EP13" s="52"/>
      <c r="EQ13" s="52"/>
      <c r="ER13" s="52"/>
      <c r="ES13" s="44"/>
      <c r="EV13" s="52"/>
      <c r="EW13" s="52"/>
      <c r="EX13" s="52"/>
      <c r="EY13" s="52"/>
      <c r="EZ13" s="52"/>
      <c r="FB13" s="52"/>
      <c r="FC13" s="52"/>
      <c r="FD13" s="52"/>
      <c r="FE13" s="52"/>
      <c r="FG13" s="52"/>
      <c r="FI13" s="52"/>
      <c r="FJ13" s="52"/>
      <c r="FK13" s="52"/>
      <c r="FL13" s="52"/>
      <c r="FN13" s="52"/>
      <c r="FO13" s="52"/>
      <c r="FP13" s="52"/>
      <c r="FQ13" s="52"/>
      <c r="FR13" s="52"/>
      <c r="FS13" s="52"/>
      <c r="FT13" s="52"/>
      <c r="FU13" s="52"/>
      <c r="FW13" s="52"/>
      <c r="FX13" s="52"/>
      <c r="FY13" s="52"/>
      <c r="FZ13" s="52"/>
      <c r="GA13" s="52"/>
      <c r="GB13" s="52"/>
    </row>
    <row r="14" spans="1:269" s="42" customFormat="1" ht="13.5" customHeight="1" x14ac:dyDescent="0.2">
      <c r="A14" s="28" t="s">
        <v>2</v>
      </c>
      <c r="B14" s="25" t="s">
        <v>122</v>
      </c>
      <c r="C14" s="42">
        <v>183.190869045966</v>
      </c>
      <c r="D14" s="42">
        <v>183.094032348139</v>
      </c>
      <c r="E14" s="42">
        <v>183.40112192076401</v>
      </c>
      <c r="F14" s="42">
        <v>183.26806672353499</v>
      </c>
      <c r="G14" s="42">
        <v>183.23852250960098</v>
      </c>
      <c r="H14" s="42">
        <v>0.11231617029981066</v>
      </c>
      <c r="I14" s="42">
        <v>189.69559644548499</v>
      </c>
      <c r="J14" s="42">
        <v>189.327910274912</v>
      </c>
      <c r="K14" s="42">
        <v>189.01050930706799</v>
      </c>
      <c r="L14" s="42">
        <v>188.91098219293201</v>
      </c>
      <c r="M14" s="42">
        <v>188.36181924973801</v>
      </c>
      <c r="N14" s="42">
        <v>188.18467974118801</v>
      </c>
      <c r="O14" s="42">
        <v>188.91524953522048</v>
      </c>
      <c r="P14" s="42">
        <v>0.52095107345870129</v>
      </c>
      <c r="Q14" s="42">
        <v>207.728793881272</v>
      </c>
      <c r="R14" s="42">
        <v>207.70793973899001</v>
      </c>
      <c r="S14" s="42">
        <v>207.943272844441</v>
      </c>
      <c r="T14" s="42">
        <v>208.11316307575299</v>
      </c>
      <c r="U14" s="42">
        <v>208.101587327929</v>
      </c>
      <c r="V14" s="42">
        <v>207.918951373677</v>
      </c>
      <c r="W14" s="42">
        <v>0.17455737901329266</v>
      </c>
      <c r="X14" s="42">
        <v>202.591524341297</v>
      </c>
      <c r="Y14" s="42">
        <v>202.65420842317999</v>
      </c>
      <c r="Z14" s="42">
        <v>202.59104194994501</v>
      </c>
      <c r="AA14" s="42">
        <v>203.84900852899699</v>
      </c>
      <c r="AB14" s="42">
        <v>203.75563853963399</v>
      </c>
      <c r="AC14" s="42">
        <v>203.66566657939799</v>
      </c>
      <c r="AD14" s="42">
        <v>203.1845147270752</v>
      </c>
      <c r="AE14" s="42">
        <v>0.57508170982171591</v>
      </c>
      <c r="AF14" s="42">
        <v>179.036933950139</v>
      </c>
      <c r="AG14" s="42">
        <v>178.74387553141599</v>
      </c>
      <c r="AH14" s="42">
        <v>178.381394911645</v>
      </c>
      <c r="AI14" s="42">
        <v>179.066422256343</v>
      </c>
      <c r="AJ14" s="42">
        <v>178.66314502174799</v>
      </c>
      <c r="AK14" s="42">
        <v>178.77835433425821</v>
      </c>
      <c r="AL14" s="42">
        <v>0.25372634952610956</v>
      </c>
      <c r="AM14" s="42">
        <v>195.01027318352601</v>
      </c>
      <c r="AN14" s="42">
        <v>194.64755779804099</v>
      </c>
      <c r="AO14" s="42">
        <v>194.967152468883</v>
      </c>
      <c r="AP14" s="42">
        <v>196.34876197947301</v>
      </c>
      <c r="AQ14" s="42">
        <v>196.49121587152399</v>
      </c>
      <c r="AR14" s="42">
        <v>196.31620615048601</v>
      </c>
      <c r="AS14" s="42">
        <v>195.63019457532218</v>
      </c>
      <c r="AT14" s="42">
        <v>0.76570349690804307</v>
      </c>
      <c r="AU14" s="42">
        <v>201.06558336219501</v>
      </c>
      <c r="AV14" s="42">
        <v>201.012074945828</v>
      </c>
      <c r="AW14" s="42">
        <v>201.20541605800901</v>
      </c>
      <c r="AX14" s="42">
        <v>201.27009459817401</v>
      </c>
      <c r="AY14" s="42">
        <v>201.06632370690099</v>
      </c>
      <c r="AZ14" s="42">
        <v>201.12389853422138</v>
      </c>
      <c r="BA14" s="42">
        <v>9.7199208587639307E-2</v>
      </c>
      <c r="BB14" s="42">
        <v>161.01798012963701</v>
      </c>
      <c r="BC14" s="42">
        <v>160.66302548924901</v>
      </c>
      <c r="BD14" s="42">
        <v>160.40324974656599</v>
      </c>
      <c r="BE14" s="42">
        <v>163.066135029196</v>
      </c>
      <c r="BF14" s="42">
        <v>162.70253457015301</v>
      </c>
      <c r="BG14" s="42">
        <v>162.420092472162</v>
      </c>
      <c r="BH14" s="42">
        <v>161.71216957282715</v>
      </c>
      <c r="BI14" s="42">
        <v>1.0496883282744944</v>
      </c>
      <c r="BJ14" s="42">
        <v>180.66536854374201</v>
      </c>
      <c r="BK14" s="42">
        <v>180.32339403019</v>
      </c>
      <c r="BL14" s="42">
        <v>179.916084276058</v>
      </c>
      <c r="BM14" s="42">
        <v>180.34376799167899</v>
      </c>
      <c r="BN14" s="42">
        <v>179.857430091976</v>
      </c>
      <c r="BO14" s="42">
        <v>179.67314943231099</v>
      </c>
      <c r="BP14" s="42">
        <v>180.12986572765931</v>
      </c>
      <c r="BQ14" s="42">
        <v>0.34119498519694852</v>
      </c>
      <c r="BR14" s="53"/>
      <c r="CB14" s="153"/>
      <c r="CC14" s="153"/>
      <c r="CD14" s="153"/>
      <c r="CE14" s="153"/>
      <c r="CJ14" s="153"/>
      <c r="CK14" s="153"/>
      <c r="CL14" s="53"/>
      <c r="CM14" s="53"/>
      <c r="CP14" s="153"/>
      <c r="CQ14" s="53"/>
      <c r="CR14" s="53"/>
      <c r="CS14" s="53"/>
      <c r="CT14" s="153"/>
      <c r="CU14" s="153"/>
      <c r="CV14" s="153"/>
      <c r="CW14" s="153"/>
      <c r="DB14" s="53"/>
      <c r="DN14" s="53"/>
      <c r="EJ14" s="53"/>
      <c r="GC14" s="53"/>
    </row>
    <row r="15" spans="1:269" s="43" customFormat="1" ht="13.5" customHeight="1" x14ac:dyDescent="0.2">
      <c r="A15" s="29" t="s">
        <v>100</v>
      </c>
      <c r="B15" s="26" t="s">
        <v>121</v>
      </c>
      <c r="C15" s="20">
        <v>1.6363342404862899</v>
      </c>
      <c r="D15" s="20">
        <v>1.6425377483110499</v>
      </c>
      <c r="E15" s="20">
        <v>1.6294243765430401</v>
      </c>
      <c r="F15" s="20">
        <v>1.6343877752535301</v>
      </c>
      <c r="G15" s="20">
        <v>1.6356710351484776</v>
      </c>
      <c r="H15" s="20">
        <v>4.6973154745028143E-3</v>
      </c>
      <c r="I15" s="20">
        <v>1.61298568475105</v>
      </c>
      <c r="J15" s="20">
        <v>1.6223916666835401</v>
      </c>
      <c r="K15" s="20">
        <v>1.63122981989713</v>
      </c>
      <c r="L15" s="20">
        <v>1.6105341230375201</v>
      </c>
      <c r="M15" s="20">
        <v>1.62029231438213</v>
      </c>
      <c r="N15" s="20">
        <v>1.6260604055091099</v>
      </c>
      <c r="O15" s="20">
        <v>1.6205823357100799</v>
      </c>
      <c r="P15" s="20">
        <v>7.1345595856254149E-3</v>
      </c>
      <c r="Q15" s="20">
        <v>1.29881744685558</v>
      </c>
      <c r="R15" s="20">
        <v>1.30036258009064</v>
      </c>
      <c r="S15" s="20">
        <v>1.30264331912272</v>
      </c>
      <c r="T15" s="20">
        <v>1.2999316172771</v>
      </c>
      <c r="U15" s="20">
        <v>1.3003023875642199</v>
      </c>
      <c r="V15" s="20">
        <v>1.3004114701820522</v>
      </c>
      <c r="W15" s="20">
        <v>1.2463232428419281E-3</v>
      </c>
      <c r="X15" s="20">
        <v>1.2917684550848401</v>
      </c>
      <c r="Y15" s="20">
        <v>1.2918623731572401</v>
      </c>
      <c r="Z15" s="20">
        <v>1.2927835895608699</v>
      </c>
      <c r="AA15" s="20">
        <v>1.2934060418490501</v>
      </c>
      <c r="AB15" s="20">
        <v>1.29446129211505</v>
      </c>
      <c r="AC15" s="20">
        <v>1.2941300965878499</v>
      </c>
      <c r="AD15" s="20">
        <v>1.2930686413924832</v>
      </c>
      <c r="AE15" s="20">
        <v>1.0333460433283239E-3</v>
      </c>
      <c r="AF15" s="20">
        <v>1.6412544885396001</v>
      </c>
      <c r="AG15" s="20">
        <v>1.65224667307787</v>
      </c>
      <c r="AH15" s="20">
        <v>1.6628507148920799</v>
      </c>
      <c r="AI15" s="20">
        <v>1.65416284724624</v>
      </c>
      <c r="AJ15" s="20">
        <v>1.66452500349264</v>
      </c>
      <c r="AK15" s="20">
        <v>1.655007945449686</v>
      </c>
      <c r="AL15" s="20">
        <v>8.361576638193478E-3</v>
      </c>
      <c r="AM15" s="20">
        <v>1.29117286689444</v>
      </c>
      <c r="AN15" s="20">
        <v>1.2896406806973799</v>
      </c>
      <c r="AO15" s="20">
        <v>1.2915529073177801</v>
      </c>
      <c r="AP15" s="20">
        <v>1.2915975721195001</v>
      </c>
      <c r="AQ15" s="20">
        <v>1.2917934380649401</v>
      </c>
      <c r="AR15" s="20">
        <v>1.29121957744525</v>
      </c>
      <c r="AS15" s="20">
        <v>1.2911628404232152</v>
      </c>
      <c r="AT15" s="20">
        <v>7.1403630468960604E-4</v>
      </c>
      <c r="AU15" s="20">
        <v>1.27431639365128</v>
      </c>
      <c r="AV15" s="20">
        <v>1.27366709283305</v>
      </c>
      <c r="AW15" s="20">
        <v>1.2727714140367601</v>
      </c>
      <c r="AX15" s="20">
        <v>1.2731236653434299</v>
      </c>
      <c r="AY15" s="20">
        <v>1.2726094600821001</v>
      </c>
      <c r="AZ15" s="20">
        <v>1.2732976051893239</v>
      </c>
      <c r="BA15" s="20">
        <v>6.2532022783584249E-4</v>
      </c>
      <c r="BB15" s="20">
        <v>1.6848521053059</v>
      </c>
      <c r="BC15" s="20">
        <v>1.69568449436746</v>
      </c>
      <c r="BD15" s="20">
        <v>1.7052084940605901</v>
      </c>
      <c r="BE15" s="20">
        <v>1.67815670283963</v>
      </c>
      <c r="BF15" s="20">
        <v>1.6883693169790299</v>
      </c>
      <c r="BG15" s="20">
        <v>1.6958441546927301</v>
      </c>
      <c r="BH15" s="20">
        <v>1.6913525447075566</v>
      </c>
      <c r="BI15" s="20">
        <v>8.7198364213141397E-3</v>
      </c>
      <c r="BJ15" s="20">
        <v>1.62370843147511</v>
      </c>
      <c r="BK15" s="20">
        <v>1.63375403012104</v>
      </c>
      <c r="BL15" s="20">
        <v>1.6420326747808001</v>
      </c>
      <c r="BM15" s="20">
        <v>1.6323520932151201</v>
      </c>
      <c r="BN15" s="20">
        <v>1.6428809912439299</v>
      </c>
      <c r="BO15" s="20">
        <v>1.6512572846532301</v>
      </c>
      <c r="BP15" s="20">
        <v>1.6376642509148718</v>
      </c>
      <c r="BQ15" s="20">
        <v>8.8444126926189789E-3</v>
      </c>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row>
    <row r="16" spans="1:269" s="20" customFormat="1" ht="13.5" customHeight="1" x14ac:dyDescent="0.2">
      <c r="A16" s="29" t="s">
        <v>109</v>
      </c>
      <c r="B16" s="26" t="s">
        <v>123</v>
      </c>
      <c r="C16" s="20">
        <v>-6.2921360122027199</v>
      </c>
      <c r="D16" s="20">
        <v>-6.2508418702449902</v>
      </c>
      <c r="E16" s="20">
        <v>-6.4030656771378904</v>
      </c>
      <c r="F16" s="20">
        <v>-6.3659066749169702</v>
      </c>
      <c r="G16" s="20">
        <v>-6.3279875586256429</v>
      </c>
      <c r="H16" s="20">
        <v>5.9815077272152017E-2</v>
      </c>
      <c r="I16" s="20">
        <v>-6.6362761281398601</v>
      </c>
      <c r="J16" s="20">
        <v>-6.5851981814295604</v>
      </c>
      <c r="K16" s="20">
        <v>-6.5422637013861697</v>
      </c>
      <c r="L16" s="20">
        <v>-6.65780983198451</v>
      </c>
      <c r="M16" s="20">
        <v>-6.6031910952753403</v>
      </c>
      <c r="N16" s="20">
        <v>-6.5830796511193403</v>
      </c>
      <c r="O16" s="20">
        <v>-6.6013030982224636</v>
      </c>
      <c r="P16" s="20">
        <v>3.763154940328136E-2</v>
      </c>
      <c r="Q16" s="20">
        <v>-0.190033127366699</v>
      </c>
      <c r="R16" s="20">
        <v>-0.203846092648653</v>
      </c>
      <c r="S16" s="20">
        <v>-0.21304664234974999</v>
      </c>
      <c r="T16" s="20">
        <v>-0.18686488894075801</v>
      </c>
      <c r="U16" s="20">
        <v>-0.1839996300957</v>
      </c>
      <c r="V16" s="20">
        <v>-0.19555807628031202</v>
      </c>
      <c r="W16" s="20">
        <v>1.1083640226100564E-2</v>
      </c>
      <c r="X16" s="20">
        <v>-0.22249529102717799</v>
      </c>
      <c r="Y16" s="20">
        <v>-0.22558721374649399</v>
      </c>
      <c r="Z16" s="20">
        <v>-0.22846807946309799</v>
      </c>
      <c r="AA16" s="20">
        <v>-0.216171080482013</v>
      </c>
      <c r="AB16" s="20">
        <v>-0.21501304116964101</v>
      </c>
      <c r="AC16" s="20">
        <v>-0.214494504087237</v>
      </c>
      <c r="AD16" s="20">
        <v>-0.2203715349959435</v>
      </c>
      <c r="AE16" s="20">
        <v>5.4492269073966107E-3</v>
      </c>
      <c r="AF16" s="20">
        <v>-6.2884798345458996</v>
      </c>
      <c r="AG16" s="20">
        <v>-6.2407541074403001</v>
      </c>
      <c r="AH16" s="20">
        <v>-6.2052020602573101</v>
      </c>
      <c r="AI16" s="20">
        <v>-6.2230394798440196</v>
      </c>
      <c r="AJ16" s="20">
        <v>-6.1885099857450898</v>
      </c>
      <c r="AK16" s="20">
        <v>-6.2291970935665235</v>
      </c>
      <c r="AL16" s="20">
        <v>3.4400949175408709E-2</v>
      </c>
      <c r="AM16" s="20">
        <v>-0.23121877903540999</v>
      </c>
      <c r="AN16" s="20">
        <v>-0.24788590368552099</v>
      </c>
      <c r="AO16" s="20">
        <v>-0.23864269598111901</v>
      </c>
      <c r="AP16" s="20">
        <v>-0.21194516778134001</v>
      </c>
      <c r="AQ16" s="20">
        <v>-0.21278425496407799</v>
      </c>
      <c r="AR16" s="20">
        <v>-0.21860199960370399</v>
      </c>
      <c r="AS16" s="20">
        <v>-0.22684646684186202</v>
      </c>
      <c r="AT16" s="20">
        <v>1.3470287024595306E-2</v>
      </c>
      <c r="AU16" s="20">
        <v>-5.7108635337254902E-2</v>
      </c>
      <c r="AV16" s="20">
        <v>-5.2532007296729397E-2</v>
      </c>
      <c r="AW16" s="20">
        <v>-6.2101550758252702E-2</v>
      </c>
      <c r="AX16" s="20">
        <v>-5.9549998800990801E-2</v>
      </c>
      <c r="AY16" s="20">
        <v>-6.7609990544989507E-2</v>
      </c>
      <c r="AZ16" s="20">
        <v>-5.9780436547643465E-2</v>
      </c>
      <c r="BA16" s="20">
        <v>5.0283364414977711E-3</v>
      </c>
      <c r="BB16" s="20">
        <v>-5.6924282413720499</v>
      </c>
      <c r="BC16" s="20">
        <v>-5.6737630811748598</v>
      </c>
      <c r="BD16" s="20">
        <v>-5.6345133447145299</v>
      </c>
      <c r="BE16" s="20">
        <v>-5.7268833158073402</v>
      </c>
      <c r="BF16" s="20">
        <v>-5.7083448755385202</v>
      </c>
      <c r="BG16" s="20">
        <v>-5.67667068412179</v>
      </c>
      <c r="BH16" s="20">
        <v>-5.6854339237881817</v>
      </c>
      <c r="BI16" s="20">
        <v>2.9148449350636721E-2</v>
      </c>
      <c r="BJ16" s="20">
        <v>-6.7178154663578002</v>
      </c>
      <c r="BK16" s="20">
        <v>-6.6622296546110196</v>
      </c>
      <c r="BL16" s="20">
        <v>-6.6283124209008202</v>
      </c>
      <c r="BM16" s="20">
        <v>-6.6525588727025102</v>
      </c>
      <c r="BN16" s="20">
        <v>-6.6002033500871997</v>
      </c>
      <c r="BO16" s="20">
        <v>-6.5608621680175103</v>
      </c>
      <c r="BP16" s="20">
        <v>-6.636996988779476</v>
      </c>
      <c r="BQ16" s="20">
        <v>4.9389928923131397E-2</v>
      </c>
    </row>
    <row r="17" spans="1:185" s="37" customFormat="1" ht="13.5" customHeight="1" thickBot="1" x14ac:dyDescent="0.25">
      <c r="A17" s="30"/>
      <c r="B17" s="36" t="s">
        <v>124</v>
      </c>
      <c r="C17" s="51">
        <v>61.600236057684398</v>
      </c>
      <c r="D17" s="51">
        <v>60.589788063309904</v>
      </c>
      <c r="E17" s="51">
        <v>63.3963546112968</v>
      </c>
      <c r="F17" s="51">
        <v>62.495886916437897</v>
      </c>
      <c r="G17" s="51">
        <v>62.020566412182248</v>
      </c>
      <c r="H17" s="51">
        <v>1.0419365433056453</v>
      </c>
      <c r="I17" s="51">
        <v>67.501719064707103</v>
      </c>
      <c r="J17" s="51">
        <v>65.926927911396803</v>
      </c>
      <c r="K17" s="51">
        <v>64.567812275394303</v>
      </c>
      <c r="L17" s="51">
        <v>67.940099123260396</v>
      </c>
      <c r="M17" s="51">
        <v>66.248745608316696</v>
      </c>
      <c r="N17" s="51">
        <v>65.386651874042997</v>
      </c>
      <c r="O17" s="51">
        <v>66.261992642853045</v>
      </c>
      <c r="P17" s="51">
        <v>1.1620295031998735</v>
      </c>
      <c r="Q17" s="37">
        <v>2.9668838891139502</v>
      </c>
      <c r="R17" s="37">
        <v>3.0186585201760101</v>
      </c>
      <c r="S17" s="37">
        <v>3.0762912452028699</v>
      </c>
      <c r="T17" s="37">
        <v>2.9822892890844401</v>
      </c>
      <c r="U17" s="37">
        <v>2.9880629780305301</v>
      </c>
      <c r="V17" s="37">
        <v>3.0064371843215598</v>
      </c>
      <c r="W17" s="37">
        <v>3.8766341933862129E-2</v>
      </c>
      <c r="X17" s="37">
        <v>3.0020156734480898</v>
      </c>
      <c r="Y17" s="37">
        <v>3.0072351997706002</v>
      </c>
      <c r="Z17" s="37">
        <v>3.0137759720832298</v>
      </c>
      <c r="AA17" s="37">
        <v>2.9820311368861998</v>
      </c>
      <c r="AB17" s="37">
        <v>2.9834955724216701</v>
      </c>
      <c r="AC17" s="37">
        <v>2.98459882039253</v>
      </c>
      <c r="AD17" s="37">
        <v>2.9955253958337202</v>
      </c>
      <c r="AE17" s="37">
        <v>1.2639412380399551E-2</v>
      </c>
      <c r="AF17" s="51">
        <v>60.568689963534197</v>
      </c>
      <c r="AG17" s="51">
        <v>59.075817816650499</v>
      </c>
      <c r="AH17" s="51">
        <v>57.870933814194998</v>
      </c>
      <c r="AI17" s="51">
        <v>58.740818075890203</v>
      </c>
      <c r="AJ17" s="51">
        <v>57.556821227462699</v>
      </c>
      <c r="AK17" s="51">
        <v>58.762616179546526</v>
      </c>
      <c r="AL17" s="51">
        <v>1.0591989277907055</v>
      </c>
      <c r="AM17" s="37">
        <v>2.91960399985174</v>
      </c>
      <c r="AN17" s="37">
        <v>2.9230572424269901</v>
      </c>
      <c r="AO17" s="37">
        <v>2.94011898543204</v>
      </c>
      <c r="AP17" s="37">
        <v>2.9234327760403702</v>
      </c>
      <c r="AQ17" s="37">
        <v>2.9228916691698998</v>
      </c>
      <c r="AR17" s="37">
        <v>2.9271652283472598</v>
      </c>
      <c r="AS17" s="37">
        <v>2.9260449835447169</v>
      </c>
      <c r="AT17" s="37">
        <v>6.6647376174152661E-3</v>
      </c>
      <c r="AU17" s="37">
        <v>2.53784740792194</v>
      </c>
      <c r="AV17" s="37">
        <v>2.5389402187107399</v>
      </c>
      <c r="AW17" s="37">
        <v>2.5333886968928101</v>
      </c>
      <c r="AX17" s="37">
        <v>2.53474056902949</v>
      </c>
      <c r="AY17" s="37">
        <v>2.5336027077538299</v>
      </c>
      <c r="AZ17" s="37">
        <v>2.5357039200617622</v>
      </c>
      <c r="BA17" s="37">
        <v>2.2703112495225577E-3</v>
      </c>
      <c r="BB17" s="51">
        <v>50.9108884076633</v>
      </c>
      <c r="BC17" s="51">
        <v>49.9490566083118</v>
      </c>
      <c r="BD17" s="51">
        <v>48.952169430810102</v>
      </c>
      <c r="BE17" s="51">
        <v>51.777524245738803</v>
      </c>
      <c r="BF17" s="51">
        <v>50.873554453443397</v>
      </c>
      <c r="BG17" s="51">
        <v>50.016752713797302</v>
      </c>
      <c r="BH17" s="51">
        <v>50.413324309960785</v>
      </c>
      <c r="BI17" s="51">
        <v>0.89705168855285988</v>
      </c>
      <c r="BJ17" s="51">
        <v>66.4250163698417</v>
      </c>
      <c r="BK17" s="51">
        <v>64.803487514701601</v>
      </c>
      <c r="BL17" s="51">
        <v>63.698923141065301</v>
      </c>
      <c r="BM17" s="51">
        <v>64.970966513319397</v>
      </c>
      <c r="BN17" s="51">
        <v>63.3760269264058</v>
      </c>
      <c r="BO17" s="51">
        <v>62.2297484510459</v>
      </c>
      <c r="BP17" s="51">
        <v>64.250694819396628</v>
      </c>
      <c r="BQ17" s="51">
        <v>1.3357747697850832</v>
      </c>
      <c r="BS17" s="51"/>
      <c r="BT17" s="51"/>
      <c r="BU17" s="51"/>
      <c r="BV17" s="51"/>
      <c r="BW17" s="51"/>
      <c r="BX17" s="51"/>
      <c r="BY17" s="51"/>
      <c r="BZ17" s="51"/>
      <c r="CA17" s="51"/>
      <c r="CF17" s="51"/>
      <c r="CG17" s="51"/>
      <c r="CH17" s="51"/>
      <c r="CI17" s="51"/>
      <c r="CN17" s="51"/>
      <c r="CO17" s="51"/>
      <c r="CT17" s="51"/>
      <c r="CU17" s="51"/>
      <c r="CV17" s="51"/>
      <c r="CW17" s="51"/>
      <c r="CX17" s="51"/>
      <c r="CY17" s="51"/>
      <c r="CZ17" s="51"/>
      <c r="DA17" s="51"/>
      <c r="DK17" s="51"/>
      <c r="DL17" s="51"/>
      <c r="DQ17" s="51"/>
      <c r="DS17" s="51"/>
      <c r="DT17" s="51"/>
      <c r="DU17" s="51"/>
      <c r="DV17" s="51"/>
      <c r="DY17" s="51"/>
      <c r="EB17" s="51"/>
      <c r="EC17" s="51"/>
      <c r="ED17" s="51"/>
      <c r="EF17" s="51"/>
      <c r="EG17" s="51"/>
      <c r="EH17" s="51"/>
      <c r="EL17" s="51"/>
      <c r="EM17" s="51"/>
      <c r="EP17" s="51"/>
      <c r="ER17" s="51"/>
      <c r="ES17" s="51"/>
    </row>
    <row r="18" spans="1:185" s="33" customFormat="1" ht="13.5" customHeight="1" x14ac:dyDescent="0.2">
      <c r="A18" s="29" t="s">
        <v>2</v>
      </c>
      <c r="B18" s="38" t="s">
        <v>122</v>
      </c>
      <c r="C18" s="33">
        <v>2.4485804992603599</v>
      </c>
      <c r="D18" s="33">
        <v>2.4493433252816099</v>
      </c>
      <c r="E18" s="33">
        <v>2.44692563052052</v>
      </c>
      <c r="F18" s="33">
        <v>2.44797266740051</v>
      </c>
      <c r="G18" s="33">
        <v>2.4482055306157497</v>
      </c>
      <c r="H18" s="33">
        <v>8.8424370465407711E-4</v>
      </c>
      <c r="I18" s="33">
        <v>2.3982419061748601</v>
      </c>
      <c r="J18" s="33">
        <v>2.4010409894606499</v>
      </c>
      <c r="K18" s="33">
        <v>2.4034616419030601</v>
      </c>
      <c r="L18" s="33">
        <v>2.40422152076968</v>
      </c>
      <c r="M18" s="33">
        <v>2.40842153312847</v>
      </c>
      <c r="N18" s="33">
        <v>2.4097789129477798</v>
      </c>
      <c r="O18" s="33">
        <v>2.4041944173974166</v>
      </c>
      <c r="P18" s="33">
        <v>3.978468928300268E-3</v>
      </c>
      <c r="Q18" s="33">
        <v>2.26722688876478</v>
      </c>
      <c r="R18" s="33">
        <v>2.2673717299174401</v>
      </c>
      <c r="S18" s="33">
        <v>2.26573808165567</v>
      </c>
      <c r="T18" s="33">
        <v>2.2645598770340398</v>
      </c>
      <c r="U18" s="33">
        <v>2.2646401253864501</v>
      </c>
      <c r="V18" s="33">
        <v>2.2659073405516761</v>
      </c>
      <c r="W18" s="33">
        <v>1.2112625216264942E-3</v>
      </c>
      <c r="X18" s="33">
        <v>2.3033542763581698</v>
      </c>
      <c r="Y18" s="33">
        <v>2.3029079594324799</v>
      </c>
      <c r="Z18" s="33">
        <v>2.30335771156822</v>
      </c>
      <c r="AA18" s="33">
        <v>2.2944271549545898</v>
      </c>
      <c r="AB18" s="33">
        <v>2.2950881112216299</v>
      </c>
      <c r="AC18" s="33">
        <v>2.29572529980913</v>
      </c>
      <c r="AD18" s="33">
        <v>2.2991434188907034</v>
      </c>
      <c r="AE18" s="33">
        <v>4.0832085573217804E-3</v>
      </c>
      <c r="AF18" s="33">
        <v>2.4816708597428399</v>
      </c>
      <c r="AG18" s="33">
        <v>2.4840342845590002</v>
      </c>
      <c r="AH18" s="33">
        <v>2.4869629441382899</v>
      </c>
      <c r="AI18" s="33">
        <v>2.4814332599969302</v>
      </c>
      <c r="AJ18" s="33">
        <v>2.4846860317336699</v>
      </c>
      <c r="AK18" s="33">
        <v>2.4837574760341457</v>
      </c>
      <c r="AL18" s="33">
        <v>2.047916607092649E-3</v>
      </c>
      <c r="AM18" s="33">
        <v>2.35837796742257</v>
      </c>
      <c r="AN18" s="33">
        <v>2.3610638512797899</v>
      </c>
      <c r="AO18" s="33">
        <v>2.3586970117432702</v>
      </c>
      <c r="AP18" s="33">
        <v>2.3485095933521398</v>
      </c>
      <c r="AQ18" s="33">
        <v>2.3474632765605099</v>
      </c>
      <c r="AR18" s="33">
        <v>2.3487488208715299</v>
      </c>
      <c r="AS18" s="33">
        <v>2.353810086871635</v>
      </c>
      <c r="AT18" s="33">
        <v>5.6473933768460159E-3</v>
      </c>
      <c r="AU18" s="33">
        <v>2.3142619399571802</v>
      </c>
      <c r="AV18" s="33">
        <v>2.3146459271088999</v>
      </c>
      <c r="AW18" s="33">
        <v>2.3132589546799802</v>
      </c>
      <c r="AX18" s="33">
        <v>2.3127952672879299</v>
      </c>
      <c r="AY18" s="33">
        <v>2.3142566278115</v>
      </c>
      <c r="AZ18" s="33">
        <v>2.3138437433690981</v>
      </c>
      <c r="BA18" s="33">
        <v>6.9715717096870535E-4</v>
      </c>
      <c r="BB18" s="33">
        <v>2.6347062985007801</v>
      </c>
      <c r="BC18" s="33">
        <v>2.6378901452204699</v>
      </c>
      <c r="BD18" s="33">
        <v>2.6402247240062402</v>
      </c>
      <c r="BE18" s="33">
        <v>2.6164708952918199</v>
      </c>
      <c r="BF18" s="33">
        <v>2.6196913694865702</v>
      </c>
      <c r="BG18" s="33">
        <v>2.6221979801172899</v>
      </c>
      <c r="BH18" s="33">
        <v>2.6285302354371951</v>
      </c>
      <c r="BI18" s="33">
        <v>9.3645023224176362E-3</v>
      </c>
      <c r="BJ18" s="33">
        <v>2.4686081100933901</v>
      </c>
      <c r="BK18" s="33">
        <v>2.47134151973684</v>
      </c>
      <c r="BL18" s="33">
        <v>2.4746039273750098</v>
      </c>
      <c r="BM18" s="33">
        <v>2.4711785250629101</v>
      </c>
      <c r="BN18" s="33">
        <v>2.4750743349946598</v>
      </c>
      <c r="BO18" s="33">
        <v>2.4765532679825899</v>
      </c>
      <c r="BP18" s="33">
        <v>2.4728932808742337</v>
      </c>
      <c r="BQ18" s="33">
        <v>2.73221073190337E-3</v>
      </c>
    </row>
    <row r="19" spans="1:185" s="20" customFormat="1" ht="13.5" customHeight="1" x14ac:dyDescent="0.2">
      <c r="A19" s="29" t="s">
        <v>100</v>
      </c>
      <c r="B19" s="39" t="s">
        <v>121</v>
      </c>
      <c r="C19" s="20">
        <v>0.71046746578604802</v>
      </c>
      <c r="D19" s="20">
        <v>0.71592652651433997</v>
      </c>
      <c r="E19" s="20">
        <v>0.70436239649620502</v>
      </c>
      <c r="F19" s="20">
        <v>0.70875031828371404</v>
      </c>
      <c r="G19" s="20">
        <v>0.70987667677007682</v>
      </c>
      <c r="H19" s="20">
        <v>4.1420310225831888E-3</v>
      </c>
      <c r="I19" s="20">
        <v>0.68973363463099602</v>
      </c>
      <c r="J19" s="20">
        <v>0.69812214715729104</v>
      </c>
      <c r="K19" s="20">
        <v>0.70596005407215101</v>
      </c>
      <c r="L19" s="20">
        <v>0.68753922800758904</v>
      </c>
      <c r="M19" s="20">
        <v>0.69625411092856204</v>
      </c>
      <c r="N19" s="20">
        <v>0.70138085219137303</v>
      </c>
      <c r="O19" s="20">
        <v>0.69649833783132697</v>
      </c>
      <c r="P19" s="20">
        <v>6.3519850234318711E-3</v>
      </c>
      <c r="Q19" s="20">
        <v>0.37719866941246399</v>
      </c>
      <c r="R19" s="20">
        <v>0.37891394599601602</v>
      </c>
      <c r="S19" s="20">
        <v>0.381442109097125</v>
      </c>
      <c r="T19" s="20">
        <v>0.37843573247677698</v>
      </c>
      <c r="U19" s="20">
        <v>0.37884716349196002</v>
      </c>
      <c r="V19" s="20">
        <v>0.37896752409486839</v>
      </c>
      <c r="W19" s="20">
        <v>1.3822139800579872E-3</v>
      </c>
      <c r="X19" s="20">
        <v>0.36934749523494997</v>
      </c>
      <c r="Y19" s="20">
        <v>0.36945238261737401</v>
      </c>
      <c r="Z19" s="20">
        <v>0.37048078992154998</v>
      </c>
      <c r="AA19" s="20">
        <v>0.37117525473246299</v>
      </c>
      <c r="AB19" s="20">
        <v>0.37235182540905898</v>
      </c>
      <c r="AC19" s="20">
        <v>0.37198265617721399</v>
      </c>
      <c r="AD19" s="20">
        <v>0.37079840068210168</v>
      </c>
      <c r="AE19" s="20">
        <v>1.1529221047455699E-3</v>
      </c>
      <c r="AF19" s="20">
        <v>0.71479895663832205</v>
      </c>
      <c r="AG19" s="20">
        <v>0.72442909078861695</v>
      </c>
      <c r="AH19" s="20">
        <v>0.73365865416197495</v>
      </c>
      <c r="AI19" s="20">
        <v>0.72610127039170502</v>
      </c>
      <c r="AJ19" s="20">
        <v>0.73511054193741299</v>
      </c>
      <c r="AK19" s="20">
        <v>0.72681970278360641</v>
      </c>
      <c r="AL19" s="20">
        <v>7.2971059815747598E-3</v>
      </c>
      <c r="AM19" s="20">
        <v>0.36868216680753402</v>
      </c>
      <c r="AN19" s="20">
        <v>0.36696915837266703</v>
      </c>
      <c r="AO19" s="20">
        <v>0.36910674338745603</v>
      </c>
      <c r="AP19" s="20">
        <v>0.36915663416111499</v>
      </c>
      <c r="AQ19" s="20">
        <v>0.36937539688622401</v>
      </c>
      <c r="AR19" s="20">
        <v>0.368734358007341</v>
      </c>
      <c r="AS19" s="20">
        <v>0.36867074293705615</v>
      </c>
      <c r="AT19" s="20">
        <v>7.981532094148674E-4</v>
      </c>
      <c r="AU19" s="20">
        <v>0.34972352161380199</v>
      </c>
      <c r="AV19" s="20">
        <v>0.348988239697134</v>
      </c>
      <c r="AW19" s="20">
        <v>0.34797333876200998</v>
      </c>
      <c r="AX19" s="20">
        <v>0.34837256276824202</v>
      </c>
      <c r="AY19" s="20">
        <v>0.34778975117405903</v>
      </c>
      <c r="AZ19" s="20">
        <v>0.34856948280304945</v>
      </c>
      <c r="BA19" s="20">
        <v>7.0842212614936971E-4</v>
      </c>
      <c r="BB19" s="20">
        <v>0.75262195858455005</v>
      </c>
      <c r="BC19" s="20">
        <v>0.76186776143710999</v>
      </c>
      <c r="BD19" s="20">
        <v>0.76994814684925705</v>
      </c>
      <c r="BE19" s="20">
        <v>0.746877437979234</v>
      </c>
      <c r="BF19" s="20">
        <v>0.75563051630564204</v>
      </c>
      <c r="BG19" s="20">
        <v>0.76200359467545498</v>
      </c>
      <c r="BH19" s="20">
        <v>0.75815823597187448</v>
      </c>
      <c r="BI19" s="20">
        <v>7.4369068234523897E-3</v>
      </c>
      <c r="BJ19" s="20">
        <v>0.69929259174098501</v>
      </c>
      <c r="BK19" s="20">
        <v>0.70819079484455605</v>
      </c>
      <c r="BL19" s="20">
        <v>0.71548283556590098</v>
      </c>
      <c r="BM19" s="20">
        <v>0.70695227566015595</v>
      </c>
      <c r="BN19" s="20">
        <v>0.71622797659918203</v>
      </c>
      <c r="BO19" s="20">
        <v>0.72356492605039602</v>
      </c>
      <c r="BP19" s="20">
        <v>0.71161856674352941</v>
      </c>
      <c r="BQ19" s="20">
        <v>7.7926063875446514E-3</v>
      </c>
    </row>
    <row r="20" spans="1:185" s="20" customFormat="1" ht="13.5" customHeight="1" x14ac:dyDescent="0.2">
      <c r="A20" s="29" t="s">
        <v>101</v>
      </c>
      <c r="B20" s="39" t="s">
        <v>123</v>
      </c>
      <c r="C20" s="20">
        <v>6.2921360122027297</v>
      </c>
      <c r="D20" s="20">
        <v>6.2508418702449902</v>
      </c>
      <c r="E20" s="20">
        <v>6.4030656771378798</v>
      </c>
      <c r="F20" s="20">
        <v>6.3659066749169897</v>
      </c>
      <c r="G20" s="20">
        <v>6.3279875586256464</v>
      </c>
      <c r="H20" s="20">
        <v>5.9815077272150304E-2</v>
      </c>
      <c r="I20" s="20">
        <v>6.6362761281398797</v>
      </c>
      <c r="J20" s="20">
        <v>6.5851981814295497</v>
      </c>
      <c r="K20" s="20">
        <v>6.5422637013861697</v>
      </c>
      <c r="L20" s="20">
        <v>6.65780983198455</v>
      </c>
      <c r="M20" s="20">
        <v>6.6031910952753599</v>
      </c>
      <c r="N20" s="20">
        <v>6.5830796511193599</v>
      </c>
      <c r="O20" s="20">
        <v>6.6013030982224778</v>
      </c>
      <c r="P20" s="20">
        <v>3.7631549403293739E-2</v>
      </c>
      <c r="Q20" s="20">
        <v>0.19003312736671199</v>
      </c>
      <c r="R20" s="20">
        <v>0.203846092648682</v>
      </c>
      <c r="S20" s="20">
        <v>0.21304664234973</v>
      </c>
      <c r="T20" s="20">
        <v>0.18686488894076</v>
      </c>
      <c r="U20" s="20">
        <v>0.18399963009567999</v>
      </c>
      <c r="V20" s="20">
        <v>0.1955580762803128</v>
      </c>
      <c r="W20" s="20">
        <v>1.1083640226101161E-2</v>
      </c>
      <c r="X20" s="20">
        <v>0.22249529102717699</v>
      </c>
      <c r="Y20" s="20">
        <v>0.225587213746514</v>
      </c>
      <c r="Z20" s="20">
        <v>0.22846807946309999</v>
      </c>
      <c r="AA20" s="20">
        <v>0.216171080482008</v>
      </c>
      <c r="AB20" s="20">
        <v>0.21501304116962799</v>
      </c>
      <c r="AC20" s="20">
        <v>0.21449450408721599</v>
      </c>
      <c r="AD20" s="20">
        <v>0.2203715349959405</v>
      </c>
      <c r="AE20" s="20">
        <v>5.4492269074067849E-3</v>
      </c>
      <c r="AF20" s="20">
        <v>6.2884798345459201</v>
      </c>
      <c r="AG20" s="20">
        <v>6.2407541074403099</v>
      </c>
      <c r="AH20" s="20">
        <v>6.2052020602573101</v>
      </c>
      <c r="AI20" s="20">
        <v>6.2230394798440498</v>
      </c>
      <c r="AJ20" s="20">
        <v>6.1885099857451102</v>
      </c>
      <c r="AK20" s="20">
        <v>6.2291970935665404</v>
      </c>
      <c r="AL20" s="20">
        <v>3.4400949175410499E-2</v>
      </c>
      <c r="AM20" s="20">
        <v>0.23121877903538099</v>
      </c>
      <c r="AN20" s="20">
        <v>0.247885903685515</v>
      </c>
      <c r="AO20" s="20">
        <v>0.238642695981124</v>
      </c>
      <c r="AP20" s="20">
        <v>0.211945167781315</v>
      </c>
      <c r="AQ20" s="20">
        <v>0.212784254964097</v>
      </c>
      <c r="AR20" s="20">
        <v>0.21860199960370699</v>
      </c>
      <c r="AS20" s="20">
        <v>0.2268464668418565</v>
      </c>
      <c r="AT20" s="20">
        <v>1.3470287024593902E-2</v>
      </c>
      <c r="AU20" s="20">
        <v>5.71086353372409E-2</v>
      </c>
      <c r="AV20" s="20">
        <v>5.2532007296725199E-2</v>
      </c>
      <c r="AW20" s="20">
        <v>6.21015507582518E-2</v>
      </c>
      <c r="AX20" s="20">
        <v>5.9549998800989302E-2</v>
      </c>
      <c r="AY20" s="20">
        <v>6.7609990544987605E-2</v>
      </c>
      <c r="AZ20" s="20">
        <v>5.9780436547638961E-2</v>
      </c>
      <c r="BA20" s="20">
        <v>5.0283364414998085E-3</v>
      </c>
      <c r="BB20" s="20">
        <v>5.6924282413720597</v>
      </c>
      <c r="BC20" s="20">
        <v>5.67376308117489</v>
      </c>
      <c r="BD20" s="20">
        <v>5.6345133447145201</v>
      </c>
      <c r="BE20" s="20">
        <v>5.7268833158073802</v>
      </c>
      <c r="BF20" s="20">
        <v>5.7083448755385504</v>
      </c>
      <c r="BG20" s="20">
        <v>5.6766706841217998</v>
      </c>
      <c r="BH20" s="20">
        <v>5.6854339237882003</v>
      </c>
      <c r="BI20" s="20">
        <v>2.9148449350650876E-2</v>
      </c>
      <c r="BJ20" s="20">
        <v>6.7178154663578296</v>
      </c>
      <c r="BK20" s="20">
        <v>6.6622296546110196</v>
      </c>
      <c r="BL20" s="20">
        <v>6.6283124209008299</v>
      </c>
      <c r="BM20" s="20">
        <v>6.6525588727025502</v>
      </c>
      <c r="BN20" s="20">
        <v>6.6002033500871899</v>
      </c>
      <c r="BO20" s="20">
        <v>6.5608621680175201</v>
      </c>
      <c r="BP20" s="20">
        <v>6.6369969887794902</v>
      </c>
      <c r="BQ20" s="20">
        <v>4.9389928923139904E-2</v>
      </c>
    </row>
    <row r="21" spans="1:185" s="35" customFormat="1" ht="13.5" customHeight="1" thickBot="1" x14ac:dyDescent="0.25">
      <c r="A21" s="30"/>
      <c r="B21" s="40" t="s">
        <v>124</v>
      </c>
      <c r="C21" s="52">
        <v>61.600236057684498</v>
      </c>
      <c r="D21" s="52">
        <v>60.589788063309904</v>
      </c>
      <c r="E21" s="52">
        <v>63.396354611296701</v>
      </c>
      <c r="F21" s="52">
        <v>62.495886916438103</v>
      </c>
      <c r="G21" s="52">
        <v>62.020566412182305</v>
      </c>
      <c r="H21" s="52">
        <v>1.041936543305626</v>
      </c>
      <c r="I21" s="52">
        <v>67.501719064707203</v>
      </c>
      <c r="J21" s="52">
        <v>65.926927911396703</v>
      </c>
      <c r="K21" s="52">
        <v>64.567812275394303</v>
      </c>
      <c r="L21" s="52">
        <v>67.940099123260794</v>
      </c>
      <c r="M21" s="52">
        <v>66.248745608316796</v>
      </c>
      <c r="N21" s="52">
        <v>65.386651874043196</v>
      </c>
      <c r="O21" s="52">
        <v>66.261992642853158</v>
      </c>
      <c r="P21" s="52">
        <v>1.1620295031999666</v>
      </c>
      <c r="Q21" s="35">
        <v>2.9668838891139502</v>
      </c>
      <c r="R21" s="35">
        <v>3.0186585201760199</v>
      </c>
      <c r="S21" s="35">
        <v>3.0762912452028699</v>
      </c>
      <c r="T21" s="35">
        <v>2.9822892890844299</v>
      </c>
      <c r="U21" s="35">
        <v>2.9880629780305301</v>
      </c>
      <c r="V21" s="35">
        <v>3.0064371843215603</v>
      </c>
      <c r="W21" s="35">
        <v>3.8766341933864017E-2</v>
      </c>
      <c r="X21" s="35">
        <v>3.0020156734480898</v>
      </c>
      <c r="Y21" s="35">
        <v>3.0072351997706002</v>
      </c>
      <c r="Z21" s="35">
        <v>3.0137759720832298</v>
      </c>
      <c r="AA21" s="35">
        <v>2.9820311368861998</v>
      </c>
      <c r="AB21" s="35">
        <v>2.9834955724216701</v>
      </c>
      <c r="AC21" s="35">
        <v>2.9845988203925198</v>
      </c>
      <c r="AD21" s="35">
        <v>2.9955253958337185</v>
      </c>
      <c r="AE21" s="35">
        <v>1.2639412380401024E-2</v>
      </c>
      <c r="AF21" s="52">
        <v>60.568689963534297</v>
      </c>
      <c r="AG21" s="52">
        <v>59.075817816650599</v>
      </c>
      <c r="AH21" s="52">
        <v>57.870933814194998</v>
      </c>
      <c r="AI21" s="52">
        <v>58.740818075890502</v>
      </c>
      <c r="AJ21" s="52">
        <v>57.556821227462898</v>
      </c>
      <c r="AK21" s="52">
        <v>58.762616179546661</v>
      </c>
      <c r="AL21" s="52">
        <v>1.0591989277906988</v>
      </c>
      <c r="AM21" s="35">
        <v>2.9196039998517298</v>
      </c>
      <c r="AN21" s="35">
        <v>2.9230572424269901</v>
      </c>
      <c r="AO21" s="35">
        <v>2.94011898543204</v>
      </c>
      <c r="AP21" s="35">
        <v>2.92343277604036</v>
      </c>
      <c r="AQ21" s="35">
        <v>2.9228916691698998</v>
      </c>
      <c r="AR21" s="35">
        <v>2.9271652283472598</v>
      </c>
      <c r="AS21" s="35">
        <v>2.9260449835447133</v>
      </c>
      <c r="AT21" s="35">
        <v>6.6647376174175784E-3</v>
      </c>
      <c r="AU21" s="35">
        <v>2.53784740792194</v>
      </c>
      <c r="AV21" s="35">
        <v>2.5389402187107399</v>
      </c>
      <c r="AW21" s="35">
        <v>2.5333886968927999</v>
      </c>
      <c r="AX21" s="35">
        <v>2.53474056902949</v>
      </c>
      <c r="AY21" s="35">
        <v>2.5336027077538201</v>
      </c>
      <c r="AZ21" s="35">
        <v>2.5357039200617577</v>
      </c>
      <c r="BA21" s="35">
        <v>2.2703112495264491E-3</v>
      </c>
      <c r="BB21" s="52">
        <v>50.9108884076634</v>
      </c>
      <c r="BC21" s="52">
        <v>49.949056608312098</v>
      </c>
      <c r="BD21" s="52">
        <v>48.952169430810002</v>
      </c>
      <c r="BE21" s="52">
        <v>51.777524245739102</v>
      </c>
      <c r="BF21" s="52">
        <v>50.873554453443603</v>
      </c>
      <c r="BG21" s="52">
        <v>50.016752713797402</v>
      </c>
      <c r="BH21" s="52">
        <v>50.413324309960934</v>
      </c>
      <c r="BI21" s="52">
        <v>0.89705168855295636</v>
      </c>
      <c r="BJ21" s="52">
        <v>66.425016369841998</v>
      </c>
      <c r="BK21" s="52">
        <v>64.803487514701601</v>
      </c>
      <c r="BL21" s="52">
        <v>63.6989231410654</v>
      </c>
      <c r="BM21" s="52">
        <v>64.970966513319794</v>
      </c>
      <c r="BN21" s="52">
        <v>63.3760269264058</v>
      </c>
      <c r="BO21" s="52">
        <v>62.229748451046</v>
      </c>
      <c r="BP21" s="52">
        <v>64.25069481939677</v>
      </c>
      <c r="BQ21" s="52">
        <v>1.3357747697851681</v>
      </c>
      <c r="BS21" s="52"/>
      <c r="BT21" s="52"/>
      <c r="BU21" s="52"/>
      <c r="BV21" s="52"/>
      <c r="BW21" s="52"/>
      <c r="BX21" s="52"/>
      <c r="BY21" s="52"/>
      <c r="BZ21" s="52"/>
      <c r="CA21" s="52"/>
      <c r="CF21" s="52"/>
      <c r="CG21" s="52"/>
      <c r="CH21" s="52"/>
      <c r="CI21" s="52"/>
      <c r="CN21" s="52"/>
      <c r="CO21" s="52"/>
      <c r="CT21" s="52"/>
      <c r="CU21" s="52"/>
      <c r="CV21" s="52"/>
      <c r="CW21" s="52"/>
      <c r="CX21" s="52"/>
      <c r="CY21" s="52"/>
      <c r="CZ21" s="52"/>
      <c r="DA21" s="52"/>
      <c r="DK21" s="52"/>
      <c r="DL21" s="52"/>
      <c r="EB21" s="52"/>
      <c r="EC21" s="52"/>
      <c r="ED21" s="52"/>
      <c r="EF21" s="52"/>
      <c r="EG21" s="52"/>
      <c r="EH21" s="52"/>
      <c r="EL21" s="52"/>
      <c r="EM21" s="52"/>
      <c r="EP21" s="52"/>
      <c r="ER21" s="52"/>
      <c r="ES21" s="52"/>
    </row>
    <row r="22" spans="1:185" s="49" customFormat="1" ht="13.5" customHeight="1" x14ac:dyDescent="0.2">
      <c r="A22" s="28" t="s">
        <v>42</v>
      </c>
      <c r="B22" s="32" t="s">
        <v>122</v>
      </c>
      <c r="C22" s="49">
        <v>190.801953611594</v>
      </c>
      <c r="D22" s="49">
        <v>190.84254542224099</v>
      </c>
      <c r="E22" s="49">
        <v>190.82907207481301</v>
      </c>
      <c r="F22" s="49">
        <v>190.816795202158</v>
      </c>
      <c r="G22" s="49">
        <v>190.8225915777015</v>
      </c>
      <c r="H22" s="49">
        <v>1.4997302834292245E-2</v>
      </c>
      <c r="I22" s="49">
        <v>197.05849167663999</v>
      </c>
      <c r="J22" s="49">
        <v>196.95065652374799</v>
      </c>
      <c r="K22" s="49">
        <v>196.87579734489799</v>
      </c>
      <c r="L22" s="49">
        <v>196.16664528528199</v>
      </c>
      <c r="M22" s="49">
        <v>195.867802359384</v>
      </c>
      <c r="N22" s="49">
        <v>195.88328946527801</v>
      </c>
      <c r="O22" s="49">
        <v>196.46711377587167</v>
      </c>
      <c r="P22" s="49">
        <v>0.50676588670096312</v>
      </c>
      <c r="Q22" s="49">
        <v>208.188404708158</v>
      </c>
      <c r="R22" s="49">
        <v>208.21067948049699</v>
      </c>
      <c r="S22" s="49">
        <v>208.49197033911</v>
      </c>
      <c r="T22" s="49">
        <v>208.55659540005601</v>
      </c>
      <c r="U22" s="49">
        <v>208.561041079869</v>
      </c>
      <c r="V22" s="49">
        <v>208.401738201538</v>
      </c>
      <c r="W22" s="49">
        <v>0.16704167857857416</v>
      </c>
      <c r="X22" s="49">
        <v>203.27986761853299</v>
      </c>
      <c r="Y22" s="49">
        <v>203.35553210459801</v>
      </c>
      <c r="Z22" s="49">
        <v>203.313989392346</v>
      </c>
      <c r="AA22" s="49">
        <v>204.45139202950699</v>
      </c>
      <c r="AB22" s="49">
        <v>204.37258172397199</v>
      </c>
      <c r="AC22" s="49">
        <v>204.29356439166901</v>
      </c>
      <c r="AD22" s="49">
        <v>203.84448787677084</v>
      </c>
      <c r="AE22" s="49">
        <v>0.53043816847079905</v>
      </c>
      <c r="AF22" s="49">
        <v>186.861238384421</v>
      </c>
      <c r="AG22" s="49">
        <v>186.83648892295099</v>
      </c>
      <c r="AH22" s="49">
        <v>186.74221917300201</v>
      </c>
      <c r="AI22" s="49">
        <v>187.23371860224501</v>
      </c>
      <c r="AJ22" s="49">
        <v>187.11473847701299</v>
      </c>
      <c r="AK22" s="49">
        <v>186.9576807119264</v>
      </c>
      <c r="AL22" s="49">
        <v>0.18508176867045842</v>
      </c>
      <c r="AM22" s="49">
        <v>195.74633293868601</v>
      </c>
      <c r="AN22" s="49">
        <v>195.427536355157</v>
      </c>
      <c r="AO22" s="49">
        <v>195.726479630532</v>
      </c>
      <c r="AP22" s="49">
        <v>197.078894948342</v>
      </c>
      <c r="AQ22" s="49">
        <v>197.22310641006999</v>
      </c>
      <c r="AR22" s="49">
        <v>197.05312283339501</v>
      </c>
      <c r="AS22" s="49">
        <v>196.37591218603032</v>
      </c>
      <c r="AT22" s="49">
        <v>0.75145264517799093</v>
      </c>
      <c r="AU22" s="49">
        <v>201.34874295272201</v>
      </c>
      <c r="AV22" s="49">
        <v>201.27364527185</v>
      </c>
      <c r="AW22" s="49">
        <v>201.48382756250501</v>
      </c>
      <c r="AX22" s="49">
        <v>201.53960740665499</v>
      </c>
      <c r="AY22" s="49">
        <v>201.36726711803101</v>
      </c>
      <c r="AZ22" s="49">
        <v>201.40261806235259</v>
      </c>
      <c r="BA22" s="49">
        <v>9.6070037742856024E-2</v>
      </c>
      <c r="BB22" s="49">
        <v>169.00826563848699</v>
      </c>
      <c r="BC22" s="49">
        <v>168.92934076296399</v>
      </c>
      <c r="BD22" s="49">
        <v>168.84806438304301</v>
      </c>
      <c r="BE22" s="49">
        <v>171.102842691212</v>
      </c>
      <c r="BF22" s="49">
        <v>170.97687671898399</v>
      </c>
      <c r="BG22" s="49">
        <v>170.84391491506901</v>
      </c>
      <c r="BH22" s="49">
        <v>169.95155085162651</v>
      </c>
      <c r="BI22" s="49">
        <v>1.026763726548138</v>
      </c>
      <c r="BJ22" s="49">
        <v>188.09523356468199</v>
      </c>
      <c r="BK22" s="49">
        <v>188.02498632480601</v>
      </c>
      <c r="BL22" s="49">
        <v>187.844966323161</v>
      </c>
      <c r="BM22" s="49">
        <v>188.026164069781</v>
      </c>
      <c r="BN22" s="49">
        <v>187.837162658837</v>
      </c>
      <c r="BO22" s="49">
        <v>187.85834890458699</v>
      </c>
      <c r="BP22" s="49">
        <v>187.9478103076423</v>
      </c>
      <c r="BQ22" s="49">
        <v>0.10380446068569389</v>
      </c>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c r="FC22" s="33"/>
      <c r="FD22" s="33"/>
      <c r="FE22" s="33"/>
      <c r="FF22" s="33"/>
      <c r="FG22" s="33"/>
      <c r="FH22" s="33"/>
      <c r="FI22" s="33"/>
      <c r="FJ22" s="33"/>
      <c r="FK22" s="33"/>
      <c r="FL22" s="33"/>
      <c r="FM22" s="33"/>
      <c r="FN22" s="33"/>
      <c r="FO22" s="33"/>
      <c r="FP22" s="33"/>
      <c r="FQ22" s="33"/>
      <c r="FR22" s="33"/>
      <c r="FS22" s="33"/>
      <c r="FT22" s="33"/>
      <c r="FU22" s="33"/>
      <c r="FV22" s="33"/>
      <c r="FW22" s="33"/>
      <c r="FX22" s="33"/>
      <c r="FY22" s="33"/>
      <c r="FZ22" s="33"/>
      <c r="GA22" s="33"/>
      <c r="GB22" s="33"/>
      <c r="GC22" s="33"/>
    </row>
    <row r="23" spans="1:185" s="43" customFormat="1" ht="13.5" customHeight="1" x14ac:dyDescent="0.2">
      <c r="A23" s="29" t="s">
        <v>43</v>
      </c>
      <c r="B23" s="26" t="s">
        <v>121</v>
      </c>
      <c r="C23" s="20">
        <v>1.32936155227242</v>
      </c>
      <c r="D23" s="20">
        <v>1.33052271599264</v>
      </c>
      <c r="E23" s="20">
        <v>1.3243268548660301</v>
      </c>
      <c r="F23" s="20">
        <v>1.32519542512444</v>
      </c>
      <c r="G23" s="20">
        <v>1.3273516370638825</v>
      </c>
      <c r="H23" s="20">
        <v>2.6407412780391762E-3</v>
      </c>
      <c r="I23" s="20">
        <v>1.3116521420673199</v>
      </c>
      <c r="J23" s="20">
        <v>1.3120611237919699</v>
      </c>
      <c r="K23" s="20">
        <v>1.31250370872531</v>
      </c>
      <c r="L23" s="20">
        <v>1.3107620054140301</v>
      </c>
      <c r="M23" s="20">
        <v>1.3113023162866699</v>
      </c>
      <c r="N23" s="20">
        <v>1.31082577519487</v>
      </c>
      <c r="O23" s="20">
        <v>1.3115178452466951</v>
      </c>
      <c r="P23" s="20">
        <v>6.300557586619227E-4</v>
      </c>
      <c r="Q23" s="20">
        <v>1.30213783586166</v>
      </c>
      <c r="R23" s="20">
        <v>1.30274399315673</v>
      </c>
      <c r="S23" s="20">
        <v>1.3041182095075201</v>
      </c>
      <c r="T23" s="20">
        <v>1.3028378556744999</v>
      </c>
      <c r="U23" s="20">
        <v>1.3031561187643099</v>
      </c>
      <c r="V23" s="20">
        <v>1.302998802592944</v>
      </c>
      <c r="W23" s="20">
        <v>6.4960229215917564E-4</v>
      </c>
      <c r="X23" s="20">
        <v>1.2947073978378001</v>
      </c>
      <c r="Y23" s="20">
        <v>1.2947327930889001</v>
      </c>
      <c r="Z23" s="20">
        <v>1.2954497371601199</v>
      </c>
      <c r="AA23" s="20">
        <v>1.29665091281981</v>
      </c>
      <c r="AB23" s="20">
        <v>1.2976760563705001</v>
      </c>
      <c r="AC23" s="20">
        <v>1.2973169719052</v>
      </c>
      <c r="AD23" s="20">
        <v>1.296088978197055</v>
      </c>
      <c r="AE23" s="20">
        <v>1.1901811932140351E-3</v>
      </c>
      <c r="AF23" s="20">
        <v>1.3223659557201199</v>
      </c>
      <c r="AG23" s="20">
        <v>1.32289801826872</v>
      </c>
      <c r="AH23" s="20">
        <v>1.32340816378298</v>
      </c>
      <c r="AI23" s="20">
        <v>1.3238459525247599</v>
      </c>
      <c r="AJ23" s="20">
        <v>1.3241353857990901</v>
      </c>
      <c r="AK23" s="20">
        <v>1.3233306952191337</v>
      </c>
      <c r="AL23" s="20">
        <v>6.3827110904892141E-4</v>
      </c>
      <c r="AM23" s="20">
        <v>1.2934237150071699</v>
      </c>
      <c r="AN23" s="20">
        <v>1.2921265092054099</v>
      </c>
      <c r="AO23" s="20">
        <v>1.29349991130708</v>
      </c>
      <c r="AP23" s="20">
        <v>1.29350668651107</v>
      </c>
      <c r="AQ23" s="20">
        <v>1.29355463526387</v>
      </c>
      <c r="AR23" s="20">
        <v>1.29306758654756</v>
      </c>
      <c r="AS23" s="20">
        <v>1.2931965073070266</v>
      </c>
      <c r="AT23" s="20">
        <v>5.0491923414069516E-4</v>
      </c>
      <c r="AU23" s="20">
        <v>1.2829538682977299</v>
      </c>
      <c r="AV23" s="20">
        <v>1.2823013364264699</v>
      </c>
      <c r="AW23" s="20">
        <v>1.28139620981808</v>
      </c>
      <c r="AX23" s="20">
        <v>1.28179984126359</v>
      </c>
      <c r="AY23" s="20">
        <v>1.2811519832084299</v>
      </c>
      <c r="AZ23" s="20">
        <v>1.28192064780286</v>
      </c>
      <c r="BA23" s="20">
        <v>6.4698424984015711E-4</v>
      </c>
      <c r="BB23" s="20">
        <v>1.36112104649256</v>
      </c>
      <c r="BC23" s="20">
        <v>1.36056780263516</v>
      </c>
      <c r="BD23" s="20">
        <v>1.36213171223342</v>
      </c>
      <c r="BE23" s="20">
        <v>1.3592042949913801</v>
      </c>
      <c r="BF23" s="20">
        <v>1.35919752578775</v>
      </c>
      <c r="BG23" s="20">
        <v>1.36013472735746</v>
      </c>
      <c r="BH23" s="20">
        <v>1.3603928515829551</v>
      </c>
      <c r="BI23" s="20">
        <v>1.0402412142242129E-3</v>
      </c>
      <c r="BJ23" s="20">
        <v>1.29847453153571</v>
      </c>
      <c r="BK23" s="20">
        <v>1.29871970868715</v>
      </c>
      <c r="BL23" s="20">
        <v>1.29873956190378</v>
      </c>
      <c r="BM23" s="20">
        <v>1.30033901508011</v>
      </c>
      <c r="BN23" s="20">
        <v>1.30024047426582</v>
      </c>
      <c r="BO23" s="20">
        <v>1.30050593357441</v>
      </c>
      <c r="BP23" s="20">
        <v>1.2995032041744967</v>
      </c>
      <c r="BQ23" s="20">
        <v>8.6629434961591075E-4</v>
      </c>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c r="GB23" s="20"/>
      <c r="GC23" s="20"/>
    </row>
    <row r="24" spans="1:185" s="20" customFormat="1" ht="13.5" customHeight="1" x14ac:dyDescent="0.2">
      <c r="A24" s="29" t="s">
        <v>126</v>
      </c>
      <c r="B24" s="26" t="s">
        <v>123</v>
      </c>
      <c r="C24" s="20">
        <v>-7.6196127424030299E-2</v>
      </c>
      <c r="D24" s="20">
        <v>-7.6002667329730794E-2</v>
      </c>
      <c r="E24" s="20">
        <v>-7.2459934733711207E-2</v>
      </c>
      <c r="F24" s="20">
        <v>-7.2804025419027904E-2</v>
      </c>
      <c r="G24" s="20">
        <v>-7.4365688726625051E-2</v>
      </c>
      <c r="H24" s="20">
        <v>1.739317059925172E-3</v>
      </c>
      <c r="I24" s="20">
        <v>-5.7619153108886101E-2</v>
      </c>
      <c r="J24" s="20">
        <v>-5.93004654406699E-2</v>
      </c>
      <c r="K24" s="20">
        <v>-6.0976056593705599E-2</v>
      </c>
      <c r="L24" s="20">
        <v>-5.8718221494489797E-2</v>
      </c>
      <c r="M24" s="20">
        <v>-6.1802704336296997E-2</v>
      </c>
      <c r="N24" s="20">
        <v>-6.2820208495745697E-2</v>
      </c>
      <c r="O24" s="20">
        <v>-6.0206134911632347E-2</v>
      </c>
      <c r="P24" s="20">
        <v>1.8120794869774233E-3</v>
      </c>
      <c r="Q24" s="20">
        <v>-2.1047055965850599E-2</v>
      </c>
      <c r="R24" s="20">
        <v>-2.1225996158798999E-2</v>
      </c>
      <c r="S24" s="20">
        <v>-1.7400414711242599E-2</v>
      </c>
      <c r="T24" s="20">
        <v>-1.98265904353329E-2</v>
      </c>
      <c r="U24" s="20">
        <v>-1.84273130452394E-2</v>
      </c>
      <c r="V24" s="20">
        <v>-1.9585474063292897E-2</v>
      </c>
      <c r="W24" s="20">
        <v>1.4833403401994323E-3</v>
      </c>
      <c r="X24" s="20">
        <v>-2.2231733699550799E-2</v>
      </c>
      <c r="Y24" s="20">
        <v>-2.22744293709446E-2</v>
      </c>
      <c r="Z24" s="20">
        <v>-2.3465823251553102E-2</v>
      </c>
      <c r="AA24" s="20">
        <v>-2.2522323024245401E-2</v>
      </c>
      <c r="AB24" s="20">
        <v>-2.1814465812485698E-2</v>
      </c>
      <c r="AC24" s="20">
        <v>-2.1034431963767E-2</v>
      </c>
      <c r="AD24" s="20">
        <v>-2.2223867853757767E-2</v>
      </c>
      <c r="AE24" s="20">
        <v>7.3217880389627853E-4</v>
      </c>
      <c r="AF24" s="20">
        <v>-7.5649694344876506E-2</v>
      </c>
      <c r="AG24" s="20">
        <v>-7.6545627520818602E-2</v>
      </c>
      <c r="AH24" s="20">
        <v>-7.8525532605005999E-2</v>
      </c>
      <c r="AI24" s="20">
        <v>-7.7195532141767095E-2</v>
      </c>
      <c r="AJ24" s="20">
        <v>-8.0510559283118496E-2</v>
      </c>
      <c r="AK24" s="20">
        <v>-7.7685389179117353E-2</v>
      </c>
      <c r="AL24" s="20">
        <v>1.6953169087536466E-3</v>
      </c>
      <c r="AM24" s="20">
        <v>-2.8418562887805501E-2</v>
      </c>
      <c r="AN24" s="20">
        <v>-3.0048059607166201E-2</v>
      </c>
      <c r="AO24" s="20">
        <v>-2.8947649159148998E-2</v>
      </c>
      <c r="AP24" s="20">
        <v>-2.4320887440873701E-2</v>
      </c>
      <c r="AQ24" s="20">
        <v>-2.52687987300819E-2</v>
      </c>
      <c r="AR24" s="20">
        <v>-2.5941732941363201E-2</v>
      </c>
      <c r="AS24" s="20">
        <v>-2.7157615127739915E-2</v>
      </c>
      <c r="AT24" s="20">
        <v>2.0913273783455619E-3</v>
      </c>
      <c r="AU24" s="20">
        <v>-1.46707881898275E-2</v>
      </c>
      <c r="AV24" s="20">
        <v>-1.2680760742432099E-2</v>
      </c>
      <c r="AW24" s="20">
        <v>-1.5648317442669299E-2</v>
      </c>
      <c r="AX24" s="20">
        <v>-1.47369019034634E-2</v>
      </c>
      <c r="AY24" s="20">
        <v>-1.6987231506515599E-2</v>
      </c>
      <c r="AZ24" s="20">
        <v>-1.4944799956981581E-2</v>
      </c>
      <c r="BA24" s="20">
        <v>1.4078807549940927E-3</v>
      </c>
      <c r="BB24" s="20">
        <v>-0.13934256261137601</v>
      </c>
      <c r="BC24" s="20">
        <v>-0.14180198158244101</v>
      </c>
      <c r="BD24" s="20">
        <v>-0.142430546783713</v>
      </c>
      <c r="BE24" s="20">
        <v>-0.13219665556927501</v>
      </c>
      <c r="BF24" s="20">
        <v>-0.132086669337632</v>
      </c>
      <c r="BG24" s="20">
        <v>-0.13242683706123001</v>
      </c>
      <c r="BH24" s="20">
        <v>-0.13671420882427784</v>
      </c>
      <c r="BI24" s="20">
        <v>4.5766465285215991E-3</v>
      </c>
      <c r="BJ24" s="20">
        <v>-5.9638488804109803E-2</v>
      </c>
      <c r="BK24" s="20">
        <v>-6.09853115725284E-2</v>
      </c>
      <c r="BL24" s="20">
        <v>-6.1627263492665403E-2</v>
      </c>
      <c r="BM24" s="20">
        <v>-6.2988248478718895E-2</v>
      </c>
      <c r="BN24" s="20">
        <v>-6.4107876122059301E-2</v>
      </c>
      <c r="BO24" s="20">
        <v>-6.44795272405118E-2</v>
      </c>
      <c r="BP24" s="20">
        <v>-6.2304452618432267E-2</v>
      </c>
      <c r="BQ24" s="20">
        <v>1.7203170247523168E-3</v>
      </c>
    </row>
    <row r="25" spans="1:185" s="35" customFormat="1" ht="13.5" customHeight="1" thickBot="1" x14ac:dyDescent="0.25">
      <c r="A25" s="30"/>
      <c r="B25" s="34" t="s">
        <v>124</v>
      </c>
      <c r="C25" s="35">
        <v>0.99703871681879297</v>
      </c>
      <c r="D25" s="35">
        <v>0.99899335343929896</v>
      </c>
      <c r="E25" s="35">
        <v>0.98955485052536496</v>
      </c>
      <c r="F25" s="35">
        <v>0.99058792728696199</v>
      </c>
      <c r="G25" s="35">
        <v>0.99404371201760466</v>
      </c>
      <c r="H25" s="35">
        <v>4.0484975473485361E-3</v>
      </c>
      <c r="I25" s="35">
        <v>0.98269502474997705</v>
      </c>
      <c r="J25" s="35">
        <v>0.98449356227977902</v>
      </c>
      <c r="K25" s="35">
        <v>0.98618770333563299</v>
      </c>
      <c r="L25" s="35">
        <v>0.98031488978178205</v>
      </c>
      <c r="M25" s="35">
        <v>0.98090647905310002</v>
      </c>
      <c r="N25" s="35">
        <v>0.98079683574250798</v>
      </c>
      <c r="O25" s="35">
        <v>0.9825657491571298</v>
      </c>
      <c r="P25" s="35">
        <v>2.1525305867005381E-3</v>
      </c>
      <c r="Q25" s="35">
        <v>0.95879228564046604</v>
      </c>
      <c r="R25" s="35">
        <v>0.96100372583665095</v>
      </c>
      <c r="S25" s="35">
        <v>0.95964893963679898</v>
      </c>
      <c r="T25" s="35">
        <v>0.95897533179502903</v>
      </c>
      <c r="U25" s="35">
        <v>0.96022631155350102</v>
      </c>
      <c r="V25" s="35">
        <v>0.95972931889248925</v>
      </c>
      <c r="W25" s="35">
        <v>8.1536537180654494E-4</v>
      </c>
      <c r="X25" s="35">
        <v>0.966645144606055</v>
      </c>
      <c r="Y25" s="35">
        <v>0.96704084702556103</v>
      </c>
      <c r="Z25" s="35">
        <v>0.96698138586638405</v>
      </c>
      <c r="AA25" s="35">
        <v>0.96605400102646699</v>
      </c>
      <c r="AB25" s="35">
        <v>0.96714005934035296</v>
      </c>
      <c r="AC25" s="35">
        <v>0.96716275240878702</v>
      </c>
      <c r="AD25" s="35">
        <v>0.96683736504560125</v>
      </c>
      <c r="AE25" s="35">
        <v>3.8949873107133157E-4</v>
      </c>
      <c r="AF25" s="35">
        <v>1.0085988707236799</v>
      </c>
      <c r="AG25" s="35">
        <v>1.0112158825181199</v>
      </c>
      <c r="AH25" s="35">
        <v>1.01412979260299</v>
      </c>
      <c r="AI25" s="35">
        <v>1.00995090576839</v>
      </c>
      <c r="AJ25" s="35">
        <v>1.01403951869836</v>
      </c>
      <c r="AK25" s="35">
        <v>1.0115869940623079</v>
      </c>
      <c r="AL25" s="35">
        <v>2.2010947857607202E-3</v>
      </c>
      <c r="AM25" s="35">
        <v>0.94540716909458999</v>
      </c>
      <c r="AN25" s="35">
        <v>0.94429250626399897</v>
      </c>
      <c r="AO25" s="35">
        <v>0.94623910317302196</v>
      </c>
      <c r="AP25" s="35">
        <v>0.94595725974425804</v>
      </c>
      <c r="AQ25" s="35">
        <v>0.94517914664070002</v>
      </c>
      <c r="AR25" s="35">
        <v>0.94556512878218402</v>
      </c>
      <c r="AS25" s="35">
        <v>0.94544005228312544</v>
      </c>
      <c r="AT25" s="35">
        <v>6.2016730773008504E-4</v>
      </c>
      <c r="AU25" s="35">
        <v>0.950108757553074</v>
      </c>
      <c r="AV25" s="35">
        <v>0.95110258430015304</v>
      </c>
      <c r="AW25" s="35">
        <v>0.94791047720076305</v>
      </c>
      <c r="AX25" s="35">
        <v>0.94886570109701696</v>
      </c>
      <c r="AY25" s="35">
        <v>0.94728287957946899</v>
      </c>
      <c r="AZ25" s="35">
        <v>0.94905407994609514</v>
      </c>
      <c r="BA25" s="35">
        <v>1.3992268945317305E-3</v>
      </c>
      <c r="BB25" s="35">
        <v>1.0446324086835199</v>
      </c>
      <c r="BC25" s="35">
        <v>1.0478584677745399</v>
      </c>
      <c r="BD25" s="35">
        <v>1.04923245858211</v>
      </c>
      <c r="BE25" s="35">
        <v>1.03715706822558</v>
      </c>
      <c r="BF25" s="35">
        <v>1.04063420232598</v>
      </c>
      <c r="BG25" s="35">
        <v>1.0420439476801</v>
      </c>
      <c r="BH25" s="35">
        <v>1.0435930922119716</v>
      </c>
      <c r="BI25" s="35">
        <v>4.1563875213518117E-3</v>
      </c>
      <c r="BJ25" s="35">
        <v>0.98876533327563698</v>
      </c>
      <c r="BK25" s="35">
        <v>0.98994991510176999</v>
      </c>
      <c r="BL25" s="35">
        <v>0.99146509996188603</v>
      </c>
      <c r="BM25" s="35">
        <v>0.99079030727922102</v>
      </c>
      <c r="BN25" s="35">
        <v>0.99289074452228798</v>
      </c>
      <c r="BO25" s="35">
        <v>0.99456534164146104</v>
      </c>
      <c r="BP25" s="35">
        <v>0.9914044569637106</v>
      </c>
      <c r="BQ25" s="35">
        <v>1.9000774514957163E-3</v>
      </c>
    </row>
    <row r="26" spans="1:185" s="42" customFormat="1" ht="13.5" customHeight="1" x14ac:dyDescent="0.2">
      <c r="A26" s="29" t="s">
        <v>42</v>
      </c>
      <c r="B26" s="25" t="s">
        <v>122</v>
      </c>
      <c r="C26" s="53">
        <v>2.3898521517864499</v>
      </c>
      <c r="D26" s="53">
        <v>2.3895452609270702</v>
      </c>
      <c r="E26" s="53">
        <v>2.3896471177623</v>
      </c>
      <c r="F26" s="53">
        <v>2.3897399356587901</v>
      </c>
      <c r="G26" s="53">
        <v>2.3896961165336523</v>
      </c>
      <c r="H26" s="53">
        <v>1.1338585612274464E-4</v>
      </c>
      <c r="I26" s="53">
        <v>2.3433041752222499</v>
      </c>
      <c r="J26" s="53">
        <v>2.3440938687859898</v>
      </c>
      <c r="K26" s="53">
        <v>2.3446423284759499</v>
      </c>
      <c r="L26" s="53">
        <v>2.3498483375928201</v>
      </c>
      <c r="M26" s="53">
        <v>2.3520478345671099</v>
      </c>
      <c r="N26" s="53">
        <v>2.35193376636744</v>
      </c>
      <c r="O26" s="53">
        <v>2.3476450518352601</v>
      </c>
      <c r="P26" s="53">
        <v>3.7216146729437943E-3</v>
      </c>
      <c r="Q26" s="53">
        <v>2.26403837656648</v>
      </c>
      <c r="R26" s="53">
        <v>2.2638840260655302</v>
      </c>
      <c r="S26" s="53">
        <v>2.2619362727282999</v>
      </c>
      <c r="T26" s="53">
        <v>2.2614891581073699</v>
      </c>
      <c r="U26" s="53">
        <v>2.2614584053428799</v>
      </c>
      <c r="V26" s="53">
        <v>2.262561247762112</v>
      </c>
      <c r="W26" s="53">
        <v>1.1565364989518157E-3</v>
      </c>
      <c r="X26" s="53">
        <v>2.29846075390603</v>
      </c>
      <c r="Y26" s="53">
        <v>2.2979238563307001</v>
      </c>
      <c r="Z26" s="53">
        <v>2.2982186090082002</v>
      </c>
      <c r="AA26" s="53">
        <v>2.2901702092437701</v>
      </c>
      <c r="AB26" s="53">
        <v>2.2907264351291201</v>
      </c>
      <c r="AC26" s="53">
        <v>2.2912843375438898</v>
      </c>
      <c r="AD26" s="53">
        <v>2.2944640335269515</v>
      </c>
      <c r="AE26" s="53">
        <v>3.7540649072989782E-3</v>
      </c>
      <c r="AF26" s="53">
        <v>2.4199607606367399</v>
      </c>
      <c r="AG26" s="53">
        <v>2.4201518558603499</v>
      </c>
      <c r="AH26" s="53">
        <v>2.42087996215065</v>
      </c>
      <c r="AI26" s="53">
        <v>2.4170878240700802</v>
      </c>
      <c r="AJ26" s="53">
        <v>2.4180048949924799</v>
      </c>
      <c r="AK26" s="53">
        <v>2.4192170595420599</v>
      </c>
      <c r="AL26" s="53">
        <v>1.4279472785063045E-3</v>
      </c>
      <c r="AM26" s="53">
        <v>2.3529428141946802</v>
      </c>
      <c r="AN26" s="53">
        <v>2.3552943329848599</v>
      </c>
      <c r="AO26" s="53">
        <v>2.3530891450167699</v>
      </c>
      <c r="AP26" s="53">
        <v>2.3431548075148099</v>
      </c>
      <c r="AQ26" s="53">
        <v>2.3420995089404402</v>
      </c>
      <c r="AR26" s="53">
        <v>2.3433434818716399</v>
      </c>
      <c r="AS26" s="53">
        <v>2.3483206817538664</v>
      </c>
      <c r="AT26" s="53">
        <v>5.5211099152482979E-3</v>
      </c>
      <c r="AU26" s="53">
        <v>2.3122316295147201</v>
      </c>
      <c r="AV26" s="53">
        <v>2.3127698164422301</v>
      </c>
      <c r="AW26" s="53">
        <v>2.31126405182511</v>
      </c>
      <c r="AX26" s="53">
        <v>2.3108647038067698</v>
      </c>
      <c r="AY26" s="53">
        <v>2.31209890709605</v>
      </c>
      <c r="AZ26" s="53">
        <v>2.3118458217369762</v>
      </c>
      <c r="BA26" s="53">
        <v>6.8814456024992806E-4</v>
      </c>
      <c r="BB26" s="53">
        <v>2.5648342891843399</v>
      </c>
      <c r="BC26" s="53">
        <v>2.5655081681870602</v>
      </c>
      <c r="BD26" s="53">
        <v>2.5662024540139399</v>
      </c>
      <c r="BE26" s="53">
        <v>2.5470643660217802</v>
      </c>
      <c r="BF26" s="53">
        <v>2.5481268697678701</v>
      </c>
      <c r="BG26" s="53">
        <v>2.5492492318330502</v>
      </c>
      <c r="BH26" s="53">
        <v>2.55683089650134</v>
      </c>
      <c r="BI26" s="53">
        <v>8.7159075515747617E-3</v>
      </c>
      <c r="BJ26" s="53">
        <v>2.4104648042384902</v>
      </c>
      <c r="BK26" s="53">
        <v>2.4110037029226099</v>
      </c>
      <c r="BL26" s="53">
        <v>2.4123856382524398</v>
      </c>
      <c r="BM26" s="53">
        <v>2.41099466624325</v>
      </c>
      <c r="BN26" s="53">
        <v>2.4124455735378998</v>
      </c>
      <c r="BO26" s="53">
        <v>2.4122828604323701</v>
      </c>
      <c r="BP26" s="53">
        <v>2.4115962076045099</v>
      </c>
      <c r="BQ26" s="53">
        <v>7.9677503377921521E-4</v>
      </c>
      <c r="BR26" s="53"/>
      <c r="BS26" s="53"/>
      <c r="BT26" s="53"/>
      <c r="BU26" s="53"/>
      <c r="BV26" s="53"/>
      <c r="BW26" s="53"/>
      <c r="BX26" s="53"/>
      <c r="BY26" s="53"/>
      <c r="BZ26" s="53"/>
      <c r="CA26" s="53"/>
      <c r="CB26" s="53"/>
      <c r="CC26" s="53"/>
      <c r="CD26" s="53"/>
      <c r="CE26" s="53"/>
      <c r="CF26" s="53"/>
      <c r="CG26" s="53"/>
      <c r="CH26" s="53"/>
      <c r="CI26" s="53"/>
      <c r="CJ26" s="53"/>
      <c r="CK26" s="53"/>
      <c r="CL26" s="53"/>
      <c r="CM26" s="53"/>
      <c r="CN26" s="53"/>
      <c r="CO26" s="53"/>
      <c r="CP26" s="53"/>
      <c r="CQ26" s="53"/>
      <c r="CR26" s="53"/>
      <c r="CS26" s="53"/>
      <c r="CT26" s="53"/>
      <c r="CU26" s="53"/>
      <c r="CV26" s="53"/>
      <c r="CW26" s="53"/>
      <c r="CX26" s="53"/>
      <c r="CY26" s="53"/>
      <c r="CZ26" s="53"/>
      <c r="DA26" s="53"/>
      <c r="DB26" s="53"/>
      <c r="DC26" s="53"/>
      <c r="DD26" s="53"/>
      <c r="DE26" s="53"/>
      <c r="DF26" s="53"/>
      <c r="DG26" s="53"/>
      <c r="DH26" s="53"/>
      <c r="DI26" s="53"/>
      <c r="DJ26" s="53"/>
      <c r="DK26" s="53"/>
      <c r="DL26" s="53"/>
      <c r="DM26" s="53"/>
      <c r="DN26" s="53"/>
      <c r="DO26" s="53"/>
      <c r="DP26" s="53"/>
      <c r="DQ26" s="53"/>
      <c r="DR26" s="53"/>
      <c r="DS26" s="53"/>
      <c r="DT26" s="53"/>
      <c r="DU26" s="53"/>
      <c r="DV26" s="53"/>
      <c r="DW26" s="53"/>
      <c r="DX26" s="53"/>
      <c r="DY26" s="53"/>
      <c r="DZ26" s="53"/>
      <c r="EA26" s="53"/>
      <c r="EB26" s="53"/>
      <c r="EC26" s="53"/>
      <c r="ED26" s="53"/>
      <c r="EE26" s="53"/>
      <c r="EF26" s="53"/>
      <c r="EG26" s="53"/>
      <c r="EH26" s="53"/>
      <c r="EI26" s="53"/>
      <c r="EJ26" s="53"/>
      <c r="EK26" s="53"/>
      <c r="EL26" s="53"/>
      <c r="EM26" s="53"/>
      <c r="EN26" s="53"/>
      <c r="EO26" s="53"/>
      <c r="EP26" s="53"/>
      <c r="EQ26" s="53"/>
      <c r="ER26" s="53"/>
      <c r="ES26" s="53"/>
      <c r="ET26" s="53"/>
      <c r="EU26" s="53"/>
      <c r="EV26" s="53"/>
      <c r="EW26" s="53"/>
      <c r="EX26" s="53"/>
      <c r="EY26" s="53"/>
      <c r="EZ26" s="53"/>
      <c r="FA26" s="53"/>
      <c r="FB26" s="53"/>
      <c r="FC26" s="53"/>
      <c r="FD26" s="53"/>
      <c r="FE26" s="53"/>
      <c r="FF26" s="53"/>
      <c r="FG26" s="53"/>
      <c r="FH26" s="53"/>
      <c r="FI26" s="53"/>
      <c r="FJ26" s="53"/>
      <c r="FK26" s="53"/>
      <c r="FL26" s="53"/>
      <c r="FM26" s="53"/>
      <c r="FN26" s="53"/>
      <c r="FO26" s="53"/>
      <c r="FP26" s="53"/>
      <c r="FQ26" s="53"/>
      <c r="FR26" s="53"/>
      <c r="FS26" s="53"/>
      <c r="FT26" s="53"/>
      <c r="FU26" s="53"/>
      <c r="FV26" s="53"/>
      <c r="FW26" s="53"/>
      <c r="FX26" s="53"/>
      <c r="FY26" s="53"/>
      <c r="FZ26" s="53"/>
      <c r="GA26" s="53"/>
      <c r="GB26" s="53"/>
      <c r="GC26" s="53"/>
    </row>
    <row r="27" spans="1:185" s="43" customFormat="1" ht="13.5" customHeight="1" x14ac:dyDescent="0.2">
      <c r="A27" s="29" t="s">
        <v>43</v>
      </c>
      <c r="B27" s="26" t="s">
        <v>121</v>
      </c>
      <c r="C27" s="20">
        <v>0.41073353405861301</v>
      </c>
      <c r="D27" s="20">
        <v>0.411993141679317</v>
      </c>
      <c r="E27" s="20">
        <v>0.40525923521012802</v>
      </c>
      <c r="F27" s="20">
        <v>0.40620512802924902</v>
      </c>
      <c r="G27" s="20">
        <v>0.40854775974432678</v>
      </c>
      <c r="H27" s="20">
        <v>2.8701299184647434E-3</v>
      </c>
      <c r="I27" s="20">
        <v>0.39138515939523499</v>
      </c>
      <c r="J27" s="20">
        <v>0.391834931036391</v>
      </c>
      <c r="K27" s="20">
        <v>0.392321499389853</v>
      </c>
      <c r="L27" s="20">
        <v>0.39040575971805802</v>
      </c>
      <c r="M27" s="20">
        <v>0.39100033233862702</v>
      </c>
      <c r="N27" s="20">
        <v>0.390475946455481</v>
      </c>
      <c r="O27" s="20">
        <v>0.39123727138894077</v>
      </c>
      <c r="P27" s="20">
        <v>6.9303507622191154E-4</v>
      </c>
      <c r="Q27" s="20">
        <v>0.38088217092209398</v>
      </c>
      <c r="R27" s="20">
        <v>0.38155360263898203</v>
      </c>
      <c r="S27" s="20">
        <v>0.38307464605740499</v>
      </c>
      <c r="T27" s="20">
        <v>0.38165754486519299</v>
      </c>
      <c r="U27" s="20">
        <v>0.382009929857754</v>
      </c>
      <c r="V27" s="20">
        <v>0.38183557886828562</v>
      </c>
      <c r="W27" s="20">
        <v>7.1914938346516097E-4</v>
      </c>
      <c r="X27" s="20">
        <v>0.37262608757528998</v>
      </c>
      <c r="Y27" s="20">
        <v>0.37265438527681499</v>
      </c>
      <c r="Z27" s="20">
        <v>0.37345304071555602</v>
      </c>
      <c r="AA27" s="20">
        <v>0.37479012636578202</v>
      </c>
      <c r="AB27" s="20">
        <v>0.375930283031712</v>
      </c>
      <c r="AC27" s="20">
        <v>0.37553101461364102</v>
      </c>
      <c r="AD27" s="20">
        <v>0.37416415626313265</v>
      </c>
      <c r="AE27" s="20">
        <v>1.3247699878413957E-3</v>
      </c>
      <c r="AF27" s="20">
        <v>0.40312148807167503</v>
      </c>
      <c r="AG27" s="20">
        <v>0.40370184906263601</v>
      </c>
      <c r="AH27" s="20">
        <v>0.40425808432948801</v>
      </c>
      <c r="AI27" s="20">
        <v>0.40473525472925598</v>
      </c>
      <c r="AJ27" s="20">
        <v>0.405050637579706</v>
      </c>
      <c r="AK27" s="20">
        <v>0.40417346275455224</v>
      </c>
      <c r="AL27" s="20">
        <v>6.9588460472798635E-4</v>
      </c>
      <c r="AM27" s="20">
        <v>0.371194967647479</v>
      </c>
      <c r="AN27" s="20">
        <v>0.36974732797936</v>
      </c>
      <c r="AO27" s="20">
        <v>0.37127995509969902</v>
      </c>
      <c r="AP27" s="20">
        <v>0.37128751175086</v>
      </c>
      <c r="AQ27" s="20">
        <v>0.37134098974715402</v>
      </c>
      <c r="AR27" s="20">
        <v>0.370797684451104</v>
      </c>
      <c r="AS27" s="20">
        <v>0.37094140611260934</v>
      </c>
      <c r="AT27" s="20">
        <v>5.6344824765897658E-4</v>
      </c>
      <c r="AU27" s="20">
        <v>0.35946929577861803</v>
      </c>
      <c r="AV27" s="20">
        <v>0.35873533019635501</v>
      </c>
      <c r="AW27" s="20">
        <v>0.35771662834092799</v>
      </c>
      <c r="AX27" s="20">
        <v>0.35817099630810101</v>
      </c>
      <c r="AY27" s="20">
        <v>0.35744163291206799</v>
      </c>
      <c r="AZ27" s="20">
        <v>0.358306776707214</v>
      </c>
      <c r="BA27" s="20">
        <v>7.2805135556854614E-4</v>
      </c>
      <c r="BB27" s="20">
        <v>0.44479537353486498</v>
      </c>
      <c r="BC27" s="20">
        <v>0.44420885374901498</v>
      </c>
      <c r="BD27" s="20">
        <v>0.44586621245321101</v>
      </c>
      <c r="BE27" s="20">
        <v>0.44276231645832098</v>
      </c>
      <c r="BF27" s="20">
        <v>0.44275513143039003</v>
      </c>
      <c r="BG27" s="20">
        <v>0.44374956387527398</v>
      </c>
      <c r="BH27" s="20">
        <v>0.44402290858351262</v>
      </c>
      <c r="BI27" s="20">
        <v>1.1030348745834093E-3</v>
      </c>
      <c r="BJ27" s="20">
        <v>0.37681771706794498</v>
      </c>
      <c r="BK27" s="20">
        <v>0.377090100131243</v>
      </c>
      <c r="BL27" s="20">
        <v>0.37711215409567</v>
      </c>
      <c r="BM27" s="20">
        <v>0.37888780141726303</v>
      </c>
      <c r="BN27" s="20">
        <v>0.378778468597604</v>
      </c>
      <c r="BO27" s="20">
        <v>0.379072981609891</v>
      </c>
      <c r="BP27" s="20">
        <v>0.37795987048660268</v>
      </c>
      <c r="BQ27" s="20">
        <v>9.6175300315527951E-4</v>
      </c>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c r="CZ27" s="20"/>
      <c r="DA27" s="20"/>
      <c r="DB27" s="20"/>
      <c r="DC27" s="20"/>
      <c r="DD27" s="20"/>
      <c r="DE27" s="20"/>
      <c r="DF27" s="20"/>
      <c r="DG27" s="20"/>
      <c r="DH27" s="20"/>
      <c r="DI27" s="20"/>
      <c r="DJ27" s="20"/>
      <c r="DK27" s="20"/>
      <c r="DL27" s="20"/>
      <c r="DM27" s="20"/>
      <c r="DN27" s="20"/>
      <c r="DO27" s="20"/>
      <c r="DP27" s="20"/>
      <c r="DQ27" s="20"/>
      <c r="DR27" s="20"/>
      <c r="DS27" s="20"/>
      <c r="DT27" s="20"/>
      <c r="DU27" s="20"/>
      <c r="DV27" s="20"/>
      <c r="DW27" s="20"/>
      <c r="DX27" s="20"/>
      <c r="DY27" s="20"/>
      <c r="DZ27" s="20"/>
      <c r="EA27" s="20"/>
      <c r="EB27" s="20"/>
      <c r="EC27" s="20"/>
      <c r="ED27" s="20"/>
      <c r="EE27" s="20"/>
      <c r="EF27" s="20"/>
      <c r="EG27" s="20"/>
      <c r="EH27" s="20"/>
      <c r="EI27" s="20"/>
      <c r="EJ27" s="20"/>
      <c r="EK27" s="20"/>
      <c r="EL27" s="20"/>
      <c r="EM27" s="20"/>
      <c r="EN27" s="20"/>
      <c r="EO27" s="20"/>
      <c r="EP27" s="20"/>
      <c r="EQ27" s="20"/>
      <c r="ER27" s="20"/>
      <c r="ES27" s="20"/>
      <c r="ET27" s="20"/>
      <c r="EU27" s="20"/>
      <c r="EV27" s="20"/>
      <c r="EW27" s="20"/>
      <c r="EX27" s="20"/>
      <c r="EY27" s="20"/>
      <c r="EZ27" s="20"/>
      <c r="FA27" s="20"/>
      <c r="FB27" s="20"/>
      <c r="FC27" s="20"/>
      <c r="FD27" s="20"/>
      <c r="FE27" s="20"/>
      <c r="FF27" s="20"/>
      <c r="FG27" s="20"/>
      <c r="FH27" s="20"/>
      <c r="FI27" s="20"/>
      <c r="FJ27" s="20"/>
      <c r="FK27" s="20"/>
      <c r="FL27" s="20"/>
      <c r="FM27" s="20"/>
      <c r="FN27" s="20"/>
      <c r="FO27" s="20"/>
      <c r="FP27" s="20"/>
      <c r="FQ27" s="20"/>
      <c r="FR27" s="20"/>
      <c r="FS27" s="20"/>
      <c r="FT27" s="20"/>
      <c r="FU27" s="20"/>
      <c r="FV27" s="20"/>
      <c r="FW27" s="20"/>
      <c r="FX27" s="20"/>
      <c r="FY27" s="20"/>
      <c r="FZ27" s="20"/>
      <c r="GA27" s="20"/>
      <c r="GB27" s="20"/>
      <c r="GC27" s="20"/>
    </row>
    <row r="28" spans="1:185" s="20" customFormat="1" ht="13.5" customHeight="1" x14ac:dyDescent="0.2">
      <c r="A28" s="29" t="s">
        <v>74</v>
      </c>
      <c r="B28" s="26" t="s">
        <v>123</v>
      </c>
      <c r="C28" s="20">
        <v>7.6196127424029994E-2</v>
      </c>
      <c r="D28" s="20">
        <v>7.6002667329731599E-2</v>
      </c>
      <c r="E28" s="20">
        <v>7.24599347337119E-2</v>
      </c>
      <c r="F28" s="20">
        <v>7.2804025419028598E-2</v>
      </c>
      <c r="G28" s="20">
        <v>7.4365688726625523E-2</v>
      </c>
      <c r="H28" s="20">
        <v>1.739317059924935E-3</v>
      </c>
      <c r="I28" s="20">
        <v>5.76191531088842E-2</v>
      </c>
      <c r="J28" s="20">
        <v>5.9300465440669803E-2</v>
      </c>
      <c r="K28" s="20">
        <v>6.0976056593705197E-2</v>
      </c>
      <c r="L28" s="20">
        <v>5.8718221494489201E-2</v>
      </c>
      <c r="M28" s="20">
        <v>6.1802704336296303E-2</v>
      </c>
      <c r="N28" s="20">
        <v>6.2820208495746502E-2</v>
      </c>
      <c r="O28" s="20">
        <v>6.0206134911631869E-2</v>
      </c>
      <c r="P28" s="20">
        <v>1.8120794869780285E-3</v>
      </c>
      <c r="Q28" s="20">
        <v>2.10470559658518E-2</v>
      </c>
      <c r="R28" s="20">
        <v>2.1225996158798E-2</v>
      </c>
      <c r="S28" s="20">
        <v>1.7400414711242401E-2</v>
      </c>
      <c r="T28" s="20">
        <v>1.9826590435332799E-2</v>
      </c>
      <c r="U28" s="20">
        <v>1.8427313045238699E-2</v>
      </c>
      <c r="V28" s="20">
        <v>1.9585474063292741E-2</v>
      </c>
      <c r="W28" s="20">
        <v>1.4833403401996123E-3</v>
      </c>
      <c r="X28" s="20">
        <v>2.2231733699552801E-2</v>
      </c>
      <c r="Y28" s="20">
        <v>2.22744293709447E-2</v>
      </c>
      <c r="Z28" s="20">
        <v>2.34658232515528E-2</v>
      </c>
      <c r="AA28" s="20">
        <v>2.2522323024245401E-2</v>
      </c>
      <c r="AB28" s="20">
        <v>2.1814465812485698E-2</v>
      </c>
      <c r="AC28" s="20">
        <v>2.1034431963765601E-2</v>
      </c>
      <c r="AD28" s="20">
        <v>2.2223867853757833E-2</v>
      </c>
      <c r="AE28" s="20">
        <v>7.3217880389657647E-4</v>
      </c>
      <c r="AF28" s="20">
        <v>7.5649694344875298E-2</v>
      </c>
      <c r="AG28" s="20">
        <v>7.6545627520819004E-2</v>
      </c>
      <c r="AH28" s="20">
        <v>7.8525532605006707E-2</v>
      </c>
      <c r="AI28" s="20">
        <v>7.7195532141766804E-2</v>
      </c>
      <c r="AJ28" s="20">
        <v>8.0510559283117802E-2</v>
      </c>
      <c r="AK28" s="20">
        <v>7.7685389179117117E-2</v>
      </c>
      <c r="AL28" s="20">
        <v>1.6953169087537384E-3</v>
      </c>
      <c r="AM28" s="20">
        <v>2.84185628878071E-2</v>
      </c>
      <c r="AN28" s="20">
        <v>3.00480596071666E-2</v>
      </c>
      <c r="AO28" s="20">
        <v>2.8947649159150698E-2</v>
      </c>
      <c r="AP28" s="20">
        <v>2.4320887440872602E-2</v>
      </c>
      <c r="AQ28" s="20">
        <v>2.5268798730080401E-2</v>
      </c>
      <c r="AR28" s="20">
        <v>2.5941732941363298E-2</v>
      </c>
      <c r="AS28" s="20">
        <v>2.7157615127740117E-2</v>
      </c>
      <c r="AT28" s="20">
        <v>2.0913273783465217E-3</v>
      </c>
      <c r="AU28" s="20">
        <v>1.4670788189827E-2</v>
      </c>
      <c r="AV28" s="20">
        <v>1.26807607424347E-2</v>
      </c>
      <c r="AW28" s="20">
        <v>1.5648317442670499E-2</v>
      </c>
      <c r="AX28" s="20">
        <v>1.4736901903462701E-2</v>
      </c>
      <c r="AY28" s="20">
        <v>1.69872315065153E-2</v>
      </c>
      <c r="AZ28" s="20">
        <v>1.494479995698204E-2</v>
      </c>
      <c r="BA28" s="20">
        <v>1.4078807549933296E-3</v>
      </c>
      <c r="BB28" s="20">
        <v>0.13934256261137601</v>
      </c>
      <c r="BC28" s="20">
        <v>0.14180198158244001</v>
      </c>
      <c r="BD28" s="20">
        <v>0.142430546783713</v>
      </c>
      <c r="BE28" s="20">
        <v>0.13219665556927401</v>
      </c>
      <c r="BF28" s="20">
        <v>0.132086669337632</v>
      </c>
      <c r="BG28" s="20">
        <v>0.13242683706123101</v>
      </c>
      <c r="BH28" s="20">
        <v>0.13671420882427768</v>
      </c>
      <c r="BI28" s="20">
        <v>4.5766465285214221E-3</v>
      </c>
      <c r="BJ28" s="20">
        <v>5.9638488804107999E-2</v>
      </c>
      <c r="BK28" s="20">
        <v>6.0985311572529399E-2</v>
      </c>
      <c r="BL28" s="20">
        <v>6.1627263492664799E-2</v>
      </c>
      <c r="BM28" s="20">
        <v>6.2988248478720296E-2</v>
      </c>
      <c r="BN28" s="20">
        <v>6.4107876122060994E-2</v>
      </c>
      <c r="BO28" s="20">
        <v>6.44795272405113E-2</v>
      </c>
      <c r="BP28" s="20">
        <v>6.2304452618432461E-2</v>
      </c>
      <c r="BQ28" s="20">
        <v>1.7203170247529779E-3</v>
      </c>
    </row>
    <row r="29" spans="1:185" s="37" customFormat="1" ht="13.5" customHeight="1" thickBot="1" x14ac:dyDescent="0.25">
      <c r="A29" s="29"/>
      <c r="B29" s="36" t="s">
        <v>124</v>
      </c>
      <c r="C29" s="37">
        <v>0.99703871681879297</v>
      </c>
      <c r="D29" s="37">
        <v>0.99899335343929696</v>
      </c>
      <c r="E29" s="37">
        <v>0.98955485052536396</v>
      </c>
      <c r="F29" s="37">
        <v>0.99058792728696199</v>
      </c>
      <c r="G29" s="37">
        <v>0.994043712017604</v>
      </c>
      <c r="H29" s="37">
        <v>4.0484975473482022E-3</v>
      </c>
      <c r="I29" s="37">
        <v>0.98269502474997905</v>
      </c>
      <c r="J29" s="37">
        <v>0.98449356227977902</v>
      </c>
      <c r="K29" s="37">
        <v>0.98618770333563299</v>
      </c>
      <c r="L29" s="37">
        <v>0.98031488978178305</v>
      </c>
      <c r="M29" s="37">
        <v>0.98090647905309802</v>
      </c>
      <c r="N29" s="37">
        <v>0.98079683574250598</v>
      </c>
      <c r="O29" s="37">
        <v>0.98256574915712969</v>
      </c>
      <c r="P29" s="37">
        <v>2.1525305867009146E-3</v>
      </c>
      <c r="Q29" s="37">
        <v>0.95879228564046703</v>
      </c>
      <c r="R29" s="37">
        <v>0.96100372583664895</v>
      </c>
      <c r="S29" s="37">
        <v>0.95964893963679998</v>
      </c>
      <c r="T29" s="37">
        <v>0.95897533179502903</v>
      </c>
      <c r="U29" s="37">
        <v>0.96022631155349902</v>
      </c>
      <c r="V29" s="37">
        <v>0.95972931889248869</v>
      </c>
      <c r="W29" s="37">
        <v>8.1536537180542724E-4</v>
      </c>
      <c r="X29" s="37">
        <v>0.96664514460605699</v>
      </c>
      <c r="Y29" s="37">
        <v>0.96704084702556203</v>
      </c>
      <c r="Z29" s="37">
        <v>0.96698138586638305</v>
      </c>
      <c r="AA29" s="37">
        <v>0.96605400102646599</v>
      </c>
      <c r="AB29" s="37">
        <v>0.96714005934034997</v>
      </c>
      <c r="AC29" s="37">
        <v>0.96716275240878702</v>
      </c>
      <c r="AD29" s="37">
        <v>0.96683736504560081</v>
      </c>
      <c r="AE29" s="37">
        <v>3.8949873107113934E-4</v>
      </c>
      <c r="AF29" s="37">
        <v>1.0085988707236799</v>
      </c>
      <c r="AG29" s="37">
        <v>1.0112158825181199</v>
      </c>
      <c r="AH29" s="37">
        <v>1.01412979260299</v>
      </c>
      <c r="AI29" s="37">
        <v>1.00995090576839</v>
      </c>
      <c r="AJ29" s="37">
        <v>1.01403951869836</v>
      </c>
      <c r="AK29" s="37">
        <v>1.0115869940623079</v>
      </c>
      <c r="AL29" s="37">
        <v>2.2010947857607202E-3</v>
      </c>
      <c r="AM29" s="37">
        <v>0.94540716909458899</v>
      </c>
      <c r="AN29" s="37">
        <v>0.94429250626399897</v>
      </c>
      <c r="AO29" s="37">
        <v>0.94623910317302196</v>
      </c>
      <c r="AP29" s="37">
        <v>0.94595725974425804</v>
      </c>
      <c r="AQ29" s="37">
        <v>0.94517914664070102</v>
      </c>
      <c r="AR29" s="37">
        <v>0.94556512878218602</v>
      </c>
      <c r="AS29" s="37">
        <v>0.94544005228312589</v>
      </c>
      <c r="AT29" s="37">
        <v>6.2016730773009089E-4</v>
      </c>
      <c r="AU29" s="37">
        <v>0.950108757553075</v>
      </c>
      <c r="AV29" s="37">
        <v>0.95110258430015304</v>
      </c>
      <c r="AW29" s="37">
        <v>0.94791047720076105</v>
      </c>
      <c r="AX29" s="37">
        <v>0.94886570109701796</v>
      </c>
      <c r="AY29" s="37">
        <v>0.94728287957947099</v>
      </c>
      <c r="AZ29" s="37">
        <v>0.94905407994609559</v>
      </c>
      <c r="BA29" s="37">
        <v>1.399226894531675E-3</v>
      </c>
      <c r="BB29" s="37">
        <v>1.0446324086835199</v>
      </c>
      <c r="BC29" s="37">
        <v>1.0478584677745399</v>
      </c>
      <c r="BD29" s="37">
        <v>1.04923245858211</v>
      </c>
      <c r="BE29" s="37">
        <v>1.03715706822557</v>
      </c>
      <c r="BF29" s="37">
        <v>1.04063420232598</v>
      </c>
      <c r="BG29" s="37">
        <v>1.0420439476801</v>
      </c>
      <c r="BH29" s="37">
        <v>1.0435930922119698</v>
      </c>
      <c r="BI29" s="37">
        <v>4.1563875213543912E-3</v>
      </c>
      <c r="BJ29" s="37">
        <v>0.98876533327563698</v>
      </c>
      <c r="BK29" s="37">
        <v>0.989949915101769</v>
      </c>
      <c r="BL29" s="37">
        <v>0.99146509996188603</v>
      </c>
      <c r="BM29" s="37">
        <v>0.99079030727922102</v>
      </c>
      <c r="BN29" s="37">
        <v>0.99289074452228898</v>
      </c>
      <c r="BO29" s="37">
        <v>0.99456534164146204</v>
      </c>
      <c r="BP29" s="37">
        <v>0.99140445696371071</v>
      </c>
      <c r="BQ29" s="37">
        <v>1.900077451496251E-3</v>
      </c>
    </row>
    <row r="30" spans="1:185" s="33" customFormat="1" ht="13.5" customHeight="1" x14ac:dyDescent="0.2">
      <c r="A30" s="28" t="s">
        <v>42</v>
      </c>
      <c r="B30" s="32" t="s">
        <v>73</v>
      </c>
      <c r="C30" s="49" t="s">
        <v>194</v>
      </c>
      <c r="D30" s="49" t="s">
        <v>194</v>
      </c>
      <c r="E30" s="49" t="s">
        <v>194</v>
      </c>
      <c r="F30" s="49" t="s">
        <v>194</v>
      </c>
      <c r="G30" s="49"/>
      <c r="H30" s="49"/>
      <c r="I30" s="33" t="s">
        <v>194</v>
      </c>
      <c r="J30" s="49" t="s">
        <v>194</v>
      </c>
      <c r="K30" s="49" t="s">
        <v>194</v>
      </c>
      <c r="L30" s="49" t="s">
        <v>194</v>
      </c>
      <c r="M30" s="49" t="s">
        <v>194</v>
      </c>
      <c r="N30" s="49" t="s">
        <v>194</v>
      </c>
      <c r="O30" s="49"/>
      <c r="P30" s="49"/>
      <c r="Q30" s="49" t="s">
        <v>194</v>
      </c>
      <c r="R30" s="49" t="s">
        <v>194</v>
      </c>
      <c r="S30" s="49" t="s">
        <v>194</v>
      </c>
      <c r="T30" s="49" t="s">
        <v>194</v>
      </c>
      <c r="U30" s="49" t="s">
        <v>194</v>
      </c>
      <c r="V30" s="49"/>
      <c r="W30" s="49"/>
      <c r="X30" s="49" t="s">
        <v>194</v>
      </c>
      <c r="Y30" s="49" t="s">
        <v>194</v>
      </c>
      <c r="Z30" s="49" t="s">
        <v>194</v>
      </c>
      <c r="AA30" s="49" t="s">
        <v>194</v>
      </c>
      <c r="AB30" s="49" t="s">
        <v>194</v>
      </c>
      <c r="AC30" s="49" t="s">
        <v>194</v>
      </c>
      <c r="AD30" s="49"/>
      <c r="AE30" s="49"/>
      <c r="AF30" s="49" t="s">
        <v>194</v>
      </c>
      <c r="AG30" s="49" t="s">
        <v>194</v>
      </c>
      <c r="AH30" s="49" t="s">
        <v>194</v>
      </c>
      <c r="AI30" s="49" t="s">
        <v>194</v>
      </c>
      <c r="AJ30" s="49" t="s">
        <v>194</v>
      </c>
      <c r="AK30" s="49"/>
      <c r="AL30" s="49"/>
      <c r="AM30" s="49" t="s">
        <v>194</v>
      </c>
      <c r="AN30" s="49" t="s">
        <v>194</v>
      </c>
      <c r="AO30" s="49" t="s">
        <v>194</v>
      </c>
      <c r="AP30" s="49" t="s">
        <v>194</v>
      </c>
      <c r="AQ30" s="49" t="s">
        <v>194</v>
      </c>
      <c r="AR30" s="49" t="s">
        <v>194</v>
      </c>
      <c r="AS30" s="49"/>
      <c r="AT30" s="49"/>
      <c r="AU30" s="49" t="s">
        <v>194</v>
      </c>
      <c r="AV30" s="49" t="s">
        <v>194</v>
      </c>
      <c r="AW30" s="49" t="s">
        <v>194</v>
      </c>
      <c r="AX30" s="49" t="s">
        <v>194</v>
      </c>
      <c r="AY30" s="49" t="s">
        <v>194</v>
      </c>
      <c r="AZ30" s="49"/>
      <c r="BA30" s="49"/>
      <c r="BB30" s="49" t="s">
        <v>194</v>
      </c>
      <c r="BC30" s="49" t="s">
        <v>194</v>
      </c>
      <c r="BD30" s="49" t="s">
        <v>194</v>
      </c>
      <c r="BE30" s="49" t="s">
        <v>194</v>
      </c>
      <c r="BF30" s="49" t="s">
        <v>194</v>
      </c>
      <c r="BG30" s="49" t="s">
        <v>194</v>
      </c>
      <c r="BH30" s="49"/>
      <c r="BI30" s="49"/>
      <c r="BJ30" s="49" t="s">
        <v>194</v>
      </c>
      <c r="BK30" s="49" t="s">
        <v>194</v>
      </c>
      <c r="BL30" s="49" t="s">
        <v>194</v>
      </c>
      <c r="BM30" s="49" t="s">
        <v>194</v>
      </c>
      <c r="BN30" s="49" t="s">
        <v>194</v>
      </c>
      <c r="BO30" s="49" t="s">
        <v>194</v>
      </c>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C30" s="49"/>
      <c r="DD30" s="49"/>
      <c r="DE30" s="49"/>
      <c r="DF30" s="49"/>
      <c r="DG30" s="49"/>
      <c r="DH30" s="49"/>
      <c r="DI30" s="49"/>
      <c r="DJ30" s="49"/>
      <c r="DK30" s="49"/>
      <c r="DL30" s="49"/>
      <c r="DM30" s="49"/>
      <c r="DO30" s="49"/>
      <c r="DP30" s="49"/>
      <c r="DQ30" s="49"/>
      <c r="DR30" s="49"/>
      <c r="DS30" s="49"/>
      <c r="DT30" s="49"/>
      <c r="DU30" s="49"/>
      <c r="DV30" s="49"/>
      <c r="DW30" s="49"/>
      <c r="DX30" s="49"/>
      <c r="DY30" s="49"/>
      <c r="DZ30" s="49"/>
      <c r="EA30" s="49"/>
      <c r="EB30" s="49"/>
      <c r="EC30" s="49"/>
      <c r="ED30" s="49"/>
      <c r="EE30" s="49"/>
      <c r="EF30" s="49"/>
      <c r="EG30" s="49"/>
      <c r="EH30" s="49"/>
      <c r="EI30" s="49"/>
      <c r="EK30" s="49"/>
      <c r="EL30" s="49"/>
      <c r="EM30" s="49"/>
      <c r="EN30" s="49"/>
      <c r="EO30" s="49"/>
      <c r="EP30" s="49"/>
      <c r="EQ30" s="49"/>
      <c r="ER30" s="49"/>
      <c r="ES30" s="49"/>
      <c r="ET30" s="49"/>
      <c r="EU30" s="49"/>
      <c r="EV30" s="49"/>
      <c r="EW30" s="49"/>
      <c r="EX30" s="49"/>
      <c r="EY30" s="49"/>
      <c r="EZ30" s="49"/>
      <c r="FA30" s="49"/>
      <c r="FB30" s="49"/>
      <c r="FC30" s="49"/>
      <c r="FD30" s="49"/>
      <c r="FE30" s="49"/>
      <c r="FF30" s="49"/>
      <c r="FG30" s="49"/>
      <c r="FH30" s="49"/>
      <c r="FI30" s="49"/>
      <c r="FJ30" s="49"/>
      <c r="FK30" s="49"/>
      <c r="FL30" s="49"/>
      <c r="FM30" s="49"/>
      <c r="FN30" s="49"/>
      <c r="FO30" s="49"/>
      <c r="FP30" s="49"/>
      <c r="FQ30" s="49"/>
      <c r="FR30" s="49"/>
      <c r="FS30" s="49"/>
      <c r="FT30" s="49"/>
      <c r="FU30" s="49"/>
      <c r="FV30" s="49"/>
      <c r="FW30" s="49"/>
      <c r="FX30" s="49"/>
      <c r="FY30" s="49"/>
      <c r="FZ30" s="49"/>
      <c r="GA30" s="49"/>
      <c r="GB30" s="49"/>
    </row>
    <row r="31" spans="1:185" s="20" customFormat="1" ht="13.5" customHeight="1" x14ac:dyDescent="0.2">
      <c r="A31" s="29" t="s">
        <v>43</v>
      </c>
      <c r="B31" s="26" t="s">
        <v>110</v>
      </c>
      <c r="C31" s="43" t="s">
        <v>195</v>
      </c>
      <c r="D31" s="43" t="s">
        <v>195</v>
      </c>
      <c r="E31" s="43" t="s">
        <v>195</v>
      </c>
      <c r="F31" s="43" t="s">
        <v>195</v>
      </c>
      <c r="G31" s="43"/>
      <c r="H31" s="43"/>
      <c r="I31" s="20" t="s">
        <v>195</v>
      </c>
      <c r="J31" s="43" t="s">
        <v>195</v>
      </c>
      <c r="K31" s="43" t="s">
        <v>195</v>
      </c>
      <c r="L31" s="43" t="s">
        <v>195</v>
      </c>
      <c r="M31" s="43" t="s">
        <v>195</v>
      </c>
      <c r="N31" s="43" t="s">
        <v>195</v>
      </c>
      <c r="O31" s="43"/>
      <c r="P31" s="43"/>
      <c r="Q31" s="43" t="s">
        <v>195</v>
      </c>
      <c r="R31" s="43" t="s">
        <v>195</v>
      </c>
      <c r="S31" s="43" t="s">
        <v>195</v>
      </c>
      <c r="T31" s="43" t="s">
        <v>195</v>
      </c>
      <c r="U31" s="43" t="s">
        <v>195</v>
      </c>
      <c r="V31" s="43"/>
      <c r="W31" s="43"/>
      <c r="X31" s="43" t="s">
        <v>195</v>
      </c>
      <c r="Y31" s="43" t="s">
        <v>195</v>
      </c>
      <c r="Z31" s="43" t="s">
        <v>195</v>
      </c>
      <c r="AA31" s="43" t="s">
        <v>195</v>
      </c>
      <c r="AB31" s="43" t="s">
        <v>195</v>
      </c>
      <c r="AC31" s="43" t="s">
        <v>195</v>
      </c>
      <c r="AD31" s="43"/>
      <c r="AE31" s="43"/>
      <c r="AF31" s="43" t="s">
        <v>195</v>
      </c>
      <c r="AG31" s="43" t="s">
        <v>195</v>
      </c>
      <c r="AH31" s="43" t="s">
        <v>195</v>
      </c>
      <c r="AI31" s="43" t="s">
        <v>195</v>
      </c>
      <c r="AJ31" s="43" t="s">
        <v>195</v>
      </c>
      <c r="AK31" s="43"/>
      <c r="AL31" s="43"/>
      <c r="AM31" s="43" t="s">
        <v>195</v>
      </c>
      <c r="AN31" s="43" t="s">
        <v>195</v>
      </c>
      <c r="AO31" s="43" t="s">
        <v>195</v>
      </c>
      <c r="AP31" s="43" t="s">
        <v>195</v>
      </c>
      <c r="AQ31" s="43" t="s">
        <v>195</v>
      </c>
      <c r="AR31" s="43" t="s">
        <v>195</v>
      </c>
      <c r="AS31" s="43"/>
      <c r="AT31" s="43"/>
      <c r="AU31" s="43" t="s">
        <v>195</v>
      </c>
      <c r="AV31" s="43" t="s">
        <v>195</v>
      </c>
      <c r="AW31" s="43" t="s">
        <v>195</v>
      </c>
      <c r="AX31" s="43" t="s">
        <v>195</v>
      </c>
      <c r="AY31" s="43" t="s">
        <v>195</v>
      </c>
      <c r="AZ31" s="43"/>
      <c r="BA31" s="43"/>
      <c r="BB31" s="43" t="s">
        <v>195</v>
      </c>
      <c r="BC31" s="43" t="s">
        <v>195</v>
      </c>
      <c r="BD31" s="43" t="s">
        <v>195</v>
      </c>
      <c r="BE31" s="43" t="s">
        <v>195</v>
      </c>
      <c r="BF31" s="43" t="s">
        <v>195</v>
      </c>
      <c r="BG31" s="43" t="s">
        <v>195</v>
      </c>
      <c r="BH31" s="43"/>
      <c r="BI31" s="43"/>
      <c r="BJ31" s="43" t="s">
        <v>195</v>
      </c>
      <c r="BK31" s="43" t="s">
        <v>195</v>
      </c>
      <c r="BL31" s="43" t="s">
        <v>195</v>
      </c>
      <c r="BM31" s="43" t="s">
        <v>195</v>
      </c>
      <c r="BN31" s="43" t="s">
        <v>195</v>
      </c>
      <c r="BO31" s="43" t="s">
        <v>195</v>
      </c>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C31" s="43"/>
      <c r="DD31" s="43"/>
      <c r="DE31" s="43"/>
      <c r="DF31" s="43"/>
      <c r="DG31" s="43"/>
      <c r="DH31" s="43"/>
      <c r="DI31" s="43"/>
      <c r="DJ31" s="43"/>
      <c r="DK31" s="43"/>
      <c r="DL31" s="43"/>
      <c r="DM31" s="43"/>
      <c r="DO31" s="43"/>
      <c r="DP31" s="43"/>
      <c r="DQ31" s="43"/>
      <c r="DR31" s="43"/>
      <c r="DS31" s="43"/>
      <c r="DT31" s="43"/>
      <c r="DU31" s="43"/>
      <c r="DV31" s="43"/>
      <c r="DW31" s="43"/>
      <c r="DX31" s="43"/>
      <c r="DY31" s="43"/>
      <c r="DZ31" s="43"/>
      <c r="EA31" s="43"/>
      <c r="EB31" s="43"/>
      <c r="EC31" s="43"/>
      <c r="ED31" s="43"/>
      <c r="EE31" s="43"/>
      <c r="EF31" s="43"/>
      <c r="EG31" s="43"/>
      <c r="EH31" s="43"/>
      <c r="EI31" s="43"/>
      <c r="EK31" s="43"/>
      <c r="EL31" s="43"/>
      <c r="EM31" s="43"/>
      <c r="EN31" s="43"/>
      <c r="EO31" s="43"/>
      <c r="EP31" s="43"/>
      <c r="EQ31" s="43"/>
      <c r="ER31" s="43"/>
      <c r="ES31" s="43"/>
      <c r="ET31" s="43"/>
      <c r="EU31" s="43"/>
      <c r="EV31" s="43"/>
      <c r="EW31" s="43"/>
      <c r="EX31" s="43"/>
      <c r="EY31" s="43"/>
      <c r="EZ31" s="43"/>
      <c r="FA31" s="43"/>
      <c r="FB31" s="43"/>
      <c r="FC31" s="43"/>
      <c r="FD31" s="43"/>
      <c r="FE31" s="43"/>
      <c r="FF31" s="43"/>
      <c r="FG31" s="43"/>
      <c r="FH31" s="43"/>
      <c r="FI31" s="43"/>
      <c r="FJ31" s="43"/>
      <c r="FK31" s="43"/>
      <c r="FL31" s="43"/>
      <c r="FM31" s="43"/>
      <c r="FN31" s="43"/>
      <c r="FO31" s="43"/>
      <c r="FP31" s="43"/>
      <c r="FQ31" s="43"/>
      <c r="FR31" s="43"/>
      <c r="FS31" s="43"/>
      <c r="FT31" s="43"/>
      <c r="FU31" s="43"/>
      <c r="FV31" s="43"/>
      <c r="FW31" s="43"/>
      <c r="FX31" s="43"/>
      <c r="FY31" s="43"/>
      <c r="FZ31" s="43"/>
      <c r="GA31" s="43"/>
      <c r="GB31" s="43"/>
    </row>
    <row r="32" spans="1:185" s="20" customFormat="1" ht="13.5" customHeight="1" x14ac:dyDescent="0.2">
      <c r="A32" s="29" t="s">
        <v>77</v>
      </c>
      <c r="B32" s="26" t="s">
        <v>111</v>
      </c>
      <c r="C32" s="43" t="s">
        <v>196</v>
      </c>
      <c r="D32" s="43" t="s">
        <v>196</v>
      </c>
      <c r="E32" s="43" t="s">
        <v>196</v>
      </c>
      <c r="F32" s="43" t="s">
        <v>196</v>
      </c>
      <c r="G32" s="43"/>
      <c r="H32" s="43"/>
      <c r="I32" s="20" t="s">
        <v>196</v>
      </c>
      <c r="J32" s="43" t="s">
        <v>196</v>
      </c>
      <c r="K32" s="43" t="s">
        <v>196</v>
      </c>
      <c r="L32" s="43" t="s">
        <v>196</v>
      </c>
      <c r="M32" s="43" t="s">
        <v>196</v>
      </c>
      <c r="N32" s="43" t="s">
        <v>196</v>
      </c>
      <c r="O32" s="43"/>
      <c r="P32" s="43"/>
      <c r="Q32" s="43" t="s">
        <v>196</v>
      </c>
      <c r="R32" s="43" t="s">
        <v>196</v>
      </c>
      <c r="S32" s="43" t="s">
        <v>196</v>
      </c>
      <c r="T32" s="43" t="s">
        <v>196</v>
      </c>
      <c r="U32" s="43" t="s">
        <v>196</v>
      </c>
      <c r="V32" s="43"/>
      <c r="W32" s="43"/>
      <c r="X32" s="43" t="s">
        <v>196</v>
      </c>
      <c r="Y32" s="43" t="s">
        <v>196</v>
      </c>
      <c r="Z32" s="43" t="s">
        <v>196</v>
      </c>
      <c r="AA32" s="43" t="s">
        <v>196</v>
      </c>
      <c r="AB32" s="43" t="s">
        <v>196</v>
      </c>
      <c r="AC32" s="43" t="s">
        <v>196</v>
      </c>
      <c r="AD32" s="43"/>
      <c r="AE32" s="43"/>
      <c r="AF32" s="43" t="s">
        <v>196</v>
      </c>
      <c r="AG32" s="43" t="s">
        <v>196</v>
      </c>
      <c r="AH32" s="43" t="s">
        <v>196</v>
      </c>
      <c r="AI32" s="43" t="s">
        <v>196</v>
      </c>
      <c r="AJ32" s="43" t="s">
        <v>196</v>
      </c>
      <c r="AK32" s="43"/>
      <c r="AL32" s="43"/>
      <c r="AM32" s="43" t="s">
        <v>196</v>
      </c>
      <c r="AN32" s="43" t="s">
        <v>196</v>
      </c>
      <c r="AO32" s="43" t="s">
        <v>196</v>
      </c>
      <c r="AP32" s="43" t="s">
        <v>196</v>
      </c>
      <c r="AQ32" s="43" t="s">
        <v>196</v>
      </c>
      <c r="AR32" s="43" t="s">
        <v>196</v>
      </c>
      <c r="AS32" s="43"/>
      <c r="AT32" s="43"/>
      <c r="AU32" s="43" t="s">
        <v>196</v>
      </c>
      <c r="AV32" s="43" t="s">
        <v>196</v>
      </c>
      <c r="AW32" s="43" t="s">
        <v>196</v>
      </c>
      <c r="AX32" s="43" t="s">
        <v>196</v>
      </c>
      <c r="AY32" s="43" t="s">
        <v>196</v>
      </c>
      <c r="AZ32" s="43"/>
      <c r="BA32" s="43"/>
      <c r="BB32" s="43" t="s">
        <v>239</v>
      </c>
      <c r="BC32" s="43" t="s">
        <v>239</v>
      </c>
      <c r="BD32" s="43" t="s">
        <v>239</v>
      </c>
      <c r="BE32" s="43" t="s">
        <v>239</v>
      </c>
      <c r="BF32" s="43" t="s">
        <v>239</v>
      </c>
      <c r="BG32" s="43" t="s">
        <v>239</v>
      </c>
      <c r="BH32" s="43"/>
      <c r="BI32" s="43"/>
      <c r="BJ32" s="43" t="s">
        <v>196</v>
      </c>
      <c r="BK32" s="43" t="s">
        <v>196</v>
      </c>
      <c r="BL32" s="43" t="s">
        <v>196</v>
      </c>
      <c r="BM32" s="43" t="s">
        <v>196</v>
      </c>
      <c r="BN32" s="43" t="s">
        <v>196</v>
      </c>
      <c r="BO32" s="43" t="s">
        <v>196</v>
      </c>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C32" s="43"/>
      <c r="DD32" s="43"/>
      <c r="DE32" s="43"/>
      <c r="DF32" s="43"/>
      <c r="DG32" s="43"/>
      <c r="DH32" s="43"/>
      <c r="DI32" s="43"/>
      <c r="DJ32" s="43"/>
      <c r="DK32" s="43"/>
      <c r="DL32" s="43"/>
      <c r="DM32" s="43"/>
      <c r="DO32" s="43"/>
      <c r="DP32" s="43"/>
      <c r="DQ32" s="43"/>
      <c r="DR32" s="43"/>
      <c r="DS32" s="43"/>
      <c r="DT32" s="43"/>
      <c r="DU32" s="43"/>
      <c r="DV32" s="43"/>
      <c r="DW32" s="43"/>
      <c r="DX32" s="43"/>
      <c r="DY32" s="43"/>
      <c r="DZ32" s="43"/>
      <c r="EA32" s="43"/>
      <c r="EB32" s="43"/>
      <c r="EC32" s="43"/>
      <c r="ED32" s="43"/>
      <c r="EE32" s="43"/>
      <c r="EF32" s="43"/>
      <c r="EG32" s="43"/>
      <c r="EH32" s="43"/>
      <c r="EI32" s="43"/>
      <c r="EK32" s="43"/>
      <c r="EL32" s="43"/>
      <c r="EM32" s="43"/>
      <c r="EN32" s="43"/>
      <c r="EO32" s="43"/>
      <c r="EP32" s="43"/>
      <c r="EQ32" s="43"/>
      <c r="ER32" s="43"/>
      <c r="ES32" s="43"/>
      <c r="ET32" s="43"/>
      <c r="EU32" s="43"/>
      <c r="EV32" s="43"/>
      <c r="EW32" s="43"/>
      <c r="EX32" s="43"/>
      <c r="EY32" s="43"/>
      <c r="EZ32" s="43"/>
      <c r="FA32" s="43"/>
      <c r="FB32" s="43"/>
      <c r="FC32" s="43"/>
      <c r="FD32" s="43"/>
      <c r="FE32" s="43"/>
      <c r="FF32" s="43"/>
      <c r="FG32" s="43"/>
      <c r="FH32" s="43"/>
      <c r="FI32" s="43"/>
      <c r="FJ32" s="43"/>
      <c r="FK32" s="43"/>
      <c r="FL32" s="43"/>
      <c r="FM32" s="43"/>
      <c r="FN32" s="43"/>
      <c r="FO32" s="43"/>
      <c r="FP32" s="43"/>
      <c r="FQ32" s="43"/>
      <c r="FR32" s="43"/>
      <c r="FS32" s="43"/>
      <c r="FT32" s="43"/>
      <c r="FU32" s="43"/>
      <c r="FV32" s="43"/>
      <c r="FW32" s="43"/>
      <c r="FX32" s="43"/>
      <c r="FY32" s="43"/>
      <c r="FZ32" s="43"/>
      <c r="GA32" s="43"/>
      <c r="GB32" s="43"/>
    </row>
    <row r="33" spans="1:185" s="35" customFormat="1" ht="13.5" customHeight="1" thickBot="1" x14ac:dyDescent="0.25">
      <c r="A33" s="30"/>
      <c r="B33" s="36" t="s">
        <v>112</v>
      </c>
      <c r="C33" s="44" t="s">
        <v>197</v>
      </c>
      <c r="D33" s="44" t="s">
        <v>197</v>
      </c>
      <c r="E33" s="44" t="s">
        <v>197</v>
      </c>
      <c r="F33" s="44" t="s">
        <v>197</v>
      </c>
      <c r="G33" s="44"/>
      <c r="H33" s="44"/>
      <c r="I33" s="35" t="s">
        <v>197</v>
      </c>
      <c r="J33" s="44" t="s">
        <v>197</v>
      </c>
      <c r="K33" s="44" t="s">
        <v>197</v>
      </c>
      <c r="L33" s="44" t="s">
        <v>197</v>
      </c>
      <c r="M33" s="44" t="s">
        <v>197</v>
      </c>
      <c r="N33" s="44" t="s">
        <v>197</v>
      </c>
      <c r="O33" s="44"/>
      <c r="P33" s="44"/>
      <c r="Q33" s="44" t="s">
        <v>197</v>
      </c>
      <c r="R33" s="44" t="s">
        <v>197</v>
      </c>
      <c r="S33" s="44" t="s">
        <v>197</v>
      </c>
      <c r="T33" s="44" t="s">
        <v>197</v>
      </c>
      <c r="U33" s="44" t="s">
        <v>197</v>
      </c>
      <c r="V33" s="44"/>
      <c r="W33" s="44"/>
      <c r="X33" s="44" t="s">
        <v>197</v>
      </c>
      <c r="Y33" s="44" t="s">
        <v>197</v>
      </c>
      <c r="Z33" s="44" t="s">
        <v>197</v>
      </c>
      <c r="AA33" s="44" t="s">
        <v>197</v>
      </c>
      <c r="AB33" s="44" t="s">
        <v>197</v>
      </c>
      <c r="AC33" s="44" t="s">
        <v>197</v>
      </c>
      <c r="AD33" s="44"/>
      <c r="AE33" s="44"/>
      <c r="AF33" s="44" t="s">
        <v>197</v>
      </c>
      <c r="AG33" s="44" t="s">
        <v>197</v>
      </c>
      <c r="AH33" s="44" t="s">
        <v>197</v>
      </c>
      <c r="AI33" s="44" t="s">
        <v>197</v>
      </c>
      <c r="AJ33" s="44" t="s">
        <v>197</v>
      </c>
      <c r="AK33" s="44"/>
      <c r="AL33" s="44"/>
      <c r="AM33" s="44" t="s">
        <v>197</v>
      </c>
      <c r="AN33" s="44" t="s">
        <v>197</v>
      </c>
      <c r="AO33" s="44" t="s">
        <v>197</v>
      </c>
      <c r="AP33" s="44" t="s">
        <v>197</v>
      </c>
      <c r="AQ33" s="44" t="s">
        <v>197</v>
      </c>
      <c r="AR33" s="44" t="s">
        <v>197</v>
      </c>
      <c r="AS33" s="44"/>
      <c r="AT33" s="44"/>
      <c r="AU33" s="44" t="s">
        <v>197</v>
      </c>
      <c r="AV33" s="44" t="s">
        <v>197</v>
      </c>
      <c r="AW33" s="44" t="s">
        <v>197</v>
      </c>
      <c r="AX33" s="44" t="s">
        <v>197</v>
      </c>
      <c r="AY33" s="44" t="s">
        <v>197</v>
      </c>
      <c r="AZ33" s="44"/>
      <c r="BA33" s="44"/>
      <c r="BB33" s="44" t="s">
        <v>197</v>
      </c>
      <c r="BC33" s="44" t="s">
        <v>197</v>
      </c>
      <c r="BD33" s="44" t="s">
        <v>197</v>
      </c>
      <c r="BE33" s="44" t="s">
        <v>197</v>
      </c>
      <c r="BF33" s="44" t="s">
        <v>197</v>
      </c>
      <c r="BG33" s="44" t="s">
        <v>197</v>
      </c>
      <c r="BH33" s="44"/>
      <c r="BI33" s="44"/>
      <c r="BJ33" s="44" t="s">
        <v>197</v>
      </c>
      <c r="BK33" s="44" t="s">
        <v>197</v>
      </c>
      <c r="BL33" s="44" t="s">
        <v>197</v>
      </c>
      <c r="BM33" s="44" t="s">
        <v>197</v>
      </c>
      <c r="BN33" s="44" t="s">
        <v>197</v>
      </c>
      <c r="BO33" s="44" t="s">
        <v>197</v>
      </c>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C33" s="44"/>
      <c r="DD33" s="44"/>
      <c r="DE33" s="44"/>
      <c r="DF33" s="44"/>
      <c r="DG33" s="44"/>
      <c r="DH33" s="44"/>
      <c r="DI33" s="44"/>
      <c r="DJ33" s="44"/>
      <c r="DK33" s="44"/>
      <c r="DL33" s="44"/>
      <c r="DM33" s="44"/>
      <c r="DO33" s="44"/>
      <c r="DP33" s="44"/>
      <c r="DQ33" s="44"/>
      <c r="DR33" s="44"/>
      <c r="DS33" s="44"/>
      <c r="DT33" s="44"/>
      <c r="DU33" s="44"/>
      <c r="DV33" s="44"/>
      <c r="DW33" s="44"/>
      <c r="DX33" s="44"/>
      <c r="DY33" s="44"/>
      <c r="DZ33" s="44"/>
      <c r="EA33" s="44"/>
      <c r="EB33" s="44"/>
      <c r="EC33" s="44"/>
      <c r="ED33" s="44"/>
      <c r="EE33" s="44"/>
      <c r="EF33" s="44"/>
      <c r="EG33" s="44"/>
      <c r="EH33" s="44"/>
      <c r="EI33" s="44"/>
      <c r="EK33" s="44"/>
      <c r="EL33" s="44"/>
      <c r="EM33" s="44"/>
      <c r="EN33" s="44"/>
      <c r="EO33" s="44"/>
      <c r="EP33" s="44"/>
      <c r="EQ33" s="44"/>
      <c r="ER33" s="44"/>
      <c r="ES33" s="44"/>
      <c r="ET33" s="44"/>
      <c r="EU33" s="44"/>
      <c r="EV33" s="44"/>
      <c r="EW33" s="44"/>
      <c r="EX33" s="44"/>
      <c r="EY33" s="44"/>
      <c r="EZ33" s="44"/>
      <c r="FA33" s="44"/>
      <c r="FB33" s="44"/>
      <c r="FC33" s="44"/>
      <c r="FD33" s="44"/>
      <c r="FE33" s="44"/>
      <c r="FF33" s="44"/>
      <c r="FG33" s="44"/>
      <c r="FH33" s="44"/>
      <c r="FI33" s="44"/>
      <c r="FJ33" s="44"/>
      <c r="FK33" s="44"/>
      <c r="FL33" s="44"/>
      <c r="FM33" s="44"/>
      <c r="FN33" s="44"/>
      <c r="FO33" s="44"/>
      <c r="FP33" s="44"/>
      <c r="FQ33" s="44"/>
      <c r="FR33" s="44"/>
      <c r="FS33" s="44"/>
      <c r="FT33" s="44"/>
      <c r="FU33" s="44"/>
      <c r="FV33" s="44"/>
      <c r="FW33" s="44"/>
      <c r="FX33" s="44"/>
      <c r="FY33" s="44"/>
      <c r="FZ33" s="44"/>
      <c r="GA33" s="44"/>
      <c r="GB33" s="44"/>
    </row>
    <row r="34" spans="1:185" s="33" customFormat="1" ht="13.5" customHeight="1" x14ac:dyDescent="0.2">
      <c r="A34" s="27"/>
      <c r="B34" s="38" t="s">
        <v>113</v>
      </c>
      <c r="C34" s="49">
        <v>194.45</v>
      </c>
      <c r="D34" s="49">
        <v>194.45</v>
      </c>
      <c r="E34" s="49">
        <v>194.45</v>
      </c>
      <c r="F34" s="49">
        <v>194.45</v>
      </c>
      <c r="G34" s="49">
        <v>194.45</v>
      </c>
      <c r="H34" s="49">
        <v>0</v>
      </c>
      <c r="I34" s="49">
        <v>194.45</v>
      </c>
      <c r="J34" s="49">
        <v>194.45</v>
      </c>
      <c r="K34" s="49">
        <v>194.45</v>
      </c>
      <c r="L34" s="49">
        <v>194.45</v>
      </c>
      <c r="M34" s="49">
        <v>194.45</v>
      </c>
      <c r="N34" s="49">
        <v>194.45</v>
      </c>
      <c r="O34" s="49">
        <v>194.45000000000002</v>
      </c>
      <c r="P34" s="49">
        <v>2.8421709430404007E-14</v>
      </c>
      <c r="Q34" s="49">
        <v>213.45</v>
      </c>
      <c r="R34" s="49">
        <v>213.45</v>
      </c>
      <c r="S34" s="49">
        <v>213.45</v>
      </c>
      <c r="T34" s="49">
        <v>213.45</v>
      </c>
      <c r="U34" s="49">
        <v>213.45</v>
      </c>
      <c r="V34" s="49">
        <v>213.45</v>
      </c>
      <c r="W34" s="49">
        <v>3.113442275577916E-14</v>
      </c>
      <c r="X34" s="49">
        <v>213.45</v>
      </c>
      <c r="Y34" s="49">
        <v>213.45</v>
      </c>
      <c r="Z34" s="49">
        <v>213.45</v>
      </c>
      <c r="AA34" s="49">
        <v>213.45</v>
      </c>
      <c r="AB34" s="49">
        <v>213.45</v>
      </c>
      <c r="AC34" s="49">
        <v>213.45</v>
      </c>
      <c r="AD34" s="49">
        <v>213.45000000000002</v>
      </c>
      <c r="AE34" s="49">
        <v>2.8421709430404007E-14</v>
      </c>
      <c r="AF34" s="49">
        <v>194.45</v>
      </c>
      <c r="AG34" s="49">
        <v>194.45</v>
      </c>
      <c r="AH34" s="49">
        <v>194.45</v>
      </c>
      <c r="AI34" s="49">
        <v>194.45</v>
      </c>
      <c r="AJ34" s="49">
        <v>194.45</v>
      </c>
      <c r="AK34" s="49">
        <v>194.45</v>
      </c>
      <c r="AL34" s="49">
        <v>3.113442275577916E-14</v>
      </c>
      <c r="AM34" s="49">
        <v>194.45</v>
      </c>
      <c r="AN34" s="49">
        <v>194.45</v>
      </c>
      <c r="AO34" s="49">
        <v>194.45</v>
      </c>
      <c r="AP34" s="49">
        <v>194.45</v>
      </c>
      <c r="AQ34" s="49">
        <v>194.45</v>
      </c>
      <c r="AR34" s="49">
        <v>194.45</v>
      </c>
      <c r="AS34" s="49">
        <v>194.45000000000002</v>
      </c>
      <c r="AT34" s="49">
        <v>2.8421709430404007E-14</v>
      </c>
      <c r="AU34" s="49">
        <v>194.45</v>
      </c>
      <c r="AV34" s="49">
        <v>194.45</v>
      </c>
      <c r="AW34" s="49">
        <v>194.45</v>
      </c>
      <c r="AX34" s="49">
        <v>194.45</v>
      </c>
      <c r="AY34" s="49">
        <v>194.45</v>
      </c>
      <c r="AZ34" s="49">
        <v>194.45</v>
      </c>
      <c r="BA34" s="49">
        <v>3.113442275577916E-14</v>
      </c>
      <c r="BB34" s="49">
        <v>177.15</v>
      </c>
      <c r="BC34" s="49">
        <v>177.15</v>
      </c>
      <c r="BD34" s="49">
        <v>177.15</v>
      </c>
      <c r="BE34" s="49">
        <v>177.15</v>
      </c>
      <c r="BF34" s="49">
        <v>177.15</v>
      </c>
      <c r="BG34" s="49">
        <v>177.15</v>
      </c>
      <c r="BH34" s="49">
        <v>177.15</v>
      </c>
      <c r="BI34" s="49">
        <v>3.0698954837323625E-14</v>
      </c>
      <c r="BJ34" s="49">
        <v>194.45</v>
      </c>
      <c r="BK34" s="49">
        <v>194.45</v>
      </c>
      <c r="BL34" s="49">
        <v>194.45</v>
      </c>
      <c r="BM34" s="49">
        <v>194.45</v>
      </c>
      <c r="BN34" s="49">
        <v>194.45</v>
      </c>
      <c r="BO34" s="49">
        <v>194.45</v>
      </c>
      <c r="BP34" s="49">
        <v>194.45000000000002</v>
      </c>
      <c r="BQ34" s="49">
        <v>2.8421709430404007E-14</v>
      </c>
      <c r="BS34" s="49"/>
      <c r="BT34" s="49"/>
      <c r="BU34" s="49"/>
      <c r="BV34" s="49"/>
      <c r="BW34" s="49"/>
      <c r="BX34" s="49"/>
      <c r="BY34" s="49"/>
      <c r="BZ34" s="49"/>
      <c r="CA34" s="49"/>
      <c r="CB34" s="152"/>
      <c r="CC34" s="152"/>
      <c r="CD34" s="152"/>
      <c r="CE34" s="152"/>
      <c r="CF34" s="49"/>
      <c r="CG34" s="49"/>
      <c r="CH34" s="49"/>
      <c r="CI34" s="49"/>
      <c r="CJ34" s="152"/>
      <c r="CK34" s="152"/>
      <c r="CL34" s="152"/>
      <c r="CM34" s="152"/>
      <c r="CN34" s="49"/>
      <c r="CO34" s="49"/>
      <c r="CP34" s="152"/>
      <c r="CQ34" s="152"/>
      <c r="CT34" s="152"/>
      <c r="CU34" s="152"/>
      <c r="CV34" s="152"/>
      <c r="CW34" s="152"/>
      <c r="CX34" s="49"/>
      <c r="CY34" s="49"/>
      <c r="CZ34" s="49"/>
      <c r="DA34" s="49"/>
      <c r="DC34" s="49"/>
      <c r="DD34" s="49"/>
      <c r="DE34" s="49"/>
      <c r="DF34" s="49"/>
      <c r="DG34" s="49"/>
      <c r="DH34" s="49"/>
      <c r="DI34" s="49"/>
      <c r="DJ34" s="49"/>
      <c r="DK34" s="49"/>
      <c r="DL34" s="49"/>
      <c r="DM34" s="49"/>
      <c r="DO34" s="49"/>
      <c r="DP34" s="49"/>
      <c r="DQ34" s="49"/>
      <c r="DR34" s="49"/>
      <c r="DS34" s="49"/>
      <c r="DT34" s="49"/>
      <c r="DU34" s="49"/>
      <c r="DV34" s="49"/>
      <c r="DW34" s="49"/>
      <c r="DX34" s="49"/>
      <c r="DY34" s="49"/>
      <c r="DZ34" s="49"/>
      <c r="EA34" s="49"/>
      <c r="EB34" s="49"/>
      <c r="EC34" s="49"/>
      <c r="ED34" s="49"/>
      <c r="EE34" s="49"/>
      <c r="EF34" s="49"/>
      <c r="EG34" s="49"/>
      <c r="EH34" s="49"/>
      <c r="EI34" s="49"/>
      <c r="EK34" s="49"/>
      <c r="EL34" s="49"/>
      <c r="EM34" s="49"/>
      <c r="EN34" s="49"/>
      <c r="EO34" s="49"/>
      <c r="EP34" s="49"/>
      <c r="EQ34" s="49"/>
      <c r="ER34" s="49"/>
      <c r="ES34" s="49"/>
      <c r="ET34" s="49"/>
      <c r="EU34" s="49"/>
      <c r="EV34" s="49"/>
      <c r="EW34" s="49"/>
      <c r="EX34" s="49"/>
      <c r="EY34" s="49"/>
      <c r="EZ34" s="49"/>
      <c r="FA34" s="49"/>
      <c r="FB34" s="49"/>
      <c r="FC34" s="49"/>
      <c r="FD34" s="49"/>
      <c r="FE34" s="49"/>
      <c r="FF34" s="49"/>
      <c r="FG34" s="49"/>
      <c r="FH34" s="49"/>
      <c r="FI34" s="49"/>
      <c r="FJ34" s="49"/>
      <c r="FK34" s="49"/>
      <c r="FL34" s="49"/>
      <c r="FM34" s="49"/>
      <c r="FN34" s="49"/>
      <c r="FO34" s="49"/>
      <c r="FP34" s="49"/>
      <c r="FQ34" s="49"/>
      <c r="FR34" s="49"/>
      <c r="FS34" s="49"/>
      <c r="FT34" s="49"/>
      <c r="FU34" s="49"/>
      <c r="FV34" s="49"/>
      <c r="FW34" s="49"/>
      <c r="FX34" s="49"/>
      <c r="FY34" s="49"/>
      <c r="FZ34" s="49"/>
      <c r="GA34" s="49"/>
      <c r="GB34" s="49"/>
    </row>
    <row r="35" spans="1:185" s="20" customFormat="1" ht="13.5" customHeight="1" x14ac:dyDescent="0.2">
      <c r="A35" s="27"/>
      <c r="B35" s="39" t="s">
        <v>114</v>
      </c>
      <c r="CQ35" s="50"/>
      <c r="CR35" s="50"/>
      <c r="CS35" s="50"/>
      <c r="DG35" s="43"/>
      <c r="DI35" s="43"/>
      <c r="DJ35" s="43"/>
      <c r="EO35" s="43"/>
      <c r="ET35" s="43"/>
      <c r="EU35" s="43"/>
      <c r="FA35" s="43"/>
      <c r="FF35" s="43"/>
      <c r="FG35" s="43"/>
      <c r="FH35" s="43"/>
      <c r="FV35" s="43"/>
    </row>
    <row r="36" spans="1:185" s="20" customFormat="1" ht="13.5" customHeight="1" x14ac:dyDescent="0.2">
      <c r="A36" s="27"/>
      <c r="B36" s="39" t="s">
        <v>115</v>
      </c>
      <c r="CR36" s="43"/>
      <c r="CS36" s="43"/>
      <c r="DG36" s="43"/>
      <c r="EO36" s="43"/>
    </row>
    <row r="37" spans="1:185" s="43" customFormat="1" ht="13.5" customHeight="1" x14ac:dyDescent="0.2">
      <c r="A37" s="27"/>
      <c r="B37" s="39" t="s">
        <v>48</v>
      </c>
      <c r="C37" s="20">
        <v>2.3640930756598801</v>
      </c>
      <c r="D37" s="20">
        <v>2.3640930756598801</v>
      </c>
      <c r="E37" s="20">
        <v>2.3640930756598801</v>
      </c>
      <c r="F37" s="20">
        <v>2.3640930756598801</v>
      </c>
      <c r="G37" s="20">
        <v>2.3640930756598801</v>
      </c>
      <c r="H37" s="20">
        <v>0</v>
      </c>
      <c r="I37" s="20">
        <v>2.3640930756598801</v>
      </c>
      <c r="J37" s="20">
        <v>2.3640930756598801</v>
      </c>
      <c r="K37" s="20">
        <v>2.3640930756598801</v>
      </c>
      <c r="L37" s="20">
        <v>2.3640930756598801</v>
      </c>
      <c r="M37" s="20">
        <v>2.3640930756598801</v>
      </c>
      <c r="N37" s="20">
        <v>2.3640930756598801</v>
      </c>
      <c r="O37" s="20">
        <v>2.3640930756598801</v>
      </c>
      <c r="P37" s="20">
        <v>0</v>
      </c>
      <c r="Q37" s="20">
        <v>2.22959910473099</v>
      </c>
      <c r="R37" s="20">
        <v>2.22959910473099</v>
      </c>
      <c r="S37" s="20">
        <v>2.22959910473099</v>
      </c>
      <c r="T37" s="20">
        <v>2.22959910473099</v>
      </c>
      <c r="U37" s="20">
        <v>2.22959910473099</v>
      </c>
      <c r="V37" s="20">
        <v>2.22959910473099</v>
      </c>
      <c r="W37" s="20">
        <v>0</v>
      </c>
      <c r="X37" s="20">
        <v>2.22959910473099</v>
      </c>
      <c r="Y37" s="20">
        <v>2.22959910473099</v>
      </c>
      <c r="Z37" s="20">
        <v>2.22959910473099</v>
      </c>
      <c r="AA37" s="20">
        <v>2.22959910473099</v>
      </c>
      <c r="AB37" s="20">
        <v>2.22959910473099</v>
      </c>
      <c r="AC37" s="20">
        <v>2.22959910473099</v>
      </c>
      <c r="AD37" s="20">
        <v>2.22959910473099</v>
      </c>
      <c r="AE37" s="20">
        <v>0</v>
      </c>
      <c r="AF37" s="20">
        <v>2.3640930756598801</v>
      </c>
      <c r="AG37" s="20">
        <v>2.3640930756598801</v>
      </c>
      <c r="AH37" s="20">
        <v>2.3640930756598801</v>
      </c>
      <c r="AI37" s="20">
        <v>2.3640930756598801</v>
      </c>
      <c r="AJ37" s="20">
        <v>2.3640930756598801</v>
      </c>
      <c r="AK37" s="20">
        <v>2.3640930756598801</v>
      </c>
      <c r="AL37" s="20">
        <v>0</v>
      </c>
      <c r="AM37" s="20">
        <v>2.3640930756598801</v>
      </c>
      <c r="AN37" s="20">
        <v>2.3640930756598801</v>
      </c>
      <c r="AO37" s="20">
        <v>2.3640930756598801</v>
      </c>
      <c r="AP37" s="20">
        <v>2.3640930756598801</v>
      </c>
      <c r="AQ37" s="20">
        <v>2.3640930756598801</v>
      </c>
      <c r="AR37" s="20">
        <v>2.3640930756598801</v>
      </c>
      <c r="AS37" s="20">
        <v>2.3640930756598801</v>
      </c>
      <c r="AT37" s="20">
        <v>0</v>
      </c>
      <c r="AU37" s="20">
        <v>2.3640930756598801</v>
      </c>
      <c r="AV37" s="20">
        <v>2.3640930756598801</v>
      </c>
      <c r="AW37" s="20">
        <v>2.3640930756598801</v>
      </c>
      <c r="AX37" s="20">
        <v>2.3640930756598801</v>
      </c>
      <c r="AY37" s="20">
        <v>2.3640930756598801</v>
      </c>
      <c r="AZ37" s="20">
        <v>2.3640930756598801</v>
      </c>
      <c r="BA37" s="20">
        <v>0</v>
      </c>
      <c r="BB37" s="20">
        <v>2.4985228088359901</v>
      </c>
      <c r="BC37" s="20">
        <v>2.4985228088359901</v>
      </c>
      <c r="BD37" s="20">
        <v>2.4985228088359901</v>
      </c>
      <c r="BE37" s="20">
        <v>2.4985228088359901</v>
      </c>
      <c r="BF37" s="20">
        <v>2.4985228088359901</v>
      </c>
      <c r="BG37" s="20">
        <v>2.4985228088359901</v>
      </c>
      <c r="BH37" s="20">
        <v>2.4985228088359901</v>
      </c>
      <c r="BI37" s="20">
        <v>0</v>
      </c>
      <c r="BJ37" s="20">
        <v>2.3640930756598801</v>
      </c>
      <c r="BK37" s="20">
        <v>2.3640930756598801</v>
      </c>
      <c r="BL37" s="20">
        <v>2.3640930756598801</v>
      </c>
      <c r="BM37" s="20">
        <v>2.3640930756598801</v>
      </c>
      <c r="BN37" s="20">
        <v>2.3640930756598801</v>
      </c>
      <c r="BO37" s="20">
        <v>2.3640930756598801</v>
      </c>
      <c r="BP37" s="20">
        <v>2.3640930756598801</v>
      </c>
      <c r="BQ37" s="20">
        <v>0</v>
      </c>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row>
    <row r="38" spans="1:185" s="43" customFormat="1" ht="13.5" customHeight="1" x14ac:dyDescent="0.2">
      <c r="A38" s="27"/>
      <c r="B38" s="39" t="s">
        <v>49</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c r="DL38" s="20"/>
      <c r="DM38" s="20"/>
      <c r="DN38" s="20"/>
      <c r="DO38" s="20"/>
      <c r="DP38" s="20"/>
      <c r="DQ38" s="20"/>
      <c r="DR38" s="20"/>
      <c r="DS38" s="20"/>
      <c r="DT38" s="20"/>
      <c r="DU38" s="20"/>
      <c r="DV38" s="20"/>
      <c r="DW38" s="20"/>
      <c r="DX38" s="20"/>
      <c r="DY38" s="20"/>
      <c r="DZ38" s="20"/>
      <c r="EA38" s="20"/>
      <c r="EB38" s="20"/>
      <c r="EC38" s="20"/>
      <c r="ED38" s="20"/>
      <c r="EE38" s="20"/>
      <c r="EF38" s="20"/>
      <c r="EG38" s="20"/>
      <c r="EH38" s="20"/>
      <c r="EI38" s="20"/>
      <c r="EJ38" s="20"/>
      <c r="EK38" s="20"/>
      <c r="EL38" s="20"/>
      <c r="EM38" s="20"/>
      <c r="EN38" s="20"/>
      <c r="EO38" s="20"/>
      <c r="EP38" s="20"/>
      <c r="EQ38" s="20"/>
      <c r="ER38" s="20"/>
      <c r="ES38" s="20"/>
      <c r="ET38" s="20"/>
      <c r="EU38" s="20"/>
      <c r="EV38" s="20"/>
      <c r="EW38" s="20"/>
      <c r="EX38" s="20"/>
      <c r="EY38" s="20"/>
      <c r="EZ38" s="20"/>
      <c r="FA38" s="20"/>
      <c r="FB38" s="20"/>
      <c r="FC38" s="20"/>
      <c r="FD38" s="20"/>
      <c r="FE38" s="20"/>
      <c r="FF38" s="20"/>
      <c r="FG38" s="20"/>
      <c r="FH38" s="20"/>
      <c r="FI38" s="20"/>
      <c r="FJ38" s="20"/>
      <c r="FK38" s="20"/>
      <c r="FL38" s="20"/>
      <c r="FM38" s="20"/>
      <c r="FN38" s="20"/>
      <c r="FO38" s="20"/>
      <c r="FP38" s="20"/>
      <c r="FQ38" s="20"/>
      <c r="FR38" s="20"/>
      <c r="FS38" s="20"/>
      <c r="FT38" s="20"/>
      <c r="FU38" s="20"/>
      <c r="FV38" s="20"/>
      <c r="FW38" s="20"/>
      <c r="FX38" s="20"/>
      <c r="FY38" s="20"/>
      <c r="FZ38" s="20"/>
      <c r="GA38" s="20"/>
      <c r="GB38" s="20"/>
      <c r="GC38" s="20"/>
    </row>
    <row r="39" spans="1:185" s="44" customFormat="1" ht="13.5" customHeight="1" thickBot="1" x14ac:dyDescent="0.25">
      <c r="A39" s="27"/>
      <c r="B39" s="48" t="s">
        <v>50</v>
      </c>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5"/>
      <c r="FJ39" s="35"/>
      <c r="FK39" s="35"/>
      <c r="FL39" s="35"/>
      <c r="FM39" s="35"/>
      <c r="FN39" s="35"/>
      <c r="FO39" s="35"/>
      <c r="FP39" s="35"/>
      <c r="FQ39" s="35"/>
      <c r="FR39" s="35"/>
      <c r="FS39" s="35"/>
      <c r="FT39" s="35"/>
      <c r="FU39" s="35"/>
      <c r="FV39" s="35"/>
      <c r="FW39" s="35"/>
      <c r="FX39" s="35"/>
      <c r="FY39" s="35"/>
      <c r="FZ39" s="35"/>
      <c r="GA39" s="35"/>
      <c r="GB39" s="35"/>
      <c r="GC39" s="35"/>
    </row>
    <row r="40" spans="1:185" s="33" customFormat="1" ht="13.5" customHeight="1" x14ac:dyDescent="0.2">
      <c r="A40" s="47"/>
      <c r="B40" s="38" t="s">
        <v>116</v>
      </c>
      <c r="C40" s="49">
        <v>130.393421788913</v>
      </c>
      <c r="D40" s="49">
        <v>130.30861989373901</v>
      </c>
      <c r="E40" s="49">
        <v>130.98855212034499</v>
      </c>
      <c r="F40" s="49">
        <v>130.89469563850699</v>
      </c>
      <c r="G40" s="49">
        <v>130.64632236037599</v>
      </c>
      <c r="H40" s="49">
        <v>0.29866877511592455</v>
      </c>
      <c r="I40" s="49">
        <v>137.695646249373</v>
      </c>
      <c r="J40" s="49">
        <v>137.54102979350299</v>
      </c>
      <c r="K40" s="49">
        <v>137.38887036109301</v>
      </c>
      <c r="L40" s="49">
        <v>137.10828491652001</v>
      </c>
      <c r="M40" s="49">
        <v>136.73197717912799</v>
      </c>
      <c r="N40" s="49">
        <v>136.77808231483499</v>
      </c>
      <c r="O40" s="49">
        <v>137.20731513574199</v>
      </c>
      <c r="P40" s="49">
        <v>0.36578432193889976</v>
      </c>
      <c r="Q40" s="49">
        <v>147.422591801507</v>
      </c>
      <c r="R40" s="49">
        <v>147.35828882035301</v>
      </c>
      <c r="S40" s="49">
        <v>147.44255437612699</v>
      </c>
      <c r="T40" s="49">
        <v>147.62230224024401</v>
      </c>
      <c r="U40" s="49">
        <v>147.61261654014001</v>
      </c>
      <c r="V40" s="49">
        <v>147.49167075567419</v>
      </c>
      <c r="W40" s="49">
        <v>0.10645893937067842</v>
      </c>
      <c r="X40" s="49">
        <v>144.84257252604101</v>
      </c>
      <c r="Y40" s="49">
        <v>144.892852794893</v>
      </c>
      <c r="Z40" s="49">
        <v>144.742708498285</v>
      </c>
      <c r="AA40" s="49">
        <v>145.439850790115</v>
      </c>
      <c r="AB40" s="49">
        <v>145.24810572618</v>
      </c>
      <c r="AC40" s="49">
        <v>145.25430305738701</v>
      </c>
      <c r="AD40" s="49">
        <v>145.0700655654835</v>
      </c>
      <c r="AE40" s="49">
        <v>0.25583294129159367</v>
      </c>
      <c r="AF40" s="49">
        <v>128.93278589869399</v>
      </c>
      <c r="AG40" s="49">
        <v>128.87153459059499</v>
      </c>
      <c r="AH40" s="49">
        <v>128.75243187829901</v>
      </c>
      <c r="AI40" s="49">
        <v>128.99396783062599</v>
      </c>
      <c r="AJ40" s="49">
        <v>128.86472020507199</v>
      </c>
      <c r="AK40" s="49">
        <v>128.88308808065722</v>
      </c>
      <c r="AL40" s="49">
        <v>8.0381710944164755E-2</v>
      </c>
      <c r="AM40" s="49">
        <v>139.84890473349</v>
      </c>
      <c r="AN40" s="49">
        <v>139.755050447298</v>
      </c>
      <c r="AO40" s="49">
        <v>139.81775366057801</v>
      </c>
      <c r="AP40" s="49">
        <v>140.75674293998799</v>
      </c>
      <c r="AQ40" s="49">
        <v>140.81498928772899</v>
      </c>
      <c r="AR40" s="49">
        <v>140.765025473836</v>
      </c>
      <c r="AS40" s="49">
        <v>140.29307775715316</v>
      </c>
      <c r="AT40" s="49">
        <v>0.48696470657335561</v>
      </c>
      <c r="AU40" s="49">
        <v>145.22955252970701</v>
      </c>
      <c r="AV40" s="49">
        <v>145.30033863539899</v>
      </c>
      <c r="AW40" s="49">
        <v>145.519068584927</v>
      </c>
      <c r="AX40" s="49">
        <v>145.53051583318501</v>
      </c>
      <c r="AY40" s="49">
        <v>145.42682033704099</v>
      </c>
      <c r="AZ40" s="49">
        <v>145.40125918405181</v>
      </c>
      <c r="BA40" s="49">
        <v>0.11908638974166781</v>
      </c>
      <c r="BB40" s="49">
        <v>110.50689953833199</v>
      </c>
      <c r="BC40" s="49">
        <v>110.501661242143</v>
      </c>
      <c r="BD40" s="49">
        <v>110.285277386061</v>
      </c>
      <c r="BE40" s="49">
        <v>112.092086245565</v>
      </c>
      <c r="BF40" s="49">
        <v>112.03583751865401</v>
      </c>
      <c r="BG40" s="49">
        <v>111.870305461188</v>
      </c>
      <c r="BH40" s="49">
        <v>111.21534456532383</v>
      </c>
      <c r="BI40" s="49">
        <v>0.79026595053454352</v>
      </c>
      <c r="BJ40" s="49">
        <v>133.001318741169</v>
      </c>
      <c r="BK40" s="49">
        <v>132.88235114729801</v>
      </c>
      <c r="BL40" s="49">
        <v>132.73303281788799</v>
      </c>
      <c r="BM40" s="49">
        <v>132.61030158656499</v>
      </c>
      <c r="BN40" s="49">
        <v>132.45059563018901</v>
      </c>
      <c r="BO40" s="49">
        <v>132.43408660575801</v>
      </c>
      <c r="BP40" s="49">
        <v>132.68528108814451</v>
      </c>
      <c r="BQ40" s="49">
        <v>0.21007716512899199</v>
      </c>
      <c r="BS40" s="49"/>
      <c r="BT40" s="49"/>
      <c r="BU40" s="49"/>
      <c r="BV40" s="49"/>
      <c r="BW40" s="49"/>
      <c r="BX40" s="49"/>
      <c r="BY40" s="49"/>
      <c r="BZ40" s="49"/>
      <c r="CA40" s="49"/>
      <c r="CF40" s="49"/>
      <c r="CG40" s="49"/>
      <c r="CH40" s="152"/>
      <c r="CI40" s="49"/>
      <c r="CN40" s="49"/>
      <c r="CO40" s="49"/>
      <c r="CT40" s="152"/>
      <c r="CU40" s="152"/>
      <c r="CV40" s="152"/>
      <c r="CW40" s="152"/>
      <c r="CX40" s="49"/>
      <c r="CY40" s="49"/>
      <c r="CZ40" s="152"/>
      <c r="DA40" s="49"/>
      <c r="DC40" s="49"/>
      <c r="DD40" s="49"/>
      <c r="DE40" s="49"/>
      <c r="DF40" s="49"/>
      <c r="DG40" s="49"/>
      <c r="DH40" s="49"/>
      <c r="DI40" s="49"/>
      <c r="DJ40" s="49"/>
      <c r="DK40" s="49"/>
      <c r="DL40" s="49"/>
      <c r="DM40" s="49"/>
      <c r="DO40" s="49"/>
      <c r="DP40" s="49"/>
      <c r="DQ40" s="49"/>
      <c r="DR40" s="49"/>
      <c r="DS40" s="49"/>
      <c r="DT40" s="49"/>
      <c r="DU40" s="49"/>
      <c r="DV40" s="49"/>
      <c r="DW40" s="49"/>
      <c r="DX40" s="49"/>
      <c r="DY40" s="49"/>
      <c r="DZ40" s="49"/>
      <c r="EA40" s="49"/>
      <c r="EB40" s="49"/>
      <c r="EC40" s="49"/>
      <c r="ED40" s="49"/>
      <c r="EE40" s="49"/>
      <c r="EF40" s="49"/>
      <c r="EG40" s="49"/>
      <c r="EH40" s="49"/>
      <c r="EI40" s="49"/>
      <c r="EK40" s="49"/>
      <c r="EL40" s="49"/>
      <c r="EM40" s="49"/>
      <c r="EN40" s="49"/>
      <c r="EO40" s="49"/>
      <c r="EP40" s="49"/>
      <c r="EQ40" s="49"/>
      <c r="ER40" s="49"/>
      <c r="ES40" s="49"/>
      <c r="ET40" s="49"/>
      <c r="EU40" s="49"/>
      <c r="EV40" s="49"/>
      <c r="EW40" s="49"/>
      <c r="EX40" s="49"/>
      <c r="EY40" s="49"/>
      <c r="EZ40" s="49"/>
      <c r="FA40" s="49"/>
      <c r="FB40" s="49"/>
      <c r="FC40" s="49"/>
      <c r="FD40" s="49"/>
      <c r="FE40" s="49"/>
      <c r="FF40" s="49"/>
      <c r="FG40" s="49"/>
      <c r="FH40" s="49"/>
      <c r="FI40" s="49"/>
      <c r="FJ40" s="49"/>
      <c r="FK40" s="49"/>
      <c r="FL40" s="49"/>
      <c r="FM40" s="49"/>
      <c r="FN40" s="49"/>
      <c r="FO40" s="49"/>
      <c r="FP40" s="49"/>
      <c r="FQ40" s="49"/>
      <c r="FR40" s="49"/>
      <c r="FS40" s="49"/>
      <c r="FT40" s="49"/>
      <c r="FU40" s="49"/>
      <c r="FV40" s="49"/>
      <c r="FW40" s="49"/>
      <c r="FX40" s="49"/>
      <c r="FY40" s="49"/>
      <c r="FZ40" s="49"/>
      <c r="GA40" s="49"/>
      <c r="GB40" s="49"/>
    </row>
    <row r="41" spans="1:185" s="20" customFormat="1" ht="13.5" customHeight="1" x14ac:dyDescent="0.2">
      <c r="A41" s="47"/>
      <c r="B41" s="39" t="s">
        <v>117</v>
      </c>
      <c r="C41" s="43">
        <v>192.454963953826</v>
      </c>
      <c r="D41" s="43">
        <v>192.48489099371699</v>
      </c>
      <c r="E41" s="43">
        <v>192.47067068140899</v>
      </c>
      <c r="F41" s="43">
        <v>192.45134743140801</v>
      </c>
      <c r="G41" s="43">
        <v>192.46546826509001</v>
      </c>
      <c r="H41" s="43">
        <v>1.3360819790334969E-2</v>
      </c>
      <c r="I41" s="43">
        <v>198.233915762538</v>
      </c>
      <c r="J41" s="43">
        <v>198.155177173147</v>
      </c>
      <c r="K41" s="43">
        <v>198.11034528976401</v>
      </c>
      <c r="L41" s="43">
        <v>197.34947423738001</v>
      </c>
      <c r="M41" s="43">
        <v>197.12797926508199</v>
      </c>
      <c r="N41" s="43">
        <v>197.14831512743001</v>
      </c>
      <c r="O41" s="43">
        <v>197.68753447589017</v>
      </c>
      <c r="P41" s="43">
        <v>0.48547836401896372</v>
      </c>
      <c r="Q41" s="43">
        <v>208.783654286028</v>
      </c>
      <c r="R41" s="43">
        <v>208.804136962706</v>
      </c>
      <c r="S41" s="43">
        <v>208.922974527496</v>
      </c>
      <c r="T41" s="43">
        <v>209.11240735268501</v>
      </c>
      <c r="U41" s="43">
        <v>209.05869072840699</v>
      </c>
      <c r="V41" s="43">
        <v>208.93637277146436</v>
      </c>
      <c r="W41" s="43">
        <v>0.13186251493850665</v>
      </c>
      <c r="X41" s="43">
        <v>203.77672492844201</v>
      </c>
      <c r="Y41" s="43">
        <v>203.84493133127401</v>
      </c>
      <c r="Z41" s="43">
        <v>203.86009140970901</v>
      </c>
      <c r="AA41" s="43">
        <v>205.02317578505799</v>
      </c>
      <c r="AB41" s="43">
        <v>204.919881458882</v>
      </c>
      <c r="AC41" s="43">
        <v>204.80059943562401</v>
      </c>
      <c r="AD41" s="43">
        <v>204.3709007248315</v>
      </c>
      <c r="AE41" s="43">
        <v>0.5480417287942988</v>
      </c>
      <c r="AF41" s="43">
        <v>188.487429102714</v>
      </c>
      <c r="AG41" s="43">
        <v>188.474155707308</v>
      </c>
      <c r="AH41" s="43">
        <v>188.407175956054</v>
      </c>
      <c r="AI41" s="43">
        <v>188.85806715893199</v>
      </c>
      <c r="AJ41" s="43">
        <v>188.809411807781</v>
      </c>
      <c r="AK41" s="43">
        <v>188.60724794655783</v>
      </c>
      <c r="AL41" s="43">
        <v>0.18755234200266527</v>
      </c>
      <c r="AM41" s="43">
        <v>196.40333171344699</v>
      </c>
      <c r="AN41" s="43">
        <v>196.118846075389</v>
      </c>
      <c r="AO41" s="43">
        <v>196.390367670936</v>
      </c>
      <c r="AP41" s="43">
        <v>197.53600787653701</v>
      </c>
      <c r="AQ41" s="43">
        <v>197.71358310440601</v>
      </c>
      <c r="AR41" s="43">
        <v>197.568112161653</v>
      </c>
      <c r="AS41" s="43">
        <v>196.95504143372798</v>
      </c>
      <c r="AT41" s="43">
        <v>0.65970017715241391</v>
      </c>
      <c r="AU41" s="43">
        <v>201.58888540604201</v>
      </c>
      <c r="AV41" s="43">
        <v>201.437434243544</v>
      </c>
      <c r="AW41" s="43">
        <v>201.72676550654899</v>
      </c>
      <c r="AX41" s="43">
        <v>201.76713032151801</v>
      </c>
      <c r="AY41" s="43">
        <v>201.63276665270101</v>
      </c>
      <c r="AZ41" s="43">
        <v>201.63059642607081</v>
      </c>
      <c r="BA41" s="43">
        <v>0.11571183559169164</v>
      </c>
      <c r="BB41" s="43">
        <v>172.18418335209</v>
      </c>
      <c r="BC41" s="43">
        <v>172.15201043702601</v>
      </c>
      <c r="BD41" s="43">
        <v>172.08393785453501</v>
      </c>
      <c r="BE41" s="43">
        <v>174.03418164210601</v>
      </c>
      <c r="BF41" s="43">
        <v>173.87722812313399</v>
      </c>
      <c r="BG41" s="43">
        <v>173.736933060702</v>
      </c>
      <c r="BH41" s="43">
        <v>173.01141241159885</v>
      </c>
      <c r="BI41" s="43">
        <v>0.87608624787410039</v>
      </c>
      <c r="BJ41" s="43">
        <v>189.438562748462</v>
      </c>
      <c r="BK41" s="43">
        <v>189.38794599621599</v>
      </c>
      <c r="BL41" s="43">
        <v>189.19667557959801</v>
      </c>
      <c r="BM41" s="43">
        <v>189.43532807377301</v>
      </c>
      <c r="BN41" s="43">
        <v>189.238545470274</v>
      </c>
      <c r="BO41" s="43">
        <v>189.26177760365101</v>
      </c>
      <c r="BP41" s="43">
        <v>189.32647257866233</v>
      </c>
      <c r="BQ41" s="43">
        <v>9.743081579133317E-2</v>
      </c>
      <c r="BS41" s="43"/>
      <c r="BT41" s="43"/>
      <c r="BU41" s="43"/>
      <c r="BV41" s="43"/>
      <c r="BW41" s="43"/>
      <c r="BX41" s="43"/>
      <c r="BY41" s="43"/>
      <c r="BZ41" s="43"/>
      <c r="CA41" s="43"/>
      <c r="CB41" s="50"/>
      <c r="CC41" s="50"/>
      <c r="CD41" s="50"/>
      <c r="CE41" s="50"/>
      <c r="CF41" s="43"/>
      <c r="CG41" s="43"/>
      <c r="CH41" s="43"/>
      <c r="CI41" s="43"/>
      <c r="CJ41" s="50"/>
      <c r="CK41" s="50"/>
      <c r="CL41" s="50"/>
      <c r="CM41" s="50"/>
      <c r="CN41" s="43"/>
      <c r="CO41" s="43"/>
      <c r="CP41" s="50"/>
      <c r="CT41" s="50"/>
      <c r="CU41" s="50"/>
      <c r="CV41" s="50"/>
      <c r="CW41" s="50"/>
      <c r="CX41" s="43"/>
      <c r="CY41" s="43"/>
      <c r="CZ41" s="43"/>
      <c r="DA41" s="43"/>
      <c r="DC41" s="43"/>
      <c r="DD41" s="43"/>
      <c r="DE41" s="43"/>
      <c r="DF41" s="43"/>
      <c r="DG41" s="43"/>
      <c r="DH41" s="43"/>
      <c r="DI41" s="43"/>
      <c r="DJ41" s="43"/>
      <c r="DK41" s="43"/>
      <c r="DL41" s="43"/>
      <c r="DM41" s="43"/>
      <c r="DO41" s="43"/>
      <c r="DP41" s="43"/>
      <c r="DQ41" s="43"/>
      <c r="DR41" s="43"/>
      <c r="DS41" s="43"/>
      <c r="DT41" s="43"/>
      <c r="DU41" s="43"/>
      <c r="DV41" s="43"/>
      <c r="DW41" s="43"/>
      <c r="DX41" s="43"/>
      <c r="DY41" s="43"/>
      <c r="DZ41" s="43"/>
      <c r="EA41" s="43"/>
      <c r="EB41" s="43"/>
      <c r="EC41" s="43"/>
      <c r="ED41" s="43"/>
      <c r="EE41" s="43"/>
      <c r="EF41" s="43"/>
      <c r="EG41" s="43"/>
      <c r="EH41" s="43"/>
      <c r="EI41" s="43"/>
      <c r="EK41" s="43"/>
      <c r="EL41" s="43"/>
      <c r="EM41" s="43"/>
      <c r="EN41" s="43"/>
      <c r="EO41" s="43"/>
      <c r="EP41" s="43"/>
      <c r="EQ41" s="43"/>
      <c r="ER41" s="43"/>
      <c r="ES41" s="43"/>
      <c r="ET41" s="43"/>
      <c r="EU41" s="43"/>
      <c r="EV41" s="43"/>
      <c r="EW41" s="43"/>
      <c r="EX41" s="43"/>
      <c r="EY41" s="43"/>
      <c r="EZ41" s="43"/>
      <c r="FA41" s="43"/>
      <c r="FB41" s="43"/>
      <c r="FC41" s="43"/>
      <c r="FD41" s="43"/>
      <c r="FE41" s="43"/>
      <c r="FF41" s="43"/>
      <c r="FG41" s="43"/>
      <c r="FH41" s="43"/>
      <c r="FI41" s="43"/>
      <c r="FJ41" s="43"/>
      <c r="FK41" s="43"/>
      <c r="FL41" s="43"/>
      <c r="FM41" s="43"/>
      <c r="FN41" s="43"/>
      <c r="FO41" s="43"/>
      <c r="FP41" s="43"/>
      <c r="FQ41" s="43"/>
      <c r="FR41" s="43"/>
      <c r="FS41" s="43"/>
      <c r="FT41" s="43"/>
      <c r="FU41" s="43"/>
      <c r="FV41" s="43"/>
      <c r="FW41" s="43"/>
      <c r="FX41" s="43"/>
      <c r="FY41" s="43"/>
      <c r="FZ41" s="43"/>
      <c r="GA41" s="43"/>
      <c r="GB41" s="43"/>
    </row>
    <row r="42" spans="1:185" s="20" customFormat="1" ht="13.5" customHeight="1" x14ac:dyDescent="0.2">
      <c r="A42" s="47"/>
      <c r="B42" s="39" t="s">
        <v>118</v>
      </c>
      <c r="C42" s="43">
        <v>269.89966665371497</v>
      </c>
      <c r="D42" s="43">
        <v>270.31061237451502</v>
      </c>
      <c r="E42" s="43">
        <v>268.92919429206199</v>
      </c>
      <c r="F42" s="43">
        <v>269.05918389859801</v>
      </c>
      <c r="G42" s="43">
        <v>269.54966430472246</v>
      </c>
      <c r="H42" s="43">
        <v>0.57599862730395968</v>
      </c>
      <c r="I42" s="43">
        <v>276.21254789682001</v>
      </c>
      <c r="J42" s="43">
        <v>276.03511522023899</v>
      </c>
      <c r="K42" s="43">
        <v>275.919352191364</v>
      </c>
      <c r="L42" s="43">
        <v>274.65293254439399</v>
      </c>
      <c r="M42" s="43">
        <v>274.20469025027199</v>
      </c>
      <c r="N42" s="43">
        <v>273.97948636410098</v>
      </c>
      <c r="O42" s="43">
        <v>275.16735407786501</v>
      </c>
      <c r="P42" s="43">
        <v>0.91408620550431652</v>
      </c>
      <c r="Q42" s="43">
        <v>291.56173098164697</v>
      </c>
      <c r="R42" s="43">
        <v>291.71748099144202</v>
      </c>
      <c r="S42" s="43">
        <v>292.52789659126699</v>
      </c>
      <c r="T42" s="43">
        <v>292.22964508002099</v>
      </c>
      <c r="U42" s="43">
        <v>292.36088012173701</v>
      </c>
      <c r="V42" s="43">
        <v>292.07952675322275</v>
      </c>
      <c r="W42" s="43">
        <v>0.37467861865016816</v>
      </c>
      <c r="X42" s="43">
        <v>282.830477947833</v>
      </c>
      <c r="Y42" s="43">
        <v>282.94281251666803</v>
      </c>
      <c r="Z42" s="43">
        <v>283.03556742625398</v>
      </c>
      <c r="AA42" s="43">
        <v>285.08165494385202</v>
      </c>
      <c r="AB42" s="43">
        <v>285.290806989776</v>
      </c>
      <c r="AC42" s="43">
        <v>285.10340331472599</v>
      </c>
      <c r="AD42" s="43">
        <v>284.04745385651819</v>
      </c>
      <c r="AE42" s="43">
        <v>1.1147275572303748</v>
      </c>
      <c r="AF42" s="43">
        <v>263.56911327429702</v>
      </c>
      <c r="AG42" s="43">
        <v>263.59133915065598</v>
      </c>
      <c r="AH42" s="43">
        <v>263.45520884608601</v>
      </c>
      <c r="AI42" s="43">
        <v>264.17080837392098</v>
      </c>
      <c r="AJ42" s="43">
        <v>263.89307616610103</v>
      </c>
      <c r="AK42" s="43">
        <v>263.73590916221224</v>
      </c>
      <c r="AL42" s="43">
        <v>0.26128636221449664</v>
      </c>
      <c r="AM42" s="43">
        <v>270.99121211379099</v>
      </c>
      <c r="AN42" s="43">
        <v>269.87308674613399</v>
      </c>
      <c r="AO42" s="43">
        <v>270.91909210370898</v>
      </c>
      <c r="AP42" s="43">
        <v>273.50737965014798</v>
      </c>
      <c r="AQ42" s="43">
        <v>273.72929523127698</v>
      </c>
      <c r="AR42" s="43">
        <v>273.232464443879</v>
      </c>
      <c r="AS42" s="43">
        <v>272.04208838148969</v>
      </c>
      <c r="AT42" s="43">
        <v>1.4989313020717021</v>
      </c>
      <c r="AU42" s="43">
        <v>277.33017898678298</v>
      </c>
      <c r="AV42" s="43">
        <v>277.11880843334097</v>
      </c>
      <c r="AW42" s="43">
        <v>277.04324499045703</v>
      </c>
      <c r="AX42" s="43">
        <v>277.281219731048</v>
      </c>
      <c r="AY42" s="43">
        <v>276.756284351788</v>
      </c>
      <c r="AZ42" s="43">
        <v>277.10594729868342</v>
      </c>
      <c r="BA42" s="43">
        <v>0.20364746016985516</v>
      </c>
      <c r="BB42" s="43">
        <v>242.38255053823499</v>
      </c>
      <c r="BC42" s="43">
        <v>242.03104742692699</v>
      </c>
      <c r="BD42" s="43">
        <v>242.16329008915301</v>
      </c>
      <c r="BE42" s="43">
        <v>244.917843104258</v>
      </c>
      <c r="BF42" s="43">
        <v>244.724957416378</v>
      </c>
      <c r="BG42" s="43">
        <v>244.68931176738201</v>
      </c>
      <c r="BH42" s="43">
        <v>243.48483339038884</v>
      </c>
      <c r="BI42" s="43">
        <v>1.2985370236844394</v>
      </c>
      <c r="BJ42" s="43">
        <v>260.684136435553</v>
      </c>
      <c r="BK42" s="43">
        <v>260.55720605008202</v>
      </c>
      <c r="BL42" s="43">
        <v>260.24376050913497</v>
      </c>
      <c r="BM42" s="43">
        <v>260.84003612326802</v>
      </c>
      <c r="BN42" s="43">
        <v>260.45433453194198</v>
      </c>
      <c r="BO42" s="43">
        <v>260.51313788930298</v>
      </c>
      <c r="BP42" s="43">
        <v>260.54876858988047</v>
      </c>
      <c r="BQ42" s="43">
        <v>0.1854946934662226</v>
      </c>
      <c r="BS42" s="43"/>
      <c r="BT42" s="43"/>
      <c r="BU42" s="43"/>
      <c r="BV42" s="43"/>
      <c r="BW42" s="43"/>
      <c r="BX42" s="43"/>
      <c r="BY42" s="43"/>
      <c r="BZ42" s="43"/>
      <c r="CA42" s="43"/>
      <c r="CB42" s="50"/>
      <c r="CC42" s="50"/>
      <c r="CD42" s="50"/>
      <c r="CE42" s="50"/>
      <c r="CF42" s="43"/>
      <c r="CG42" s="43"/>
      <c r="CH42" s="43"/>
      <c r="CI42" s="43"/>
      <c r="CJ42" s="50"/>
      <c r="CK42" s="50"/>
      <c r="CL42" s="50"/>
      <c r="CM42" s="50"/>
      <c r="CN42" s="43"/>
      <c r="CO42" s="43"/>
      <c r="CP42" s="50"/>
      <c r="CQ42" s="50"/>
      <c r="CR42" s="50"/>
      <c r="CS42" s="50"/>
      <c r="CT42" s="43"/>
      <c r="CU42" s="43"/>
      <c r="CV42" s="43"/>
      <c r="CW42" s="43"/>
      <c r="CX42" s="43"/>
      <c r="CY42" s="43"/>
      <c r="CZ42" s="43"/>
      <c r="DA42" s="43"/>
      <c r="DC42" s="43"/>
      <c r="DD42" s="43"/>
      <c r="DE42" s="43"/>
      <c r="DF42" s="43"/>
      <c r="DG42" s="43"/>
      <c r="DH42" s="43"/>
      <c r="DI42" s="43"/>
      <c r="DJ42" s="43"/>
      <c r="DK42" s="43"/>
      <c r="DL42" s="43"/>
      <c r="DM42" s="43"/>
      <c r="DO42" s="43"/>
      <c r="DP42" s="43"/>
      <c r="DQ42" s="43"/>
      <c r="DR42" s="43"/>
      <c r="DS42" s="43"/>
      <c r="DT42" s="43"/>
      <c r="DU42" s="43"/>
      <c r="DV42" s="43"/>
      <c r="DW42" s="43"/>
      <c r="DX42" s="43"/>
      <c r="DY42" s="43"/>
      <c r="DZ42" s="43"/>
      <c r="EA42" s="43"/>
      <c r="EB42" s="43"/>
      <c r="EC42" s="43"/>
      <c r="ED42" s="43"/>
      <c r="EE42" s="43"/>
      <c r="EF42" s="43"/>
      <c r="EG42" s="43"/>
      <c r="EH42" s="43"/>
      <c r="EI42" s="43"/>
      <c r="EK42" s="43"/>
      <c r="EL42" s="43"/>
      <c r="EM42" s="43"/>
      <c r="EN42" s="43"/>
      <c r="EO42" s="43"/>
      <c r="EP42" s="43"/>
      <c r="EQ42" s="43"/>
      <c r="ER42" s="43"/>
      <c r="ES42" s="43"/>
      <c r="ET42" s="43"/>
      <c r="EU42" s="43"/>
      <c r="EV42" s="43"/>
      <c r="EW42" s="43"/>
      <c r="EX42" s="43"/>
      <c r="EY42" s="43"/>
      <c r="EZ42" s="43"/>
      <c r="FA42" s="43"/>
      <c r="FB42" s="43"/>
      <c r="FC42" s="43"/>
      <c r="FD42" s="43"/>
      <c r="FE42" s="43"/>
      <c r="FF42" s="43"/>
      <c r="FG42" s="43"/>
      <c r="FH42" s="43"/>
      <c r="FI42" s="43"/>
      <c r="FJ42" s="43"/>
      <c r="FK42" s="43"/>
      <c r="FL42" s="43"/>
      <c r="FM42" s="43"/>
      <c r="FN42" s="43"/>
      <c r="FO42" s="43"/>
      <c r="FP42" s="43"/>
      <c r="FQ42" s="43"/>
      <c r="FR42" s="43"/>
      <c r="FS42" s="43"/>
      <c r="FT42" s="43"/>
      <c r="FU42" s="43"/>
      <c r="FV42" s="43"/>
      <c r="FW42" s="43"/>
      <c r="FX42" s="43"/>
      <c r="FY42" s="43"/>
      <c r="FZ42" s="43"/>
      <c r="GA42" s="43"/>
      <c r="GB42" s="43"/>
    </row>
    <row r="43" spans="1:185" s="20" customFormat="1" ht="13.5" customHeight="1" x14ac:dyDescent="0.2">
      <c r="A43" s="47"/>
      <c r="B43" s="39" t="s">
        <v>119</v>
      </c>
      <c r="C43" s="20">
        <v>2.0698871380999599</v>
      </c>
      <c r="D43" s="20">
        <v>2.0743878079204698</v>
      </c>
      <c r="E43" s="20">
        <v>2.0530740277591999</v>
      </c>
      <c r="F43" s="20">
        <v>2.05553924539204</v>
      </c>
      <c r="G43" s="20">
        <v>2.0632220547929174</v>
      </c>
      <c r="H43" s="20">
        <v>9.0981507923662067E-3</v>
      </c>
      <c r="I43" s="20">
        <v>2.0059642800658102</v>
      </c>
      <c r="J43" s="20">
        <v>2.0069292460196402</v>
      </c>
      <c r="K43" s="20">
        <v>2.00830934460833</v>
      </c>
      <c r="L43" s="20">
        <v>2.00318261373936</v>
      </c>
      <c r="M43" s="20">
        <v>2.0054174298309602</v>
      </c>
      <c r="N43" s="20">
        <v>2.0030949529870998</v>
      </c>
      <c r="O43" s="20">
        <v>2.0054829778752001</v>
      </c>
      <c r="P43" s="20">
        <v>1.8846010552280832E-3</v>
      </c>
      <c r="Q43" s="20">
        <v>1.9777276156846499</v>
      </c>
      <c r="R43" s="20">
        <v>1.9796475877042801</v>
      </c>
      <c r="S43" s="20">
        <v>1.98401267414987</v>
      </c>
      <c r="T43" s="20">
        <v>1.9795765317657801</v>
      </c>
      <c r="U43" s="20">
        <v>1.98059547330249</v>
      </c>
      <c r="V43" s="20">
        <v>1.9803119765214139</v>
      </c>
      <c r="W43" s="20">
        <v>2.0705914993384119E-3</v>
      </c>
      <c r="X43" s="20">
        <v>1.95267505275069</v>
      </c>
      <c r="Y43" s="20">
        <v>1.9527727355689199</v>
      </c>
      <c r="Z43" s="20">
        <v>1.95543920908187</v>
      </c>
      <c r="AA43" s="20">
        <v>1.96013440192025</v>
      </c>
      <c r="AB43" s="20">
        <v>1.9641619803813699</v>
      </c>
      <c r="AC43" s="20">
        <v>1.96278800223968</v>
      </c>
      <c r="AD43" s="20">
        <v>1.9579952303237969</v>
      </c>
      <c r="AE43" s="20">
        <v>4.6131606932885479E-3</v>
      </c>
      <c r="AF43" s="20">
        <v>2.04423654881227</v>
      </c>
      <c r="AG43" s="20">
        <v>2.0453806186761399</v>
      </c>
      <c r="AH43" s="20">
        <v>2.0462153996059</v>
      </c>
      <c r="AI43" s="20">
        <v>2.0479314871590599</v>
      </c>
      <c r="AJ43" s="20">
        <v>2.0478302808258801</v>
      </c>
      <c r="AK43" s="20">
        <v>2.0463188670158501</v>
      </c>
      <c r="AL43" s="20">
        <v>1.4221096993050446E-3</v>
      </c>
      <c r="AM43" s="20">
        <v>1.93774282773412</v>
      </c>
      <c r="AN43" s="20">
        <v>1.9310435356889299</v>
      </c>
      <c r="AO43" s="20">
        <v>1.9376587379696699</v>
      </c>
      <c r="AP43" s="20">
        <v>1.94312097550281</v>
      </c>
      <c r="AQ43" s="20">
        <v>1.94389316517975</v>
      </c>
      <c r="AR43" s="20">
        <v>1.9410536354761201</v>
      </c>
      <c r="AS43" s="20">
        <v>1.9390854795918999</v>
      </c>
      <c r="AT43" s="20">
        <v>4.3163231449445333E-3</v>
      </c>
      <c r="AU43" s="20">
        <v>1.9095987982890399</v>
      </c>
      <c r="AV43" s="20">
        <v>1.90721378240358</v>
      </c>
      <c r="AW43" s="20">
        <v>1.9038277779298101</v>
      </c>
      <c r="AX43" s="20">
        <v>1.9053132474901799</v>
      </c>
      <c r="AY43" s="20">
        <v>1.9030621979520601</v>
      </c>
      <c r="AZ43" s="20">
        <v>1.905803160812934</v>
      </c>
      <c r="BA43" s="20">
        <v>2.3686176190114358E-3</v>
      </c>
      <c r="BB43" s="20">
        <v>2.1933702922699299</v>
      </c>
      <c r="BC43" s="20">
        <v>2.1902932924832998</v>
      </c>
      <c r="BD43" s="20">
        <v>2.1957898264284599</v>
      </c>
      <c r="BE43" s="20">
        <v>2.1849699769857498</v>
      </c>
      <c r="BF43" s="20">
        <v>2.1843453205375498</v>
      </c>
      <c r="BG43" s="20">
        <v>2.1872588150952601</v>
      </c>
      <c r="BH43" s="20">
        <v>2.189337920633375</v>
      </c>
      <c r="BI43" s="20">
        <v>4.2254686532946419E-3</v>
      </c>
      <c r="BJ43" s="20">
        <v>1.96001166682312</v>
      </c>
      <c r="BK43" s="20">
        <v>1.9608112273785601</v>
      </c>
      <c r="BL43" s="20">
        <v>1.9606555729514199</v>
      </c>
      <c r="BM43" s="20">
        <v>1.96696661573458</v>
      </c>
      <c r="BN43" s="20">
        <v>1.96642629874726</v>
      </c>
      <c r="BO43" s="20">
        <v>1.96711545015463</v>
      </c>
      <c r="BP43" s="20">
        <v>1.9636644719649283</v>
      </c>
      <c r="BQ43" s="20">
        <v>3.1879605409520454E-3</v>
      </c>
      <c r="CC43" s="50"/>
      <c r="CD43" s="50"/>
      <c r="CE43" s="50"/>
      <c r="CJ43" s="50"/>
      <c r="CK43" s="50"/>
      <c r="CL43" s="50"/>
      <c r="CM43" s="50"/>
      <c r="CP43" s="50"/>
      <c r="CQ43" s="50"/>
      <c r="CR43" s="50"/>
      <c r="CS43" s="50"/>
      <c r="DG43" s="50"/>
      <c r="DJ43" s="50"/>
      <c r="EU43" s="50"/>
      <c r="FF43" s="50"/>
      <c r="FH43" s="50"/>
      <c r="FV43" s="50"/>
    </row>
    <row r="44" spans="1:185" s="20" customFormat="1" ht="13.5" customHeight="1" x14ac:dyDescent="0.2">
      <c r="A44" s="47"/>
      <c r="B44" s="39" t="s">
        <v>120</v>
      </c>
      <c r="C44" s="43">
        <v>139.506244864802</v>
      </c>
      <c r="D44" s="43">
        <v>140.00199248077601</v>
      </c>
      <c r="E44" s="43">
        <v>137.940642171717</v>
      </c>
      <c r="F44" s="43">
        <v>138.16448826009</v>
      </c>
      <c r="G44" s="43">
        <v>138.90334194434624</v>
      </c>
      <c r="H44" s="43">
        <v>0.87224144473461573</v>
      </c>
      <c r="I44" s="43">
        <v>138.51690164744701</v>
      </c>
      <c r="J44" s="43">
        <v>138.494085426737</v>
      </c>
      <c r="K44" s="43">
        <v>138.53048183027201</v>
      </c>
      <c r="L44" s="43">
        <v>137.54464762787501</v>
      </c>
      <c r="M44" s="43">
        <v>137.472713071144</v>
      </c>
      <c r="N44" s="43">
        <v>137.20140404926599</v>
      </c>
      <c r="O44" s="43">
        <v>137.9600389421235</v>
      </c>
      <c r="P44" s="43">
        <v>0.56365919935238351</v>
      </c>
      <c r="Q44" s="43">
        <v>144.13913918013901</v>
      </c>
      <c r="R44" s="43">
        <v>144.35919217108901</v>
      </c>
      <c r="S44" s="43">
        <v>145.085342215141</v>
      </c>
      <c r="T44" s="43">
        <v>144.607342839777</v>
      </c>
      <c r="U44" s="43">
        <v>144.748263581597</v>
      </c>
      <c r="V44" s="43">
        <v>144.58785599754862</v>
      </c>
      <c r="W44" s="43">
        <v>0.32472659099371676</v>
      </c>
      <c r="X44" s="43">
        <v>137.98790542179199</v>
      </c>
      <c r="Y44" s="43">
        <v>138.049959721775</v>
      </c>
      <c r="Z44" s="43">
        <v>138.29285892796901</v>
      </c>
      <c r="AA44" s="43">
        <v>139.64180415373701</v>
      </c>
      <c r="AB44" s="43">
        <v>140.042701263597</v>
      </c>
      <c r="AC44" s="43">
        <v>139.84910025733899</v>
      </c>
      <c r="AD44" s="43">
        <v>138.97738829103483</v>
      </c>
      <c r="AE44" s="43">
        <v>0.87977293176715654</v>
      </c>
      <c r="AF44" s="43">
        <v>134.636327375603</v>
      </c>
      <c r="AG44" s="43">
        <v>134.71980456006</v>
      </c>
      <c r="AH44" s="43">
        <v>134.70277696778601</v>
      </c>
      <c r="AI44" s="43">
        <v>135.17684054329499</v>
      </c>
      <c r="AJ44" s="43">
        <v>135.02835596102901</v>
      </c>
      <c r="AK44" s="43">
        <v>134.85282108155459</v>
      </c>
      <c r="AL44" s="43">
        <v>0.21112899435293439</v>
      </c>
      <c r="AM44" s="43">
        <v>131.14230738030199</v>
      </c>
      <c r="AN44" s="43">
        <v>130.11803629883599</v>
      </c>
      <c r="AO44" s="43">
        <v>131.101338443131</v>
      </c>
      <c r="AP44" s="43">
        <v>132.75063671015999</v>
      </c>
      <c r="AQ44" s="43">
        <v>132.91430594354799</v>
      </c>
      <c r="AR44" s="43">
        <v>132.46743897004299</v>
      </c>
      <c r="AS44" s="43">
        <v>131.74901062433665</v>
      </c>
      <c r="AT44" s="43">
        <v>1.0267223428434944</v>
      </c>
      <c r="AU44" s="43">
        <v>132.100626457076</v>
      </c>
      <c r="AV44" s="43">
        <v>131.81846979794199</v>
      </c>
      <c r="AW44" s="43">
        <v>131.52417640553</v>
      </c>
      <c r="AX44" s="43">
        <v>131.750703897862</v>
      </c>
      <c r="AY44" s="43">
        <v>131.329464014747</v>
      </c>
      <c r="AZ44" s="43">
        <v>131.70468811463141</v>
      </c>
      <c r="BA44" s="43">
        <v>0.26275787220856406</v>
      </c>
      <c r="BB44" s="43">
        <v>131.875650999903</v>
      </c>
      <c r="BC44" s="43">
        <v>131.52938618478399</v>
      </c>
      <c r="BD44" s="43">
        <v>131.878012703092</v>
      </c>
      <c r="BE44" s="43">
        <v>132.82575685869301</v>
      </c>
      <c r="BF44" s="43">
        <v>132.689119897724</v>
      </c>
      <c r="BG44" s="43">
        <v>132.81900630619401</v>
      </c>
      <c r="BH44" s="43">
        <v>132.269488825065</v>
      </c>
      <c r="BI44" s="43">
        <v>0.52338760799207096</v>
      </c>
      <c r="BJ44" s="43">
        <v>127.682817694383</v>
      </c>
      <c r="BK44" s="43">
        <v>127.67485490278401</v>
      </c>
      <c r="BL44" s="43">
        <v>127.510727691247</v>
      </c>
      <c r="BM44" s="43">
        <v>128.22973453670301</v>
      </c>
      <c r="BN44" s="43">
        <v>128.003738901753</v>
      </c>
      <c r="BO44" s="43">
        <v>128.079051283545</v>
      </c>
      <c r="BP44" s="43">
        <v>127.86348750173585</v>
      </c>
      <c r="BQ44" s="43">
        <v>0.25590962285842156</v>
      </c>
      <c r="CC44" s="50"/>
      <c r="CD44" s="50"/>
      <c r="CE44" s="50"/>
      <c r="CJ44" s="50"/>
      <c r="CK44" s="50"/>
      <c r="CL44" s="50"/>
      <c r="CM44" s="50"/>
      <c r="CP44" s="50"/>
      <c r="CQ44" s="50"/>
      <c r="CR44" s="50"/>
      <c r="CS44" s="50"/>
      <c r="DG44" s="50"/>
      <c r="DJ44" s="50"/>
      <c r="EU44" s="50"/>
      <c r="FF44" s="50"/>
      <c r="FH44" s="50"/>
      <c r="FV44" s="50"/>
    </row>
    <row r="45" spans="1:185" s="20" customFormat="1" ht="13.5" customHeight="1" x14ac:dyDescent="0.2">
      <c r="A45" s="47"/>
      <c r="B45" s="39" t="s">
        <v>131</v>
      </c>
      <c r="C45" s="20">
        <v>1.47268540825501</v>
      </c>
      <c r="D45" s="20">
        <v>1.4735279761495199</v>
      </c>
      <c r="E45" s="20">
        <v>1.4672228315215601</v>
      </c>
      <c r="F45" s="20">
        <v>1.4683198572043601</v>
      </c>
      <c r="G45" s="20">
        <v>1.4704390182826126</v>
      </c>
      <c r="H45" s="20">
        <v>2.7121315219383359E-3</v>
      </c>
      <c r="I45" s="20">
        <v>1.4500483177736601</v>
      </c>
      <c r="J45" s="20">
        <v>1.45013638687132</v>
      </c>
      <c r="K45" s="20">
        <v>1.4502705029495899</v>
      </c>
      <c r="L45" s="20">
        <v>1.4493145218475301</v>
      </c>
      <c r="M45" s="20">
        <v>1.44989752711951</v>
      </c>
      <c r="N45" s="20">
        <v>1.44927894520513</v>
      </c>
      <c r="O45" s="20">
        <v>1.4498243669611233</v>
      </c>
      <c r="P45" s="20">
        <v>3.893000238763946E-4</v>
      </c>
      <c r="Q45" s="20">
        <v>1.44364352150482</v>
      </c>
      <c r="R45" s="20">
        <v>1.44386872112207</v>
      </c>
      <c r="S45" s="20">
        <v>1.4464374167310501</v>
      </c>
      <c r="T45" s="20">
        <v>1.44480199518273</v>
      </c>
      <c r="U45" s="20">
        <v>1.4445781920965199</v>
      </c>
      <c r="V45" s="20">
        <v>1.444665969327438</v>
      </c>
      <c r="W45" s="20">
        <v>9.8440215666955526E-4</v>
      </c>
      <c r="X45" s="20">
        <v>1.4286122756969499</v>
      </c>
      <c r="Y45" s="20">
        <v>1.4284806491817901</v>
      </c>
      <c r="Z45" s="20">
        <v>1.42969660184542</v>
      </c>
      <c r="AA45" s="20">
        <v>1.4320377336049099</v>
      </c>
      <c r="AB45" s="20">
        <v>1.4330858885084701</v>
      </c>
      <c r="AC45" s="20">
        <v>1.43252387565478</v>
      </c>
      <c r="AD45" s="20">
        <v>1.4307395040820534</v>
      </c>
      <c r="AE45" s="20">
        <v>1.8748365625706465E-3</v>
      </c>
      <c r="AF45" s="20">
        <v>1.4596492680547599</v>
      </c>
      <c r="AG45" s="20">
        <v>1.45967014624794</v>
      </c>
      <c r="AH45" s="20">
        <v>1.45964077581894</v>
      </c>
      <c r="AI45" s="20">
        <v>1.4616110610268001</v>
      </c>
      <c r="AJ45" s="20">
        <v>1.4607664866741801</v>
      </c>
      <c r="AK45" s="20">
        <v>1.4602675475645241</v>
      </c>
      <c r="AL45" s="20">
        <v>7.982442439221425E-4</v>
      </c>
      <c r="AM45" s="20">
        <v>1.4337479191914799</v>
      </c>
      <c r="AN45" s="20">
        <v>1.43250177726071</v>
      </c>
      <c r="AO45" s="20">
        <v>1.43364172834309</v>
      </c>
      <c r="AP45" s="20">
        <v>1.43381261067715</v>
      </c>
      <c r="AQ45" s="20">
        <v>1.43434377643164</v>
      </c>
      <c r="AR45" s="20">
        <v>1.4333963586567899</v>
      </c>
      <c r="AS45" s="20">
        <v>1.4335740284268101</v>
      </c>
      <c r="AT45" s="20">
        <v>5.5760557568359885E-4</v>
      </c>
      <c r="AU45" s="20">
        <v>1.4153749504978199</v>
      </c>
      <c r="AV45" s="20">
        <v>1.4138868714411701</v>
      </c>
      <c r="AW45" s="20">
        <v>1.4136946442840701</v>
      </c>
      <c r="AX45" s="20">
        <v>1.4140154361009001</v>
      </c>
      <c r="AY45" s="20">
        <v>1.41347460596145</v>
      </c>
      <c r="AZ45" s="20">
        <v>1.4140893016570819</v>
      </c>
      <c r="BA45" s="20">
        <v>6.6827124653034216E-4</v>
      </c>
      <c r="BB45" s="20">
        <v>1.50301845538565</v>
      </c>
      <c r="BC45" s="20">
        <v>1.5011166407837699</v>
      </c>
      <c r="BD45" s="20">
        <v>1.50302917336648</v>
      </c>
      <c r="BE45" s="20">
        <v>1.5026211288133799</v>
      </c>
      <c r="BF45" s="20">
        <v>1.50109674147234</v>
      </c>
      <c r="BG45" s="20">
        <v>1.5019778019482599</v>
      </c>
      <c r="BH45" s="20">
        <v>1.502143323628313</v>
      </c>
      <c r="BI45" s="20">
        <v>8.1196186745797431E-4</v>
      </c>
      <c r="BJ45" s="20">
        <v>1.42905154118588</v>
      </c>
      <c r="BK45" s="20">
        <v>1.4290260543069799</v>
      </c>
      <c r="BL45" s="20">
        <v>1.42857328097064</v>
      </c>
      <c r="BM45" s="20">
        <v>1.4313726840621901</v>
      </c>
      <c r="BN45" s="20">
        <v>1.43040229500572</v>
      </c>
      <c r="BO45" s="20">
        <v>1.43032163881688</v>
      </c>
      <c r="BP45" s="20">
        <v>1.4297912490580484</v>
      </c>
      <c r="BQ45" s="20">
        <v>9.8079594581136696E-4</v>
      </c>
      <c r="CC45" s="50"/>
      <c r="CD45" s="50"/>
      <c r="CE45" s="50"/>
      <c r="CJ45" s="50"/>
      <c r="CK45" s="50"/>
      <c r="CL45" s="50"/>
      <c r="CM45" s="50"/>
      <c r="CP45" s="50"/>
      <c r="CQ45" s="50"/>
      <c r="CR45" s="50"/>
      <c r="CS45" s="50"/>
      <c r="DG45" s="50"/>
      <c r="DJ45" s="50"/>
      <c r="EU45" s="50"/>
      <c r="FF45" s="50"/>
      <c r="FH45" s="50"/>
      <c r="FV45" s="50"/>
    </row>
    <row r="46" spans="1:185" s="20" customFormat="1" ht="13.5" customHeight="1" x14ac:dyDescent="0.2">
      <c r="A46" s="47"/>
      <c r="B46" s="39" t="s">
        <v>132</v>
      </c>
      <c r="C46" s="50">
        <v>74.561151113354995</v>
      </c>
      <c r="D46" s="50">
        <v>74.676099435295896</v>
      </c>
      <c r="E46" s="50">
        <v>73.835483566043905</v>
      </c>
      <c r="F46" s="50">
        <v>73.977563355522904</v>
      </c>
      <c r="G46" s="50">
        <v>74.262574367554421</v>
      </c>
      <c r="H46" s="50">
        <v>0.3618663028307475</v>
      </c>
      <c r="I46" s="50">
        <v>73.799518653464105</v>
      </c>
      <c r="J46" s="50">
        <v>73.775370787969607</v>
      </c>
      <c r="K46" s="50">
        <v>73.772028325332499</v>
      </c>
      <c r="L46" s="50">
        <v>73.369374718986293</v>
      </c>
      <c r="M46" s="50">
        <v>73.346360536724305</v>
      </c>
      <c r="N46" s="50">
        <v>73.271717778696996</v>
      </c>
      <c r="O46" s="50">
        <v>73.555728466862305</v>
      </c>
      <c r="P46" s="50">
        <v>0.22865066279837198</v>
      </c>
      <c r="Q46" s="50">
        <v>76.962879876353995</v>
      </c>
      <c r="R46" s="50">
        <v>77.005504537433495</v>
      </c>
      <c r="S46" s="50">
        <v>77.486531451758097</v>
      </c>
      <c r="T46" s="50">
        <v>77.276028905927404</v>
      </c>
      <c r="U46" s="50">
        <v>77.226586066067895</v>
      </c>
      <c r="V46" s="50">
        <v>77.19150616750818</v>
      </c>
      <c r="W46" s="50">
        <v>0.19093517137339944</v>
      </c>
      <c r="X46" s="50">
        <v>72.959166117294501</v>
      </c>
      <c r="Y46" s="50">
        <v>72.967528027992898</v>
      </c>
      <c r="Z46" s="50">
        <v>73.121348726692403</v>
      </c>
      <c r="AA46" s="50">
        <v>73.8719425248931</v>
      </c>
      <c r="AB46" s="50">
        <v>73.984873023628595</v>
      </c>
      <c r="AC46" s="50">
        <v>73.8802826776611</v>
      </c>
      <c r="AD46" s="50">
        <v>73.4641901830271</v>
      </c>
      <c r="AE46" s="50">
        <v>0.45272663280004333</v>
      </c>
      <c r="AF46" s="50">
        <v>71.331094019637106</v>
      </c>
      <c r="AG46" s="50">
        <v>71.327603504220704</v>
      </c>
      <c r="AH46" s="50">
        <v>71.292311009541905</v>
      </c>
      <c r="AI46" s="50">
        <v>71.748598276993306</v>
      </c>
      <c r="AJ46" s="50">
        <v>71.5961453398521</v>
      </c>
      <c r="AK46" s="50">
        <v>71.459150430049021</v>
      </c>
      <c r="AL46" s="50">
        <v>0.18115523265434635</v>
      </c>
      <c r="AM46" s="50">
        <v>70.987616455753994</v>
      </c>
      <c r="AN46" s="50">
        <v>70.712765769049398</v>
      </c>
      <c r="AO46" s="50">
        <v>70.967149048126899</v>
      </c>
      <c r="AP46" s="50">
        <v>71.452691225959001</v>
      </c>
      <c r="AQ46" s="50">
        <v>71.576894709049697</v>
      </c>
      <c r="AR46" s="50">
        <v>71.391851370256703</v>
      </c>
      <c r="AS46" s="50">
        <v>71.181494763032603</v>
      </c>
      <c r="AT46" s="50">
        <v>0.31020914835776731</v>
      </c>
      <c r="AU46" s="50">
        <v>70.351563936704096</v>
      </c>
      <c r="AV46" s="50">
        <v>70.122466542439199</v>
      </c>
      <c r="AW46" s="50">
        <v>70.163330281346902</v>
      </c>
      <c r="AX46" s="50">
        <v>70.225570849450094</v>
      </c>
      <c r="AY46" s="50">
        <v>70.094764767097701</v>
      </c>
      <c r="AZ46" s="50">
        <v>70.191539275407607</v>
      </c>
      <c r="BA46" s="50">
        <v>9.1321558789949964E-2</v>
      </c>
      <c r="BB46" s="50">
        <v>69.8458205056899</v>
      </c>
      <c r="BC46" s="50">
        <v>69.597467633077301</v>
      </c>
      <c r="BD46" s="50">
        <v>69.791989549539096</v>
      </c>
      <c r="BE46" s="50">
        <v>70.627409236488802</v>
      </c>
      <c r="BF46" s="50">
        <v>70.389198038359197</v>
      </c>
      <c r="BG46" s="50">
        <v>70.457216912011106</v>
      </c>
      <c r="BH46" s="50">
        <v>70.118183645860896</v>
      </c>
      <c r="BI46" s="50">
        <v>0.38717620734756936</v>
      </c>
      <c r="BJ46" s="50">
        <v>67.676219500116503</v>
      </c>
      <c r="BK46" s="50">
        <v>67.649867994287106</v>
      </c>
      <c r="BL46" s="50">
        <v>67.523437044723096</v>
      </c>
      <c r="BM46" s="50">
        <v>67.973595480330602</v>
      </c>
      <c r="BN46" s="50">
        <v>67.782916987668401</v>
      </c>
      <c r="BO46" s="50">
        <v>67.782561686595898</v>
      </c>
      <c r="BP46" s="50">
        <v>67.731433115620263</v>
      </c>
      <c r="BQ46" s="50">
        <v>0.13956546169983675</v>
      </c>
      <c r="BS46" s="43"/>
      <c r="BT46" s="43"/>
      <c r="BU46" s="43"/>
      <c r="BV46" s="43"/>
      <c r="BW46" s="43"/>
      <c r="BX46" s="43"/>
      <c r="BY46" s="43"/>
      <c r="BZ46" s="43"/>
      <c r="CA46" s="43"/>
      <c r="CB46" s="50"/>
      <c r="CC46" s="50"/>
      <c r="CD46" s="50"/>
      <c r="CE46" s="50"/>
      <c r="CF46" s="43"/>
      <c r="CG46" s="43"/>
      <c r="CH46" s="43"/>
      <c r="CI46" s="43"/>
      <c r="CJ46" s="50"/>
      <c r="CK46" s="50"/>
      <c r="CL46" s="50"/>
      <c r="CM46" s="50"/>
      <c r="CN46" s="43"/>
      <c r="CO46" s="43"/>
      <c r="CP46" s="50"/>
      <c r="CQ46" s="50"/>
      <c r="CR46" s="50"/>
      <c r="CS46" s="50"/>
      <c r="CT46" s="50"/>
      <c r="CU46" s="50"/>
      <c r="CV46" s="50"/>
      <c r="CW46" s="50"/>
      <c r="CX46" s="43"/>
      <c r="CY46" s="43"/>
      <c r="CZ46" s="43"/>
      <c r="DA46" s="43"/>
      <c r="DC46" s="43"/>
      <c r="DD46" s="43"/>
      <c r="DE46" s="43"/>
      <c r="DF46" s="43"/>
      <c r="DG46" s="43"/>
      <c r="DH46" s="43"/>
      <c r="DI46" s="43"/>
      <c r="DJ46" s="43"/>
      <c r="DK46" s="43"/>
      <c r="DL46" s="43"/>
      <c r="DM46" s="43"/>
      <c r="DO46" s="43"/>
      <c r="DP46" s="43"/>
      <c r="DQ46" s="43"/>
      <c r="DR46" s="43"/>
      <c r="DS46" s="43"/>
      <c r="DT46" s="43"/>
      <c r="DU46" s="43"/>
      <c r="DV46" s="43"/>
      <c r="DW46" s="43"/>
      <c r="DX46" s="43"/>
      <c r="DY46" s="43"/>
      <c r="DZ46" s="43"/>
      <c r="EA46" s="43"/>
      <c r="EB46" s="43"/>
      <c r="EC46" s="43"/>
      <c r="ED46" s="43"/>
      <c r="EE46" s="43"/>
      <c r="EF46" s="43"/>
      <c r="EG46" s="43"/>
      <c r="EH46" s="43"/>
      <c r="EI46" s="43"/>
      <c r="EK46" s="43"/>
      <c r="EL46" s="43"/>
      <c r="EM46" s="43"/>
      <c r="EN46" s="43"/>
      <c r="EO46" s="43"/>
      <c r="EP46" s="43"/>
      <c r="EQ46" s="43"/>
      <c r="ER46" s="43"/>
      <c r="ES46" s="43"/>
      <c r="ET46" s="43"/>
      <c r="EU46" s="43"/>
      <c r="EV46" s="43"/>
      <c r="EW46" s="43"/>
      <c r="EX46" s="43"/>
      <c r="EY46" s="43"/>
      <c r="EZ46" s="43"/>
      <c r="FA46" s="43"/>
      <c r="FB46" s="43"/>
      <c r="FC46" s="43"/>
      <c r="FD46" s="43"/>
      <c r="FE46" s="43"/>
      <c r="FF46" s="43"/>
      <c r="FG46" s="43"/>
      <c r="FH46" s="43"/>
      <c r="FI46" s="43"/>
      <c r="FJ46" s="43"/>
      <c r="FK46" s="43"/>
      <c r="FL46" s="43"/>
      <c r="FM46" s="43"/>
      <c r="FN46" s="43"/>
      <c r="FO46" s="43"/>
      <c r="FP46" s="43"/>
      <c r="FQ46" s="43"/>
      <c r="FR46" s="43"/>
      <c r="FS46" s="43"/>
      <c r="FT46" s="43"/>
      <c r="FU46" s="43"/>
      <c r="FV46" s="43"/>
      <c r="FW46" s="43"/>
      <c r="FX46" s="43"/>
      <c r="FY46" s="43"/>
      <c r="FZ46" s="43"/>
      <c r="GA46" s="43"/>
      <c r="GB46" s="43"/>
    </row>
    <row r="47" spans="1:185" s="43" customFormat="1" ht="13.5" customHeight="1" x14ac:dyDescent="0.2">
      <c r="A47" s="27"/>
      <c r="B47" s="39" t="s">
        <v>51</v>
      </c>
      <c r="C47" s="20">
        <v>1.8895048999178301</v>
      </c>
      <c r="D47" s="20">
        <v>1.8873099418029999</v>
      </c>
      <c r="E47" s="20">
        <v>1.8947017157488699</v>
      </c>
      <c r="F47" s="20">
        <v>1.8940045432002901</v>
      </c>
      <c r="G47" s="20">
        <v>1.8913802751674973</v>
      </c>
      <c r="H47" s="20">
        <v>3.0823447352921049E-3</v>
      </c>
      <c r="I47" s="20">
        <v>1.8561492344611299</v>
      </c>
      <c r="J47" s="20">
        <v>1.8570762868273101</v>
      </c>
      <c r="K47" s="20">
        <v>1.85768144815849</v>
      </c>
      <c r="L47" s="20">
        <v>1.8643183988996299</v>
      </c>
      <c r="M47" s="20">
        <v>1.8666748463707501</v>
      </c>
      <c r="N47" s="20">
        <v>1.8678602164047799</v>
      </c>
      <c r="O47" s="20">
        <v>1.8616267385203484</v>
      </c>
      <c r="P47" s="20">
        <v>4.793392194316075E-3</v>
      </c>
      <c r="Q47" s="20">
        <v>1.7781267241462999</v>
      </c>
      <c r="R47" s="20">
        <v>1.7773562534438401</v>
      </c>
      <c r="S47" s="20">
        <v>1.77335388265355</v>
      </c>
      <c r="T47" s="20">
        <v>1.7748255558954</v>
      </c>
      <c r="U47" s="20">
        <v>1.7741778131117201</v>
      </c>
      <c r="V47" s="20">
        <v>1.7755680458501621</v>
      </c>
      <c r="W47" s="20">
        <v>1.851003948261831E-3</v>
      </c>
      <c r="X47" s="20">
        <v>1.8219905008540001</v>
      </c>
      <c r="Y47" s="20">
        <v>1.82141760520749</v>
      </c>
      <c r="Z47" s="20">
        <v>1.8209447353806001</v>
      </c>
      <c r="AA47" s="20">
        <v>1.81055289031184</v>
      </c>
      <c r="AB47" s="20">
        <v>1.80949483560861</v>
      </c>
      <c r="AC47" s="20">
        <v>1.8104428338788701</v>
      </c>
      <c r="AD47" s="20">
        <v>1.8158072335402349</v>
      </c>
      <c r="AE47" s="20">
        <v>5.6617762850802618E-3</v>
      </c>
      <c r="AF47" s="20">
        <v>1.9237467789299401</v>
      </c>
      <c r="AG47" s="20">
        <v>1.92362512655077</v>
      </c>
      <c r="AH47" s="20">
        <v>1.92437039096976</v>
      </c>
      <c r="AI47" s="20">
        <v>1.9204570414025</v>
      </c>
      <c r="AJ47" s="20">
        <v>1.92197459610598</v>
      </c>
      <c r="AK47" s="20">
        <v>1.9228347867917901</v>
      </c>
      <c r="AL47" s="20">
        <v>1.4288490429933808E-3</v>
      </c>
      <c r="AM47" s="20">
        <v>1.8836820272396599</v>
      </c>
      <c r="AN47" s="20">
        <v>1.8896469845289701</v>
      </c>
      <c r="AO47" s="20">
        <v>1.8840660287273501</v>
      </c>
      <c r="AP47" s="20">
        <v>1.87034833521125</v>
      </c>
      <c r="AQ47" s="20">
        <v>1.8691782508925801</v>
      </c>
      <c r="AR47" s="20">
        <v>1.87179918552867</v>
      </c>
      <c r="AS47" s="20">
        <v>1.8781201353547463</v>
      </c>
      <c r="AT47" s="20">
        <v>7.9526633183701258E-3</v>
      </c>
      <c r="AU47" s="20">
        <v>1.8503234763263099</v>
      </c>
      <c r="AV47" s="20">
        <v>1.85142346305523</v>
      </c>
      <c r="AW47" s="20">
        <v>1.8518169039425101</v>
      </c>
      <c r="AX47" s="20">
        <v>1.85057818899828</v>
      </c>
      <c r="AY47" s="20">
        <v>1.8533120179881299</v>
      </c>
      <c r="AZ47" s="20">
        <v>1.8514908100620917</v>
      </c>
      <c r="BA47" s="20">
        <v>1.0604919994843189E-3</v>
      </c>
      <c r="BB47" s="20">
        <v>2.0446422539894402</v>
      </c>
      <c r="BC47" s="20">
        <v>2.0467359684791901</v>
      </c>
      <c r="BD47" s="20">
        <v>2.0459479136716499</v>
      </c>
      <c r="BE47" s="20">
        <v>2.0296302118784801</v>
      </c>
      <c r="BF47" s="20">
        <v>2.0307668577740698</v>
      </c>
      <c r="BG47" s="20">
        <v>2.0309770102128701</v>
      </c>
      <c r="BH47" s="20">
        <v>2.038116702667617</v>
      </c>
      <c r="BI47" s="20">
        <v>7.694352725599719E-3</v>
      </c>
      <c r="BJ47" s="20">
        <v>1.9396253025090999</v>
      </c>
      <c r="BK47" s="20">
        <v>1.94032793994919</v>
      </c>
      <c r="BL47" s="20">
        <v>1.9420645203749201</v>
      </c>
      <c r="BM47" s="20">
        <v>1.9387627702435699</v>
      </c>
      <c r="BN47" s="20">
        <v>1.94089764798611</v>
      </c>
      <c r="BO47" s="20">
        <v>1.9405719642653301</v>
      </c>
      <c r="BP47" s="20">
        <v>1.94037502422137</v>
      </c>
      <c r="BQ47" s="20">
        <v>1.0271303630921219E-3</v>
      </c>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0"/>
      <c r="DJ47" s="20"/>
      <c r="DK47" s="20"/>
      <c r="DL47" s="20"/>
      <c r="DM47" s="20"/>
      <c r="DN47" s="20"/>
      <c r="DO47" s="20"/>
      <c r="DP47" s="20"/>
      <c r="DQ47" s="20"/>
      <c r="DR47" s="20"/>
      <c r="DS47" s="20"/>
      <c r="DT47" s="20"/>
      <c r="DU47" s="20"/>
      <c r="DV47" s="20"/>
      <c r="DW47" s="20"/>
      <c r="DX47" s="20"/>
      <c r="DY47" s="20"/>
      <c r="DZ47" s="20"/>
      <c r="EA47" s="20"/>
      <c r="EB47" s="20"/>
      <c r="EC47" s="20"/>
      <c r="ED47" s="20"/>
      <c r="EE47" s="20"/>
      <c r="EF47" s="20"/>
      <c r="EG47" s="20"/>
      <c r="EH47" s="20"/>
      <c r="EI47" s="20"/>
      <c r="EJ47" s="20"/>
      <c r="EK47" s="20"/>
      <c r="EL47" s="20"/>
      <c r="EM47" s="20"/>
      <c r="EN47" s="20"/>
      <c r="EO47" s="20"/>
      <c r="EP47" s="20"/>
      <c r="EQ47" s="20"/>
      <c r="ER47" s="20"/>
      <c r="ES47" s="20"/>
      <c r="ET47" s="20"/>
      <c r="EU47" s="20"/>
      <c r="EV47" s="20"/>
      <c r="EW47" s="20"/>
      <c r="EX47" s="20"/>
      <c r="EY47" s="20"/>
      <c r="EZ47" s="20"/>
      <c r="FA47" s="20"/>
      <c r="FB47" s="20"/>
      <c r="FC47" s="20"/>
      <c r="FD47" s="20"/>
      <c r="FE47" s="20"/>
      <c r="FF47" s="20"/>
      <c r="FG47" s="20"/>
      <c r="FH47" s="20"/>
      <c r="FI47" s="20"/>
      <c r="FJ47" s="20"/>
      <c r="FK47" s="20"/>
      <c r="FL47" s="20"/>
      <c r="FM47" s="20"/>
      <c r="FN47" s="20"/>
      <c r="FO47" s="20"/>
      <c r="FP47" s="20"/>
      <c r="FQ47" s="20"/>
      <c r="FR47" s="20"/>
      <c r="FS47" s="20"/>
      <c r="FT47" s="20"/>
      <c r="FU47" s="20"/>
      <c r="FV47" s="20"/>
      <c r="FW47" s="20"/>
      <c r="FX47" s="20"/>
      <c r="FY47" s="20"/>
      <c r="FZ47" s="20"/>
      <c r="GA47" s="20"/>
      <c r="GB47" s="20"/>
      <c r="GC47" s="20"/>
    </row>
    <row r="48" spans="1:185" s="43" customFormat="1" ht="13.5" customHeight="1" x14ac:dyDescent="0.2">
      <c r="A48" s="27"/>
      <c r="B48" s="39" t="s">
        <v>52</v>
      </c>
      <c r="C48" s="20">
        <v>2.3774072121033298</v>
      </c>
      <c r="D48" s="20">
        <v>2.3771828882689898</v>
      </c>
      <c r="E48" s="20">
        <v>2.3772894749823599</v>
      </c>
      <c r="F48" s="20">
        <v>2.3774343227991199</v>
      </c>
      <c r="G48" s="20">
        <v>2.3773284745384498</v>
      </c>
      <c r="H48" s="20">
        <v>1.0014962011986464E-4</v>
      </c>
      <c r="I48" s="20">
        <v>2.3347242811194402</v>
      </c>
      <c r="J48" s="20">
        <v>2.33529743399352</v>
      </c>
      <c r="K48" s="20">
        <v>2.3356238753942402</v>
      </c>
      <c r="L48" s="20">
        <v>2.3411754191634899</v>
      </c>
      <c r="M48" s="20">
        <v>2.3427955357448602</v>
      </c>
      <c r="N48" s="20">
        <v>2.3426467139759399</v>
      </c>
      <c r="O48" s="20">
        <v>2.3387105432319149</v>
      </c>
      <c r="P48" s="20">
        <v>3.5431468112799387E-3</v>
      </c>
      <c r="Q48" s="20">
        <v>2.25991932744114</v>
      </c>
      <c r="R48" s="20">
        <v>2.2597777990885</v>
      </c>
      <c r="S48" s="20">
        <v>2.2589569456399001</v>
      </c>
      <c r="T48" s="20">
        <v>2.2576494304005901</v>
      </c>
      <c r="U48" s="20">
        <v>2.25802007633113</v>
      </c>
      <c r="V48" s="20">
        <v>2.2588647157802519</v>
      </c>
      <c r="W48" s="20">
        <v>9.1046884440115034E-4</v>
      </c>
      <c r="X48" s="20">
        <v>2.2949388164351698</v>
      </c>
      <c r="Y48" s="20">
        <v>2.29445601068366</v>
      </c>
      <c r="Z48" s="20">
        <v>2.2943487205166599</v>
      </c>
      <c r="AA48" s="20">
        <v>2.2861410939355502</v>
      </c>
      <c r="AB48" s="20">
        <v>2.2868681325456501</v>
      </c>
      <c r="AC48" s="20">
        <v>2.2877081568856998</v>
      </c>
      <c r="AD48" s="20">
        <v>2.2907434885003983</v>
      </c>
      <c r="AE48" s="20">
        <v>3.8685689182240677E-3</v>
      </c>
      <c r="AF48" s="20">
        <v>2.4074597866503802</v>
      </c>
      <c r="AG48" s="20">
        <v>2.40756138565945</v>
      </c>
      <c r="AH48" s="20">
        <v>2.40807418026015</v>
      </c>
      <c r="AI48" s="20">
        <v>2.4046256844128999</v>
      </c>
      <c r="AJ48" s="20">
        <v>2.4049974126559501</v>
      </c>
      <c r="AK48" s="20">
        <v>2.4065436899277661</v>
      </c>
      <c r="AL48" s="20">
        <v>1.4343679459179275E-3</v>
      </c>
      <c r="AM48" s="20">
        <v>2.3481086916823202</v>
      </c>
      <c r="AN48" s="20">
        <v>2.35019991665924</v>
      </c>
      <c r="AO48" s="20">
        <v>2.3482039231479801</v>
      </c>
      <c r="AP48" s="20">
        <v>2.3398124357752601</v>
      </c>
      <c r="AQ48" s="20">
        <v>2.3385161059436101</v>
      </c>
      <c r="AR48" s="20">
        <v>2.3395779826745202</v>
      </c>
      <c r="AS48" s="20">
        <v>2.3440698426471549</v>
      </c>
      <c r="AT48" s="20">
        <v>4.8326500868004513E-3</v>
      </c>
      <c r="AU48" s="20">
        <v>2.3105119967817802</v>
      </c>
      <c r="AV48" s="20">
        <v>2.3115962825502501</v>
      </c>
      <c r="AW48" s="20">
        <v>2.30952557860267</v>
      </c>
      <c r="AX48" s="20">
        <v>2.3092369292864001</v>
      </c>
      <c r="AY48" s="20">
        <v>2.3101979895509102</v>
      </c>
      <c r="AZ48" s="20">
        <v>2.3102137553544027</v>
      </c>
      <c r="BA48" s="20">
        <v>8.280524579489172E-4</v>
      </c>
      <c r="BB48" s="20">
        <v>2.5379754704308701</v>
      </c>
      <c r="BC48" s="20">
        <v>2.5382450657042499</v>
      </c>
      <c r="BD48" s="20">
        <v>2.5388156509609399</v>
      </c>
      <c r="BE48" s="20">
        <v>2.5225574046613701</v>
      </c>
      <c r="BF48" s="20">
        <v>2.5238590928065499</v>
      </c>
      <c r="BG48" s="20">
        <v>2.5250236195975901</v>
      </c>
      <c r="BH48" s="20">
        <v>2.5310793840269281</v>
      </c>
      <c r="BI48" s="20">
        <v>7.3050421867744339E-3</v>
      </c>
      <c r="BJ48" s="20">
        <v>2.40019805435016</v>
      </c>
      <c r="BK48" s="20">
        <v>2.40058358459263</v>
      </c>
      <c r="BL48" s="20">
        <v>2.40204135592974</v>
      </c>
      <c r="BM48" s="20">
        <v>2.40022268866382</v>
      </c>
      <c r="BN48" s="20">
        <v>2.4017221177588302</v>
      </c>
      <c r="BO48" s="20">
        <v>2.40154501416546</v>
      </c>
      <c r="BP48" s="20">
        <v>2.4010521359101067</v>
      </c>
      <c r="BQ48" s="20">
        <v>7.4244408116986107E-4</v>
      </c>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c r="CZ48" s="20"/>
      <c r="DA48" s="20"/>
      <c r="DB48" s="20"/>
      <c r="DC48" s="20"/>
      <c r="DD48" s="20"/>
      <c r="DE48" s="20"/>
      <c r="DF48" s="20"/>
      <c r="DG48" s="20"/>
      <c r="DH48" s="20"/>
      <c r="DI48" s="20"/>
      <c r="DJ48" s="20"/>
      <c r="DK48" s="20"/>
      <c r="DL48" s="20"/>
      <c r="DM48" s="20"/>
      <c r="DN48" s="20"/>
      <c r="DO48" s="20"/>
      <c r="DP48" s="20"/>
      <c r="DQ48" s="20"/>
      <c r="DR48" s="20"/>
      <c r="DS48" s="20"/>
      <c r="DT48" s="20"/>
      <c r="DU48" s="20"/>
      <c r="DV48" s="20"/>
      <c r="DW48" s="20"/>
      <c r="DX48" s="20"/>
      <c r="DY48" s="20"/>
      <c r="DZ48" s="20"/>
      <c r="EA48" s="20"/>
      <c r="EB48" s="20"/>
      <c r="EC48" s="20"/>
      <c r="ED48" s="20"/>
      <c r="EE48" s="20"/>
      <c r="EF48" s="20"/>
      <c r="EG48" s="20"/>
      <c r="EH48" s="20"/>
      <c r="EI48" s="20"/>
      <c r="EJ48" s="20"/>
      <c r="EK48" s="20"/>
      <c r="EL48" s="20"/>
      <c r="EM48" s="20"/>
      <c r="EN48" s="20"/>
      <c r="EO48" s="20"/>
      <c r="EP48" s="20"/>
      <c r="EQ48" s="20"/>
      <c r="ER48" s="20"/>
      <c r="ES48" s="20"/>
      <c r="ET48" s="20"/>
      <c r="EU48" s="20"/>
      <c r="EV48" s="20"/>
      <c r="EW48" s="20"/>
      <c r="EX48" s="20"/>
      <c r="EY48" s="20"/>
      <c r="EZ48" s="20"/>
      <c r="FA48" s="20"/>
      <c r="FB48" s="20"/>
      <c r="FC48" s="20"/>
      <c r="FD48" s="20"/>
      <c r="FE48" s="20"/>
      <c r="FF48" s="20"/>
      <c r="FG48" s="20"/>
      <c r="FH48" s="20"/>
      <c r="FI48" s="20"/>
      <c r="FJ48" s="20"/>
      <c r="FK48" s="20"/>
      <c r="FL48" s="20"/>
      <c r="FM48" s="20"/>
      <c r="FN48" s="20"/>
      <c r="FO48" s="20"/>
      <c r="FP48" s="20"/>
      <c r="FQ48" s="20"/>
      <c r="FR48" s="20"/>
      <c r="FS48" s="20"/>
      <c r="FT48" s="20"/>
      <c r="FU48" s="20"/>
      <c r="FV48" s="20"/>
      <c r="FW48" s="20"/>
      <c r="FX48" s="20"/>
      <c r="FY48" s="20"/>
      <c r="FZ48" s="20"/>
      <c r="GA48" s="20"/>
      <c r="GB48" s="20"/>
      <c r="GC48" s="20"/>
    </row>
    <row r="49" spans="1:269" s="43" customFormat="1" ht="13.5" customHeight="1" x14ac:dyDescent="0.2">
      <c r="A49" s="27"/>
      <c r="B49" s="39" t="s">
        <v>53</v>
      </c>
      <c r="C49" s="20">
        <v>2.9390570059310899</v>
      </c>
      <c r="D49" s="20">
        <v>2.9399955737854202</v>
      </c>
      <c r="E49" s="20">
        <v>2.9324873634367998</v>
      </c>
      <c r="F49" s="20">
        <v>2.9335214600264701</v>
      </c>
      <c r="G49" s="20">
        <v>2.9362653507949448</v>
      </c>
      <c r="H49" s="20">
        <v>3.2981065395716234E-3</v>
      </c>
      <c r="I49" s="20">
        <v>2.8604451507648001</v>
      </c>
      <c r="J49" s="20">
        <v>2.8620660424337099</v>
      </c>
      <c r="K49" s="20">
        <v>2.8636629562714</v>
      </c>
      <c r="L49" s="20">
        <v>2.8666123447268599</v>
      </c>
      <c r="M49" s="20">
        <v>2.8705774128593702</v>
      </c>
      <c r="N49" s="20">
        <v>2.87009102744892</v>
      </c>
      <c r="O49" s="20">
        <v>2.8655758224175103</v>
      </c>
      <c r="P49" s="20">
        <v>3.8466168242819931E-3</v>
      </c>
      <c r="Q49" s="20">
        <v>2.76197046745231</v>
      </c>
      <c r="R49" s="20">
        <v>2.76259988136343</v>
      </c>
      <c r="S49" s="20">
        <v>2.7617751245450499</v>
      </c>
      <c r="T49" s="20">
        <v>2.7600173999063098</v>
      </c>
      <c r="U49" s="20">
        <v>2.7601120601962998</v>
      </c>
      <c r="V49" s="20">
        <v>2.7612949866926799</v>
      </c>
      <c r="W49" s="20">
        <v>1.0412588350843985E-3</v>
      </c>
      <c r="X49" s="20">
        <v>2.7874423892544602</v>
      </c>
      <c r="Y49" s="20">
        <v>2.786941662806</v>
      </c>
      <c r="Z49" s="20">
        <v>2.7884374214799101</v>
      </c>
      <c r="AA49" s="20">
        <v>2.7815054703339599</v>
      </c>
      <c r="AB49" s="20">
        <v>2.7834087462473498</v>
      </c>
      <c r="AC49" s="20">
        <v>2.7833471917904502</v>
      </c>
      <c r="AD49" s="20">
        <v>2.7851804803186884</v>
      </c>
      <c r="AE49" s="20">
        <v>2.5439912326291449E-3</v>
      </c>
      <c r="AF49" s="20">
        <v>2.9553089263075898</v>
      </c>
      <c r="AG49" s="20">
        <v>2.9559944614447602</v>
      </c>
      <c r="AH49" s="20">
        <v>2.95732841268372</v>
      </c>
      <c r="AI49" s="20">
        <v>2.9546244926831702</v>
      </c>
      <c r="AJ49" s="20">
        <v>2.95607074935553</v>
      </c>
      <c r="AK49" s="20">
        <v>2.9558654084949536</v>
      </c>
      <c r="AL49" s="20">
        <v>8.9986057431265813E-4</v>
      </c>
      <c r="AM49" s="20">
        <v>2.8380591399059401</v>
      </c>
      <c r="AN49" s="20">
        <v>2.8390276749772898</v>
      </c>
      <c r="AO49" s="20">
        <v>2.8383805332307799</v>
      </c>
      <c r="AP49" s="20">
        <v>2.8287240587412299</v>
      </c>
      <c r="AQ49" s="20">
        <v>2.8281271826445402</v>
      </c>
      <c r="AR49" s="20">
        <v>2.8286391688900498</v>
      </c>
      <c r="AS49" s="20">
        <v>2.8334929597316383</v>
      </c>
      <c r="AT49" s="20">
        <v>5.0077392584341827E-3</v>
      </c>
      <c r="AU49" s="20">
        <v>2.7835930399705999</v>
      </c>
      <c r="AV49" s="20">
        <v>2.78289002958322</v>
      </c>
      <c r="AW49" s="20">
        <v>2.78071988092639</v>
      </c>
      <c r="AX49" s="20">
        <v>2.7806063958765099</v>
      </c>
      <c r="AY49" s="20">
        <v>2.7816347321017001</v>
      </c>
      <c r="AZ49" s="20">
        <v>2.7818888156916843</v>
      </c>
      <c r="BA49" s="20">
        <v>1.1817256185777001E-3</v>
      </c>
      <c r="BB49" s="20">
        <v>3.1777916472707401</v>
      </c>
      <c r="BC49" s="20">
        <v>3.1778600361504301</v>
      </c>
      <c r="BD49" s="20">
        <v>3.1806878847359101</v>
      </c>
      <c r="BE49" s="20">
        <v>3.1572436681025899</v>
      </c>
      <c r="BF49" s="20">
        <v>3.1579678059941299</v>
      </c>
      <c r="BG49" s="20">
        <v>3.16010095266661</v>
      </c>
      <c r="BH49" s="20">
        <v>3.1686086658200683</v>
      </c>
      <c r="BI49" s="20">
        <v>1.0251786714070874E-2</v>
      </c>
      <c r="BJ49" s="20">
        <v>2.9104875444096701</v>
      </c>
      <c r="BK49" s="20">
        <v>2.9117785899953699</v>
      </c>
      <c r="BL49" s="20">
        <v>2.9134006408933999</v>
      </c>
      <c r="BM49" s="20">
        <v>2.91473524198158</v>
      </c>
      <c r="BN49" s="20">
        <v>2.91647376336716</v>
      </c>
      <c r="BO49" s="20">
        <v>2.9166535962476901</v>
      </c>
      <c r="BP49" s="20">
        <v>2.9139215628158119</v>
      </c>
      <c r="BQ49" s="20">
        <v>2.283855755957828E-3</v>
      </c>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c r="EB49" s="20"/>
      <c r="EC49" s="20"/>
      <c r="ED49" s="20"/>
      <c r="EE49" s="20"/>
      <c r="EF49" s="20"/>
      <c r="EG49" s="20"/>
      <c r="EH49" s="20"/>
      <c r="EI49" s="20"/>
      <c r="EJ49" s="20"/>
      <c r="EK49" s="20"/>
      <c r="EL49" s="20"/>
      <c r="EM49" s="20"/>
      <c r="EN49" s="20"/>
      <c r="EO49" s="20"/>
      <c r="EP49" s="20"/>
      <c r="EQ49" s="20"/>
      <c r="ER49" s="20"/>
      <c r="ES49" s="20"/>
      <c r="ET49" s="20"/>
      <c r="EU49" s="20"/>
      <c r="EV49" s="20"/>
      <c r="EW49" s="20"/>
      <c r="EX49" s="20"/>
      <c r="EY49" s="20"/>
      <c r="EZ49" s="20"/>
      <c r="FA49" s="20"/>
      <c r="FB49" s="20"/>
      <c r="FC49" s="20"/>
      <c r="FD49" s="20"/>
      <c r="FE49" s="20"/>
      <c r="FF49" s="20"/>
      <c r="FG49" s="20"/>
      <c r="FH49" s="20"/>
      <c r="FI49" s="20"/>
      <c r="FJ49" s="20"/>
      <c r="FK49" s="20"/>
      <c r="FL49" s="20"/>
      <c r="FM49" s="20"/>
      <c r="FN49" s="20"/>
      <c r="FO49" s="20"/>
      <c r="FP49" s="20"/>
      <c r="FQ49" s="20"/>
      <c r="FR49" s="20"/>
      <c r="FS49" s="20"/>
      <c r="FT49" s="20"/>
      <c r="FU49" s="20"/>
      <c r="FV49" s="20"/>
      <c r="FW49" s="20"/>
      <c r="FX49" s="20"/>
      <c r="FY49" s="20"/>
      <c r="FZ49" s="20"/>
      <c r="GA49" s="20"/>
      <c r="GB49" s="20"/>
      <c r="GC49" s="20"/>
    </row>
    <row r="50" spans="1:269" s="20" customFormat="1" ht="13.5" customHeight="1" x14ac:dyDescent="0.2">
      <c r="A50" s="27"/>
      <c r="B50" s="39" t="s">
        <v>75</v>
      </c>
      <c r="C50" s="20">
        <v>1.5554640827123001</v>
      </c>
      <c r="D50" s="20">
        <v>1.5577704057324899</v>
      </c>
      <c r="E50" s="20">
        <v>1.54773035727038</v>
      </c>
      <c r="F50" s="20">
        <v>1.5488460524332801</v>
      </c>
      <c r="G50" s="20">
        <v>1.5524527245371125</v>
      </c>
      <c r="H50" s="20">
        <v>4.2618906491547022E-3</v>
      </c>
      <c r="I50" s="20">
        <v>1.5410642084472399</v>
      </c>
      <c r="J50" s="20">
        <v>1.54116772839923</v>
      </c>
      <c r="K50" s="20">
        <v>1.5415253024732201</v>
      </c>
      <c r="L50" s="20">
        <v>1.53761951092625</v>
      </c>
      <c r="M50" s="20">
        <v>1.53780258969067</v>
      </c>
      <c r="N50" s="20">
        <v>1.53656628169597</v>
      </c>
      <c r="O50" s="20">
        <v>1.5392909369387633</v>
      </c>
      <c r="P50" s="20">
        <v>2.0038220150800962E-3</v>
      </c>
      <c r="Q50" s="20">
        <v>1.5533035019078101</v>
      </c>
      <c r="R50" s="20">
        <v>1.5543309767023701</v>
      </c>
      <c r="S50" s="20">
        <v>1.5573739407345399</v>
      </c>
      <c r="T50" s="20">
        <v>1.5550922121548301</v>
      </c>
      <c r="U50" s="20">
        <v>1.55571332241798</v>
      </c>
      <c r="V50" s="20">
        <v>1.5551627907835059</v>
      </c>
      <c r="W50" s="20">
        <v>1.3671956932496804E-3</v>
      </c>
      <c r="X50" s="20">
        <v>1.5298885411026699</v>
      </c>
      <c r="Y50" s="20">
        <v>1.5300948309921001</v>
      </c>
      <c r="Z50" s="20">
        <v>1.5313135908526601</v>
      </c>
      <c r="AA50" s="20">
        <v>1.5362740769505401</v>
      </c>
      <c r="AB50" s="20">
        <v>1.53822420018744</v>
      </c>
      <c r="AC50" s="20">
        <v>1.53738474350341</v>
      </c>
      <c r="AD50" s="20">
        <v>1.5338633305981366</v>
      </c>
      <c r="AE50" s="20">
        <v>3.5054943537157148E-3</v>
      </c>
      <c r="AF50" s="20">
        <v>1.53622553585324</v>
      </c>
      <c r="AG50" s="20">
        <v>1.5366790652943501</v>
      </c>
      <c r="AH50" s="20">
        <v>1.5367771332178</v>
      </c>
      <c r="AI50" s="20">
        <v>1.53850069487908</v>
      </c>
      <c r="AJ50" s="20">
        <v>1.5380384086994101</v>
      </c>
      <c r="AK50" s="20">
        <v>1.537244167588776</v>
      </c>
      <c r="AL50" s="20">
        <v>8.7002897567606632E-4</v>
      </c>
      <c r="AM50" s="20">
        <v>1.50665510360304</v>
      </c>
      <c r="AN50" s="20">
        <v>1.5024116664229601</v>
      </c>
      <c r="AO50" s="20">
        <v>1.5065186091954801</v>
      </c>
      <c r="AP50" s="20">
        <v>1.51240493842113</v>
      </c>
      <c r="AQ50" s="20">
        <v>1.51303236130318</v>
      </c>
      <c r="AR50" s="20">
        <v>1.5111873061805701</v>
      </c>
      <c r="AS50" s="20">
        <v>1.5087016641877267</v>
      </c>
      <c r="AT50" s="20">
        <v>3.8115133669122687E-3</v>
      </c>
      <c r="AU50" s="20">
        <v>1.5043818421940101</v>
      </c>
      <c r="AV50" s="20">
        <v>1.5031083299500201</v>
      </c>
      <c r="AW50" s="20">
        <v>1.50161707402403</v>
      </c>
      <c r="AX50" s="20">
        <v>1.50256088200285</v>
      </c>
      <c r="AY50" s="20">
        <v>1.5008993116665299</v>
      </c>
      <c r="AZ50" s="20">
        <v>1.502513487967488</v>
      </c>
      <c r="BA50" s="20">
        <v>1.2046537911893293E-3</v>
      </c>
      <c r="BB50" s="20">
        <v>1.5542042335622901</v>
      </c>
      <c r="BC50" s="20">
        <v>1.55264776946863</v>
      </c>
      <c r="BD50" s="20">
        <v>1.5546279861190899</v>
      </c>
      <c r="BE50" s="20">
        <v>1.55557581357664</v>
      </c>
      <c r="BF50" s="20">
        <v>1.55506172158807</v>
      </c>
      <c r="BG50" s="20">
        <v>1.5559511194739699</v>
      </c>
      <c r="BH50" s="20">
        <v>1.5546781072981151</v>
      </c>
      <c r="BI50" s="20">
        <v>1.0741614277941769E-3</v>
      </c>
      <c r="BJ50" s="20">
        <v>1.5005411306218099</v>
      </c>
      <c r="BK50" s="20">
        <v>1.5006631250548399</v>
      </c>
      <c r="BL50" s="20">
        <v>1.5001564625314101</v>
      </c>
      <c r="BM50" s="20">
        <v>1.50339963543626</v>
      </c>
      <c r="BN50" s="20">
        <v>1.5026417113717001</v>
      </c>
      <c r="BO50" s="20">
        <v>1.5029865678554699</v>
      </c>
      <c r="BP50" s="20">
        <v>1.501731438811915</v>
      </c>
      <c r="BQ50" s="20">
        <v>1.3054694673876866E-3</v>
      </c>
      <c r="FE50" s="50"/>
      <c r="FN50" s="43"/>
    </row>
    <row r="51" spans="1:269" s="37" customFormat="1" ht="13.5" customHeight="1" x14ac:dyDescent="0.2">
      <c r="A51" s="27"/>
      <c r="B51" s="39" t="s">
        <v>76</v>
      </c>
      <c r="C51" s="37">
        <v>1.04955210601326</v>
      </c>
      <c r="D51" s="37">
        <v>1.05268563198242</v>
      </c>
      <c r="E51" s="37">
        <v>1.0377856476879299</v>
      </c>
      <c r="F51" s="37">
        <v>1.03951691682618</v>
      </c>
      <c r="G51" s="37">
        <v>1.0448850756274475</v>
      </c>
      <c r="H51" s="37">
        <v>6.3609916297152243E-3</v>
      </c>
      <c r="I51" s="37">
        <v>1.00429591630366</v>
      </c>
      <c r="J51" s="37">
        <v>1.0049897556064</v>
      </c>
      <c r="K51" s="37">
        <v>1.00598150811291</v>
      </c>
      <c r="L51" s="37">
        <v>1.00229394582723</v>
      </c>
      <c r="M51" s="37">
        <v>1.0039025664886301</v>
      </c>
      <c r="N51" s="37">
        <v>1.00223081104414</v>
      </c>
      <c r="O51" s="37">
        <v>1.0039490838971619</v>
      </c>
      <c r="P51" s="37">
        <v>1.3557375615405513E-3</v>
      </c>
      <c r="Q51" s="37">
        <v>0.98384374330600699</v>
      </c>
      <c r="R51" s="37">
        <v>0.98524362791958797</v>
      </c>
      <c r="S51" s="37">
        <v>0.98842124189150604</v>
      </c>
      <c r="T51" s="37">
        <v>0.98519184401091298</v>
      </c>
      <c r="U51" s="37">
        <v>0.98593424708458</v>
      </c>
      <c r="V51" s="37">
        <v>0.98572694084251877</v>
      </c>
      <c r="W51" s="37">
        <v>1.5078850740531896E-3</v>
      </c>
      <c r="X51" s="37">
        <v>0.96545188840045604</v>
      </c>
      <c r="Y51" s="37">
        <v>0.96552405759850901</v>
      </c>
      <c r="Z51" s="37">
        <v>0.96749268609931105</v>
      </c>
      <c r="AA51" s="37">
        <v>0.97095258002212004</v>
      </c>
      <c r="AB51" s="37">
        <v>0.973913910638741</v>
      </c>
      <c r="AC51" s="37">
        <v>0.97290435791157903</v>
      </c>
      <c r="AD51" s="37">
        <v>0.96937324677845282</v>
      </c>
      <c r="AE51" s="37">
        <v>3.3987861794269937E-3</v>
      </c>
      <c r="AF51" s="37">
        <v>1.03156214737765</v>
      </c>
      <c r="AG51" s="37">
        <v>1.03236933489399</v>
      </c>
      <c r="AH51" s="37">
        <v>1.03295802171396</v>
      </c>
      <c r="AI51" s="37">
        <v>1.03416745128067</v>
      </c>
      <c r="AJ51" s="37">
        <v>1.0340961532495501</v>
      </c>
      <c r="AK51" s="37">
        <v>1.033030621703164</v>
      </c>
      <c r="AL51" s="37">
        <v>1.0026691190767063E-3</v>
      </c>
      <c r="AM51" s="37">
        <v>0.954377112666284</v>
      </c>
      <c r="AN51" s="37">
        <v>0.94938069044832096</v>
      </c>
      <c r="AO51" s="37">
        <v>0.95431450450342903</v>
      </c>
      <c r="AP51" s="37">
        <v>0.95837572352997702</v>
      </c>
      <c r="AQ51" s="37">
        <v>0.95894893175196605</v>
      </c>
      <c r="AR51" s="37">
        <v>0.95683998336137899</v>
      </c>
      <c r="AS51" s="37">
        <v>0.95537282437689264</v>
      </c>
      <c r="AT51" s="37">
        <v>3.2139190653198728E-3</v>
      </c>
      <c r="AU51" s="37">
        <v>0.93326956364429303</v>
      </c>
      <c r="AV51" s="37">
        <v>0.93146656652798998</v>
      </c>
      <c r="AW51" s="37">
        <v>0.92890297698387903</v>
      </c>
      <c r="AX51" s="37">
        <v>0.93002820687822296</v>
      </c>
      <c r="AY51" s="37">
        <v>0.92832271411356504</v>
      </c>
      <c r="AZ51" s="37">
        <v>0.93039800562959007</v>
      </c>
      <c r="BA51" s="37">
        <v>1.7925604296585812E-3</v>
      </c>
      <c r="BB51" s="37">
        <v>1.1331493932812999</v>
      </c>
      <c r="BC51" s="37">
        <v>1.13112406767124</v>
      </c>
      <c r="BD51" s="37">
        <v>1.1347399710642601</v>
      </c>
      <c r="BE51" s="37">
        <v>1.12761345622411</v>
      </c>
      <c r="BF51" s="37">
        <v>1.12720094822007</v>
      </c>
      <c r="BG51" s="37">
        <v>1.12912394245375</v>
      </c>
      <c r="BH51" s="37">
        <v>1.130491963152455</v>
      </c>
      <c r="BI51" s="37">
        <v>2.7837362268755472E-3</v>
      </c>
      <c r="BJ51" s="37">
        <v>0.97086224190056702</v>
      </c>
      <c r="BK51" s="37">
        <v>0.97145065004617503</v>
      </c>
      <c r="BL51" s="37">
        <v>0.97133612051848095</v>
      </c>
      <c r="BM51" s="37">
        <v>0.97597247173800505</v>
      </c>
      <c r="BN51" s="37">
        <v>0.97557611538105304</v>
      </c>
      <c r="BO51" s="37">
        <v>0.97608163198236797</v>
      </c>
      <c r="BP51" s="37">
        <v>0.9735465385944414</v>
      </c>
      <c r="BQ51" s="37">
        <v>2.3421919097764738E-3</v>
      </c>
      <c r="FE51" s="51"/>
      <c r="FN51" s="160"/>
    </row>
    <row r="52" spans="1:269" s="37" customFormat="1" ht="13.5" customHeight="1" x14ac:dyDescent="0.2">
      <c r="A52" s="27"/>
      <c r="B52" s="39" t="s">
        <v>129</v>
      </c>
      <c r="C52" s="37">
        <v>1.2651787802176599</v>
      </c>
      <c r="D52" s="37">
        <v>1.2656309401352901</v>
      </c>
      <c r="E52" s="37">
        <v>1.2622965011246801</v>
      </c>
      <c r="F52" s="37">
        <v>1.26286624826525</v>
      </c>
      <c r="G52" s="37">
        <v>1.26399311743572</v>
      </c>
      <c r="H52" s="37">
        <v>1.4349739075979106E-3</v>
      </c>
      <c r="I52" s="37">
        <v>1.25869908240463</v>
      </c>
      <c r="J52" s="37">
        <v>1.25865813447818</v>
      </c>
      <c r="K52" s="37">
        <v>1.25867735923229</v>
      </c>
      <c r="L52" s="37">
        <v>1.25750055590875</v>
      </c>
      <c r="M52" s="37">
        <v>1.2575636882727199</v>
      </c>
      <c r="N52" s="37">
        <v>1.25725551449935</v>
      </c>
      <c r="O52" s="37">
        <v>1.2580590557993201</v>
      </c>
      <c r="P52" s="37">
        <v>6.2634098662067597E-4</v>
      </c>
      <c r="Q52" s="37">
        <v>1.2651951734083</v>
      </c>
      <c r="R52" s="37">
        <v>1.2653465815638001</v>
      </c>
      <c r="S52" s="37">
        <v>1.2670616059347499</v>
      </c>
      <c r="T52" s="37">
        <v>1.26620808412038</v>
      </c>
      <c r="U52" s="37">
        <v>1.2660398772633801</v>
      </c>
      <c r="V52" s="37">
        <v>1.2659702644581221</v>
      </c>
      <c r="W52" s="37">
        <v>6.6965317011192192E-4</v>
      </c>
      <c r="X52" s="37">
        <v>1.2522746351701901</v>
      </c>
      <c r="Y52" s="37">
        <v>1.2522682771683999</v>
      </c>
      <c r="Z52" s="37">
        <v>1.25289216545002</v>
      </c>
      <c r="AA52" s="37">
        <v>1.25520798740743</v>
      </c>
      <c r="AB52" s="37">
        <v>1.2556981899172699</v>
      </c>
      <c r="AC52" s="37">
        <v>1.25532721660666</v>
      </c>
      <c r="AD52" s="37">
        <v>1.2539447452866617</v>
      </c>
      <c r="AE52" s="37">
        <v>1.4882491471582347E-3</v>
      </c>
      <c r="AF52" s="37">
        <v>1.2546886713882599</v>
      </c>
      <c r="AG52" s="37">
        <v>1.25468457375321</v>
      </c>
      <c r="AH52" s="37">
        <v>1.25459367954014</v>
      </c>
      <c r="AI52" s="37">
        <v>1.2560967851887399</v>
      </c>
      <c r="AJ52" s="37">
        <v>1.25555609788634</v>
      </c>
      <c r="AK52" s="37">
        <v>1.2551239615513379</v>
      </c>
      <c r="AL52" s="37">
        <v>5.9947740843728557E-4</v>
      </c>
      <c r="AM52" s="37">
        <v>1.24853442161394</v>
      </c>
      <c r="AN52" s="37">
        <v>1.2476148977772801</v>
      </c>
      <c r="AO52" s="37">
        <v>1.2484631757890099</v>
      </c>
      <c r="AP52" s="37">
        <v>1.2496722980522299</v>
      </c>
      <c r="AQ52" s="37">
        <v>1.2500820220169599</v>
      </c>
      <c r="AR52" s="37">
        <v>1.2494396252034601</v>
      </c>
      <c r="AS52" s="37">
        <v>1.2489677400754799</v>
      </c>
      <c r="AT52" s="37">
        <v>8.399636950299637E-4</v>
      </c>
      <c r="AU52" s="37">
        <v>1.24322539300851</v>
      </c>
      <c r="AV52" s="37">
        <v>1.2423659128267299</v>
      </c>
      <c r="AW52" s="37">
        <v>1.24242534118409</v>
      </c>
      <c r="AX52" s="37">
        <v>1.24264172257943</v>
      </c>
      <c r="AY52" s="37">
        <v>1.2422143522589</v>
      </c>
      <c r="AZ52" s="37">
        <v>1.2425745443715319</v>
      </c>
      <c r="BA52" s="37">
        <v>3.531696279421988E-4</v>
      </c>
      <c r="BB52" s="37">
        <v>1.2600583791890501</v>
      </c>
      <c r="BC52" s="37">
        <v>1.25907831036453</v>
      </c>
      <c r="BD52" s="37">
        <v>1.25993267299365</v>
      </c>
      <c r="BE52" s="37">
        <v>1.26183711131467</v>
      </c>
      <c r="BF52" s="37">
        <v>1.2609569334725601</v>
      </c>
      <c r="BG52" s="37">
        <v>1.2612996396645</v>
      </c>
      <c r="BH52" s="37">
        <v>1.2605271744998268</v>
      </c>
      <c r="BI52" s="37">
        <v>9.2823650281614628E-4</v>
      </c>
      <c r="BJ52" s="37">
        <v>1.2396318176591099</v>
      </c>
      <c r="BK52" s="37">
        <v>1.2395639072578899</v>
      </c>
      <c r="BL52" s="37">
        <v>1.23916963067607</v>
      </c>
      <c r="BM52" s="37">
        <v>1.2408200935963301</v>
      </c>
      <c r="BN52" s="37">
        <v>1.2401655008846699</v>
      </c>
      <c r="BO52" s="37">
        <v>1.2401479345614499</v>
      </c>
      <c r="BP52" s="37">
        <v>1.2399164807725866</v>
      </c>
      <c r="BQ52" s="37">
        <v>5.3154244828007742E-4</v>
      </c>
      <c r="FE52" s="51"/>
      <c r="FN52" s="160"/>
    </row>
    <row r="53" spans="1:269" s="44" customFormat="1" ht="13.5" customHeight="1" thickBot="1" x14ac:dyDescent="0.25">
      <c r="A53" s="27"/>
      <c r="B53" s="40" t="s">
        <v>130</v>
      </c>
      <c r="C53" s="35">
        <v>0.55844927801584299</v>
      </c>
      <c r="D53" s="35">
        <v>0.559274451482632</v>
      </c>
      <c r="E53" s="35">
        <v>0.55308799406376896</v>
      </c>
      <c r="F53" s="35">
        <v>0.55416627753895498</v>
      </c>
      <c r="G53" s="35">
        <v>0.5562445002752997</v>
      </c>
      <c r="H53" s="35">
        <v>2.6610237883802298E-3</v>
      </c>
      <c r="I53" s="35">
        <v>0.53610097379265798</v>
      </c>
      <c r="J53" s="35">
        <v>0.536188593626171</v>
      </c>
      <c r="K53" s="35">
        <v>0.53632201532079105</v>
      </c>
      <c r="L53" s="35">
        <v>0.535370714197829</v>
      </c>
      <c r="M53" s="35">
        <v>0.53595094000528198</v>
      </c>
      <c r="N53" s="35">
        <v>0.53533529961062598</v>
      </c>
      <c r="O53" s="35">
        <v>0.53587808942555959</v>
      </c>
      <c r="P53" s="35">
        <v>3.8740979853970362E-4</v>
      </c>
      <c r="Q53" s="35">
        <v>0.52971454191437295</v>
      </c>
      <c r="R53" s="35">
        <v>0.52993957602288699</v>
      </c>
      <c r="S53" s="35">
        <v>0.53250390327097297</v>
      </c>
      <c r="T53" s="35">
        <v>0.530871790205942</v>
      </c>
      <c r="U53" s="35">
        <v>0.53064829618139298</v>
      </c>
      <c r="V53" s="35">
        <v>0.53073562151911358</v>
      </c>
      <c r="W53" s="35">
        <v>9.8277972823206019E-4</v>
      </c>
      <c r="X53" s="35">
        <v>0.51461442320182604</v>
      </c>
      <c r="Y53" s="35">
        <v>0.51448149303413004</v>
      </c>
      <c r="Z53" s="35">
        <v>0.51570902291036902</v>
      </c>
      <c r="AA53" s="35">
        <v>0.51806950752358105</v>
      </c>
      <c r="AB53" s="35">
        <v>0.51912507660076601</v>
      </c>
      <c r="AC53" s="35">
        <v>0.51855918435858595</v>
      </c>
      <c r="AD53" s="35">
        <v>0.51675978460487637</v>
      </c>
      <c r="AE53" s="35">
        <v>1.8905514183665117E-3</v>
      </c>
      <c r="AF53" s="35">
        <v>0.54562175264964496</v>
      </c>
      <c r="AG53" s="35">
        <v>0.545642388189296</v>
      </c>
      <c r="AH53" s="35">
        <v>0.54561335902905905</v>
      </c>
      <c r="AI53" s="35">
        <v>0.54755945699548203</v>
      </c>
      <c r="AJ53" s="35">
        <v>0.54672557208894301</v>
      </c>
      <c r="AK53" s="35">
        <v>0.5462325057904851</v>
      </c>
      <c r="AL53" s="35">
        <v>7.8848142268304845E-4</v>
      </c>
      <c r="AM53" s="35">
        <v>0.51979139244908001</v>
      </c>
      <c r="AN53" s="35">
        <v>0.51853692889046998</v>
      </c>
      <c r="AO53" s="35">
        <v>0.51968453497293599</v>
      </c>
      <c r="AP53" s="35">
        <v>0.51985648616522695</v>
      </c>
      <c r="AQ53" s="35">
        <v>0.52039084350507803</v>
      </c>
      <c r="AR53" s="35">
        <v>0.51943759466747697</v>
      </c>
      <c r="AS53" s="35">
        <v>0.51961629677504473</v>
      </c>
      <c r="AT53" s="35">
        <v>5.6123346306435017E-4</v>
      </c>
      <c r="AU53" s="35">
        <v>0.50118429162017997</v>
      </c>
      <c r="AV53" s="35">
        <v>0.49966669119395601</v>
      </c>
      <c r="AW53" s="35">
        <v>0.499470534043292</v>
      </c>
      <c r="AX53" s="35">
        <v>0.49979786941511201</v>
      </c>
      <c r="AY53" s="35">
        <v>0.49924596439825702</v>
      </c>
      <c r="AZ53" s="35">
        <v>0.49987307013415938</v>
      </c>
      <c r="BA53" s="35">
        <v>6.8159314975418678E-4</v>
      </c>
      <c r="BB53" s="35">
        <v>0.58786272404462703</v>
      </c>
      <c r="BC53" s="35">
        <v>0.58603608258308904</v>
      </c>
      <c r="BD53" s="35">
        <v>0.58787301182426199</v>
      </c>
      <c r="BE53" s="35">
        <v>0.58748129369496604</v>
      </c>
      <c r="BF53" s="35">
        <v>0.58601695760144001</v>
      </c>
      <c r="BG53" s="35">
        <v>0.58686349111063096</v>
      </c>
      <c r="BH53" s="35">
        <v>0.58702226014316916</v>
      </c>
      <c r="BI53" s="35">
        <v>7.7987785158073627E-4</v>
      </c>
      <c r="BJ53" s="35">
        <v>0.51505795063409998</v>
      </c>
      <c r="BK53" s="35">
        <v>0.51503222019636796</v>
      </c>
      <c r="BL53" s="35">
        <v>0.51457504354155903</v>
      </c>
      <c r="BM53" s="35">
        <v>0.51739935301931395</v>
      </c>
      <c r="BN53" s="35">
        <v>0.51642095636451002</v>
      </c>
      <c r="BO53" s="35">
        <v>0.51633960473019003</v>
      </c>
      <c r="BP53" s="35">
        <v>0.51580418808100681</v>
      </c>
      <c r="BQ53" s="35">
        <v>9.8954756708108643E-4</v>
      </c>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c r="DY53" s="35"/>
      <c r="DZ53" s="35"/>
      <c r="EA53" s="35"/>
      <c r="EB53" s="35"/>
      <c r="EC53" s="35"/>
      <c r="ED53" s="35"/>
      <c r="EE53" s="35"/>
      <c r="EF53" s="35"/>
      <c r="EG53" s="35"/>
      <c r="EH53" s="35"/>
      <c r="EI53" s="35"/>
      <c r="EJ53" s="35"/>
      <c r="EK53" s="35"/>
      <c r="EL53" s="35"/>
      <c r="EM53" s="35"/>
      <c r="EN53" s="35"/>
      <c r="EO53" s="35"/>
      <c r="EP53" s="35"/>
      <c r="EQ53" s="35"/>
      <c r="ER53" s="35"/>
      <c r="ES53" s="35"/>
      <c r="ET53" s="35"/>
      <c r="EU53" s="35"/>
      <c r="EV53" s="35"/>
      <c r="EW53" s="35"/>
      <c r="EX53" s="35"/>
      <c r="EY53" s="35"/>
      <c r="EZ53" s="35"/>
      <c r="FA53" s="35"/>
      <c r="FB53" s="35"/>
      <c r="FC53" s="35"/>
      <c r="FD53" s="35"/>
      <c r="FE53" s="35"/>
      <c r="FF53" s="35"/>
      <c r="FG53" s="35"/>
      <c r="FH53" s="35"/>
      <c r="FI53" s="35"/>
      <c r="FJ53" s="35"/>
      <c r="FK53" s="35"/>
      <c r="FL53" s="35"/>
      <c r="FM53" s="35"/>
      <c r="FN53" s="35"/>
      <c r="FO53" s="35"/>
      <c r="FP53" s="35"/>
      <c r="FQ53" s="35"/>
      <c r="FR53" s="35"/>
      <c r="FS53" s="35"/>
      <c r="FT53" s="35"/>
      <c r="FU53" s="35"/>
      <c r="FV53" s="35"/>
      <c r="FW53" s="35"/>
      <c r="FX53" s="35"/>
      <c r="FY53" s="35"/>
      <c r="FZ53" s="35"/>
      <c r="GA53" s="35"/>
      <c r="GB53" s="35"/>
      <c r="GC53" s="35"/>
    </row>
    <row r="54" spans="1:269" s="21" customFormat="1" ht="13.5" customHeight="1" x14ac:dyDescent="0.2">
      <c r="A54" s="27"/>
      <c r="B54" s="38" t="s">
        <v>54</v>
      </c>
      <c r="C54" s="41">
        <v>0</v>
      </c>
      <c r="D54" s="41">
        <v>0</v>
      </c>
      <c r="E54" s="41">
        <v>0</v>
      </c>
      <c r="F54" s="41">
        <v>0</v>
      </c>
      <c r="G54" s="41">
        <v>0</v>
      </c>
      <c r="H54" s="41">
        <v>0</v>
      </c>
      <c r="I54" s="41">
        <v>0</v>
      </c>
      <c r="J54" s="41">
        <v>0</v>
      </c>
      <c r="K54" s="41">
        <v>0</v>
      </c>
      <c r="L54" s="41">
        <v>0</v>
      </c>
      <c r="M54" s="41">
        <v>0</v>
      </c>
      <c r="N54" s="41">
        <v>0</v>
      </c>
      <c r="O54" s="41">
        <v>0</v>
      </c>
      <c r="P54" s="41">
        <v>0</v>
      </c>
      <c r="Q54" s="41">
        <v>0</v>
      </c>
      <c r="R54" s="41">
        <v>0</v>
      </c>
      <c r="S54" s="41">
        <v>0</v>
      </c>
      <c r="T54" s="41">
        <v>0</v>
      </c>
      <c r="U54" s="41">
        <v>0</v>
      </c>
      <c r="V54" s="41">
        <v>0</v>
      </c>
      <c r="W54" s="41">
        <v>0</v>
      </c>
      <c r="X54" s="41">
        <v>0</v>
      </c>
      <c r="Y54" s="41">
        <v>0</v>
      </c>
      <c r="Z54" s="41">
        <v>0</v>
      </c>
      <c r="AA54" s="41">
        <v>0</v>
      </c>
      <c r="AB54" s="41">
        <v>0</v>
      </c>
      <c r="AC54" s="41">
        <v>0</v>
      </c>
      <c r="AD54" s="41">
        <v>0</v>
      </c>
      <c r="AE54" s="41">
        <v>0</v>
      </c>
      <c r="AF54" s="41">
        <v>0</v>
      </c>
      <c r="AG54" s="41">
        <v>0</v>
      </c>
      <c r="AH54" s="41">
        <v>0</v>
      </c>
      <c r="AI54" s="41">
        <v>0</v>
      </c>
      <c r="AJ54" s="41">
        <v>0</v>
      </c>
      <c r="AK54" s="41">
        <v>0</v>
      </c>
      <c r="AL54" s="41">
        <v>0</v>
      </c>
      <c r="AM54" s="41">
        <v>0</v>
      </c>
      <c r="AN54" s="41">
        <v>0</v>
      </c>
      <c r="AO54" s="41">
        <v>0</v>
      </c>
      <c r="AP54" s="41">
        <v>0</v>
      </c>
      <c r="AQ54" s="41">
        <v>0</v>
      </c>
      <c r="AR54" s="41">
        <v>0</v>
      </c>
      <c r="AS54" s="41">
        <v>0</v>
      </c>
      <c r="AT54" s="41">
        <v>0</v>
      </c>
      <c r="AU54" s="41">
        <v>0</v>
      </c>
      <c r="AV54" s="41">
        <v>0</v>
      </c>
      <c r="AW54" s="41">
        <v>0</v>
      </c>
      <c r="AX54" s="41">
        <v>0</v>
      </c>
      <c r="AY54" s="41">
        <v>0</v>
      </c>
      <c r="AZ54" s="41">
        <v>0</v>
      </c>
      <c r="BA54" s="41">
        <v>0</v>
      </c>
      <c r="BB54" s="41">
        <v>0</v>
      </c>
      <c r="BC54" s="41">
        <v>0</v>
      </c>
      <c r="BD54" s="41">
        <v>0</v>
      </c>
      <c r="BE54" s="41">
        <v>0</v>
      </c>
      <c r="BF54" s="41">
        <v>0</v>
      </c>
      <c r="BG54" s="41">
        <v>0</v>
      </c>
      <c r="BH54" s="41">
        <v>0</v>
      </c>
      <c r="BI54" s="41">
        <v>0</v>
      </c>
      <c r="BJ54" s="41">
        <v>0</v>
      </c>
      <c r="BK54" s="41">
        <v>0</v>
      </c>
      <c r="BL54" s="41">
        <v>0</v>
      </c>
      <c r="BM54" s="41">
        <v>0</v>
      </c>
      <c r="BN54" s="41">
        <v>0</v>
      </c>
      <c r="BO54" s="41">
        <v>0</v>
      </c>
      <c r="BP54" s="41">
        <v>0</v>
      </c>
      <c r="BQ54" s="41">
        <v>0</v>
      </c>
      <c r="BR54" s="41"/>
      <c r="BS54" s="41"/>
      <c r="BT54" s="41"/>
      <c r="BU54" s="41"/>
      <c r="BV54" s="41"/>
      <c r="BW54" s="41"/>
      <c r="BX54" s="41"/>
      <c r="BY54" s="41"/>
      <c r="BZ54" s="41"/>
      <c r="CA54" s="41"/>
      <c r="CB54" s="41"/>
      <c r="CC54" s="41"/>
      <c r="CD54" s="41"/>
      <c r="CE54" s="41"/>
      <c r="CF54" s="41"/>
      <c r="CG54" s="41"/>
      <c r="CH54" s="41"/>
      <c r="CI54" s="41"/>
      <c r="CJ54" s="41"/>
      <c r="CK54" s="41"/>
      <c r="CL54" s="41"/>
      <c r="CM54" s="41"/>
      <c r="CN54" s="41"/>
      <c r="CO54" s="41"/>
      <c r="CP54" s="41"/>
      <c r="CQ54" s="41"/>
      <c r="CR54" s="41"/>
      <c r="CS54" s="41"/>
      <c r="CT54" s="41"/>
      <c r="CU54" s="41"/>
      <c r="CV54" s="41"/>
      <c r="CW54" s="41"/>
      <c r="CX54" s="41"/>
      <c r="CY54" s="41"/>
      <c r="CZ54" s="41"/>
      <c r="DA54" s="41"/>
      <c r="DB54" s="41"/>
      <c r="DC54" s="41"/>
      <c r="DD54" s="41"/>
      <c r="DE54" s="41"/>
      <c r="DF54" s="41"/>
      <c r="DG54" s="41"/>
      <c r="DH54" s="41"/>
      <c r="DI54" s="41"/>
      <c r="DJ54" s="41"/>
      <c r="DK54" s="41"/>
      <c r="DL54" s="41"/>
      <c r="DM54" s="41"/>
      <c r="DN54" s="41"/>
      <c r="DO54" s="41"/>
      <c r="DP54" s="41"/>
      <c r="DQ54" s="41"/>
      <c r="DR54" s="41"/>
      <c r="DS54" s="41"/>
      <c r="DT54" s="41"/>
      <c r="DU54" s="41"/>
      <c r="DV54" s="41"/>
      <c r="DW54" s="41"/>
      <c r="DX54" s="41"/>
      <c r="DY54" s="41"/>
      <c r="DZ54" s="41"/>
      <c r="EA54" s="41"/>
      <c r="EB54" s="41"/>
      <c r="EC54" s="41"/>
      <c r="ED54" s="41"/>
      <c r="EE54" s="41"/>
      <c r="EF54" s="41"/>
      <c r="EG54" s="41"/>
      <c r="EH54" s="41"/>
      <c r="EI54" s="41"/>
      <c r="EJ54" s="41"/>
      <c r="EK54" s="41"/>
      <c r="EL54" s="41"/>
      <c r="EM54" s="41"/>
      <c r="EN54" s="41"/>
      <c r="EO54" s="41"/>
      <c r="EP54" s="41"/>
      <c r="EQ54" s="41"/>
      <c r="ER54" s="41"/>
      <c r="ES54" s="41"/>
      <c r="ET54" s="41"/>
      <c r="EU54" s="41"/>
      <c r="EV54" s="41"/>
      <c r="EW54" s="41"/>
      <c r="EX54" s="41"/>
      <c r="EY54" s="41"/>
      <c r="EZ54" s="41"/>
      <c r="FA54" s="41"/>
      <c r="FB54" s="41"/>
      <c r="FC54" s="41"/>
      <c r="FD54" s="41"/>
      <c r="FE54" s="41"/>
      <c r="FF54" s="41"/>
      <c r="FG54" s="41"/>
      <c r="FH54" s="41"/>
      <c r="FI54" s="41"/>
      <c r="FJ54" s="41"/>
      <c r="FK54" s="41"/>
      <c r="FL54" s="41"/>
      <c r="FM54" s="41"/>
      <c r="FN54" s="41"/>
      <c r="FO54" s="41"/>
      <c r="FP54" s="41"/>
      <c r="FQ54" s="41"/>
      <c r="FR54" s="41"/>
      <c r="FS54" s="41"/>
      <c r="FT54" s="41"/>
      <c r="FU54" s="41"/>
      <c r="FV54" s="41"/>
      <c r="FW54" s="41"/>
      <c r="FX54" s="41"/>
      <c r="FY54" s="41"/>
      <c r="FZ54" s="41"/>
      <c r="GA54" s="41"/>
      <c r="GB54" s="41"/>
      <c r="GC54" s="41"/>
      <c r="GD54" s="41"/>
      <c r="GE54" s="41"/>
      <c r="GF54" s="41"/>
      <c r="GG54" s="41"/>
      <c r="GH54" s="41"/>
      <c r="GI54" s="41"/>
      <c r="GJ54" s="41"/>
      <c r="GK54" s="41"/>
      <c r="GL54" s="41"/>
      <c r="GM54" s="41"/>
      <c r="GN54" s="41"/>
      <c r="GO54" s="41"/>
      <c r="GP54" s="41"/>
      <c r="GQ54" s="41"/>
      <c r="GR54" s="41"/>
      <c r="GS54" s="41"/>
      <c r="GT54" s="41"/>
      <c r="GU54" s="41"/>
      <c r="GV54" s="41"/>
      <c r="GW54" s="41"/>
      <c r="GX54" s="41"/>
      <c r="GY54" s="41"/>
      <c r="GZ54" s="41"/>
      <c r="HA54" s="41"/>
      <c r="HB54" s="41"/>
      <c r="HC54" s="41"/>
      <c r="HD54" s="41"/>
      <c r="HE54" s="41"/>
      <c r="HF54" s="41"/>
      <c r="HG54" s="41"/>
      <c r="HH54" s="41"/>
      <c r="HI54" s="41"/>
      <c r="HJ54" s="41"/>
      <c r="HK54" s="41"/>
      <c r="HL54" s="41"/>
      <c r="HM54" s="41"/>
      <c r="HN54" s="41"/>
      <c r="HO54" s="41"/>
      <c r="HP54" s="41"/>
      <c r="HQ54" s="41"/>
      <c r="HR54" s="41"/>
      <c r="HS54" s="41"/>
      <c r="HT54" s="41"/>
      <c r="HU54" s="41"/>
      <c r="HV54" s="41"/>
      <c r="HW54" s="41"/>
      <c r="HX54" s="41"/>
      <c r="HY54" s="41"/>
      <c r="HZ54" s="41"/>
      <c r="IA54" s="41"/>
      <c r="IB54" s="41"/>
      <c r="IC54" s="41"/>
      <c r="ID54" s="41"/>
      <c r="IE54" s="41"/>
      <c r="IF54" s="41"/>
      <c r="IG54" s="41"/>
      <c r="IH54" s="41"/>
      <c r="II54" s="41"/>
      <c r="IJ54" s="41"/>
      <c r="IK54" s="41"/>
      <c r="IL54" s="41"/>
      <c r="IM54" s="41"/>
      <c r="IN54" s="41"/>
      <c r="IO54" s="41"/>
      <c r="IP54" s="41"/>
      <c r="IQ54" s="41"/>
      <c r="IR54" s="41"/>
      <c r="IS54" s="41"/>
      <c r="IT54" s="41"/>
      <c r="IU54" s="41"/>
      <c r="IV54" s="41"/>
      <c r="IW54" s="41"/>
      <c r="IX54" s="41"/>
      <c r="IY54" s="41"/>
      <c r="IZ54" s="41"/>
      <c r="JA54" s="41"/>
      <c r="JB54" s="41"/>
      <c r="JC54" s="41"/>
      <c r="JD54" s="41"/>
      <c r="JE54" s="41"/>
      <c r="JF54" s="41"/>
      <c r="JG54" s="41"/>
      <c r="JH54" s="41"/>
      <c r="JI54" s="41"/>
    </row>
    <row r="55" spans="1:269" s="21" customFormat="1" ht="13.5" customHeight="1" x14ac:dyDescent="0.2">
      <c r="A55" s="27"/>
      <c r="B55" s="39" t="s">
        <v>55</v>
      </c>
      <c r="C55" s="21">
        <v>0.98783793749822602</v>
      </c>
      <c r="D55" s="22">
        <v>0.98753959329397001</v>
      </c>
      <c r="E55" s="21">
        <v>0.98824310284528705</v>
      </c>
      <c r="F55" s="21">
        <v>0.98794344431770897</v>
      </c>
      <c r="G55" s="21">
        <v>0.98789101948879798</v>
      </c>
      <c r="H55" s="21">
        <v>2.5151000016763948E-4</v>
      </c>
      <c r="I55" s="21">
        <v>0.98846878270639404</v>
      </c>
      <c r="J55" s="21">
        <v>0.98802470568540801</v>
      </c>
      <c r="K55" s="21">
        <v>0.98758367372811695</v>
      </c>
      <c r="L55" s="21">
        <v>0.98859223895834702</v>
      </c>
      <c r="M55" s="21">
        <v>0.98805132843747101</v>
      </c>
      <c r="N55" s="21">
        <v>0.98776181917397698</v>
      </c>
      <c r="O55" s="21">
        <v>0.98808042478161917</v>
      </c>
      <c r="P55" s="21">
        <v>3.5707095152482098E-4</v>
      </c>
      <c r="Q55" s="21">
        <v>1</v>
      </c>
      <c r="R55" s="21">
        <v>1</v>
      </c>
      <c r="S55" s="21">
        <v>1</v>
      </c>
      <c r="T55" s="21">
        <v>1</v>
      </c>
      <c r="U55" s="21">
        <v>1</v>
      </c>
      <c r="V55" s="21">
        <v>1</v>
      </c>
      <c r="W55" s="21">
        <v>0</v>
      </c>
      <c r="X55" s="21">
        <v>1</v>
      </c>
      <c r="Y55" s="21">
        <v>1</v>
      </c>
      <c r="Z55" s="21">
        <v>1</v>
      </c>
      <c r="AA55" s="21">
        <v>1</v>
      </c>
      <c r="AB55" s="21">
        <v>1</v>
      </c>
      <c r="AC55" s="21">
        <v>1</v>
      </c>
      <c r="AD55" s="21">
        <v>1</v>
      </c>
      <c r="AE55" s="21">
        <v>0</v>
      </c>
      <c r="AF55" s="21">
        <v>0.98594245520836199</v>
      </c>
      <c r="AG55" s="21">
        <v>0.98552202504765796</v>
      </c>
      <c r="AH55" s="21">
        <v>0.98501706072014905</v>
      </c>
      <c r="AI55" s="21">
        <v>0.98540767409544705</v>
      </c>
      <c r="AJ55" s="21">
        <v>0.98489904909825299</v>
      </c>
      <c r="AK55" s="21">
        <v>0.9853576528339737</v>
      </c>
      <c r="AL55" s="21">
        <v>3.7358654759976704E-4</v>
      </c>
      <c r="AM55" s="21">
        <v>1</v>
      </c>
      <c r="AN55" s="21">
        <v>1</v>
      </c>
      <c r="AO55" s="21">
        <v>1</v>
      </c>
      <c r="AP55" s="21">
        <v>1</v>
      </c>
      <c r="AQ55" s="21">
        <v>1</v>
      </c>
      <c r="AR55" s="21">
        <v>1</v>
      </c>
      <c r="AS55" s="21">
        <v>1</v>
      </c>
      <c r="AT55" s="21">
        <v>0</v>
      </c>
      <c r="AU55" s="21">
        <v>1</v>
      </c>
      <c r="AV55" s="21">
        <v>1</v>
      </c>
      <c r="AW55" s="21">
        <v>1</v>
      </c>
      <c r="AX55" s="21">
        <v>1</v>
      </c>
      <c r="AY55" s="21">
        <v>1</v>
      </c>
      <c r="AZ55" s="21">
        <v>1</v>
      </c>
      <c r="BA55" s="21">
        <v>0</v>
      </c>
      <c r="BB55" s="21">
        <v>0.98159373357621005</v>
      </c>
      <c r="BC55" s="21">
        <v>0.98103082028767796</v>
      </c>
      <c r="BD55" s="21">
        <v>0.98064288726803694</v>
      </c>
      <c r="BE55" s="21">
        <v>0.98239942011163495</v>
      </c>
      <c r="BF55" s="21">
        <v>0.98191700796039105</v>
      </c>
      <c r="BG55" s="21">
        <v>0.98153092101176498</v>
      </c>
      <c r="BH55" s="21">
        <v>0.98151913170261917</v>
      </c>
      <c r="BI55" s="21">
        <v>5.6938123929954252E-4</v>
      </c>
      <c r="BJ55" s="21">
        <v>0.98685238050601398</v>
      </c>
      <c r="BK55" s="21">
        <v>0.98635297219461204</v>
      </c>
      <c r="BL55" s="21">
        <v>0.98602524447914996</v>
      </c>
      <c r="BM55" s="21">
        <v>0.986346671801825</v>
      </c>
      <c r="BN55" s="21">
        <v>0.985858830793507</v>
      </c>
      <c r="BO55" s="21">
        <v>0.98551561808410104</v>
      </c>
      <c r="BP55" s="21">
        <v>0.9861586196432014</v>
      </c>
      <c r="BQ55" s="21">
        <v>4.2338988280417756E-4</v>
      </c>
    </row>
    <row r="56" spans="1:269" s="21" customFormat="1" ht="13.5" customHeight="1" x14ac:dyDescent="0.2">
      <c r="A56" s="27"/>
      <c r="B56" s="39" t="s">
        <v>56</v>
      </c>
      <c r="C56" s="21">
        <v>1.21620625017742E-2</v>
      </c>
      <c r="D56" s="21">
        <v>1.2460406706030099E-2</v>
      </c>
      <c r="E56" s="21">
        <v>1.1756897154713401E-2</v>
      </c>
      <c r="F56" s="21">
        <v>1.20565556822908E-2</v>
      </c>
      <c r="G56" s="21">
        <v>1.2108980511202124E-2</v>
      </c>
      <c r="H56" s="21">
        <v>2.5151000016754353E-4</v>
      </c>
      <c r="I56" s="21">
        <v>1.1531217293606099E-2</v>
      </c>
      <c r="J56" s="21">
        <v>1.1975294314591999E-2</v>
      </c>
      <c r="K56" s="21">
        <v>1.24163262718835E-2</v>
      </c>
      <c r="L56" s="21">
        <v>1.1407761041652699E-2</v>
      </c>
      <c r="M56" s="21">
        <v>1.19486715625287E-2</v>
      </c>
      <c r="N56" s="21">
        <v>1.22381808260234E-2</v>
      </c>
      <c r="O56" s="21">
        <v>1.1919575218381065E-2</v>
      </c>
      <c r="P56" s="21">
        <v>3.570709515250189E-4</v>
      </c>
      <c r="Q56" s="21">
        <v>0</v>
      </c>
      <c r="R56" s="21">
        <v>0</v>
      </c>
      <c r="S56" s="21">
        <v>0</v>
      </c>
      <c r="T56" s="21">
        <v>0</v>
      </c>
      <c r="U56" s="21">
        <v>0</v>
      </c>
      <c r="V56" s="21">
        <v>0</v>
      </c>
      <c r="W56" s="21">
        <v>0</v>
      </c>
      <c r="X56" s="21">
        <v>0</v>
      </c>
      <c r="Y56" s="21">
        <v>0</v>
      </c>
      <c r="Z56" s="21">
        <v>0</v>
      </c>
      <c r="AA56" s="21">
        <v>0</v>
      </c>
      <c r="AB56" s="21">
        <v>0</v>
      </c>
      <c r="AC56" s="21">
        <v>0</v>
      </c>
      <c r="AD56" s="21">
        <v>0</v>
      </c>
      <c r="AE56" s="21">
        <v>0</v>
      </c>
      <c r="AF56" s="21">
        <v>1.40575447916383E-2</v>
      </c>
      <c r="AG56" s="21">
        <v>1.44779749523423E-2</v>
      </c>
      <c r="AH56" s="21">
        <v>1.49829392798512E-2</v>
      </c>
      <c r="AI56" s="21">
        <v>1.4592325904553101E-2</v>
      </c>
      <c r="AJ56" s="21">
        <v>1.51009509017469E-2</v>
      </c>
      <c r="AK56" s="21">
        <v>1.4642347166026359E-2</v>
      </c>
      <c r="AL56" s="21">
        <v>3.7358654759966789E-4</v>
      </c>
      <c r="AM56" s="21">
        <v>0</v>
      </c>
      <c r="AN56" s="21">
        <v>0</v>
      </c>
      <c r="AO56" s="21">
        <v>0</v>
      </c>
      <c r="AP56" s="21">
        <v>0</v>
      </c>
      <c r="AQ56" s="21">
        <v>0</v>
      </c>
      <c r="AR56" s="21">
        <v>0</v>
      </c>
      <c r="AS56" s="21">
        <v>0</v>
      </c>
      <c r="AT56" s="21">
        <v>0</v>
      </c>
      <c r="AU56" s="21">
        <v>0</v>
      </c>
      <c r="AV56" s="21">
        <v>0</v>
      </c>
      <c r="AW56" s="21">
        <v>0</v>
      </c>
      <c r="AX56" s="21">
        <v>0</v>
      </c>
      <c r="AY56" s="21">
        <v>0</v>
      </c>
      <c r="AZ56" s="21">
        <v>0</v>
      </c>
      <c r="BA56" s="21">
        <v>0</v>
      </c>
      <c r="BB56" s="21">
        <v>1.8406266423790101E-2</v>
      </c>
      <c r="BC56" s="21">
        <v>1.89691797123221E-2</v>
      </c>
      <c r="BD56" s="21">
        <v>1.9357112731963302E-2</v>
      </c>
      <c r="BE56" s="21">
        <v>1.7600579888365098E-2</v>
      </c>
      <c r="BF56" s="21">
        <v>1.80829920396086E-2</v>
      </c>
      <c r="BG56" s="21">
        <v>1.8469078988234699E-2</v>
      </c>
      <c r="BH56" s="21">
        <v>1.8480868297380649E-2</v>
      </c>
      <c r="BI56" s="21">
        <v>5.693812392996414E-4</v>
      </c>
      <c r="BJ56" s="21">
        <v>1.31476194939856E-2</v>
      </c>
      <c r="BK56" s="21">
        <v>1.36470278053879E-2</v>
      </c>
      <c r="BL56" s="21">
        <v>1.3974755520850099E-2</v>
      </c>
      <c r="BM56" s="21">
        <v>1.3653328198175E-2</v>
      </c>
      <c r="BN56" s="21">
        <v>1.41411692064932E-2</v>
      </c>
      <c r="BO56" s="21">
        <v>1.44843819158987E-2</v>
      </c>
      <c r="BP56" s="21">
        <v>1.3841380356798418E-2</v>
      </c>
      <c r="BQ56" s="21">
        <v>4.2338988280425757E-4</v>
      </c>
    </row>
    <row r="57" spans="1:269" s="21" customFormat="1" ht="13.5" customHeight="1" x14ac:dyDescent="0.2">
      <c r="A57" s="27"/>
      <c r="B57" s="39" t="s">
        <v>57</v>
      </c>
      <c r="C57" s="21">
        <v>0</v>
      </c>
      <c r="D57" s="21">
        <v>0</v>
      </c>
      <c r="E57" s="21">
        <v>0</v>
      </c>
      <c r="F57" s="21">
        <v>0</v>
      </c>
      <c r="G57" s="21">
        <v>0</v>
      </c>
      <c r="H57" s="21">
        <v>0</v>
      </c>
      <c r="I57" s="21">
        <v>0</v>
      </c>
      <c r="J57" s="21">
        <v>0</v>
      </c>
      <c r="K57" s="21">
        <v>0</v>
      </c>
      <c r="L57" s="21">
        <v>0</v>
      </c>
      <c r="M57" s="21">
        <v>0</v>
      </c>
      <c r="N57" s="21">
        <v>0</v>
      </c>
      <c r="O57" s="21">
        <v>0</v>
      </c>
      <c r="P57" s="21">
        <v>0</v>
      </c>
      <c r="Q57" s="21">
        <v>0</v>
      </c>
      <c r="R57" s="21">
        <v>0</v>
      </c>
      <c r="S57" s="21">
        <v>0</v>
      </c>
      <c r="T57" s="21">
        <v>0</v>
      </c>
      <c r="U57" s="21">
        <v>0</v>
      </c>
      <c r="V57" s="21">
        <v>0</v>
      </c>
      <c r="W57" s="21">
        <v>0</v>
      </c>
      <c r="X57" s="21">
        <v>0</v>
      </c>
      <c r="Y57" s="21">
        <v>0</v>
      </c>
      <c r="Z57" s="21">
        <v>0</v>
      </c>
      <c r="AA57" s="21">
        <v>0</v>
      </c>
      <c r="AB57" s="21">
        <v>0</v>
      </c>
      <c r="AC57" s="21">
        <v>0</v>
      </c>
      <c r="AD57" s="21">
        <v>0</v>
      </c>
      <c r="AE57" s="21">
        <v>0</v>
      </c>
      <c r="AF57" s="21">
        <v>0</v>
      </c>
      <c r="AG57" s="21">
        <v>0</v>
      </c>
      <c r="AH57" s="21">
        <v>0</v>
      </c>
      <c r="AI57" s="21">
        <v>0</v>
      </c>
      <c r="AJ57" s="21">
        <v>0</v>
      </c>
      <c r="AK57" s="21">
        <v>0</v>
      </c>
      <c r="AL57" s="21">
        <v>0</v>
      </c>
      <c r="AM57" s="21">
        <v>0</v>
      </c>
      <c r="AN57" s="21">
        <v>0</v>
      </c>
      <c r="AO57" s="21">
        <v>0</v>
      </c>
      <c r="AP57" s="21">
        <v>0</v>
      </c>
      <c r="AQ57" s="21">
        <v>0</v>
      </c>
      <c r="AR57" s="21">
        <v>0</v>
      </c>
      <c r="AS57" s="21">
        <v>0</v>
      </c>
      <c r="AT57" s="21">
        <v>0</v>
      </c>
      <c r="AU57" s="21">
        <v>0</v>
      </c>
      <c r="AV57" s="21">
        <v>0</v>
      </c>
      <c r="AW57" s="21">
        <v>0</v>
      </c>
      <c r="AX57" s="21">
        <v>0</v>
      </c>
      <c r="AY57" s="21">
        <v>0</v>
      </c>
      <c r="AZ57" s="21">
        <v>0</v>
      </c>
      <c r="BA57" s="21">
        <v>0</v>
      </c>
      <c r="BB57" s="21">
        <v>0</v>
      </c>
      <c r="BC57" s="21">
        <v>0</v>
      </c>
      <c r="BD57" s="21">
        <v>0</v>
      </c>
      <c r="BE57" s="21">
        <v>0</v>
      </c>
      <c r="BF57" s="21">
        <v>0</v>
      </c>
      <c r="BG57" s="21">
        <v>0</v>
      </c>
      <c r="BH57" s="21">
        <v>0</v>
      </c>
      <c r="BI57" s="21">
        <v>0</v>
      </c>
      <c r="BJ57" s="21">
        <v>0</v>
      </c>
      <c r="BK57" s="21">
        <v>0</v>
      </c>
      <c r="BL57" s="21">
        <v>0</v>
      </c>
      <c r="BM57" s="21">
        <v>0</v>
      </c>
      <c r="BN57" s="21">
        <v>0</v>
      </c>
      <c r="BO57" s="21">
        <v>0</v>
      </c>
      <c r="BP57" s="21">
        <v>0</v>
      </c>
      <c r="BQ57" s="21">
        <v>0</v>
      </c>
    </row>
    <row r="58" spans="1:269" s="21" customFormat="1" ht="13.5" customHeight="1" x14ac:dyDescent="0.2">
      <c r="A58" s="27"/>
      <c r="B58" s="39" t="s">
        <v>58</v>
      </c>
      <c r="C58" s="21">
        <v>0</v>
      </c>
      <c r="D58" s="21">
        <v>0</v>
      </c>
      <c r="E58" s="21">
        <v>0</v>
      </c>
      <c r="F58" s="21">
        <v>0</v>
      </c>
      <c r="G58" s="21">
        <v>0</v>
      </c>
      <c r="H58" s="21">
        <v>0</v>
      </c>
      <c r="I58" s="21">
        <v>0</v>
      </c>
      <c r="J58" s="21">
        <v>0</v>
      </c>
      <c r="K58" s="21">
        <v>0</v>
      </c>
      <c r="L58" s="21">
        <v>0</v>
      </c>
      <c r="M58" s="21">
        <v>0</v>
      </c>
      <c r="N58" s="21">
        <v>0</v>
      </c>
      <c r="O58" s="21">
        <v>0</v>
      </c>
      <c r="P58" s="21">
        <v>0</v>
      </c>
      <c r="Q58" s="21">
        <v>0</v>
      </c>
      <c r="R58" s="21">
        <v>0</v>
      </c>
      <c r="S58" s="21">
        <v>0</v>
      </c>
      <c r="T58" s="21">
        <v>0</v>
      </c>
      <c r="U58" s="21">
        <v>0</v>
      </c>
      <c r="V58" s="21">
        <v>0</v>
      </c>
      <c r="W58" s="21">
        <v>0</v>
      </c>
      <c r="X58" s="21">
        <v>0</v>
      </c>
      <c r="Y58" s="21">
        <v>0</v>
      </c>
      <c r="Z58" s="21">
        <v>0</v>
      </c>
      <c r="AA58" s="21">
        <v>0</v>
      </c>
      <c r="AB58" s="21">
        <v>0</v>
      </c>
      <c r="AC58" s="21">
        <v>0</v>
      </c>
      <c r="AD58" s="21">
        <v>0</v>
      </c>
      <c r="AE58" s="21">
        <v>0</v>
      </c>
      <c r="AF58" s="21">
        <v>0</v>
      </c>
      <c r="AG58" s="21">
        <v>0</v>
      </c>
      <c r="AH58" s="21">
        <v>0</v>
      </c>
      <c r="AI58" s="21">
        <v>0</v>
      </c>
      <c r="AJ58" s="21">
        <v>0</v>
      </c>
      <c r="AK58" s="21">
        <v>0</v>
      </c>
      <c r="AL58" s="21">
        <v>0</v>
      </c>
      <c r="AM58" s="21">
        <v>0</v>
      </c>
      <c r="AN58" s="21">
        <v>0</v>
      </c>
      <c r="AO58" s="21">
        <v>0</v>
      </c>
      <c r="AP58" s="21">
        <v>0</v>
      </c>
      <c r="AQ58" s="21">
        <v>0</v>
      </c>
      <c r="AR58" s="21">
        <v>0</v>
      </c>
      <c r="AS58" s="21">
        <v>0</v>
      </c>
      <c r="AT58" s="21">
        <v>0</v>
      </c>
      <c r="AU58" s="21">
        <v>0</v>
      </c>
      <c r="AV58" s="21">
        <v>0</v>
      </c>
      <c r="AW58" s="21">
        <v>0</v>
      </c>
      <c r="AX58" s="21">
        <v>0</v>
      </c>
      <c r="AY58" s="21">
        <v>0</v>
      </c>
      <c r="AZ58" s="21">
        <v>0</v>
      </c>
      <c r="BA58" s="21">
        <v>0</v>
      </c>
      <c r="BB58" s="21">
        <v>0</v>
      </c>
      <c r="BC58" s="21">
        <v>0</v>
      </c>
      <c r="BD58" s="21">
        <v>0</v>
      </c>
      <c r="BE58" s="21">
        <v>0</v>
      </c>
      <c r="BF58" s="21">
        <v>0</v>
      </c>
      <c r="BG58" s="21">
        <v>0</v>
      </c>
      <c r="BH58" s="21">
        <v>0</v>
      </c>
      <c r="BI58" s="21">
        <v>0</v>
      </c>
      <c r="BJ58" s="21">
        <v>0</v>
      </c>
      <c r="BK58" s="21">
        <v>0</v>
      </c>
      <c r="BL58" s="21">
        <v>0</v>
      </c>
      <c r="BM58" s="21">
        <v>0</v>
      </c>
      <c r="BN58" s="21">
        <v>0</v>
      </c>
      <c r="BO58" s="21">
        <v>0</v>
      </c>
      <c r="BP58" s="21">
        <v>0</v>
      </c>
      <c r="BQ58" s="21">
        <v>0</v>
      </c>
    </row>
    <row r="59" spans="1:269" s="21" customFormat="1" ht="13.5" customHeight="1" x14ac:dyDescent="0.2">
      <c r="A59" s="27"/>
      <c r="B59" s="39" t="s">
        <v>59</v>
      </c>
      <c r="C59" s="21">
        <v>0</v>
      </c>
      <c r="D59" s="21">
        <v>0</v>
      </c>
      <c r="E59" s="21">
        <v>0</v>
      </c>
      <c r="F59" s="21">
        <v>0</v>
      </c>
      <c r="G59" s="21">
        <v>0</v>
      </c>
      <c r="H59" s="21">
        <v>0</v>
      </c>
      <c r="I59" s="21">
        <v>0</v>
      </c>
      <c r="J59" s="21">
        <v>0</v>
      </c>
      <c r="K59" s="21">
        <v>0</v>
      </c>
      <c r="L59" s="21">
        <v>0</v>
      </c>
      <c r="M59" s="21">
        <v>0</v>
      </c>
      <c r="N59" s="21">
        <v>0</v>
      </c>
      <c r="O59" s="21">
        <v>0</v>
      </c>
      <c r="P59" s="21">
        <v>0</v>
      </c>
      <c r="Q59" s="21">
        <v>0</v>
      </c>
      <c r="R59" s="21">
        <v>0</v>
      </c>
      <c r="S59" s="21">
        <v>0</v>
      </c>
      <c r="T59" s="21">
        <v>0</v>
      </c>
      <c r="U59" s="21">
        <v>0</v>
      </c>
      <c r="V59" s="21">
        <v>0</v>
      </c>
      <c r="W59" s="21">
        <v>0</v>
      </c>
      <c r="X59" s="21">
        <v>0</v>
      </c>
      <c r="Y59" s="21">
        <v>0</v>
      </c>
      <c r="Z59" s="21">
        <v>0</v>
      </c>
      <c r="AA59" s="21">
        <v>0</v>
      </c>
      <c r="AB59" s="21">
        <v>0</v>
      </c>
      <c r="AC59" s="21">
        <v>0</v>
      </c>
      <c r="AD59" s="21">
        <v>0</v>
      </c>
      <c r="AE59" s="21">
        <v>0</v>
      </c>
      <c r="AF59" s="21">
        <v>0</v>
      </c>
      <c r="AG59" s="21">
        <v>0</v>
      </c>
      <c r="AH59" s="21">
        <v>0</v>
      </c>
      <c r="AI59" s="21">
        <v>0</v>
      </c>
      <c r="AJ59" s="21">
        <v>0</v>
      </c>
      <c r="AK59" s="21">
        <v>0</v>
      </c>
      <c r="AL59" s="21">
        <v>0</v>
      </c>
      <c r="AM59" s="21">
        <v>0</v>
      </c>
      <c r="AN59" s="21">
        <v>0</v>
      </c>
      <c r="AO59" s="21">
        <v>0</v>
      </c>
      <c r="AP59" s="21">
        <v>0</v>
      </c>
      <c r="AQ59" s="21">
        <v>0</v>
      </c>
      <c r="AR59" s="21">
        <v>0</v>
      </c>
      <c r="AS59" s="21">
        <v>0</v>
      </c>
      <c r="AT59" s="21">
        <v>0</v>
      </c>
      <c r="AU59" s="21">
        <v>0</v>
      </c>
      <c r="AV59" s="21">
        <v>0</v>
      </c>
      <c r="AW59" s="21">
        <v>0</v>
      </c>
      <c r="AX59" s="21">
        <v>0</v>
      </c>
      <c r="AY59" s="21">
        <v>0</v>
      </c>
      <c r="AZ59" s="21">
        <v>0</v>
      </c>
      <c r="BA59" s="21">
        <v>0</v>
      </c>
      <c r="BB59" s="21">
        <v>0</v>
      </c>
      <c r="BC59" s="21">
        <v>0</v>
      </c>
      <c r="BD59" s="21">
        <v>0</v>
      </c>
      <c r="BE59" s="21">
        <v>0</v>
      </c>
      <c r="BF59" s="21">
        <v>0</v>
      </c>
      <c r="BG59" s="21">
        <v>0</v>
      </c>
      <c r="BH59" s="21">
        <v>0</v>
      </c>
      <c r="BI59" s="21">
        <v>0</v>
      </c>
      <c r="BJ59" s="21">
        <v>0</v>
      </c>
      <c r="BK59" s="21">
        <v>0</v>
      </c>
      <c r="BL59" s="21">
        <v>0</v>
      </c>
      <c r="BM59" s="21">
        <v>0</v>
      </c>
      <c r="BN59" s="21">
        <v>0</v>
      </c>
      <c r="BO59" s="21">
        <v>0</v>
      </c>
      <c r="BP59" s="21">
        <v>0</v>
      </c>
      <c r="BQ59" s="21">
        <v>0</v>
      </c>
    </row>
    <row r="60" spans="1:269" s="21" customFormat="1" ht="13.5" customHeight="1" x14ac:dyDescent="0.2">
      <c r="A60" s="27"/>
      <c r="B60" s="39" t="s">
        <v>60</v>
      </c>
      <c r="C60" s="21">
        <v>0</v>
      </c>
      <c r="D60" s="21">
        <v>0</v>
      </c>
      <c r="E60" s="21">
        <v>0</v>
      </c>
      <c r="F60" s="21">
        <v>0</v>
      </c>
      <c r="G60" s="21">
        <v>0</v>
      </c>
      <c r="H60" s="21">
        <v>0</v>
      </c>
      <c r="I60" s="21">
        <v>0</v>
      </c>
      <c r="J60" s="21">
        <v>0</v>
      </c>
      <c r="K60" s="21">
        <v>0</v>
      </c>
      <c r="L60" s="21">
        <v>0</v>
      </c>
      <c r="M60" s="21">
        <v>0</v>
      </c>
      <c r="N60" s="21">
        <v>0</v>
      </c>
      <c r="O60" s="21">
        <v>0</v>
      </c>
      <c r="P60" s="21">
        <v>0</v>
      </c>
      <c r="Q60" s="21">
        <v>0</v>
      </c>
      <c r="R60" s="21">
        <v>0</v>
      </c>
      <c r="S60" s="21">
        <v>0</v>
      </c>
      <c r="T60" s="21">
        <v>0</v>
      </c>
      <c r="U60" s="21">
        <v>0</v>
      </c>
      <c r="V60" s="21">
        <v>0</v>
      </c>
      <c r="W60" s="21">
        <v>0</v>
      </c>
      <c r="X60" s="21">
        <v>0</v>
      </c>
      <c r="Y60" s="21">
        <v>0</v>
      </c>
      <c r="Z60" s="21">
        <v>0</v>
      </c>
      <c r="AA60" s="21">
        <v>0</v>
      </c>
      <c r="AB60" s="21">
        <v>0</v>
      </c>
      <c r="AC60" s="21">
        <v>0</v>
      </c>
      <c r="AD60" s="21">
        <v>0</v>
      </c>
      <c r="AE60" s="21">
        <v>0</v>
      </c>
      <c r="AF60" s="21">
        <v>0</v>
      </c>
      <c r="AG60" s="21">
        <v>0</v>
      </c>
      <c r="AH60" s="21">
        <v>0</v>
      </c>
      <c r="AI60" s="21">
        <v>0</v>
      </c>
      <c r="AJ60" s="21">
        <v>0</v>
      </c>
      <c r="AK60" s="21">
        <v>0</v>
      </c>
      <c r="AL60" s="21">
        <v>0</v>
      </c>
      <c r="AM60" s="21">
        <v>0</v>
      </c>
      <c r="AN60" s="21">
        <v>0</v>
      </c>
      <c r="AO60" s="21">
        <v>0</v>
      </c>
      <c r="AP60" s="21">
        <v>0</v>
      </c>
      <c r="AQ60" s="21">
        <v>0</v>
      </c>
      <c r="AR60" s="21">
        <v>0</v>
      </c>
      <c r="AS60" s="21">
        <v>0</v>
      </c>
      <c r="AT60" s="21">
        <v>0</v>
      </c>
      <c r="AU60" s="21">
        <v>0</v>
      </c>
      <c r="AV60" s="21">
        <v>0</v>
      </c>
      <c r="AW60" s="21">
        <v>0</v>
      </c>
      <c r="AX60" s="21">
        <v>0</v>
      </c>
      <c r="AY60" s="21">
        <v>0</v>
      </c>
      <c r="AZ60" s="21">
        <v>0</v>
      </c>
      <c r="BA60" s="21">
        <v>0</v>
      </c>
      <c r="BB60" s="21">
        <v>0</v>
      </c>
      <c r="BC60" s="21">
        <v>0</v>
      </c>
      <c r="BD60" s="21">
        <v>0</v>
      </c>
      <c r="BE60" s="21">
        <v>0</v>
      </c>
      <c r="BF60" s="21">
        <v>0</v>
      </c>
      <c r="BG60" s="21">
        <v>0</v>
      </c>
      <c r="BH60" s="21">
        <v>0</v>
      </c>
      <c r="BI60" s="21">
        <v>0</v>
      </c>
      <c r="BJ60" s="21">
        <v>0</v>
      </c>
      <c r="BK60" s="21">
        <v>0</v>
      </c>
      <c r="BL60" s="21">
        <v>0</v>
      </c>
      <c r="BM60" s="21">
        <v>0</v>
      </c>
      <c r="BN60" s="21">
        <v>0</v>
      </c>
      <c r="BO60" s="21">
        <v>0</v>
      </c>
      <c r="BP60" s="21">
        <v>0</v>
      </c>
      <c r="BQ60" s="21">
        <v>0</v>
      </c>
    </row>
    <row r="61" spans="1:269" s="21" customFormat="1" ht="13.5" customHeight="1" x14ac:dyDescent="0.2">
      <c r="A61" s="27"/>
      <c r="B61" s="39" t="s">
        <v>61</v>
      </c>
      <c r="C61" s="21">
        <v>0</v>
      </c>
      <c r="D61" s="21">
        <v>0</v>
      </c>
      <c r="E61" s="21">
        <v>0</v>
      </c>
      <c r="F61" s="21">
        <v>0</v>
      </c>
      <c r="G61" s="21">
        <v>0</v>
      </c>
      <c r="H61" s="21">
        <v>0</v>
      </c>
      <c r="I61" s="21">
        <v>0</v>
      </c>
      <c r="J61" s="21">
        <v>0</v>
      </c>
      <c r="K61" s="21">
        <v>0</v>
      </c>
      <c r="L61" s="21">
        <v>0</v>
      </c>
      <c r="M61" s="21">
        <v>0</v>
      </c>
      <c r="N61" s="21">
        <v>0</v>
      </c>
      <c r="O61" s="21">
        <v>0</v>
      </c>
      <c r="P61" s="21">
        <v>0</v>
      </c>
      <c r="Q61" s="21">
        <v>0</v>
      </c>
      <c r="R61" s="21">
        <v>0</v>
      </c>
      <c r="S61" s="21">
        <v>0</v>
      </c>
      <c r="T61" s="21">
        <v>0</v>
      </c>
      <c r="U61" s="21">
        <v>0</v>
      </c>
      <c r="V61" s="21">
        <v>0</v>
      </c>
      <c r="W61" s="21">
        <v>0</v>
      </c>
      <c r="X61" s="21">
        <v>0</v>
      </c>
      <c r="Y61" s="21">
        <v>0</v>
      </c>
      <c r="Z61" s="21">
        <v>0</v>
      </c>
      <c r="AA61" s="21">
        <v>0</v>
      </c>
      <c r="AB61" s="21">
        <v>0</v>
      </c>
      <c r="AC61" s="21">
        <v>0</v>
      </c>
      <c r="AD61" s="21">
        <v>0</v>
      </c>
      <c r="AE61" s="21">
        <v>0</v>
      </c>
      <c r="AF61" s="21">
        <v>0</v>
      </c>
      <c r="AG61" s="21">
        <v>0</v>
      </c>
      <c r="AH61" s="21">
        <v>0</v>
      </c>
      <c r="AI61" s="21">
        <v>0</v>
      </c>
      <c r="AJ61" s="21">
        <v>0</v>
      </c>
      <c r="AK61" s="21">
        <v>0</v>
      </c>
      <c r="AL61" s="21">
        <v>0</v>
      </c>
      <c r="AM61" s="21">
        <v>0</v>
      </c>
      <c r="AN61" s="21">
        <v>0</v>
      </c>
      <c r="AO61" s="21">
        <v>0</v>
      </c>
      <c r="AP61" s="21">
        <v>0</v>
      </c>
      <c r="AQ61" s="21">
        <v>0</v>
      </c>
      <c r="AR61" s="21">
        <v>0</v>
      </c>
      <c r="AS61" s="21">
        <v>0</v>
      </c>
      <c r="AT61" s="21">
        <v>0</v>
      </c>
      <c r="AU61" s="21">
        <v>0</v>
      </c>
      <c r="AV61" s="21">
        <v>0</v>
      </c>
      <c r="AW61" s="21">
        <v>0</v>
      </c>
      <c r="AX61" s="21">
        <v>0</v>
      </c>
      <c r="AY61" s="21">
        <v>0</v>
      </c>
      <c r="AZ61" s="21">
        <v>0</v>
      </c>
      <c r="BA61" s="21">
        <v>0</v>
      </c>
      <c r="BB61" s="21">
        <v>0</v>
      </c>
      <c r="BC61" s="21">
        <v>0</v>
      </c>
      <c r="BD61" s="21">
        <v>0</v>
      </c>
      <c r="BE61" s="21">
        <v>0</v>
      </c>
      <c r="BF61" s="21">
        <v>0</v>
      </c>
      <c r="BG61" s="21">
        <v>0</v>
      </c>
      <c r="BH61" s="21">
        <v>0</v>
      </c>
      <c r="BI61" s="21">
        <v>0</v>
      </c>
      <c r="BJ61" s="21">
        <v>0</v>
      </c>
      <c r="BK61" s="21">
        <v>0</v>
      </c>
      <c r="BL61" s="21">
        <v>0</v>
      </c>
      <c r="BM61" s="21">
        <v>0</v>
      </c>
      <c r="BN61" s="21">
        <v>0</v>
      </c>
      <c r="BO61" s="21">
        <v>0</v>
      </c>
      <c r="BP61" s="21">
        <v>0</v>
      </c>
      <c r="BQ61" s="21">
        <v>0</v>
      </c>
    </row>
    <row r="62" spans="1:269" s="21" customFormat="1" ht="13.5" customHeight="1" x14ac:dyDescent="0.2">
      <c r="A62" s="27"/>
      <c r="B62" s="39" t="s">
        <v>62</v>
      </c>
      <c r="C62" s="21">
        <v>0</v>
      </c>
      <c r="D62" s="21">
        <v>0</v>
      </c>
      <c r="E62" s="21">
        <v>0</v>
      </c>
      <c r="F62" s="21">
        <v>0</v>
      </c>
      <c r="G62" s="21">
        <v>0</v>
      </c>
      <c r="H62" s="21">
        <v>0</v>
      </c>
      <c r="I62" s="21">
        <v>0</v>
      </c>
      <c r="J62" s="21">
        <v>0</v>
      </c>
      <c r="K62" s="21">
        <v>0</v>
      </c>
      <c r="L62" s="21">
        <v>0</v>
      </c>
      <c r="M62" s="21">
        <v>0</v>
      </c>
      <c r="N62" s="21">
        <v>0</v>
      </c>
      <c r="O62" s="21">
        <v>0</v>
      </c>
      <c r="P62" s="21">
        <v>0</v>
      </c>
      <c r="Q62" s="21">
        <v>0</v>
      </c>
      <c r="R62" s="21">
        <v>0</v>
      </c>
      <c r="S62" s="21">
        <v>0</v>
      </c>
      <c r="T62" s="21">
        <v>0</v>
      </c>
      <c r="U62" s="21">
        <v>0</v>
      </c>
      <c r="V62" s="21">
        <v>0</v>
      </c>
      <c r="W62" s="21">
        <v>0</v>
      </c>
      <c r="X62" s="21">
        <v>0</v>
      </c>
      <c r="Y62" s="21">
        <v>0</v>
      </c>
      <c r="Z62" s="21">
        <v>0</v>
      </c>
      <c r="AA62" s="21">
        <v>0</v>
      </c>
      <c r="AB62" s="21">
        <v>0</v>
      </c>
      <c r="AC62" s="21">
        <v>0</v>
      </c>
      <c r="AD62" s="21">
        <v>0</v>
      </c>
      <c r="AE62" s="21">
        <v>0</v>
      </c>
      <c r="AF62" s="21">
        <v>0</v>
      </c>
      <c r="AG62" s="21">
        <v>0</v>
      </c>
      <c r="AH62" s="21">
        <v>0</v>
      </c>
      <c r="AI62" s="21">
        <v>0</v>
      </c>
      <c r="AJ62" s="21">
        <v>0</v>
      </c>
      <c r="AK62" s="21">
        <v>0</v>
      </c>
      <c r="AL62" s="21">
        <v>0</v>
      </c>
      <c r="AM62" s="21">
        <v>0</v>
      </c>
      <c r="AN62" s="21">
        <v>0</v>
      </c>
      <c r="AO62" s="21">
        <v>0</v>
      </c>
      <c r="AP62" s="21">
        <v>0</v>
      </c>
      <c r="AQ62" s="21">
        <v>0</v>
      </c>
      <c r="AR62" s="21">
        <v>0</v>
      </c>
      <c r="AS62" s="21">
        <v>0</v>
      </c>
      <c r="AT62" s="21">
        <v>0</v>
      </c>
      <c r="AU62" s="21">
        <v>0</v>
      </c>
      <c r="AV62" s="21">
        <v>0</v>
      </c>
      <c r="AW62" s="21">
        <v>0</v>
      </c>
      <c r="AX62" s="21">
        <v>0</v>
      </c>
      <c r="AY62" s="21">
        <v>0</v>
      </c>
      <c r="AZ62" s="21">
        <v>0</v>
      </c>
      <c r="BA62" s="21">
        <v>0</v>
      </c>
      <c r="BB62" s="21">
        <v>0</v>
      </c>
      <c r="BC62" s="21">
        <v>0</v>
      </c>
      <c r="BD62" s="21">
        <v>0</v>
      </c>
      <c r="BE62" s="21">
        <v>0</v>
      </c>
      <c r="BF62" s="21">
        <v>0</v>
      </c>
      <c r="BG62" s="21">
        <v>0</v>
      </c>
      <c r="BH62" s="21">
        <v>0</v>
      </c>
      <c r="BI62" s="21">
        <v>0</v>
      </c>
      <c r="BJ62" s="21">
        <v>0</v>
      </c>
      <c r="BK62" s="21">
        <v>0</v>
      </c>
      <c r="BL62" s="21">
        <v>0</v>
      </c>
      <c r="BM62" s="21">
        <v>0</v>
      </c>
      <c r="BN62" s="21">
        <v>0</v>
      </c>
      <c r="BO62" s="21">
        <v>0</v>
      </c>
      <c r="BP62" s="21">
        <v>0</v>
      </c>
      <c r="BQ62" s="21">
        <v>0</v>
      </c>
    </row>
    <row r="63" spans="1:269" s="21" customFormat="1" ht="13.5" customHeight="1" x14ac:dyDescent="0.2">
      <c r="A63" s="27"/>
      <c r="B63" s="39" t="s">
        <v>63</v>
      </c>
      <c r="C63" s="21">
        <v>0</v>
      </c>
      <c r="D63" s="21">
        <v>0</v>
      </c>
      <c r="E63" s="21">
        <v>0</v>
      </c>
      <c r="F63" s="21">
        <v>0</v>
      </c>
      <c r="G63" s="21">
        <v>0</v>
      </c>
      <c r="H63" s="21">
        <v>0</v>
      </c>
      <c r="I63" s="21">
        <v>0</v>
      </c>
      <c r="J63" s="21">
        <v>0</v>
      </c>
      <c r="K63" s="21">
        <v>0</v>
      </c>
      <c r="L63" s="21">
        <v>0</v>
      </c>
      <c r="M63" s="21">
        <v>0</v>
      </c>
      <c r="N63" s="21">
        <v>0</v>
      </c>
      <c r="O63" s="21">
        <v>0</v>
      </c>
      <c r="P63" s="21">
        <v>0</v>
      </c>
      <c r="Q63" s="21">
        <v>0</v>
      </c>
      <c r="R63" s="21">
        <v>0</v>
      </c>
      <c r="S63" s="21">
        <v>0</v>
      </c>
      <c r="T63" s="21">
        <v>0</v>
      </c>
      <c r="U63" s="21">
        <v>0</v>
      </c>
      <c r="V63" s="21">
        <v>0</v>
      </c>
      <c r="W63" s="21">
        <v>0</v>
      </c>
      <c r="X63" s="21">
        <v>0</v>
      </c>
      <c r="Y63" s="21">
        <v>0</v>
      </c>
      <c r="Z63" s="21">
        <v>0</v>
      </c>
      <c r="AA63" s="21">
        <v>0</v>
      </c>
      <c r="AB63" s="21">
        <v>0</v>
      </c>
      <c r="AC63" s="21">
        <v>0</v>
      </c>
      <c r="AD63" s="21">
        <v>0</v>
      </c>
      <c r="AE63" s="21">
        <v>0</v>
      </c>
      <c r="AF63" s="21">
        <v>0</v>
      </c>
      <c r="AG63" s="21">
        <v>0</v>
      </c>
      <c r="AH63" s="21">
        <v>0</v>
      </c>
      <c r="AI63" s="21">
        <v>0</v>
      </c>
      <c r="AJ63" s="21">
        <v>0</v>
      </c>
      <c r="AK63" s="21">
        <v>0</v>
      </c>
      <c r="AL63" s="21">
        <v>0</v>
      </c>
      <c r="AM63" s="21">
        <v>0</v>
      </c>
      <c r="AN63" s="21">
        <v>0</v>
      </c>
      <c r="AO63" s="21">
        <v>0</v>
      </c>
      <c r="AP63" s="21">
        <v>0</v>
      </c>
      <c r="AQ63" s="21">
        <v>0</v>
      </c>
      <c r="AR63" s="21">
        <v>0</v>
      </c>
      <c r="AS63" s="21">
        <v>0</v>
      </c>
      <c r="AT63" s="21">
        <v>0</v>
      </c>
      <c r="AU63" s="21">
        <v>0</v>
      </c>
      <c r="AV63" s="21">
        <v>0</v>
      </c>
      <c r="AW63" s="21">
        <v>0</v>
      </c>
      <c r="AX63" s="21">
        <v>0</v>
      </c>
      <c r="AY63" s="21">
        <v>0</v>
      </c>
      <c r="AZ63" s="21">
        <v>0</v>
      </c>
      <c r="BA63" s="21">
        <v>0</v>
      </c>
      <c r="BB63" s="21">
        <v>0</v>
      </c>
      <c r="BC63" s="21">
        <v>0</v>
      </c>
      <c r="BD63" s="21">
        <v>0</v>
      </c>
      <c r="BE63" s="21">
        <v>0</v>
      </c>
      <c r="BF63" s="21">
        <v>0</v>
      </c>
      <c r="BG63" s="21">
        <v>0</v>
      </c>
      <c r="BH63" s="21">
        <v>0</v>
      </c>
      <c r="BI63" s="21">
        <v>0</v>
      </c>
      <c r="BJ63" s="21">
        <v>0</v>
      </c>
      <c r="BK63" s="21">
        <v>0</v>
      </c>
      <c r="BL63" s="21">
        <v>0</v>
      </c>
      <c r="BM63" s="21">
        <v>0</v>
      </c>
      <c r="BN63" s="21">
        <v>0</v>
      </c>
      <c r="BO63" s="21">
        <v>0</v>
      </c>
      <c r="BP63" s="21">
        <v>0</v>
      </c>
      <c r="BQ63" s="21">
        <v>0</v>
      </c>
    </row>
    <row r="64" spans="1:269" s="21" customFormat="1" ht="13.5" customHeight="1" x14ac:dyDescent="0.2">
      <c r="A64" s="27"/>
      <c r="B64" s="39" t="s">
        <v>64</v>
      </c>
      <c r="C64" s="21">
        <v>0.16860276577842001</v>
      </c>
      <c r="D64" s="21">
        <v>0.169511895335278</v>
      </c>
      <c r="E64" s="21">
        <v>0.166305875543901</v>
      </c>
      <c r="F64" s="21">
        <v>0.16668578658033101</v>
      </c>
      <c r="G64" s="21">
        <v>0.16777658080948249</v>
      </c>
      <c r="H64" s="21">
        <v>1.3272814448049887E-3</v>
      </c>
      <c r="I64" s="21">
        <v>0.19164019156461801</v>
      </c>
      <c r="J64" s="21">
        <v>0.191071338386503</v>
      </c>
      <c r="K64" s="21">
        <v>0.19075512609373499</v>
      </c>
      <c r="L64" s="21">
        <v>0.186345375430018</v>
      </c>
      <c r="M64" s="21">
        <v>0.18491750082814801</v>
      </c>
      <c r="N64" s="21">
        <v>0.18470680634907399</v>
      </c>
      <c r="O64" s="21">
        <v>0.18823938977534935</v>
      </c>
      <c r="P64" s="21">
        <v>2.9725325103690976E-3</v>
      </c>
      <c r="Q64" s="21">
        <v>0.252007911513905</v>
      </c>
      <c r="R64" s="21">
        <v>0.25223696071391899</v>
      </c>
      <c r="S64" s="21">
        <v>0.254776129854898</v>
      </c>
      <c r="T64" s="21">
        <v>0.25460469755926202</v>
      </c>
      <c r="U64" s="21">
        <v>0.25423431088654302</v>
      </c>
      <c r="V64" s="21">
        <v>0.25357200210570541</v>
      </c>
      <c r="W64" s="21">
        <v>1.1986451814017594E-3</v>
      </c>
      <c r="X64" s="21">
        <v>0.21791726249575</v>
      </c>
      <c r="Y64" s="21">
        <v>0.21835330855081</v>
      </c>
      <c r="Z64" s="21">
        <v>0.21852534479851499</v>
      </c>
      <c r="AA64" s="21">
        <v>0.22673558261923099</v>
      </c>
      <c r="AB64" s="21">
        <v>0.226694870429686</v>
      </c>
      <c r="AC64" s="21">
        <v>0.226028084236683</v>
      </c>
      <c r="AD64" s="21">
        <v>0.22237574218844583</v>
      </c>
      <c r="AE64" s="21">
        <v>4.1208060170970636E-3</v>
      </c>
      <c r="AF64" s="21">
        <v>0.14436768437290801</v>
      </c>
      <c r="AG64" s="21">
        <v>0.14432328260704599</v>
      </c>
      <c r="AH64" s="21">
        <v>0.1438348697548</v>
      </c>
      <c r="AI64" s="21">
        <v>0.14666086592542199</v>
      </c>
      <c r="AJ64" s="21">
        <v>0.145738667216496</v>
      </c>
      <c r="AK64" s="21">
        <v>0.14498507397533439</v>
      </c>
      <c r="AL64" s="21">
        <v>1.0505511808915563E-3</v>
      </c>
      <c r="AM64" s="21">
        <v>0.17589234037738399</v>
      </c>
      <c r="AN64" s="21">
        <v>0.173142418531054</v>
      </c>
      <c r="AO64" s="21">
        <v>0.175729761770023</v>
      </c>
      <c r="AP64" s="21">
        <v>0.183285551200941</v>
      </c>
      <c r="AQ64" s="21">
        <v>0.18399024851626999</v>
      </c>
      <c r="AR64" s="21">
        <v>0.18266066736525099</v>
      </c>
      <c r="AS64" s="21">
        <v>0.17911683129348718</v>
      </c>
      <c r="AT64" s="21">
        <v>4.3060110055283705E-3</v>
      </c>
      <c r="AU64" s="21">
        <v>0.19923814563749401</v>
      </c>
      <c r="AV64" s="21">
        <v>0.19836305435526599</v>
      </c>
      <c r="AW64" s="21">
        <v>0.199116231819471</v>
      </c>
      <c r="AX64" s="21">
        <v>0.19962580298490101</v>
      </c>
      <c r="AY64" s="21">
        <v>0.19830192165357999</v>
      </c>
      <c r="AZ64" s="21">
        <v>0.19892903129014239</v>
      </c>
      <c r="BA64" s="21">
        <v>5.1569039153698379E-4</v>
      </c>
      <c r="BB64" s="21">
        <v>7.8636966647915404E-2</v>
      </c>
      <c r="BC64" s="21">
        <v>7.7405290410070104E-2</v>
      </c>
      <c r="BD64" s="21">
        <v>7.7916801710596895E-2</v>
      </c>
      <c r="BE64" s="21">
        <v>8.7048026891856894E-2</v>
      </c>
      <c r="BF64" s="21">
        <v>8.6384708359406495E-2</v>
      </c>
      <c r="BG64" s="21">
        <v>8.6268606217856494E-2</v>
      </c>
      <c r="BH64" s="21">
        <v>8.2276733372950384E-2</v>
      </c>
      <c r="BI64" s="21">
        <v>4.3120685599927419E-3</v>
      </c>
      <c r="BJ64" s="21">
        <v>0.13515324160987</v>
      </c>
      <c r="BK64" s="21">
        <v>0.13474451248655001</v>
      </c>
      <c r="BL64" s="21">
        <v>0.13357677957407099</v>
      </c>
      <c r="BM64" s="21">
        <v>0.135795685062782</v>
      </c>
      <c r="BN64" s="21">
        <v>0.13444396951972401</v>
      </c>
      <c r="BO64" s="21">
        <v>0.134594809125687</v>
      </c>
      <c r="BP64" s="21">
        <v>0.13471816622978067</v>
      </c>
      <c r="BQ64" s="21">
        <v>6.7628838225599361E-4</v>
      </c>
    </row>
    <row r="65" spans="1:69" s="21" customFormat="1" ht="13.5" customHeight="1" x14ac:dyDescent="0.2">
      <c r="A65" s="27"/>
      <c r="B65" s="39" t="s">
        <v>65</v>
      </c>
      <c r="C65" s="21">
        <v>0.75155230667542305</v>
      </c>
      <c r="D65" s="21">
        <v>0.75027749856885695</v>
      </c>
      <c r="E65" s="21">
        <v>0.75654007414223501</v>
      </c>
      <c r="F65" s="21">
        <v>0.75574119739022405</v>
      </c>
      <c r="G65" s="21">
        <v>0.75352776919418474</v>
      </c>
      <c r="H65" s="21">
        <v>2.6664562990967497E-3</v>
      </c>
      <c r="I65" s="21">
        <v>0.75248016299144205</v>
      </c>
      <c r="J65" s="21">
        <v>0.75237934503023196</v>
      </c>
      <c r="K65" s="21">
        <v>0.752055725417487</v>
      </c>
      <c r="L65" s="21">
        <v>0.75660950521996895</v>
      </c>
      <c r="M65" s="21">
        <v>0.75688508977963598</v>
      </c>
      <c r="N65" s="21">
        <v>0.75711709768604796</v>
      </c>
      <c r="O65" s="21">
        <v>0.75458782102080235</v>
      </c>
      <c r="P65" s="21">
        <v>2.29103280621101E-3</v>
      </c>
      <c r="Q65" s="21">
        <v>0.72204761347361102</v>
      </c>
      <c r="R65" s="21">
        <v>0.72117400157630496</v>
      </c>
      <c r="S65" s="21">
        <v>0.71863507712110997</v>
      </c>
      <c r="T65" s="21">
        <v>0.71961863852128105</v>
      </c>
      <c r="U65" s="21">
        <v>0.71990764226036397</v>
      </c>
      <c r="V65" s="21">
        <v>0.72027659459053428</v>
      </c>
      <c r="W65" s="21">
        <v>1.2004548134565373E-3</v>
      </c>
      <c r="X65" s="21">
        <v>0.75163850639640994</v>
      </c>
      <c r="Y65" s="21">
        <v>0.75117319500397395</v>
      </c>
      <c r="Z65" s="21">
        <v>0.75055337643183495</v>
      </c>
      <c r="AA65" s="21">
        <v>0.74402459226794404</v>
      </c>
      <c r="AB65" s="21">
        <v>0.74354598047378695</v>
      </c>
      <c r="AC65" s="21">
        <v>0.74423331177947805</v>
      </c>
      <c r="AD65" s="21">
        <v>0.74752816039223802</v>
      </c>
      <c r="AE65" s="21">
        <v>3.6129841674736062E-3</v>
      </c>
      <c r="AF65" s="21">
        <v>0.77031806581675</v>
      </c>
      <c r="AG65" s="21">
        <v>0.77002209551338796</v>
      </c>
      <c r="AH65" s="21">
        <v>0.769882361489583</v>
      </c>
      <c r="AI65" s="21">
        <v>0.76811523421650296</v>
      </c>
      <c r="AJ65" s="21">
        <v>0.76835538602918796</v>
      </c>
      <c r="AK65" s="21">
        <v>0.76933862861308233</v>
      </c>
      <c r="AL65" s="21">
        <v>9.1493491671205713E-4</v>
      </c>
      <c r="AM65" s="21">
        <v>0.78024755478721497</v>
      </c>
      <c r="AN65" s="21">
        <v>0.78277622070883501</v>
      </c>
      <c r="AO65" s="21">
        <v>0.78017831282873096</v>
      </c>
      <c r="AP65" s="21">
        <v>0.77577562090670604</v>
      </c>
      <c r="AQ65" s="21">
        <v>0.77526049760748195</v>
      </c>
      <c r="AR65" s="21">
        <v>0.77639750594699297</v>
      </c>
      <c r="AS65" s="21">
        <v>0.77843928546432695</v>
      </c>
      <c r="AT65" s="21">
        <v>2.7830356970119179E-3</v>
      </c>
      <c r="AU65" s="21">
        <v>0.776422662433361</v>
      </c>
      <c r="AV65" s="21">
        <v>0.77760631139252401</v>
      </c>
      <c r="AW65" s="21">
        <v>0.77726380647295901</v>
      </c>
      <c r="AX65" s="21">
        <v>0.77676768199719204</v>
      </c>
      <c r="AY65" s="21">
        <v>0.77778710520073802</v>
      </c>
      <c r="AZ65" s="21">
        <v>0.77716951349935481</v>
      </c>
      <c r="BA65" s="21">
        <v>5.0997218451049957E-4</v>
      </c>
      <c r="BB65" s="21">
        <v>0.75548701892548698</v>
      </c>
      <c r="BC65" s="21">
        <v>0.756846327538235</v>
      </c>
      <c r="BD65" s="21">
        <v>0.75546300444605796</v>
      </c>
      <c r="BE65" s="21">
        <v>0.75528847725620496</v>
      </c>
      <c r="BF65" s="21">
        <v>0.75572931551134304</v>
      </c>
      <c r="BG65" s="21">
        <v>0.755096236956603</v>
      </c>
      <c r="BH65" s="21">
        <v>0.75565173010565523</v>
      </c>
      <c r="BI65" s="21">
        <v>5.6808962612168664E-4</v>
      </c>
      <c r="BJ65" s="21">
        <v>0.79770769317033496</v>
      </c>
      <c r="BK65" s="21">
        <v>0.79751636693470795</v>
      </c>
      <c r="BL65" s="21">
        <v>0.79800077703387995</v>
      </c>
      <c r="BM65" s="21">
        <v>0.79517580888124195</v>
      </c>
      <c r="BN65" s="21">
        <v>0.79576533944276795</v>
      </c>
      <c r="BO65" s="21">
        <v>0.795417334263812</v>
      </c>
      <c r="BP65" s="21">
        <v>0.79659721995445743</v>
      </c>
      <c r="BQ65" s="21">
        <v>1.1656557008439703E-3</v>
      </c>
    </row>
    <row r="66" spans="1:69" s="21" customFormat="1" ht="13.5" customHeight="1" x14ac:dyDescent="0.2">
      <c r="A66" s="27"/>
      <c r="B66" s="39" t="s">
        <v>66</v>
      </c>
      <c r="C66" s="21">
        <v>6.7682865044382395E-2</v>
      </c>
      <c r="D66" s="21">
        <v>6.7750199389835106E-2</v>
      </c>
      <c r="E66" s="21">
        <v>6.5397153159150498E-2</v>
      </c>
      <c r="F66" s="21">
        <v>6.5516460347154595E-2</v>
      </c>
      <c r="G66" s="21">
        <v>6.6586669485130645E-2</v>
      </c>
      <c r="H66" s="21">
        <v>1.1309004412464406E-3</v>
      </c>
      <c r="I66" s="21">
        <v>4.43484281503339E-2</v>
      </c>
      <c r="J66" s="21">
        <v>4.4574022268672901E-2</v>
      </c>
      <c r="K66" s="21">
        <v>4.4772822216894902E-2</v>
      </c>
      <c r="L66" s="21">
        <v>4.5637358308360403E-2</v>
      </c>
      <c r="M66" s="21">
        <v>4.6248737829687303E-2</v>
      </c>
      <c r="N66" s="21">
        <v>4.5937915138855298E-2</v>
      </c>
      <c r="O66" s="21">
        <v>4.5253213985467451E-2</v>
      </c>
      <c r="P66" s="21">
        <v>7.2089820150567617E-4</v>
      </c>
      <c r="Q66" s="21">
        <v>2.5944475012484002E-2</v>
      </c>
      <c r="R66" s="21">
        <v>2.6589037709775699E-2</v>
      </c>
      <c r="S66" s="21">
        <v>2.6588793023992301E-2</v>
      </c>
      <c r="T66" s="21">
        <v>2.5776663919457699E-2</v>
      </c>
      <c r="U66" s="21">
        <v>2.5858046853094001E-2</v>
      </c>
      <c r="V66" s="21">
        <v>2.6151403303760739E-2</v>
      </c>
      <c r="W66" s="21">
        <v>3.6114832734449401E-4</v>
      </c>
      <c r="X66" s="21">
        <v>3.0444231107840801E-2</v>
      </c>
      <c r="Y66" s="21">
        <v>3.0473496445216301E-2</v>
      </c>
      <c r="Z66" s="21">
        <v>3.09212787696505E-2</v>
      </c>
      <c r="AA66" s="21">
        <v>2.9239825112825201E-2</v>
      </c>
      <c r="AB66" s="21">
        <v>2.9759149096527299E-2</v>
      </c>
      <c r="AC66" s="21">
        <v>2.9738603983838801E-2</v>
      </c>
      <c r="AD66" s="21">
        <v>3.0096097419316483E-2</v>
      </c>
      <c r="AE66" s="21">
        <v>5.655512564862016E-4</v>
      </c>
      <c r="AF66" s="21">
        <v>7.1256705018704E-2</v>
      </c>
      <c r="AG66" s="21">
        <v>7.1176646927223294E-2</v>
      </c>
      <c r="AH66" s="21">
        <v>7.1299829475766102E-2</v>
      </c>
      <c r="AI66" s="21">
        <v>7.0631573953522098E-2</v>
      </c>
      <c r="AJ66" s="21">
        <v>7.08049958525689E-2</v>
      </c>
      <c r="AK66" s="21">
        <v>7.1033950245556879E-2</v>
      </c>
      <c r="AL66" s="21">
        <v>2.6645847385108035E-4</v>
      </c>
      <c r="AM66" s="21">
        <v>4.3860104835401002E-2</v>
      </c>
      <c r="AN66" s="21">
        <v>4.40813607601118E-2</v>
      </c>
      <c r="AO66" s="21">
        <v>4.4091925401245798E-2</v>
      </c>
      <c r="AP66" s="21">
        <v>4.0938827892352501E-2</v>
      </c>
      <c r="AQ66" s="21">
        <v>4.0749253876247601E-2</v>
      </c>
      <c r="AR66" s="21">
        <v>4.0941826687755999E-2</v>
      </c>
      <c r="AS66" s="21">
        <v>4.244388324218578E-2</v>
      </c>
      <c r="AT66" s="21">
        <v>1.5703605407415572E-3</v>
      </c>
      <c r="AU66" s="21">
        <v>2.4339191929145899E-2</v>
      </c>
      <c r="AV66" s="21">
        <v>2.4030634252209498E-2</v>
      </c>
      <c r="AW66" s="21">
        <v>2.3619961707570102E-2</v>
      </c>
      <c r="AX66" s="21">
        <v>2.3606515017906698E-2</v>
      </c>
      <c r="AY66" s="21">
        <v>2.3910973145682399E-2</v>
      </c>
      <c r="AZ66" s="21">
        <v>2.3901455210502916E-2</v>
      </c>
      <c r="BA66" s="21">
        <v>2.7372232651236836E-4</v>
      </c>
      <c r="BB66" s="21">
        <v>0.14746974800280699</v>
      </c>
      <c r="BC66" s="21">
        <v>0.146779202339372</v>
      </c>
      <c r="BD66" s="21">
        <v>0.147263081111382</v>
      </c>
      <c r="BE66" s="21">
        <v>0.14006291596357301</v>
      </c>
      <c r="BF66" s="21">
        <v>0.13980298408964201</v>
      </c>
      <c r="BG66" s="21">
        <v>0.140166077837306</v>
      </c>
      <c r="BH66" s="21">
        <v>0.14359066822401367</v>
      </c>
      <c r="BI66" s="21">
        <v>3.5874789797270767E-3</v>
      </c>
      <c r="BJ66" s="21">
        <v>5.39914457258098E-2</v>
      </c>
      <c r="BK66" s="21">
        <v>5.4092092773353903E-2</v>
      </c>
      <c r="BL66" s="21">
        <v>5.4447687871199101E-2</v>
      </c>
      <c r="BM66" s="21">
        <v>5.5375177857801099E-2</v>
      </c>
      <c r="BN66" s="21">
        <v>5.5649521831014702E-2</v>
      </c>
      <c r="BO66" s="21">
        <v>5.5503474694601602E-2</v>
      </c>
      <c r="BP66" s="21">
        <v>5.4843233458963365E-2</v>
      </c>
      <c r="BQ66" s="21">
        <v>6.8498117437946896E-4</v>
      </c>
    </row>
    <row r="67" spans="1:69" s="21" customFormat="1" ht="13.5" customHeight="1" x14ac:dyDescent="0.2">
      <c r="A67" s="27"/>
      <c r="B67" s="39" t="s">
        <v>67</v>
      </c>
      <c r="C67" s="21">
        <v>3.8447195312261298E-3</v>
      </c>
      <c r="D67" s="21">
        <v>3.8885786864037201E-3</v>
      </c>
      <c r="E67" s="21">
        <v>3.6205322076487802E-3</v>
      </c>
      <c r="F67" s="21">
        <v>3.71254570304572E-3</v>
      </c>
      <c r="G67" s="21">
        <v>3.7665940320810876E-3</v>
      </c>
      <c r="H67" s="21">
        <v>1.0634745875535024E-4</v>
      </c>
      <c r="I67" s="21">
        <v>3.78293702158189E-3</v>
      </c>
      <c r="J67" s="21">
        <v>3.8349759014033699E-3</v>
      </c>
      <c r="K67" s="21">
        <v>3.8857905044915198E-3</v>
      </c>
      <c r="L67" s="21">
        <v>3.7204855594929098E-3</v>
      </c>
      <c r="M67" s="21">
        <v>3.8397237508107202E-3</v>
      </c>
      <c r="N67" s="21">
        <v>3.8433550211973999E-3</v>
      </c>
      <c r="O67" s="21">
        <v>3.8178779598296349E-3</v>
      </c>
      <c r="P67" s="21">
        <v>5.2815593305101258E-5</v>
      </c>
      <c r="Q67" s="21">
        <v>0</v>
      </c>
      <c r="R67" s="21">
        <v>0</v>
      </c>
      <c r="S67" s="21">
        <v>0</v>
      </c>
      <c r="T67" s="21">
        <v>0</v>
      </c>
      <c r="U67" s="21">
        <v>0</v>
      </c>
      <c r="V67" s="21">
        <v>0</v>
      </c>
      <c r="W67" s="21">
        <v>0</v>
      </c>
      <c r="X67" s="21">
        <v>0</v>
      </c>
      <c r="Y67" s="21">
        <v>0</v>
      </c>
      <c r="Z67" s="21">
        <v>0</v>
      </c>
      <c r="AA67" s="21">
        <v>0</v>
      </c>
      <c r="AB67" s="21">
        <v>0</v>
      </c>
      <c r="AC67" s="21">
        <v>0</v>
      </c>
      <c r="AD67" s="21">
        <v>0</v>
      </c>
      <c r="AE67" s="21">
        <v>0</v>
      </c>
      <c r="AF67" s="21">
        <v>5.1651766249727902E-3</v>
      </c>
      <c r="AG67" s="21">
        <v>5.0658731163127904E-3</v>
      </c>
      <c r="AH67" s="21">
        <v>5.1467681667685403E-3</v>
      </c>
      <c r="AI67" s="21">
        <v>5.11968706406421E-3</v>
      </c>
      <c r="AJ67" s="21">
        <v>5.1778624557339004E-3</v>
      </c>
      <c r="AK67" s="21">
        <v>5.1350734855704462E-3</v>
      </c>
      <c r="AL67" s="21">
        <v>3.9747436672103679E-5</v>
      </c>
      <c r="AM67" s="21">
        <v>0</v>
      </c>
      <c r="AN67" s="21">
        <v>0</v>
      </c>
      <c r="AO67" s="21">
        <v>0</v>
      </c>
      <c r="AP67" s="21">
        <v>0</v>
      </c>
      <c r="AQ67" s="21">
        <v>0</v>
      </c>
      <c r="AR67" s="21">
        <v>0</v>
      </c>
      <c r="AS67" s="21">
        <v>0</v>
      </c>
      <c r="AT67" s="21">
        <v>0</v>
      </c>
      <c r="AU67" s="21">
        <v>0</v>
      </c>
      <c r="AV67" s="21">
        <v>0</v>
      </c>
      <c r="AW67" s="21">
        <v>0</v>
      </c>
      <c r="AX67" s="21">
        <v>0</v>
      </c>
      <c r="AY67" s="21">
        <v>0</v>
      </c>
      <c r="AZ67" s="21">
        <v>0</v>
      </c>
      <c r="BA67" s="21">
        <v>0</v>
      </c>
      <c r="BB67" s="21">
        <v>8.2478024239136995E-3</v>
      </c>
      <c r="BC67" s="21">
        <v>8.2235352670643608E-3</v>
      </c>
      <c r="BD67" s="21">
        <v>8.1635146737743004E-3</v>
      </c>
      <c r="BE67" s="21">
        <v>7.7864975064859702E-3</v>
      </c>
      <c r="BF67" s="21">
        <v>7.7788721018768603E-3</v>
      </c>
      <c r="BG67" s="21">
        <v>7.7945417572202304E-3</v>
      </c>
      <c r="BH67" s="21">
        <v>7.9991272883892378E-3</v>
      </c>
      <c r="BI67" s="21">
        <v>2.1400953533913671E-4</v>
      </c>
      <c r="BJ67" s="21">
        <v>4.3148898864463102E-3</v>
      </c>
      <c r="BK67" s="21">
        <v>4.3558460076981503E-3</v>
      </c>
      <c r="BL67" s="21">
        <v>4.3631634730665796E-3</v>
      </c>
      <c r="BM67" s="21">
        <v>4.5864034503559003E-3</v>
      </c>
      <c r="BN67" s="21">
        <v>4.5951633250895397E-3</v>
      </c>
      <c r="BO67" s="21">
        <v>4.5767293612385598E-3</v>
      </c>
      <c r="BP67" s="21">
        <v>4.4653659173158403E-3</v>
      </c>
      <c r="BQ67" s="21">
        <v>1.2178002996589269E-4</v>
      </c>
    </row>
    <row r="68" spans="1:69" s="21" customFormat="1" ht="13.5" customHeight="1" x14ac:dyDescent="0.2">
      <c r="A68" s="27"/>
      <c r="B68" s="39" t="s">
        <v>68</v>
      </c>
      <c r="C68" s="21">
        <v>1.15772241332593E-3</v>
      </c>
      <c r="D68" s="21">
        <v>1.1820091164149501E-3</v>
      </c>
      <c r="E68" s="21">
        <v>1.09996022166115E-3</v>
      </c>
      <c r="F68" s="21">
        <v>1.1275303217901499E-3</v>
      </c>
      <c r="G68" s="21">
        <v>1.141805518298045E-3</v>
      </c>
      <c r="H68" s="21">
        <v>3.0921218179605571E-5</v>
      </c>
      <c r="I68" s="21">
        <v>1.1410320140107901E-3</v>
      </c>
      <c r="J68" s="21">
        <v>1.20457498080313E-3</v>
      </c>
      <c r="K68" s="21">
        <v>1.2964072986287099E-3</v>
      </c>
      <c r="L68" s="21">
        <v>1.11877256039321E-3</v>
      </c>
      <c r="M68" s="21">
        <v>1.1935741348273201E-3</v>
      </c>
      <c r="N68" s="21">
        <v>1.23588743638464E-3</v>
      </c>
      <c r="O68" s="21">
        <v>1.1983747375079667E-3</v>
      </c>
      <c r="P68" s="21">
        <v>5.8742047631152624E-5</v>
      </c>
      <c r="Q68" s="21">
        <v>0</v>
      </c>
      <c r="R68" s="21">
        <v>0</v>
      </c>
      <c r="S68" s="21">
        <v>0</v>
      </c>
      <c r="T68" s="21">
        <v>0</v>
      </c>
      <c r="U68" s="21">
        <v>0</v>
      </c>
      <c r="V68" s="21">
        <v>0</v>
      </c>
      <c r="W68" s="21">
        <v>0</v>
      </c>
      <c r="X68" s="21">
        <v>0</v>
      </c>
      <c r="Y68" s="21">
        <v>0</v>
      </c>
      <c r="Z68" s="21">
        <v>0</v>
      </c>
      <c r="AA68" s="21">
        <v>0</v>
      </c>
      <c r="AB68" s="21">
        <v>0</v>
      </c>
      <c r="AC68" s="21">
        <v>0</v>
      </c>
      <c r="AD68" s="21">
        <v>0</v>
      </c>
      <c r="AE68" s="21">
        <v>0</v>
      </c>
      <c r="AF68" s="21">
        <v>1.43290646149538E-3</v>
      </c>
      <c r="AG68" s="21">
        <v>1.52713183346989E-3</v>
      </c>
      <c r="AH68" s="21">
        <v>1.5714348880616999E-3</v>
      </c>
      <c r="AI68" s="21">
        <v>1.5271213707968899E-3</v>
      </c>
      <c r="AJ68" s="21">
        <v>1.59944690013191E-3</v>
      </c>
      <c r="AK68" s="21">
        <v>1.531608290791154E-3</v>
      </c>
      <c r="AL68" s="21">
        <v>5.6516293217007978E-5</v>
      </c>
      <c r="AM68" s="21">
        <v>0</v>
      </c>
      <c r="AN68" s="21">
        <v>0</v>
      </c>
      <c r="AO68" s="21">
        <v>0</v>
      </c>
      <c r="AP68" s="21">
        <v>0</v>
      </c>
      <c r="AQ68" s="21">
        <v>0</v>
      </c>
      <c r="AR68" s="21">
        <v>0</v>
      </c>
      <c r="AS68" s="21">
        <v>0</v>
      </c>
      <c r="AT68" s="21">
        <v>0</v>
      </c>
      <c r="AU68" s="21">
        <v>0</v>
      </c>
      <c r="AV68" s="21">
        <v>0</v>
      </c>
      <c r="AW68" s="21">
        <v>0</v>
      </c>
      <c r="AX68" s="21">
        <v>0</v>
      </c>
      <c r="AY68" s="21">
        <v>0</v>
      </c>
      <c r="AZ68" s="21">
        <v>0</v>
      </c>
      <c r="BA68" s="21">
        <v>0</v>
      </c>
      <c r="BB68" s="21">
        <v>1.7273545099175201E-3</v>
      </c>
      <c r="BC68" s="21">
        <v>1.83269201135857E-3</v>
      </c>
      <c r="BD68" s="21">
        <v>1.9167995708662001E-3</v>
      </c>
      <c r="BE68" s="21">
        <v>1.62601186419337E-3</v>
      </c>
      <c r="BF68" s="21">
        <v>1.6795726356934901E-3</v>
      </c>
      <c r="BG68" s="21">
        <v>1.72490646967347E-3</v>
      </c>
      <c r="BH68" s="21">
        <v>1.7512228436171035E-3</v>
      </c>
      <c r="BI68" s="21">
        <v>9.6718378513679606E-5</v>
      </c>
      <c r="BJ68" s="21">
        <v>1.41781542107893E-3</v>
      </c>
      <c r="BK68" s="21">
        <v>1.4921751787872501E-3</v>
      </c>
      <c r="BL68" s="21">
        <v>1.5152512719592401E-3</v>
      </c>
      <c r="BM68" s="21">
        <v>1.4522920882636501E-3</v>
      </c>
      <c r="BN68" s="21">
        <v>1.5359362703526399E-3</v>
      </c>
      <c r="BO68" s="21">
        <v>1.59048682075778E-3</v>
      </c>
      <c r="BP68" s="21">
        <v>1.5006595085332482E-3</v>
      </c>
      <c r="BQ68" s="21">
        <v>5.597745011273024E-5</v>
      </c>
    </row>
    <row r="69" spans="1:69" s="21" customFormat="1" ht="13.5" customHeight="1" x14ac:dyDescent="0.2">
      <c r="A69" s="27"/>
      <c r="B69" s="39" t="s">
        <v>69</v>
      </c>
      <c r="C69" s="21">
        <v>6.2391682007998403E-4</v>
      </c>
      <c r="D69" s="21">
        <v>6.9993512084209897E-4</v>
      </c>
      <c r="E69" s="21">
        <v>5.8769311595625602E-4</v>
      </c>
      <c r="F69" s="21">
        <v>6.46338867092169E-4</v>
      </c>
      <c r="G69" s="21">
        <v>6.3947098099262703E-4</v>
      </c>
      <c r="H69" s="21">
        <v>4.0699997839784424E-5</v>
      </c>
      <c r="I69" s="21">
        <v>4.7824589633847802E-4</v>
      </c>
      <c r="J69" s="21">
        <v>5.6851451741763998E-4</v>
      </c>
      <c r="K69" s="21">
        <v>6.3938738594501395E-4</v>
      </c>
      <c r="L69" s="21">
        <v>4.6655455626236602E-4</v>
      </c>
      <c r="M69" s="21">
        <v>5.5843883976152103E-4</v>
      </c>
      <c r="N69" s="21">
        <v>6.3231687323238403E-4</v>
      </c>
      <c r="O69" s="21">
        <v>5.5724301149290051E-4</v>
      </c>
      <c r="P69" s="21">
        <v>6.7053709736411226E-5</v>
      </c>
      <c r="Q69" s="21">
        <v>0</v>
      </c>
      <c r="R69" s="21">
        <v>0</v>
      </c>
      <c r="S69" s="21">
        <v>0</v>
      </c>
      <c r="T69" s="21">
        <v>0</v>
      </c>
      <c r="U69" s="21">
        <v>0</v>
      </c>
      <c r="V69" s="21">
        <v>0</v>
      </c>
      <c r="W69" s="21">
        <v>0</v>
      </c>
      <c r="X69" s="21">
        <v>0</v>
      </c>
      <c r="Y69" s="21">
        <v>0</v>
      </c>
      <c r="Z69" s="21">
        <v>0</v>
      </c>
      <c r="AA69" s="21">
        <v>0</v>
      </c>
      <c r="AB69" s="21">
        <v>0</v>
      </c>
      <c r="AC69" s="21">
        <v>0</v>
      </c>
      <c r="AD69" s="21">
        <v>0</v>
      </c>
      <c r="AE69" s="21">
        <v>0</v>
      </c>
      <c r="AF69" s="21">
        <v>6.95652192232927E-4</v>
      </c>
      <c r="AG69" s="21">
        <v>8.0060618706866604E-4</v>
      </c>
      <c r="AH69" s="21">
        <v>8.8679794025921395E-4</v>
      </c>
      <c r="AI69" s="21">
        <v>8.3297691456351696E-4</v>
      </c>
      <c r="AJ69" s="21">
        <v>9.3616411423980096E-4</v>
      </c>
      <c r="AK69" s="21">
        <v>8.3043946967282514E-4</v>
      </c>
      <c r="AL69" s="21">
        <v>8.1753350038788267E-5</v>
      </c>
      <c r="AM69" s="21">
        <v>0</v>
      </c>
      <c r="AN69" s="21">
        <v>0</v>
      </c>
      <c r="AO69" s="21">
        <v>0</v>
      </c>
      <c r="AP69" s="21">
        <v>0</v>
      </c>
      <c r="AQ69" s="21">
        <v>0</v>
      </c>
      <c r="AR69" s="21">
        <v>0</v>
      </c>
      <c r="AS69" s="21">
        <v>0</v>
      </c>
      <c r="AT69" s="21">
        <v>0</v>
      </c>
      <c r="AU69" s="21">
        <v>0</v>
      </c>
      <c r="AV69" s="21">
        <v>0</v>
      </c>
      <c r="AW69" s="21">
        <v>0</v>
      </c>
      <c r="AX69" s="21">
        <v>0</v>
      </c>
      <c r="AY69" s="21">
        <v>0</v>
      </c>
      <c r="AZ69" s="21">
        <v>0</v>
      </c>
      <c r="BA69" s="21">
        <v>0</v>
      </c>
      <c r="BB69" s="21">
        <v>8.6717749142564996E-4</v>
      </c>
      <c r="BC69" s="21">
        <v>9.8676232421254892E-4</v>
      </c>
      <c r="BD69" s="21">
        <v>1.06046245651967E-3</v>
      </c>
      <c r="BE69" s="21">
        <v>8.0421336150180898E-4</v>
      </c>
      <c r="BF69" s="21">
        <v>9.1115496731248398E-4</v>
      </c>
      <c r="BG69" s="21">
        <v>9.9601434179362501E-4</v>
      </c>
      <c r="BH69" s="21">
        <v>9.3763082379429792E-4</v>
      </c>
      <c r="BI69" s="21">
        <v>8.5999042405683743E-5</v>
      </c>
      <c r="BJ69" s="21">
        <v>6.9327614891207597E-4</v>
      </c>
      <c r="BK69" s="21">
        <v>7.9639394824567898E-4</v>
      </c>
      <c r="BL69" s="21">
        <v>8.6192882614724901E-4</v>
      </c>
      <c r="BM69" s="21">
        <v>7.2497682916122103E-4</v>
      </c>
      <c r="BN69" s="21">
        <v>8.1281036332598005E-4</v>
      </c>
      <c r="BO69" s="21">
        <v>8.8726090265012702E-4</v>
      </c>
      <c r="BP69" s="21">
        <v>7.9610783640705538E-4</v>
      </c>
      <c r="BQ69" s="21">
        <v>6.8985888153817531E-5</v>
      </c>
    </row>
    <row r="70" spans="1:69" s="21" customFormat="1" ht="13.5" customHeight="1" x14ac:dyDescent="0.2">
      <c r="A70" s="27"/>
      <c r="B70" s="39" t="s">
        <v>70</v>
      </c>
      <c r="C70" s="21">
        <v>5.2279883643407705E-4</v>
      </c>
      <c r="D70" s="21">
        <v>5.9474772901125996E-4</v>
      </c>
      <c r="E70" s="21">
        <v>4.6640804825742098E-4</v>
      </c>
      <c r="F70" s="21">
        <v>5.22323863773835E-4</v>
      </c>
      <c r="G70" s="21">
        <v>5.2656961936914826E-4</v>
      </c>
      <c r="H70" s="21">
        <v>4.5551933322093423E-5</v>
      </c>
      <c r="I70" s="21">
        <v>4.09084247458935E-4</v>
      </c>
      <c r="J70" s="21">
        <v>5.0004315779162301E-4</v>
      </c>
      <c r="K70" s="21">
        <v>5.8041868676539799E-4</v>
      </c>
      <c r="L70" s="21">
        <v>3.9633577289379198E-4</v>
      </c>
      <c r="M70" s="21">
        <v>4.9642465029379004E-4</v>
      </c>
      <c r="N70" s="21">
        <v>5.7331931879374995E-4</v>
      </c>
      <c r="O70" s="21">
        <v>4.9260430566621467E-4</v>
      </c>
      <c r="P70" s="21">
        <v>7.1343582929289364E-5</v>
      </c>
      <c r="Q70" s="21">
        <v>0</v>
      </c>
      <c r="R70" s="21">
        <v>0</v>
      </c>
      <c r="S70" s="21">
        <v>0</v>
      </c>
      <c r="T70" s="21">
        <v>0</v>
      </c>
      <c r="U70" s="21">
        <v>0</v>
      </c>
      <c r="V70" s="21">
        <v>0</v>
      </c>
      <c r="W70" s="21">
        <v>0</v>
      </c>
      <c r="X70" s="21">
        <v>0</v>
      </c>
      <c r="Y70" s="21">
        <v>0</v>
      </c>
      <c r="Z70" s="21">
        <v>0</v>
      </c>
      <c r="AA70" s="21">
        <v>0</v>
      </c>
      <c r="AB70" s="21">
        <v>0</v>
      </c>
      <c r="AC70" s="21">
        <v>0</v>
      </c>
      <c r="AD70" s="21">
        <v>0</v>
      </c>
      <c r="AE70" s="21">
        <v>0</v>
      </c>
      <c r="AF70" s="21">
        <v>5.84984623367006E-4</v>
      </c>
      <c r="AG70" s="21">
        <v>7.1236716160015599E-4</v>
      </c>
      <c r="AH70" s="21">
        <v>8.1876581719171799E-4</v>
      </c>
      <c r="AI70" s="21">
        <v>7.3688507627537095E-4</v>
      </c>
      <c r="AJ70" s="21">
        <v>8.2915736326697202E-4</v>
      </c>
      <c r="AK70" s="21">
        <v>7.3643200834024459E-4</v>
      </c>
      <c r="AL70" s="21">
        <v>8.8195782280887629E-5</v>
      </c>
      <c r="AM70" s="21">
        <v>0</v>
      </c>
      <c r="AN70" s="21">
        <v>0</v>
      </c>
      <c r="AO70" s="21">
        <v>0</v>
      </c>
      <c r="AP70" s="21">
        <v>0</v>
      </c>
      <c r="AQ70" s="21">
        <v>0</v>
      </c>
      <c r="AR70" s="21">
        <v>0</v>
      </c>
      <c r="AS70" s="21">
        <v>0</v>
      </c>
      <c r="AT70" s="21">
        <v>0</v>
      </c>
      <c r="AU70" s="21">
        <v>0</v>
      </c>
      <c r="AV70" s="21">
        <v>0</v>
      </c>
      <c r="AW70" s="21">
        <v>0</v>
      </c>
      <c r="AX70" s="21">
        <v>0</v>
      </c>
      <c r="AY70" s="21">
        <v>0</v>
      </c>
      <c r="AZ70" s="21">
        <v>0</v>
      </c>
      <c r="BA70" s="21">
        <v>0</v>
      </c>
      <c r="BB70" s="21">
        <v>6.3428561755870302E-4</v>
      </c>
      <c r="BC70" s="21">
        <v>7.7524954747332198E-4</v>
      </c>
      <c r="BD70" s="21">
        <v>8.8380486492909002E-4</v>
      </c>
      <c r="BE70" s="21">
        <v>6.1666057036958901E-4</v>
      </c>
      <c r="BF70" s="21">
        <v>7.3960487828557604E-4</v>
      </c>
      <c r="BG70" s="21">
        <v>8.2936936008522395E-4</v>
      </c>
      <c r="BH70" s="21">
        <v>7.4649580645025056E-4</v>
      </c>
      <c r="BI70" s="21">
        <v>9.6647452945766273E-5</v>
      </c>
      <c r="BJ70" s="21">
        <v>5.6361424604858704E-4</v>
      </c>
      <c r="BK70" s="21">
        <v>6.8206731086860404E-4</v>
      </c>
      <c r="BL70" s="21">
        <v>7.5190623768136796E-4</v>
      </c>
      <c r="BM70" s="21">
        <v>5.9470997660852703E-4</v>
      </c>
      <c r="BN70" s="21">
        <v>7.0791997987797097E-4</v>
      </c>
      <c r="BO70" s="21">
        <v>7.9236901281532802E-4</v>
      </c>
      <c r="BP70" s="21">
        <v>6.8209779398339758E-4</v>
      </c>
      <c r="BQ70" s="21">
        <v>8.1008979424681326E-5</v>
      </c>
    </row>
    <row r="71" spans="1:69" s="23" customFormat="1" ht="13.5" customHeight="1" x14ac:dyDescent="0.2">
      <c r="A71" s="27"/>
      <c r="B71" s="39" t="s">
        <v>71</v>
      </c>
      <c r="C71" s="23">
        <v>1.6056081684004699E-3</v>
      </c>
      <c r="D71" s="23">
        <v>1.6434204855522701E-3</v>
      </c>
      <c r="E71" s="23">
        <v>1.5827223745576199E-3</v>
      </c>
      <c r="F71" s="23">
        <v>1.6169211539251199E-3</v>
      </c>
      <c r="G71" s="23">
        <v>1.6121680456088702E-3</v>
      </c>
      <c r="H71" s="23">
        <v>2.1848264082814158E-5</v>
      </c>
      <c r="I71" s="23">
        <v>1.51414557870197E-3</v>
      </c>
      <c r="J71" s="23">
        <v>1.57920982523976E-3</v>
      </c>
      <c r="K71" s="23">
        <v>1.6535268509421999E-3</v>
      </c>
      <c r="L71" s="23">
        <v>1.50254923619059E-3</v>
      </c>
      <c r="M71" s="23">
        <v>1.5774130308804501E-3</v>
      </c>
      <c r="N71" s="23">
        <v>1.64325125028569E-3</v>
      </c>
      <c r="O71" s="23">
        <v>1.5783492953734433E-3</v>
      </c>
      <c r="P71" s="23">
        <v>5.7348804001088153E-5</v>
      </c>
      <c r="Q71" s="23">
        <v>0</v>
      </c>
      <c r="R71" s="23">
        <v>0</v>
      </c>
      <c r="S71" s="23">
        <v>0</v>
      </c>
      <c r="T71" s="23">
        <v>0</v>
      </c>
      <c r="U71" s="23">
        <v>0</v>
      </c>
      <c r="V71" s="23">
        <v>0</v>
      </c>
      <c r="W71" s="23">
        <v>0</v>
      </c>
      <c r="X71" s="23">
        <v>0</v>
      </c>
      <c r="Y71" s="23">
        <v>0</v>
      </c>
      <c r="Z71" s="23">
        <v>0</v>
      </c>
      <c r="AA71" s="23">
        <v>0</v>
      </c>
      <c r="AB71" s="23">
        <v>0</v>
      </c>
      <c r="AC71" s="23">
        <v>0</v>
      </c>
      <c r="AD71" s="23">
        <v>0</v>
      </c>
      <c r="AE71" s="23">
        <v>0</v>
      </c>
      <c r="AF71" s="23">
        <v>1.6798303861317301E-3</v>
      </c>
      <c r="AG71" s="23">
        <v>1.7902192198501199E-3</v>
      </c>
      <c r="AH71" s="23">
        <v>1.8645103132340099E-3</v>
      </c>
      <c r="AI71" s="23">
        <v>1.79124717060461E-3</v>
      </c>
      <c r="AJ71" s="23">
        <v>1.86426801024552E-3</v>
      </c>
      <c r="AK71" s="23">
        <v>1.7980150200131982E-3</v>
      </c>
      <c r="AL71" s="23">
        <v>6.7653926281838948E-5</v>
      </c>
      <c r="AM71" s="23">
        <v>0</v>
      </c>
      <c r="AN71" s="23">
        <v>0</v>
      </c>
      <c r="AO71" s="23">
        <v>0</v>
      </c>
      <c r="AP71" s="23">
        <v>0</v>
      </c>
      <c r="AQ71" s="23">
        <v>0</v>
      </c>
      <c r="AR71" s="23">
        <v>0</v>
      </c>
      <c r="AS71" s="23">
        <v>0</v>
      </c>
      <c r="AT71" s="23">
        <v>0</v>
      </c>
      <c r="AU71" s="23">
        <v>0</v>
      </c>
      <c r="AV71" s="23">
        <v>0</v>
      </c>
      <c r="AW71" s="23">
        <v>0</v>
      </c>
      <c r="AX71" s="23">
        <v>0</v>
      </c>
      <c r="AY71" s="23">
        <v>0</v>
      </c>
      <c r="AZ71" s="23">
        <v>0</v>
      </c>
      <c r="BA71" s="23">
        <v>0</v>
      </c>
      <c r="BB71" s="23">
        <v>1.84797953587235E-3</v>
      </c>
      <c r="BC71" s="23">
        <v>1.9533811159152502E-3</v>
      </c>
      <c r="BD71" s="23">
        <v>2.0536533676700202E-3</v>
      </c>
      <c r="BE71" s="23">
        <v>1.80497075715238E-3</v>
      </c>
      <c r="BF71" s="23">
        <v>1.9036145595258301E-3</v>
      </c>
      <c r="BG71" s="23">
        <v>1.9990748939146402E-3</v>
      </c>
      <c r="BH71" s="23">
        <v>1.9271123716750784E-3</v>
      </c>
      <c r="BI71" s="23">
        <v>8.5258432695952177E-5</v>
      </c>
      <c r="BJ71" s="23">
        <v>1.65480075062561E-3</v>
      </c>
      <c r="BK71" s="23">
        <v>1.7353435299230599E-3</v>
      </c>
      <c r="BL71" s="23">
        <v>1.8081991231765899E-3</v>
      </c>
      <c r="BM71" s="23">
        <v>1.6993019243180601E-3</v>
      </c>
      <c r="BN71" s="23">
        <v>1.80282776913387E-3</v>
      </c>
      <c r="BO71" s="23">
        <v>1.86741431725167E-3</v>
      </c>
      <c r="BP71" s="23">
        <v>1.7613145690714765E-3</v>
      </c>
      <c r="BQ71" s="23">
        <v>7.1930429653285034E-5</v>
      </c>
    </row>
    <row r="72" spans="1:69" s="24" customFormat="1" ht="13.5" customHeight="1" thickBot="1" x14ac:dyDescent="0.25">
      <c r="A72" s="27"/>
      <c r="B72" s="157" t="s">
        <v>72</v>
      </c>
      <c r="C72" s="24">
        <v>4.4072967323076301E-3</v>
      </c>
      <c r="D72" s="24">
        <v>4.4517155678057904E-3</v>
      </c>
      <c r="E72" s="24">
        <v>4.3995811866321304E-3</v>
      </c>
      <c r="F72" s="24">
        <v>4.4308957726637696E-3</v>
      </c>
      <c r="G72" s="24">
        <v>4.4223723148523299E-3</v>
      </c>
      <c r="H72" s="24">
        <v>2.0496246861107234E-5</v>
      </c>
      <c r="I72" s="24">
        <v>4.2057725355140003E-3</v>
      </c>
      <c r="J72" s="24">
        <v>4.2879759319364996E-3</v>
      </c>
      <c r="K72" s="24">
        <v>4.3607955451106803E-3</v>
      </c>
      <c r="L72" s="24">
        <v>4.2030633564198198E-3</v>
      </c>
      <c r="M72" s="24">
        <v>4.2830971559548901E-3</v>
      </c>
      <c r="N72" s="24">
        <v>4.3100509261294901E-3</v>
      </c>
      <c r="O72" s="24">
        <v>4.275125908510897E-3</v>
      </c>
      <c r="P72" s="24">
        <v>5.5962203224700046E-5</v>
      </c>
      <c r="Q72" s="24">
        <v>0</v>
      </c>
      <c r="R72" s="24">
        <v>0</v>
      </c>
      <c r="S72" s="24">
        <v>0</v>
      </c>
      <c r="T72" s="24">
        <v>0</v>
      </c>
      <c r="U72" s="24">
        <v>0</v>
      </c>
      <c r="V72" s="24">
        <v>0</v>
      </c>
      <c r="W72" s="24">
        <v>0</v>
      </c>
      <c r="X72" s="24">
        <v>0</v>
      </c>
      <c r="Y72" s="24">
        <v>0</v>
      </c>
      <c r="Z72" s="24">
        <v>0</v>
      </c>
      <c r="AA72" s="24">
        <v>0</v>
      </c>
      <c r="AB72" s="24">
        <v>0</v>
      </c>
      <c r="AC72" s="24">
        <v>0</v>
      </c>
      <c r="AD72" s="24">
        <v>0</v>
      </c>
      <c r="AE72" s="24">
        <v>0</v>
      </c>
      <c r="AF72" s="24">
        <v>4.4989945034385002E-3</v>
      </c>
      <c r="AG72" s="24">
        <v>4.5817774340406502E-3</v>
      </c>
      <c r="AH72" s="24">
        <v>4.6946621543359898E-3</v>
      </c>
      <c r="AI72" s="24">
        <v>4.5844083082485602E-3</v>
      </c>
      <c r="AJ72" s="24">
        <v>4.6940520581287603E-3</v>
      </c>
      <c r="AK72" s="24">
        <v>4.6107788916384925E-3</v>
      </c>
      <c r="AL72" s="24">
        <v>7.4837241630707618E-5</v>
      </c>
      <c r="AM72" s="24">
        <v>0</v>
      </c>
      <c r="AN72" s="24">
        <v>0</v>
      </c>
      <c r="AO72" s="24">
        <v>0</v>
      </c>
      <c r="AP72" s="24">
        <v>0</v>
      </c>
      <c r="AQ72" s="24">
        <v>0</v>
      </c>
      <c r="AR72" s="24">
        <v>0</v>
      </c>
      <c r="AS72" s="24">
        <v>0</v>
      </c>
      <c r="AT72" s="24">
        <v>0</v>
      </c>
      <c r="AU72" s="24">
        <v>0</v>
      </c>
      <c r="AV72" s="24">
        <v>0</v>
      </c>
      <c r="AW72" s="24">
        <v>0</v>
      </c>
      <c r="AX72" s="24">
        <v>0</v>
      </c>
      <c r="AY72" s="24">
        <v>0</v>
      </c>
      <c r="AZ72" s="24">
        <v>0</v>
      </c>
      <c r="BA72" s="24">
        <v>0</v>
      </c>
      <c r="BB72" s="24">
        <v>5.08166684510215E-3</v>
      </c>
      <c r="BC72" s="24">
        <v>5.1975594462980697E-3</v>
      </c>
      <c r="BD72" s="24">
        <v>5.2788777982040397E-3</v>
      </c>
      <c r="BE72" s="24">
        <v>4.96222582866196E-3</v>
      </c>
      <c r="BF72" s="24">
        <v>5.0701728969143297E-3</v>
      </c>
      <c r="BG72" s="24">
        <v>5.1251721655475504E-3</v>
      </c>
      <c r="BH72" s="24">
        <v>5.1192791634546821E-3</v>
      </c>
      <c r="BI72" s="24">
        <v>1.0010504170159246E-4</v>
      </c>
      <c r="BJ72" s="24">
        <v>4.5032230408740799E-3</v>
      </c>
      <c r="BK72" s="24">
        <v>4.5852018298651797E-3</v>
      </c>
      <c r="BL72" s="24">
        <v>4.6743065888190903E-3</v>
      </c>
      <c r="BM72" s="24">
        <v>4.5956439294676001E-3</v>
      </c>
      <c r="BN72" s="24">
        <v>4.6865114987132001E-3</v>
      </c>
      <c r="BO72" s="24">
        <v>4.7701215011852604E-3</v>
      </c>
      <c r="BP72" s="24">
        <v>4.6358347314874012E-3</v>
      </c>
      <c r="BQ72" s="24">
        <v>8.5484898120367014E-5</v>
      </c>
    </row>
    <row r="73" spans="1:69" x14ac:dyDescent="0.2">
      <c r="A73" s="13"/>
      <c r="B73" s="156"/>
    </row>
    <row r="74" spans="1:69" x14ac:dyDescent="0.2">
      <c r="A74" s="13"/>
      <c r="B74" s="156"/>
    </row>
    <row r="75" spans="1:69" x14ac:dyDescent="0.2">
      <c r="A75" s="13"/>
      <c r="B75" s="156"/>
    </row>
    <row r="76" spans="1:69" x14ac:dyDescent="0.2">
      <c r="A76" s="13"/>
      <c r="B76" s="156"/>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56" customWidth="1"/>
    <col min="2" max="2" width="13.42578125" style="56" customWidth="1"/>
    <col min="3" max="3" width="12.5703125" style="56" customWidth="1"/>
    <col min="4" max="4" width="14.28515625" style="56" customWidth="1"/>
    <col min="5" max="5" width="12.5703125" style="56" customWidth="1"/>
    <col min="6" max="6" width="12.28515625" style="56" customWidth="1"/>
    <col min="7" max="8" width="12.140625" style="56" customWidth="1"/>
    <col min="9" max="9" width="11.42578125" style="56" customWidth="1"/>
    <col min="10" max="10" width="14.5703125" style="56" customWidth="1"/>
    <col min="11" max="11" width="11.85546875" style="56" customWidth="1"/>
    <col min="12" max="12" width="11.7109375" style="56" customWidth="1"/>
    <col min="13" max="13" width="13.85546875" style="56" customWidth="1"/>
    <col min="14" max="14" width="11.28515625" style="56" customWidth="1"/>
    <col min="15" max="15" width="11" style="56" customWidth="1"/>
    <col min="16" max="16" width="6.7109375" style="56" customWidth="1"/>
    <col min="17" max="17" width="11" style="56" customWidth="1"/>
    <col min="18" max="18" width="14.42578125" style="56" customWidth="1"/>
    <col min="19" max="19" width="13.42578125" style="56" customWidth="1"/>
    <col min="20" max="20" width="16.42578125" style="56" customWidth="1"/>
    <col min="21" max="21" width="16.140625" style="56" customWidth="1"/>
    <col min="22" max="22" width="11.85546875" style="56" customWidth="1"/>
    <col min="23" max="23" width="12.7109375" style="56" customWidth="1"/>
    <col min="24" max="24" width="13.42578125" style="56" customWidth="1"/>
    <col min="25" max="25" width="10.85546875" style="56" customWidth="1"/>
    <col min="26" max="26" width="53" style="56" customWidth="1"/>
    <col min="27" max="27" width="11" style="56" customWidth="1"/>
    <col min="28" max="77" width="0.85546875" style="56" customWidth="1"/>
    <col min="78" max="16384" width="9.140625" style="56"/>
  </cols>
  <sheetData>
    <row r="1" spans="1:28" ht="9.75" customHeight="1" x14ac:dyDescent="0.2">
      <c r="R1" s="4"/>
      <c r="S1" s="5"/>
      <c r="T1" s="5"/>
      <c r="U1" s="5"/>
      <c r="V1" s="5"/>
      <c r="W1" s="5"/>
      <c r="X1" s="3"/>
      <c r="Y1" s="2"/>
    </row>
    <row r="2" spans="1:28" ht="15.75" x14ac:dyDescent="0.2">
      <c r="A2" s="57" t="s">
        <v>82</v>
      </c>
      <c r="C2" s="58" t="s">
        <v>81</v>
      </c>
      <c r="D2" s="45" t="s">
        <v>7</v>
      </c>
      <c r="E2" s="45"/>
      <c r="F2" s="45" t="s">
        <v>8</v>
      </c>
      <c r="G2" s="59" t="s">
        <v>9</v>
      </c>
      <c r="H2" s="45" t="s">
        <v>10</v>
      </c>
      <c r="I2" s="60"/>
      <c r="J2" s="60" t="s">
        <v>44</v>
      </c>
      <c r="K2" s="60"/>
      <c r="L2" s="61"/>
      <c r="M2" s="61"/>
      <c r="N2" s="61"/>
      <c r="O2" s="61"/>
      <c r="P2" s="2"/>
      <c r="Q2" s="2"/>
      <c r="R2" s="62"/>
      <c r="S2" s="62"/>
      <c r="T2" s="62"/>
      <c r="U2" s="62"/>
      <c r="V2" s="62"/>
      <c r="W2" s="62"/>
      <c r="X2" s="62"/>
      <c r="Y2" s="62"/>
      <c r="Z2" s="2"/>
      <c r="AA2" s="2"/>
      <c r="AB2" s="2"/>
    </row>
    <row r="3" spans="1:28" ht="16.5" thickBot="1" x14ac:dyDescent="0.25">
      <c r="C3" s="63" t="s">
        <v>250</v>
      </c>
      <c r="D3" s="45">
        <f>LARGE(O30:O250,1)</f>
        <v>14.021119509012831</v>
      </c>
      <c r="E3" s="45"/>
      <c r="F3" s="45">
        <f>LARGE(D6:H6,1)</f>
        <v>14.021119509012831</v>
      </c>
      <c r="G3" s="45" t="e">
        <f>LARGE(D6:H6,2)</f>
        <v>#NUM!</v>
      </c>
      <c r="H3" s="45" t="e">
        <f>LARGE(D6:H6,3)</f>
        <v>#NUM!</v>
      </c>
      <c r="I3" s="45"/>
      <c r="J3" s="45">
        <v>100</v>
      </c>
      <c r="K3" s="45"/>
      <c r="L3" s="61"/>
      <c r="M3" s="61"/>
      <c r="N3" s="61"/>
      <c r="O3" s="61"/>
      <c r="P3" s="2"/>
      <c r="Q3" s="2"/>
      <c r="R3" s="55"/>
      <c r="S3" s="55"/>
      <c r="T3" s="55"/>
      <c r="U3" s="55"/>
      <c r="V3" s="55"/>
      <c r="W3" s="55"/>
      <c r="X3" s="55"/>
      <c r="Y3" s="55"/>
      <c r="Z3" s="2"/>
      <c r="AA3" s="2"/>
      <c r="AB3" s="2"/>
    </row>
    <row r="4" spans="1:28" ht="15.75" x14ac:dyDescent="0.25">
      <c r="A4" s="64" t="s">
        <v>11</v>
      </c>
      <c r="B4" s="65">
        <f>(SUMIF(I30:I250, "&gt;0")+SUMIF(I30:I250, "&lt;0"))/100</f>
        <v>2.476553267982585</v>
      </c>
      <c r="C4" s="63" t="s">
        <v>250</v>
      </c>
      <c r="D4" s="66"/>
      <c r="E4" s="2"/>
      <c r="F4" s="2"/>
      <c r="H4" s="2"/>
      <c r="I4" s="61"/>
      <c r="J4" s="61"/>
      <c r="K4" s="61"/>
      <c r="L4" s="61"/>
      <c r="M4" s="61"/>
      <c r="N4" s="61"/>
      <c r="O4" s="61"/>
      <c r="P4" s="2"/>
      <c r="Q4" s="2"/>
      <c r="R4" s="55"/>
      <c r="S4" s="55"/>
      <c r="T4" s="55"/>
      <c r="U4" s="55"/>
      <c r="V4" s="55"/>
      <c r="W4" s="55"/>
      <c r="X4" s="55"/>
      <c r="Y4" s="55"/>
      <c r="Z4" s="2"/>
      <c r="AA4" s="2"/>
      <c r="AB4" s="2"/>
    </row>
    <row r="5" spans="1:28" ht="15.75" x14ac:dyDescent="0.25">
      <c r="A5" s="67" t="s">
        <v>12</v>
      </c>
      <c r="B5" s="68">
        <f>SQRT((SUMIF(J30:J250, "&gt;0")+SUMIF(J30:J250, "&lt;0"))/100)</f>
        <v>0.72356492605039557</v>
      </c>
      <c r="C5" s="69"/>
      <c r="D5" s="58" t="s">
        <v>13</v>
      </c>
      <c r="E5" s="58" t="s">
        <v>14</v>
      </c>
      <c r="F5" s="58" t="s">
        <v>15</v>
      </c>
      <c r="G5" s="70" t="s">
        <v>16</v>
      </c>
      <c r="H5" s="58" t="s">
        <v>17</v>
      </c>
      <c r="I5" s="61"/>
      <c r="J5" s="61"/>
      <c r="K5" s="61"/>
      <c r="L5" s="61"/>
      <c r="M5" s="61"/>
      <c r="N5" s="61"/>
      <c r="O5" s="61"/>
      <c r="P5" s="2"/>
      <c r="Q5" s="2"/>
      <c r="R5" s="55"/>
      <c r="S5" s="55"/>
      <c r="T5" s="55"/>
      <c r="U5" s="55"/>
      <c r="V5" s="55"/>
      <c r="W5" s="55"/>
      <c r="X5" s="55"/>
      <c r="Y5" s="55"/>
      <c r="Z5" s="2"/>
      <c r="AA5" s="2"/>
      <c r="AB5" s="2"/>
    </row>
    <row r="6" spans="1:28" ht="15.75" x14ac:dyDescent="0.25">
      <c r="A6" s="67" t="s">
        <v>18</v>
      </c>
      <c r="B6" s="68">
        <f>(SUMIF(K30:K250, "&gt;0")+SUMIF(K30:K250, "&lt;0"))/((100)*(B5)^3)</f>
        <v>6.5608621680175219</v>
      </c>
      <c r="C6" s="69"/>
      <c r="D6" s="58">
        <v>14.021119509012831</v>
      </c>
      <c r="E6" s="58"/>
      <c r="F6" s="58"/>
      <c r="G6" s="70"/>
      <c r="H6" s="58"/>
      <c r="I6" s="61"/>
      <c r="J6" s="61"/>
      <c r="K6" s="61"/>
      <c r="L6" s="61"/>
      <c r="M6" s="61"/>
      <c r="N6" s="61"/>
      <c r="O6" s="61"/>
      <c r="P6" s="2"/>
      <c r="Q6" s="2"/>
      <c r="R6" s="55"/>
      <c r="S6" s="55"/>
      <c r="T6" s="55"/>
      <c r="U6" s="55"/>
      <c r="V6" s="55"/>
      <c r="W6" s="55"/>
      <c r="X6" s="55"/>
      <c r="Y6" s="55"/>
      <c r="Z6" s="2"/>
      <c r="AA6" s="2"/>
      <c r="AB6" s="2"/>
    </row>
    <row r="7" spans="1:28" ht="16.5" thickBot="1" x14ac:dyDescent="0.3">
      <c r="A7" s="71" t="s">
        <v>19</v>
      </c>
      <c r="B7" s="72">
        <f>(SUMIF(L30:L250, "&gt;0")+SUMIF(L30:L250, "&lt;0"))/((100)*(B5)^4)</f>
        <v>62.229748451045957</v>
      </c>
      <c r="C7" s="73"/>
      <c r="D7" s="66"/>
      <c r="E7" s="2"/>
      <c r="F7" s="2"/>
      <c r="H7" s="2"/>
      <c r="I7" s="61"/>
      <c r="J7" s="61"/>
      <c r="K7" s="61"/>
      <c r="L7" s="61"/>
      <c r="M7" s="61"/>
      <c r="N7" s="61"/>
      <c r="O7" s="61"/>
      <c r="P7" s="2"/>
      <c r="Q7" s="2"/>
      <c r="R7" s="55"/>
      <c r="S7" s="55"/>
      <c r="T7" s="55"/>
      <c r="U7" s="55"/>
      <c r="V7" s="55"/>
      <c r="W7" s="55"/>
      <c r="X7" s="55"/>
      <c r="Y7" s="55"/>
      <c r="Z7" s="2"/>
      <c r="AA7" s="2"/>
      <c r="AB7" s="2"/>
    </row>
    <row r="8" spans="1:28" ht="15.75" x14ac:dyDescent="0.25">
      <c r="C8" s="74"/>
      <c r="D8" s="58" t="s">
        <v>107</v>
      </c>
      <c r="E8" s="2" t="s">
        <v>125</v>
      </c>
      <c r="F8" s="2"/>
      <c r="H8" s="2"/>
      <c r="I8" s="61"/>
      <c r="J8" s="61"/>
      <c r="K8" s="61"/>
      <c r="L8" s="61"/>
      <c r="M8" s="61"/>
      <c r="N8" s="61"/>
      <c r="O8" s="61"/>
      <c r="P8" s="2"/>
      <c r="Q8" s="2"/>
      <c r="R8" s="55"/>
      <c r="S8" s="55"/>
      <c r="T8" s="55"/>
      <c r="U8" s="55"/>
      <c r="V8" s="55"/>
      <c r="W8" s="55"/>
      <c r="X8" s="55"/>
      <c r="Y8" s="55"/>
      <c r="Z8" s="2"/>
      <c r="AA8" s="2"/>
      <c r="AB8" s="2"/>
    </row>
    <row r="9" spans="1:28" ht="15.75" x14ac:dyDescent="0.2">
      <c r="A9" s="56" t="s">
        <v>20</v>
      </c>
      <c r="C9" s="58"/>
      <c r="D9" s="58" t="s">
        <v>199</v>
      </c>
      <c r="E9" s="45">
        <f>LARGE(O30:O250,1)</f>
        <v>14.021119509012831</v>
      </c>
      <c r="F9" s="2"/>
      <c r="H9" s="2"/>
      <c r="I9" s="61"/>
      <c r="J9" s="61"/>
      <c r="K9" s="61"/>
      <c r="L9" s="61"/>
      <c r="M9" s="61"/>
      <c r="N9" s="61"/>
      <c r="O9" s="61"/>
      <c r="P9" s="2"/>
      <c r="Q9" s="2"/>
      <c r="R9" s="55"/>
      <c r="S9" s="55"/>
      <c r="T9" s="55"/>
      <c r="U9" s="55"/>
      <c r="V9" s="55"/>
      <c r="W9" s="55"/>
      <c r="X9" s="55"/>
      <c r="Y9" s="55"/>
      <c r="Z9" s="2"/>
      <c r="AA9" s="2"/>
      <c r="AB9" s="2"/>
    </row>
    <row r="10" spans="1:28" ht="15.75" x14ac:dyDescent="0.2">
      <c r="A10" s="75">
        <f>SUM(G30:G250)</f>
        <v>99.969210000000061</v>
      </c>
      <c r="C10" s="76"/>
      <c r="D10" s="158" t="s">
        <v>127</v>
      </c>
      <c r="E10" s="2" t="s">
        <v>128</v>
      </c>
      <c r="F10" s="2"/>
      <c r="H10" s="2"/>
      <c r="I10" s="61"/>
      <c r="J10" s="61"/>
      <c r="K10" s="61"/>
      <c r="L10" s="61"/>
      <c r="M10" s="61"/>
      <c r="N10" s="61"/>
      <c r="O10" s="61"/>
      <c r="P10" s="2"/>
      <c r="Q10" s="2"/>
      <c r="R10" s="55"/>
      <c r="S10" s="55"/>
      <c r="T10" s="55"/>
      <c r="U10" s="55"/>
      <c r="V10" s="55"/>
      <c r="W10" s="55"/>
      <c r="X10" s="55"/>
      <c r="Y10" s="55"/>
      <c r="Z10" s="2"/>
      <c r="AA10" s="2"/>
      <c r="AB10" s="2"/>
    </row>
    <row r="11" spans="1:28" ht="15.75" x14ac:dyDescent="0.25">
      <c r="C11" s="69"/>
      <c r="D11" s="158">
        <v>71</v>
      </c>
      <c r="E11" s="159">
        <v>4</v>
      </c>
      <c r="F11" s="2"/>
      <c r="G11" s="56">
        <f>(((2.095-1)/(11-1))*(513.74-43.91))+43.91</f>
        <v>95.356385000000017</v>
      </c>
      <c r="H11" s="154"/>
      <c r="I11" s="61"/>
      <c r="J11" s="61"/>
      <c r="K11" s="61"/>
      <c r="L11" s="61"/>
      <c r="M11" s="61"/>
      <c r="N11" s="61"/>
      <c r="O11" s="61"/>
      <c r="P11" s="2"/>
      <c r="Q11" s="2"/>
      <c r="R11" s="55"/>
      <c r="S11" s="55"/>
      <c r="T11" s="55"/>
      <c r="U11" s="55"/>
      <c r="V11" s="55"/>
      <c r="W11" s="55"/>
      <c r="X11" s="55"/>
      <c r="Y11" s="55"/>
      <c r="Z11" s="2"/>
      <c r="AA11" s="2"/>
      <c r="AB11" s="2"/>
    </row>
    <row r="12" spans="1:28" ht="15.75" x14ac:dyDescent="0.25">
      <c r="A12" s="56" t="s">
        <v>21</v>
      </c>
      <c r="C12" s="69"/>
      <c r="D12" s="66"/>
      <c r="E12" s="2"/>
      <c r="F12" s="2"/>
      <c r="H12" s="2"/>
      <c r="I12" s="61"/>
      <c r="J12" s="61"/>
      <c r="K12" s="61"/>
      <c r="L12" s="61"/>
      <c r="M12" s="61"/>
      <c r="N12" s="61"/>
      <c r="O12" s="61"/>
      <c r="P12" s="2"/>
      <c r="Q12" s="2"/>
      <c r="R12" s="55"/>
      <c r="S12" s="55"/>
      <c r="T12" s="55"/>
      <c r="U12" s="55"/>
      <c r="V12" s="55"/>
      <c r="W12" s="55"/>
      <c r="X12" s="55"/>
      <c r="Y12" s="55"/>
      <c r="Z12" s="2"/>
      <c r="AA12" s="2"/>
      <c r="AB12" s="2"/>
    </row>
    <row r="13" spans="1:28" ht="15.75" x14ac:dyDescent="0.25">
      <c r="A13" s="56">
        <f>SUMIF(N31:N250, "&gt;0")</f>
        <v>743.22454935843859</v>
      </c>
      <c r="C13" s="69"/>
      <c r="D13" s="66"/>
      <c r="E13" s="2"/>
      <c r="F13" s="2"/>
      <c r="G13" s="2"/>
      <c r="H13" s="2"/>
      <c r="I13" s="61"/>
      <c r="J13" s="61"/>
      <c r="K13" s="61"/>
      <c r="L13" s="61"/>
      <c r="M13" s="61"/>
      <c r="N13" s="61"/>
      <c r="O13" s="61"/>
      <c r="P13" s="2"/>
      <c r="Q13" s="2"/>
      <c r="R13" s="55"/>
      <c r="S13" s="55"/>
      <c r="T13" s="55"/>
      <c r="U13" s="55"/>
      <c r="V13" s="55"/>
      <c r="W13" s="55"/>
      <c r="X13" s="55"/>
      <c r="Y13" s="55"/>
      <c r="Z13" s="2"/>
      <c r="AA13" s="2"/>
      <c r="AB13" s="2"/>
    </row>
    <row r="14" spans="1:28" ht="30.75" thickBot="1" x14ac:dyDescent="0.45">
      <c r="A14" s="56" t="s">
        <v>83</v>
      </c>
      <c r="C14" s="69"/>
      <c r="D14" s="56" t="s">
        <v>94</v>
      </c>
      <c r="F14" s="2"/>
      <c r="G14" s="2"/>
      <c r="H14" s="2"/>
      <c r="I14" s="61"/>
      <c r="J14" s="61"/>
      <c r="K14" s="61"/>
      <c r="L14" s="61"/>
      <c r="M14" s="61"/>
      <c r="N14" s="61"/>
      <c r="O14" s="61"/>
      <c r="P14" s="2"/>
      <c r="Q14" s="2"/>
      <c r="R14" s="55"/>
      <c r="S14" s="55"/>
      <c r="T14" s="55"/>
      <c r="U14" s="55"/>
      <c r="V14" s="55"/>
      <c r="W14" s="55"/>
      <c r="X14" s="55"/>
      <c r="Y14" s="55"/>
      <c r="Z14" s="2"/>
      <c r="AA14" s="2"/>
      <c r="AB14" s="77" t="s">
        <v>78</v>
      </c>
    </row>
    <row r="15" spans="1:28" ht="30" x14ac:dyDescent="0.4">
      <c r="A15" s="64" t="s">
        <v>95</v>
      </c>
      <c r="B15" s="65">
        <f>(SUMIF(Q30:Q250, "&gt;0")+SUMIF(Q30:Q250, "&lt;0"))/100</f>
        <v>192.0266613145688</v>
      </c>
      <c r="C15" s="69"/>
      <c r="D15" s="64" t="s">
        <v>22</v>
      </c>
      <c r="E15" s="65">
        <f>10^((SUMIF(V30:V250, "&gt;0")+SUMIF(V30:V250, "&lt;0"))/100)</f>
        <v>179.67314943231051</v>
      </c>
      <c r="F15" s="2"/>
      <c r="G15" s="2"/>
      <c r="H15" s="46"/>
      <c r="I15" s="61"/>
      <c r="J15" s="61"/>
      <c r="K15" s="61"/>
      <c r="L15" s="61"/>
      <c r="M15" s="61"/>
      <c r="N15" s="61"/>
      <c r="O15" s="61"/>
      <c r="P15" s="2"/>
      <c r="Q15" s="2"/>
      <c r="R15" s="55"/>
      <c r="S15" s="55"/>
      <c r="T15" s="55"/>
      <c r="U15" s="55"/>
      <c r="V15" s="55"/>
      <c r="W15" s="55"/>
      <c r="X15" s="55"/>
      <c r="Y15" s="55"/>
      <c r="Z15" s="2"/>
      <c r="AA15" s="2"/>
      <c r="AB15" s="77" t="s">
        <v>80</v>
      </c>
    </row>
    <row r="16" spans="1:28" ht="15.75" x14ac:dyDescent="0.25">
      <c r="A16" s="67" t="s">
        <v>96</v>
      </c>
      <c r="B16" s="68">
        <f>SQRT((SUMIF(R30:R250, "&gt;0")+SUMIF(R30:R250, "&lt;0"))/100)</f>
        <v>52.225263330952011</v>
      </c>
      <c r="C16" s="69"/>
      <c r="D16" s="67" t="s">
        <v>23</v>
      </c>
      <c r="E16" s="68">
        <f>10^(SQRT((SUMIF(W30:W250, "&gt;0")+SUMIF(W30:W250, "&lt;0"))/100))</f>
        <v>1.6512572846532285</v>
      </c>
      <c r="G16" s="2"/>
      <c r="H16" s="46"/>
      <c r="I16" s="61"/>
      <c r="J16" s="61"/>
      <c r="K16" s="61"/>
      <c r="L16" s="61"/>
      <c r="M16" s="61"/>
      <c r="N16" s="61"/>
      <c r="O16" s="61"/>
      <c r="P16" s="2"/>
      <c r="Q16" s="2"/>
      <c r="R16" s="55"/>
      <c r="S16" s="55"/>
      <c r="T16" s="55"/>
      <c r="U16" s="55"/>
      <c r="V16" s="55"/>
      <c r="W16" s="55"/>
      <c r="X16" s="55"/>
      <c r="Y16" s="55"/>
      <c r="Z16" s="2"/>
      <c r="AA16" s="2"/>
      <c r="AB16" s="2"/>
    </row>
    <row r="17" spans="1:78" ht="15" customHeight="1" x14ac:dyDescent="0.25">
      <c r="A17" s="67" t="s">
        <v>97</v>
      </c>
      <c r="B17" s="68">
        <f>(SUMIF(S30:S250, "&gt;0")+SUMIF(S30:S250, "&lt;0"))/((100)*(B16)^3)</f>
        <v>-0.143082260785035</v>
      </c>
      <c r="C17" s="78"/>
      <c r="D17" s="67" t="s">
        <v>24</v>
      </c>
      <c r="E17" s="68">
        <f>(SUMIF(X30:X250, "&gt;0")+SUMIF(X30:X250, "&lt;0"))/((100)*(LOG(E16))^3)</f>
        <v>-6.5608621680175139</v>
      </c>
      <c r="G17" s="2"/>
      <c r="H17" s="46"/>
      <c r="I17" s="61"/>
      <c r="J17" s="61"/>
      <c r="K17" s="61"/>
      <c r="L17" s="61"/>
      <c r="M17" s="61"/>
      <c r="N17" s="61"/>
      <c r="O17" s="61"/>
      <c r="P17" s="2"/>
      <c r="Q17" s="2"/>
      <c r="R17" s="55"/>
      <c r="S17" s="55"/>
      <c r="T17" s="55"/>
      <c r="U17" s="55"/>
      <c r="V17" s="55"/>
      <c r="W17" s="55"/>
      <c r="X17" s="55"/>
      <c r="Y17" s="55"/>
      <c r="Z17" s="2"/>
      <c r="AA17" s="2"/>
      <c r="AB17" s="2"/>
    </row>
    <row r="18" spans="1:78" ht="22.5" customHeight="1" x14ac:dyDescent="0.35">
      <c r="A18" s="67" t="s">
        <v>98</v>
      </c>
      <c r="B18" s="68">
        <f>(SUMIF(T30:T250, "&gt;0")+SUMIF(T30:T250, "&lt;0"))/((100)*(B16)^4)</f>
        <v>3.9673014029022848</v>
      </c>
      <c r="D18" s="67" t="s">
        <v>25</v>
      </c>
      <c r="E18" s="68">
        <f>(SUMIF(Y30:Y250, "&gt;0")+SUMIF(Y30:Y250, "&lt;0"))/((100)*(LOG(E16))^4)</f>
        <v>62.229748451045893</v>
      </c>
      <c r="F18" s="79"/>
      <c r="G18" s="2"/>
      <c r="H18" s="46"/>
      <c r="I18" s="45"/>
      <c r="J18" s="45"/>
      <c r="K18" s="45"/>
      <c r="L18" s="45"/>
      <c r="N18" s="80"/>
      <c r="O18" s="45"/>
      <c r="P18" s="2"/>
      <c r="Q18" s="2"/>
      <c r="R18" s="4"/>
      <c r="S18" s="2"/>
      <c r="T18" s="6"/>
      <c r="U18" s="9"/>
      <c r="V18" s="6"/>
      <c r="W18" s="81"/>
      <c r="X18" s="82"/>
      <c r="Y18" s="2"/>
      <c r="Z18" s="2"/>
      <c r="AA18" s="2"/>
      <c r="AB18" s="83" t="s">
        <v>79</v>
      </c>
      <c r="AC18" s="84"/>
      <c r="AD18" s="85"/>
      <c r="AE18" s="86"/>
      <c r="BL18" s="168">
        <v>1</v>
      </c>
      <c r="BM18" s="168"/>
      <c r="BN18" s="168"/>
      <c r="BO18" s="168"/>
      <c r="BP18" s="168"/>
      <c r="BQ18" s="168"/>
      <c r="BR18" s="168"/>
      <c r="BS18" s="168"/>
      <c r="BT18" s="168"/>
      <c r="BU18" s="168"/>
      <c r="BV18" s="168"/>
    </row>
    <row r="19" spans="1:78" ht="15" customHeight="1" thickBot="1" x14ac:dyDescent="0.3">
      <c r="A19" s="71" t="s">
        <v>99</v>
      </c>
      <c r="B19" s="87">
        <f>B18-3</f>
        <v>0.96730140290228483</v>
      </c>
      <c r="C19" s="88"/>
      <c r="D19" s="71" t="s">
        <v>26</v>
      </c>
      <c r="E19" s="87">
        <f>E18-3</f>
        <v>59.229748451045893</v>
      </c>
      <c r="F19" s="89"/>
      <c r="G19" s="2"/>
      <c r="H19" s="155"/>
      <c r="I19" s="46"/>
      <c r="J19" s="46"/>
      <c r="K19" s="46"/>
      <c r="L19" s="46"/>
      <c r="N19" s="46"/>
      <c r="O19" s="46"/>
      <c r="P19" s="90"/>
      <c r="Q19" s="2"/>
      <c r="R19" s="91"/>
      <c r="S19" s="92"/>
      <c r="T19" s="93"/>
      <c r="U19" s="4"/>
      <c r="V19" s="4"/>
      <c r="W19" s="4"/>
      <c r="X19" s="2"/>
      <c r="Y19" s="2"/>
      <c r="Z19" s="2"/>
      <c r="AA19" s="2"/>
      <c r="AB19" s="2"/>
    </row>
    <row r="20" spans="1:78" ht="15" x14ac:dyDescent="0.2">
      <c r="A20" s="94"/>
      <c r="B20" s="94"/>
      <c r="C20" s="95"/>
      <c r="D20" s="89"/>
      <c r="E20" s="96"/>
      <c r="F20" s="97"/>
      <c r="H20" s="2"/>
      <c r="I20" s="2"/>
      <c r="J20" s="2"/>
      <c r="K20" s="2"/>
      <c r="L20" s="2"/>
      <c r="M20" s="2"/>
      <c r="N20" s="2"/>
      <c r="O20" s="2"/>
      <c r="P20" s="2"/>
      <c r="Q20" s="2"/>
      <c r="R20" s="4"/>
      <c r="S20" s="6"/>
      <c r="T20" s="98"/>
      <c r="U20" s="4"/>
      <c r="V20" s="4"/>
      <c r="W20" s="2"/>
      <c r="X20" s="6"/>
      <c r="Y20" s="99"/>
      <c r="Z20" s="2"/>
      <c r="AA20" s="2"/>
      <c r="AB20" s="169">
        <v>0</v>
      </c>
      <c r="AC20" s="169"/>
      <c r="AD20" s="169"/>
      <c r="AE20" s="169"/>
      <c r="AF20" s="169"/>
      <c r="BV20" s="167">
        <v>1</v>
      </c>
      <c r="BW20" s="167"/>
      <c r="BX20" s="167"/>
      <c r="BY20" s="167"/>
      <c r="BZ20" s="167"/>
    </row>
    <row r="21" spans="1:78" ht="8.25" customHeight="1" thickBot="1" x14ac:dyDescent="0.25">
      <c r="A21" s="89"/>
      <c r="B21" s="89"/>
      <c r="C21" s="100"/>
      <c r="D21" s="89"/>
      <c r="E21" s="96"/>
      <c r="F21" s="101"/>
      <c r="H21" s="2"/>
      <c r="I21" s="2"/>
      <c r="J21" s="2"/>
      <c r="K21" s="2"/>
      <c r="L21" s="2"/>
      <c r="M21" s="2"/>
      <c r="N21" s="2"/>
      <c r="O21" s="2"/>
      <c r="P21" s="2"/>
      <c r="Q21" s="2"/>
      <c r="R21" s="4"/>
      <c r="S21" s="6"/>
      <c r="T21" s="102"/>
      <c r="U21" s="4"/>
      <c r="V21" s="4"/>
      <c r="W21" s="2"/>
      <c r="X21" s="6"/>
      <c r="Y21" s="99"/>
      <c r="Z21" s="2"/>
      <c r="AA21" s="2"/>
      <c r="AB21" s="2"/>
    </row>
    <row r="22" spans="1:78" ht="18" customHeight="1" thickBot="1" x14ac:dyDescent="0.25">
      <c r="B22" s="89"/>
      <c r="C22" s="100"/>
      <c r="E22" s="96"/>
      <c r="F22" s="103"/>
      <c r="H22" s="2"/>
      <c r="I22" s="2"/>
      <c r="J22" s="2"/>
      <c r="K22" s="2"/>
      <c r="L22" s="2"/>
      <c r="M22" s="2"/>
      <c r="N22" s="2"/>
      <c r="O22" s="2"/>
      <c r="P22" s="2"/>
      <c r="Q22" s="2"/>
      <c r="R22" s="4"/>
      <c r="S22" s="6"/>
      <c r="T22" s="102"/>
      <c r="U22" s="4"/>
      <c r="V22" s="4"/>
      <c r="W22" s="2"/>
      <c r="X22" s="6"/>
      <c r="Y22" s="99"/>
      <c r="Z22" s="2"/>
      <c r="AA22" s="2"/>
      <c r="AB22" s="163"/>
      <c r="AC22" s="164"/>
      <c r="AD22" s="164"/>
      <c r="AE22" s="164"/>
      <c r="AF22" s="164"/>
      <c r="AG22" s="164"/>
      <c r="AH22" s="164"/>
      <c r="AI22" s="164"/>
      <c r="AJ22" s="164"/>
      <c r="AK22" s="164"/>
      <c r="AL22" s="164"/>
      <c r="AM22" s="164"/>
      <c r="AN22" s="164"/>
      <c r="AO22" s="164"/>
      <c r="AP22" s="164"/>
      <c r="AQ22" s="164"/>
      <c r="AR22" s="164"/>
      <c r="AS22" s="164"/>
      <c r="AT22" s="164"/>
      <c r="AU22" s="164"/>
      <c r="AV22" s="164"/>
      <c r="AW22" s="164"/>
      <c r="AX22" s="164"/>
      <c r="AY22" s="164"/>
      <c r="AZ22" s="164"/>
      <c r="BA22" s="164"/>
      <c r="BB22" s="164"/>
      <c r="BC22" s="164"/>
      <c r="BD22" s="164"/>
      <c r="BE22" s="164"/>
      <c r="BF22" s="164"/>
      <c r="BG22" s="164"/>
      <c r="BH22" s="164"/>
      <c r="BI22" s="164"/>
      <c r="BJ22" s="164"/>
      <c r="BK22" s="164"/>
      <c r="BL22" s="164"/>
      <c r="BM22" s="164"/>
      <c r="BN22" s="164"/>
      <c r="BO22" s="164"/>
      <c r="BP22" s="164"/>
      <c r="BQ22" s="164"/>
      <c r="BR22" s="164"/>
      <c r="BS22" s="164"/>
      <c r="BT22" s="164"/>
      <c r="BU22" s="164"/>
      <c r="BV22" s="164"/>
      <c r="BW22" s="164"/>
      <c r="BX22" s="164"/>
      <c r="BY22" s="104"/>
    </row>
    <row r="23" spans="1:78" ht="14.25" customHeight="1" x14ac:dyDescent="0.2">
      <c r="M23" s="2"/>
      <c r="N23" s="2"/>
      <c r="O23" s="2"/>
      <c r="P23" s="2"/>
      <c r="Q23" s="2"/>
      <c r="R23" s="4"/>
      <c r="S23" s="4"/>
      <c r="T23" s="4"/>
      <c r="U23" s="4"/>
      <c r="V23" s="4"/>
      <c r="W23" s="4"/>
      <c r="X23" s="4"/>
      <c r="Y23" s="98"/>
      <c r="Z23" s="2"/>
    </row>
    <row r="24" spans="1:78" x14ac:dyDescent="0.2">
      <c r="A24" s="105"/>
      <c r="B24" s="1"/>
      <c r="C24" s="106"/>
      <c r="D24" s="107"/>
      <c r="E24" s="105"/>
      <c r="F24" s="107"/>
      <c r="G24" s="105"/>
      <c r="H24" s="105"/>
      <c r="I24" s="108" t="s">
        <v>27</v>
      </c>
      <c r="J24" s="109"/>
      <c r="K24" s="109"/>
      <c r="L24" s="110"/>
      <c r="M24" s="1"/>
      <c r="N24" s="111"/>
      <c r="O24" s="1"/>
      <c r="P24" s="2"/>
      <c r="Q24" s="108" t="s">
        <v>27</v>
      </c>
      <c r="R24" s="109"/>
      <c r="S24" s="109"/>
      <c r="T24" s="110"/>
      <c r="U24" s="173" t="s">
        <v>27</v>
      </c>
      <c r="V24" s="174"/>
      <c r="W24" s="174"/>
      <c r="X24" s="174"/>
      <c r="Y24" s="175"/>
      <c r="Z24" s="2"/>
    </row>
    <row r="25" spans="1:78" ht="15.75" customHeight="1" x14ac:dyDescent="0.2">
      <c r="A25" s="112" t="s">
        <v>28</v>
      </c>
      <c r="B25" s="113" t="s">
        <v>85</v>
      </c>
      <c r="C25" s="113" t="s">
        <v>28</v>
      </c>
      <c r="D25" s="113" t="s">
        <v>85</v>
      </c>
      <c r="E25" s="112" t="s">
        <v>29</v>
      </c>
      <c r="F25" s="112" t="s">
        <v>30</v>
      </c>
      <c r="G25" s="112" t="s">
        <v>30</v>
      </c>
      <c r="H25" s="112" t="s">
        <v>28</v>
      </c>
      <c r="I25" s="170" t="s">
        <v>84</v>
      </c>
      <c r="J25" s="171"/>
      <c r="K25" s="171"/>
      <c r="L25" s="172"/>
      <c r="M25" s="113" t="s">
        <v>85</v>
      </c>
      <c r="N25" s="114" t="s">
        <v>31</v>
      </c>
      <c r="O25" s="115"/>
      <c r="P25" s="2"/>
      <c r="Q25" s="170" t="s">
        <v>91</v>
      </c>
      <c r="R25" s="171"/>
      <c r="S25" s="171"/>
      <c r="T25" s="172"/>
      <c r="U25" s="170" t="s">
        <v>102</v>
      </c>
      <c r="V25" s="171"/>
      <c r="W25" s="171"/>
      <c r="X25" s="171"/>
      <c r="Y25" s="172"/>
      <c r="Z25" s="2"/>
      <c r="AB25" s="116"/>
    </row>
    <row r="26" spans="1:78" ht="13.5" customHeight="1" x14ac:dyDescent="0.2">
      <c r="A26" s="112" t="s">
        <v>32</v>
      </c>
      <c r="B26" s="113" t="s">
        <v>32</v>
      </c>
      <c r="C26" s="113" t="s">
        <v>33</v>
      </c>
      <c r="D26" s="59" t="s">
        <v>33</v>
      </c>
      <c r="E26" s="112" t="s">
        <v>34</v>
      </c>
      <c r="F26" s="112" t="s">
        <v>86</v>
      </c>
      <c r="G26" s="112" t="s">
        <v>35</v>
      </c>
      <c r="H26" s="112" t="s">
        <v>32</v>
      </c>
      <c r="I26" s="117"/>
      <c r="J26" s="118"/>
      <c r="K26" s="119"/>
      <c r="L26" s="120"/>
      <c r="M26" s="113" t="s">
        <v>32</v>
      </c>
      <c r="N26" s="114" t="s">
        <v>36</v>
      </c>
      <c r="O26" s="115"/>
      <c r="P26" s="119"/>
      <c r="Q26" s="117"/>
      <c r="R26" s="4"/>
      <c r="S26" s="6"/>
      <c r="T26" s="121"/>
      <c r="U26" s="122"/>
      <c r="V26" s="123"/>
      <c r="W26" s="123"/>
      <c r="X26" s="6"/>
      <c r="Y26" s="124"/>
      <c r="Z26" s="2"/>
      <c r="AB26" s="125"/>
    </row>
    <row r="27" spans="1:78" ht="13.5" customHeight="1" x14ac:dyDescent="0.2">
      <c r="A27" s="120"/>
      <c r="B27" s="120"/>
      <c r="C27" s="120"/>
      <c r="D27" s="120"/>
      <c r="E27" s="120"/>
      <c r="F27" s="120"/>
      <c r="G27" s="112"/>
      <c r="H27" s="120"/>
      <c r="I27" s="117"/>
      <c r="J27" s="2"/>
      <c r="K27" s="2"/>
      <c r="L27" s="120"/>
      <c r="M27" s="120"/>
      <c r="N27" s="126"/>
      <c r="O27" s="127"/>
      <c r="P27" s="2"/>
      <c r="Q27" s="117"/>
      <c r="R27" s="4"/>
      <c r="S27" s="6"/>
      <c r="T27" s="121"/>
      <c r="U27" s="122"/>
      <c r="V27" s="123"/>
      <c r="W27" s="123"/>
      <c r="X27" s="6"/>
      <c r="Y27" s="124"/>
      <c r="Z27" s="2"/>
    </row>
    <row r="28" spans="1:78" ht="14.25" x14ac:dyDescent="0.2">
      <c r="A28" s="112" t="s">
        <v>0</v>
      </c>
      <c r="B28" s="113" t="s">
        <v>0</v>
      </c>
      <c r="C28" s="113" t="s">
        <v>37</v>
      </c>
      <c r="D28" s="113" t="s">
        <v>37</v>
      </c>
      <c r="E28" s="112" t="s">
        <v>38</v>
      </c>
      <c r="F28" s="112" t="s">
        <v>38</v>
      </c>
      <c r="G28" s="112" t="s">
        <v>39</v>
      </c>
      <c r="H28" s="112" t="s">
        <v>106</v>
      </c>
      <c r="I28" s="128" t="s">
        <v>87</v>
      </c>
      <c r="J28" s="45" t="s">
        <v>88</v>
      </c>
      <c r="K28" s="45" t="s">
        <v>90</v>
      </c>
      <c r="L28" s="113" t="s">
        <v>89</v>
      </c>
      <c r="M28" s="113" t="s">
        <v>106</v>
      </c>
      <c r="N28" s="129" t="s">
        <v>40</v>
      </c>
      <c r="O28" s="130" t="s">
        <v>38</v>
      </c>
      <c r="P28" s="45"/>
      <c r="Q28" s="128" t="s">
        <v>87</v>
      </c>
      <c r="R28" s="45" t="s">
        <v>88</v>
      </c>
      <c r="S28" s="45" t="s">
        <v>90</v>
      </c>
      <c r="T28" s="113" t="s">
        <v>89</v>
      </c>
      <c r="U28" s="122" t="s">
        <v>92</v>
      </c>
      <c r="V28" s="131" t="s">
        <v>93</v>
      </c>
      <c r="W28" s="45" t="s">
        <v>103</v>
      </c>
      <c r="X28" s="45" t="s">
        <v>104</v>
      </c>
      <c r="Y28" s="127" t="s">
        <v>105</v>
      </c>
      <c r="Z28" s="2"/>
    </row>
    <row r="29" spans="1:78" x14ac:dyDescent="0.2">
      <c r="A29" s="132"/>
      <c r="B29" s="133"/>
      <c r="C29" s="134"/>
      <c r="D29" s="135"/>
      <c r="E29" s="136"/>
      <c r="F29" s="136"/>
      <c r="G29" s="137"/>
      <c r="H29" s="132"/>
      <c r="I29" s="138"/>
      <c r="J29" s="139"/>
      <c r="K29" s="139"/>
      <c r="L29" s="133"/>
      <c r="M29" s="133"/>
      <c r="N29" s="135"/>
      <c r="O29" s="140"/>
      <c r="P29" s="2"/>
      <c r="Q29" s="137"/>
      <c r="R29" s="137"/>
      <c r="S29" s="137"/>
      <c r="T29" s="137"/>
      <c r="U29" s="141"/>
      <c r="V29" s="142"/>
      <c r="W29" s="142"/>
      <c r="X29" s="143"/>
      <c r="Y29" s="144"/>
      <c r="Z29" s="2"/>
    </row>
    <row r="30" spans="1:78" x14ac:dyDescent="0.2">
      <c r="A30" s="145">
        <v>1.909</v>
      </c>
      <c r="B30" s="145"/>
      <c r="C30" s="7">
        <f>IF(A30=0,IF(B30&gt;0,IF(C29&lt;10,10,-LOG(0,2)),-LOG(0,2)),-LOG(A30,2))</f>
        <v>-0.93281710274185059</v>
      </c>
      <c r="D30" s="146"/>
      <c r="E30" s="147">
        <f>F30</f>
        <v>0</v>
      </c>
      <c r="F30" s="145">
        <f>(G30*100)/$A$10</f>
        <v>0</v>
      </c>
      <c r="G30" s="145">
        <v>0</v>
      </c>
      <c r="H30" s="151">
        <f>A30*1000</f>
        <v>1909</v>
      </c>
      <c r="I30" s="145">
        <f t="shared" ref="I30:I93" si="0">D30*F30</f>
        <v>0</v>
      </c>
      <c r="J30" s="148">
        <f>(F30)*(D30-$B$4)^2</f>
        <v>0</v>
      </c>
      <c r="K30" s="148">
        <f>(F30)*(D30-$B$4)^3</f>
        <v>0</v>
      </c>
      <c r="L30" s="148">
        <f>(F30)*(D30-$B$4)^4</f>
        <v>0</v>
      </c>
      <c r="M30" s="161"/>
      <c r="N30" s="145"/>
      <c r="O30" s="149"/>
      <c r="P30" s="2"/>
      <c r="Q30" s="145">
        <f>(B30*1000)*F30</f>
        <v>0</v>
      </c>
      <c r="R30" s="148">
        <f>(F30)*((B30*1000)-$B$15)^2</f>
        <v>0</v>
      </c>
      <c r="S30" s="148">
        <f>(F30)*((B30*1000)-$B$15)^3</f>
        <v>0</v>
      </c>
      <c r="T30" s="148">
        <f>(F30)*((B30*1000)-$B$15)^4</f>
        <v>0</v>
      </c>
      <c r="U30" s="54"/>
      <c r="V30" s="131">
        <f>U30*F30</f>
        <v>0</v>
      </c>
      <c r="W30" s="150">
        <f>(F30)*(U30-LOG($E$15))^2</f>
        <v>0</v>
      </c>
      <c r="X30" s="150">
        <f>(F30)*(U30-LOG($E$15))^3</f>
        <v>0</v>
      </c>
      <c r="Y30" s="150">
        <f>(F30)*(U30-LOG($E$15))^4</f>
        <v>0</v>
      </c>
      <c r="Z30" s="2"/>
    </row>
    <row r="31" spans="1:78" ht="12.75" customHeight="1" x14ac:dyDescent="0.2">
      <c r="A31" s="145">
        <v>1.7390000000000001</v>
      </c>
      <c r="B31" s="145">
        <f>(A30+A31)/2</f>
        <v>1.8240000000000001</v>
      </c>
      <c r="C31" s="7">
        <f t="shared" ref="C31:C94" si="1">IF(A31=0,IF(B31&gt;0,IF(C30&lt;10,10,-LOG(0,2)),-LOG(0,2)),-LOG(A31,2))</f>
        <v>-0.79825793264450029</v>
      </c>
      <c r="D31" s="146">
        <f t="shared" ref="D31:D48" si="2">(C30+C31)/2</f>
        <v>-0.86553751769317544</v>
      </c>
      <c r="E31" s="147">
        <f>F31+E30</f>
        <v>0</v>
      </c>
      <c r="F31" s="145">
        <f t="shared" ref="F31:F94" si="3">(G31*100)/$A$10</f>
        <v>0</v>
      </c>
      <c r="G31" s="145">
        <v>0</v>
      </c>
      <c r="H31" s="151">
        <f t="shared" ref="H31:H94" si="4">A31*1000</f>
        <v>1739</v>
      </c>
      <c r="I31" s="145">
        <f t="shared" si="0"/>
        <v>0</v>
      </c>
      <c r="J31" s="148">
        <f t="shared" ref="J31:J94" si="5">(F31)*(D31-$B$4)^2</f>
        <v>0</v>
      </c>
      <c r="K31" s="148">
        <f t="shared" ref="K31:K94" si="6">(F31)*(D31-$B$4)^3</f>
        <v>0</v>
      </c>
      <c r="L31" s="148">
        <f t="shared" ref="L31:L94" si="7">(F31)*(D31-$B$4)^4</f>
        <v>0</v>
      </c>
      <c r="M31" s="161">
        <f>((2^(-D31))*1000)</f>
        <v>1822.0183862958136</v>
      </c>
      <c r="N31" s="145">
        <v>0</v>
      </c>
      <c r="O31" s="149">
        <f>(N31*100)/$A$13</f>
        <v>0</v>
      </c>
      <c r="P31" s="90"/>
      <c r="Q31" s="145">
        <f t="shared" ref="Q31:Q94" si="8">(B31*1000)*F31</f>
        <v>0</v>
      </c>
      <c r="R31" s="148">
        <f t="shared" ref="R31:R94" si="9">(F31)*((B31*1000)-$B$15)^2</f>
        <v>0</v>
      </c>
      <c r="S31" s="148">
        <f t="shared" ref="S31:S94" si="10">(F31)*((B31*1000)-$B$15)^3</f>
        <v>0</v>
      </c>
      <c r="T31" s="148">
        <f t="shared" ref="T31:T94" si="11">(F31)*((B31*1000)-$B$15)^4</f>
        <v>0</v>
      </c>
      <c r="U31" s="54">
        <f t="shared" ref="U31:U94" si="12">LOG(((2^(-D31))*1000),10)</f>
        <v>3.2605527551981894</v>
      </c>
      <c r="V31" s="131">
        <f t="shared" ref="V31:V94" si="13">U31*F31</f>
        <v>0</v>
      </c>
      <c r="W31" s="148">
        <f t="shared" ref="W31:W94" si="14">(F31)*(U31-LOG($E$15))^2</f>
        <v>0</v>
      </c>
      <c r="X31" s="148">
        <f t="shared" ref="X31:X94" si="15">(F31)*(U31-LOG($E$15))^3</f>
        <v>0</v>
      </c>
      <c r="Y31" s="148">
        <f t="shared" ref="Y31:Y94" si="16">(F31)*(U31-LOG($E$15))^4</f>
        <v>0</v>
      </c>
      <c r="Z31" s="2"/>
    </row>
    <row r="32" spans="1:78" x14ac:dyDescent="0.2">
      <c r="A32" s="145">
        <v>1.5840000000000001</v>
      </c>
      <c r="B32" s="7">
        <f>IF(A32=0,IF(A31&gt;0,IF(B31&gt;0.001,((A31+(2^(-10)))/2),0),0),(A31+A32)/2)</f>
        <v>1.6615000000000002</v>
      </c>
      <c r="C32" s="7">
        <f t="shared" si="1"/>
        <v>-0.6635723354175227</v>
      </c>
      <c r="D32" s="146">
        <f t="shared" si="2"/>
        <v>-0.73091513403101149</v>
      </c>
      <c r="E32" s="147">
        <f t="shared" ref="E32:E95" si="17">F32+E31</f>
        <v>0</v>
      </c>
      <c r="F32" s="145">
        <f t="shared" si="3"/>
        <v>0</v>
      </c>
      <c r="G32" s="145">
        <v>0</v>
      </c>
      <c r="H32" s="151">
        <f t="shared" si="4"/>
        <v>1584</v>
      </c>
      <c r="I32" s="145">
        <f t="shared" si="0"/>
        <v>0</v>
      </c>
      <c r="J32" s="148">
        <f t="shared" si="5"/>
        <v>0</v>
      </c>
      <c r="K32" s="148">
        <f t="shared" si="6"/>
        <v>0</v>
      </c>
      <c r="L32" s="148">
        <f t="shared" si="7"/>
        <v>0</v>
      </c>
      <c r="M32" s="161">
        <f t="shared" ref="M32:M95" si="18">((2^(-D32))*1000)</f>
        <v>1659.6915376057084</v>
      </c>
      <c r="N32" s="145">
        <v>0</v>
      </c>
      <c r="O32" s="149">
        <f t="shared" ref="O32:O95" si="19">(N32*100)/$A$13</f>
        <v>0</v>
      </c>
      <c r="P32" s="90"/>
      <c r="Q32" s="145">
        <f t="shared" si="8"/>
        <v>0</v>
      </c>
      <c r="R32" s="148">
        <f t="shared" si="9"/>
        <v>0</v>
      </c>
      <c r="S32" s="148">
        <f t="shared" si="10"/>
        <v>0</v>
      </c>
      <c r="T32" s="148">
        <f t="shared" si="11"/>
        <v>0</v>
      </c>
      <c r="U32" s="54">
        <f t="shared" si="12"/>
        <v>3.2200273796280934</v>
      </c>
      <c r="V32" s="131">
        <f t="shared" si="13"/>
        <v>0</v>
      </c>
      <c r="W32" s="148">
        <f t="shared" si="14"/>
        <v>0</v>
      </c>
      <c r="X32" s="148">
        <f t="shared" si="15"/>
        <v>0</v>
      </c>
      <c r="Y32" s="148">
        <f t="shared" si="16"/>
        <v>0</v>
      </c>
      <c r="Z32" s="2"/>
    </row>
    <row r="33" spans="1:26" x14ac:dyDescent="0.2">
      <c r="A33" s="145">
        <v>1.4430000000000001</v>
      </c>
      <c r="B33" s="7">
        <f t="shared" ref="B33:B96" si="20">IF(A33=0,IF(A32&gt;0,IF(B32&gt;0.001,((A32+(2^(-10)))/2),0),0),(A32+A33)/2)</f>
        <v>1.5135000000000001</v>
      </c>
      <c r="C33" s="7">
        <f t="shared" si="1"/>
        <v>-0.52907129982911116</v>
      </c>
      <c r="D33" s="146">
        <f t="shared" si="2"/>
        <v>-0.59632181762331693</v>
      </c>
      <c r="E33" s="147">
        <f t="shared" si="17"/>
        <v>0</v>
      </c>
      <c r="F33" s="145">
        <f t="shared" si="3"/>
        <v>0</v>
      </c>
      <c r="G33" s="145">
        <v>0</v>
      </c>
      <c r="H33" s="151">
        <f t="shared" si="4"/>
        <v>1443</v>
      </c>
      <c r="I33" s="145">
        <f t="shared" si="0"/>
        <v>0</v>
      </c>
      <c r="J33" s="148">
        <f t="shared" si="5"/>
        <v>0</v>
      </c>
      <c r="K33" s="148">
        <f t="shared" si="6"/>
        <v>0</v>
      </c>
      <c r="L33" s="148">
        <f t="shared" si="7"/>
        <v>0</v>
      </c>
      <c r="M33" s="161">
        <f t="shared" si="18"/>
        <v>1511.8571361077738</v>
      </c>
      <c r="N33" s="145">
        <v>0</v>
      </c>
      <c r="O33" s="149">
        <f t="shared" si="19"/>
        <v>0</v>
      </c>
      <c r="P33" s="90"/>
      <c r="Q33" s="145">
        <f t="shared" si="8"/>
        <v>0</v>
      </c>
      <c r="R33" s="148">
        <f t="shared" si="9"/>
        <v>0</v>
      </c>
      <c r="S33" s="148">
        <f t="shared" si="10"/>
        <v>0</v>
      </c>
      <c r="T33" s="148">
        <f t="shared" si="11"/>
        <v>0</v>
      </c>
      <c r="U33" s="54">
        <f t="shared" si="12"/>
        <v>3.1795107541734842</v>
      </c>
      <c r="V33" s="131">
        <f t="shared" si="13"/>
        <v>0</v>
      </c>
      <c r="W33" s="148">
        <f t="shared" si="14"/>
        <v>0</v>
      </c>
      <c r="X33" s="148">
        <f t="shared" si="15"/>
        <v>0</v>
      </c>
      <c r="Y33" s="148">
        <f t="shared" si="16"/>
        <v>0</v>
      </c>
      <c r="Z33" s="2"/>
    </row>
    <row r="34" spans="1:26" ht="13.5" customHeight="1" x14ac:dyDescent="0.2">
      <c r="A34" s="145">
        <v>1.3140000000000001</v>
      </c>
      <c r="B34" s="7">
        <f t="shared" si="20"/>
        <v>1.3785000000000001</v>
      </c>
      <c r="C34" s="7">
        <f t="shared" si="1"/>
        <v>-0.39396527566024264</v>
      </c>
      <c r="D34" s="146">
        <f t="shared" si="2"/>
        <v>-0.4615182877446769</v>
      </c>
      <c r="E34" s="147">
        <f t="shared" si="17"/>
        <v>0</v>
      </c>
      <c r="F34" s="145">
        <f t="shared" si="3"/>
        <v>0</v>
      </c>
      <c r="G34" s="145">
        <v>0</v>
      </c>
      <c r="H34" s="151">
        <f t="shared" si="4"/>
        <v>1314</v>
      </c>
      <c r="I34" s="145">
        <f t="shared" si="0"/>
        <v>0</v>
      </c>
      <c r="J34" s="148">
        <f t="shared" si="5"/>
        <v>0</v>
      </c>
      <c r="K34" s="148">
        <f t="shared" si="6"/>
        <v>0</v>
      </c>
      <c r="L34" s="148">
        <f t="shared" si="7"/>
        <v>0</v>
      </c>
      <c r="M34" s="161">
        <f t="shared" si="18"/>
        <v>1376.9901960435304</v>
      </c>
      <c r="N34" s="145">
        <v>0</v>
      </c>
      <c r="O34" s="149">
        <f t="shared" si="19"/>
        <v>0</v>
      </c>
      <c r="P34" s="90"/>
      <c r="Q34" s="145">
        <f t="shared" si="8"/>
        <v>0</v>
      </c>
      <c r="R34" s="148">
        <f t="shared" si="9"/>
        <v>0</v>
      </c>
      <c r="S34" s="148">
        <f t="shared" si="10"/>
        <v>0</v>
      </c>
      <c r="T34" s="148">
        <f t="shared" si="11"/>
        <v>0</v>
      </c>
      <c r="U34" s="54">
        <f t="shared" si="12"/>
        <v>3.138930848158628</v>
      </c>
      <c r="V34" s="131">
        <f t="shared" si="13"/>
        <v>0</v>
      </c>
      <c r="W34" s="148">
        <f t="shared" si="14"/>
        <v>0</v>
      </c>
      <c r="X34" s="148">
        <f t="shared" si="15"/>
        <v>0</v>
      </c>
      <c r="Y34" s="148">
        <f t="shared" si="16"/>
        <v>0</v>
      </c>
      <c r="Z34" s="2"/>
    </row>
    <row r="35" spans="1:26" ht="12.75" customHeight="1" x14ac:dyDescent="0.2">
      <c r="A35" s="145">
        <v>1.1970000000000001</v>
      </c>
      <c r="B35" s="7">
        <f t="shared" si="20"/>
        <v>1.2555000000000001</v>
      </c>
      <c r="C35" s="7">
        <f t="shared" si="1"/>
        <v>-0.25942315228141505</v>
      </c>
      <c r="D35" s="146">
        <f t="shared" si="2"/>
        <v>-0.32669421397082887</v>
      </c>
      <c r="E35" s="147">
        <f t="shared" si="17"/>
        <v>0</v>
      </c>
      <c r="F35" s="145">
        <f t="shared" si="3"/>
        <v>0</v>
      </c>
      <c r="G35" s="145">
        <v>0</v>
      </c>
      <c r="H35" s="151">
        <f t="shared" si="4"/>
        <v>1197</v>
      </c>
      <c r="I35" s="145">
        <f t="shared" si="0"/>
        <v>0</v>
      </c>
      <c r="J35" s="148">
        <f t="shared" si="5"/>
        <v>0</v>
      </c>
      <c r="K35" s="148">
        <f t="shared" si="6"/>
        <v>0</v>
      </c>
      <c r="L35" s="148">
        <f t="shared" si="7"/>
        <v>0</v>
      </c>
      <c r="M35" s="161">
        <f t="shared" si="18"/>
        <v>1254.1363562228792</v>
      </c>
      <c r="N35" s="145">
        <v>0</v>
      </c>
      <c r="O35" s="149">
        <f t="shared" si="19"/>
        <v>0</v>
      </c>
      <c r="P35" s="90"/>
      <c r="Q35" s="145">
        <f t="shared" si="8"/>
        <v>0</v>
      </c>
      <c r="R35" s="148">
        <f t="shared" si="9"/>
        <v>0</v>
      </c>
      <c r="S35" s="148">
        <f t="shared" si="10"/>
        <v>0</v>
      </c>
      <c r="T35" s="148">
        <f t="shared" si="11"/>
        <v>0</v>
      </c>
      <c r="U35" s="54">
        <f t="shared" si="12"/>
        <v>3.0983447578150862</v>
      </c>
      <c r="V35" s="131">
        <f t="shared" si="13"/>
        <v>0</v>
      </c>
      <c r="W35" s="148">
        <f t="shared" si="14"/>
        <v>0</v>
      </c>
      <c r="X35" s="148">
        <f t="shared" si="15"/>
        <v>0</v>
      </c>
      <c r="Y35" s="148">
        <f t="shared" si="16"/>
        <v>0</v>
      </c>
      <c r="Z35" s="2"/>
    </row>
    <row r="36" spans="1:26" x14ac:dyDescent="0.2">
      <c r="A36" s="145">
        <v>1.091</v>
      </c>
      <c r="B36" s="7">
        <f t="shared" si="20"/>
        <v>1.1440000000000001</v>
      </c>
      <c r="C36" s="7">
        <f t="shared" si="1"/>
        <v>-0.12565110166152013</v>
      </c>
      <c r="D36" s="146">
        <f t="shared" si="2"/>
        <v>-0.19253712697146758</v>
      </c>
      <c r="E36" s="147">
        <f t="shared" si="17"/>
        <v>0</v>
      </c>
      <c r="F36" s="145">
        <f t="shared" si="3"/>
        <v>0</v>
      </c>
      <c r="G36" s="145">
        <v>0</v>
      </c>
      <c r="H36" s="151">
        <f t="shared" si="4"/>
        <v>1091</v>
      </c>
      <c r="I36" s="145">
        <f t="shared" si="0"/>
        <v>0</v>
      </c>
      <c r="J36" s="148">
        <f t="shared" si="5"/>
        <v>0</v>
      </c>
      <c r="K36" s="148">
        <f t="shared" si="6"/>
        <v>0</v>
      </c>
      <c r="L36" s="148">
        <f t="shared" si="7"/>
        <v>0</v>
      </c>
      <c r="M36" s="161">
        <f t="shared" si="18"/>
        <v>1142.7716307294297</v>
      </c>
      <c r="N36" s="145">
        <v>0</v>
      </c>
      <c r="O36" s="149">
        <f t="shared" si="19"/>
        <v>0</v>
      </c>
      <c r="P36" s="90"/>
      <c r="Q36" s="145">
        <f t="shared" si="8"/>
        <v>0</v>
      </c>
      <c r="R36" s="148">
        <f t="shared" si="9"/>
        <v>0</v>
      </c>
      <c r="S36" s="148">
        <f t="shared" si="10"/>
        <v>0</v>
      </c>
      <c r="T36" s="148">
        <f t="shared" si="11"/>
        <v>0</v>
      </c>
      <c r="U36" s="54">
        <f t="shared" si="12"/>
        <v>3.0579594504973762</v>
      </c>
      <c r="V36" s="131">
        <f t="shared" si="13"/>
        <v>0</v>
      </c>
      <c r="W36" s="148">
        <f t="shared" si="14"/>
        <v>0</v>
      </c>
      <c r="X36" s="148">
        <f t="shared" si="15"/>
        <v>0</v>
      </c>
      <c r="Y36" s="148">
        <f t="shared" si="16"/>
        <v>0</v>
      </c>
      <c r="Z36" s="2"/>
    </row>
    <row r="37" spans="1:26" x14ac:dyDescent="0.2">
      <c r="A37" s="145">
        <v>0.99360000000000004</v>
      </c>
      <c r="B37" s="7">
        <f t="shared" si="20"/>
        <v>1.0423</v>
      </c>
      <c r="C37" s="7">
        <f t="shared" si="1"/>
        <v>9.2629213289679192E-3</v>
      </c>
      <c r="D37" s="146">
        <f t="shared" si="2"/>
        <v>-5.8194090166276108E-2</v>
      </c>
      <c r="E37" s="147">
        <f t="shared" si="17"/>
        <v>0</v>
      </c>
      <c r="F37" s="145">
        <f t="shared" si="3"/>
        <v>0</v>
      </c>
      <c r="G37" s="145">
        <v>0</v>
      </c>
      <c r="H37" s="151">
        <f t="shared" si="4"/>
        <v>993.6</v>
      </c>
      <c r="I37" s="145">
        <f t="shared" si="0"/>
        <v>0</v>
      </c>
      <c r="J37" s="148">
        <f t="shared" si="5"/>
        <v>0</v>
      </c>
      <c r="K37" s="148">
        <f t="shared" si="6"/>
        <v>0</v>
      </c>
      <c r="L37" s="148">
        <f t="shared" si="7"/>
        <v>0</v>
      </c>
      <c r="M37" s="161">
        <f t="shared" si="18"/>
        <v>1041.1616589175765</v>
      </c>
      <c r="N37" s="145">
        <v>0</v>
      </c>
      <c r="O37" s="149">
        <f t="shared" si="19"/>
        <v>0</v>
      </c>
      <c r="P37" s="90"/>
      <c r="Q37" s="145">
        <f t="shared" si="8"/>
        <v>0</v>
      </c>
      <c r="R37" s="148">
        <f t="shared" si="9"/>
        <v>0</v>
      </c>
      <c r="S37" s="148">
        <f t="shared" si="10"/>
        <v>0</v>
      </c>
      <c r="T37" s="148">
        <f t="shared" si="11"/>
        <v>0</v>
      </c>
      <c r="U37" s="54">
        <f t="shared" si="12"/>
        <v>3.0175181667104227</v>
      </c>
      <c r="V37" s="131">
        <f t="shared" si="13"/>
        <v>0</v>
      </c>
      <c r="W37" s="148">
        <f t="shared" si="14"/>
        <v>0</v>
      </c>
      <c r="X37" s="148">
        <f t="shared" si="15"/>
        <v>0</v>
      </c>
      <c r="Y37" s="148">
        <f t="shared" si="16"/>
        <v>0</v>
      </c>
      <c r="Z37" s="2"/>
    </row>
    <row r="38" spans="1:26" x14ac:dyDescent="0.2">
      <c r="A38" s="145">
        <v>0.90510000000000002</v>
      </c>
      <c r="B38" s="7">
        <f t="shared" si="20"/>
        <v>0.94935000000000003</v>
      </c>
      <c r="C38" s="7">
        <f t="shared" si="1"/>
        <v>0.14385089768159096</v>
      </c>
      <c r="D38" s="146">
        <f t="shared" si="2"/>
        <v>7.6556909505279436E-2</v>
      </c>
      <c r="E38" s="147">
        <f t="shared" si="17"/>
        <v>0</v>
      </c>
      <c r="F38" s="145">
        <f t="shared" si="3"/>
        <v>0</v>
      </c>
      <c r="G38" s="145">
        <v>0</v>
      </c>
      <c r="H38" s="151">
        <f t="shared" si="4"/>
        <v>905.1</v>
      </c>
      <c r="I38" s="145">
        <f t="shared" si="0"/>
        <v>0</v>
      </c>
      <c r="J38" s="148">
        <f t="shared" si="5"/>
        <v>0</v>
      </c>
      <c r="K38" s="148">
        <f t="shared" si="6"/>
        <v>0</v>
      </c>
      <c r="L38" s="148">
        <f t="shared" si="7"/>
        <v>0</v>
      </c>
      <c r="M38" s="161">
        <f t="shared" si="18"/>
        <v>948.31817445412275</v>
      </c>
      <c r="N38" s="145">
        <v>0</v>
      </c>
      <c r="O38" s="149">
        <f t="shared" si="19"/>
        <v>0</v>
      </c>
      <c r="P38" s="90"/>
      <c r="Q38" s="145">
        <f t="shared" si="8"/>
        <v>0</v>
      </c>
      <c r="R38" s="148">
        <f t="shared" si="9"/>
        <v>0</v>
      </c>
      <c r="S38" s="148">
        <f t="shared" si="10"/>
        <v>0</v>
      </c>
      <c r="T38" s="148">
        <f t="shared" si="11"/>
        <v>0</v>
      </c>
      <c r="U38" s="54">
        <f t="shared" si="12"/>
        <v>2.9769540738635776</v>
      </c>
      <c r="V38" s="131">
        <f t="shared" si="13"/>
        <v>0</v>
      </c>
      <c r="W38" s="148">
        <f t="shared" si="14"/>
        <v>0</v>
      </c>
      <c r="X38" s="148">
        <f t="shared" si="15"/>
        <v>0</v>
      </c>
      <c r="Y38" s="148">
        <f t="shared" si="16"/>
        <v>0</v>
      </c>
      <c r="Z38" s="2"/>
    </row>
    <row r="39" spans="1:26" x14ac:dyDescent="0.2">
      <c r="A39" s="145">
        <v>0.82450000000000001</v>
      </c>
      <c r="B39" s="7">
        <f t="shared" si="20"/>
        <v>0.86480000000000001</v>
      </c>
      <c r="C39" s="7">
        <f t="shared" si="1"/>
        <v>0.27840860122461997</v>
      </c>
      <c r="D39" s="146">
        <f t="shared" si="2"/>
        <v>0.21112974945310548</v>
      </c>
      <c r="E39" s="147">
        <f t="shared" si="17"/>
        <v>0</v>
      </c>
      <c r="F39" s="145">
        <f t="shared" si="3"/>
        <v>0</v>
      </c>
      <c r="G39" s="145">
        <v>0</v>
      </c>
      <c r="H39" s="151">
        <f t="shared" si="4"/>
        <v>824.5</v>
      </c>
      <c r="I39" s="145">
        <f t="shared" si="0"/>
        <v>0</v>
      </c>
      <c r="J39" s="148">
        <f t="shared" si="5"/>
        <v>0</v>
      </c>
      <c r="K39" s="148">
        <f t="shared" si="6"/>
        <v>0</v>
      </c>
      <c r="L39" s="148">
        <f t="shared" si="7"/>
        <v>0</v>
      </c>
      <c r="M39" s="161">
        <f t="shared" si="18"/>
        <v>863.86049220924554</v>
      </c>
      <c r="N39" s="145">
        <v>0</v>
      </c>
      <c r="O39" s="149">
        <f t="shared" si="19"/>
        <v>0</v>
      </c>
      <c r="P39" s="90"/>
      <c r="Q39" s="145">
        <f t="shared" si="8"/>
        <v>0</v>
      </c>
      <c r="R39" s="148">
        <f t="shared" si="9"/>
        <v>0</v>
      </c>
      <c r="S39" s="148">
        <f t="shared" si="10"/>
        <v>0</v>
      </c>
      <c r="T39" s="148">
        <f t="shared" si="11"/>
        <v>0</v>
      </c>
      <c r="U39" s="54">
        <f t="shared" si="12"/>
        <v>2.9364436124375941</v>
      </c>
      <c r="V39" s="131">
        <f t="shared" si="13"/>
        <v>0</v>
      </c>
      <c r="W39" s="148">
        <f t="shared" si="14"/>
        <v>0</v>
      </c>
      <c r="X39" s="148">
        <f t="shared" si="15"/>
        <v>0</v>
      </c>
      <c r="Y39" s="148">
        <f t="shared" si="16"/>
        <v>0</v>
      </c>
      <c r="Z39" s="2"/>
    </row>
    <row r="40" spans="1:26" x14ac:dyDescent="0.2">
      <c r="A40" s="145">
        <v>0.75109999999999999</v>
      </c>
      <c r="B40" s="7">
        <f t="shared" si="20"/>
        <v>0.78780000000000006</v>
      </c>
      <c r="C40" s="7">
        <f t="shared" si="1"/>
        <v>0.41292309673532346</v>
      </c>
      <c r="D40" s="146">
        <f t="shared" si="2"/>
        <v>0.34566584897997171</v>
      </c>
      <c r="E40" s="147">
        <f t="shared" si="17"/>
        <v>0</v>
      </c>
      <c r="F40" s="145">
        <f t="shared" si="3"/>
        <v>0</v>
      </c>
      <c r="G40" s="145">
        <v>0</v>
      </c>
      <c r="H40" s="151">
        <f t="shared" si="4"/>
        <v>751.1</v>
      </c>
      <c r="I40" s="145">
        <f t="shared" si="0"/>
        <v>0</v>
      </c>
      <c r="J40" s="148">
        <f t="shared" si="5"/>
        <v>0</v>
      </c>
      <c r="K40" s="148">
        <f t="shared" si="6"/>
        <v>0</v>
      </c>
      <c r="L40" s="148">
        <f t="shared" si="7"/>
        <v>0</v>
      </c>
      <c r="M40" s="161">
        <f t="shared" si="18"/>
        <v>786.94469310110981</v>
      </c>
      <c r="N40" s="145">
        <v>0</v>
      </c>
      <c r="O40" s="149">
        <f t="shared" si="19"/>
        <v>0</v>
      </c>
      <c r="P40" s="90"/>
      <c r="Q40" s="145">
        <f t="shared" si="8"/>
        <v>0</v>
      </c>
      <c r="R40" s="148">
        <f t="shared" si="9"/>
        <v>0</v>
      </c>
      <c r="S40" s="148">
        <f t="shared" si="10"/>
        <v>0</v>
      </c>
      <c r="T40" s="148">
        <f t="shared" si="11"/>
        <v>0</v>
      </c>
      <c r="U40" s="54">
        <f t="shared" si="12"/>
        <v>2.8959442109803724</v>
      </c>
      <c r="V40" s="131">
        <f t="shared" si="13"/>
        <v>0</v>
      </c>
      <c r="W40" s="148">
        <f t="shared" si="14"/>
        <v>0</v>
      </c>
      <c r="X40" s="148">
        <f t="shared" si="15"/>
        <v>0</v>
      </c>
      <c r="Y40" s="148">
        <f t="shared" si="16"/>
        <v>0</v>
      </c>
      <c r="Z40" s="2"/>
    </row>
    <row r="41" spans="1:26" x14ac:dyDescent="0.2">
      <c r="A41" s="145">
        <v>0.68420000000000003</v>
      </c>
      <c r="B41" s="7">
        <f t="shared" si="20"/>
        <v>0.71765000000000001</v>
      </c>
      <c r="C41" s="7">
        <f t="shared" si="1"/>
        <v>0.5475099907815496</v>
      </c>
      <c r="D41" s="146">
        <f t="shared" si="2"/>
        <v>0.48021654375843653</v>
      </c>
      <c r="E41" s="147">
        <f t="shared" si="17"/>
        <v>0</v>
      </c>
      <c r="F41" s="145">
        <f t="shared" si="3"/>
        <v>0</v>
      </c>
      <c r="G41" s="145">
        <v>0</v>
      </c>
      <c r="H41" s="151">
        <f t="shared" si="4"/>
        <v>684.2</v>
      </c>
      <c r="I41" s="145">
        <f t="shared" si="0"/>
        <v>0</v>
      </c>
      <c r="J41" s="148">
        <f t="shared" si="5"/>
        <v>0</v>
      </c>
      <c r="K41" s="148">
        <f t="shared" si="6"/>
        <v>0</v>
      </c>
      <c r="L41" s="148">
        <f t="shared" si="7"/>
        <v>0</v>
      </c>
      <c r="M41" s="161">
        <f t="shared" si="18"/>
        <v>716.87001611170763</v>
      </c>
      <c r="N41" s="145">
        <v>0</v>
      </c>
      <c r="O41" s="149">
        <f t="shared" si="19"/>
        <v>0</v>
      </c>
      <c r="P41" s="90"/>
      <c r="Q41" s="145">
        <f t="shared" si="8"/>
        <v>0</v>
      </c>
      <c r="R41" s="148">
        <f t="shared" si="9"/>
        <v>0</v>
      </c>
      <c r="S41" s="148">
        <f t="shared" si="10"/>
        <v>0</v>
      </c>
      <c r="T41" s="148">
        <f t="shared" si="11"/>
        <v>0</v>
      </c>
      <c r="U41" s="54">
        <f t="shared" si="12"/>
        <v>2.8554404159146256</v>
      </c>
      <c r="V41" s="131">
        <f t="shared" si="13"/>
        <v>0</v>
      </c>
      <c r="W41" s="148">
        <f t="shared" si="14"/>
        <v>0</v>
      </c>
      <c r="X41" s="148">
        <f t="shared" si="15"/>
        <v>0</v>
      </c>
      <c r="Y41" s="148">
        <f t="shared" si="16"/>
        <v>0</v>
      </c>
      <c r="Z41" s="2"/>
    </row>
    <row r="42" spans="1:26" x14ac:dyDescent="0.2">
      <c r="A42" s="145">
        <v>0.62329999999999997</v>
      </c>
      <c r="B42" s="7">
        <f t="shared" si="20"/>
        <v>0.65375000000000005</v>
      </c>
      <c r="C42" s="7">
        <f t="shared" si="1"/>
        <v>0.68200138213856498</v>
      </c>
      <c r="D42" s="146">
        <f t="shared" si="2"/>
        <v>0.61475568646005729</v>
      </c>
      <c r="E42" s="147">
        <f t="shared" si="17"/>
        <v>0</v>
      </c>
      <c r="F42" s="145">
        <f t="shared" si="3"/>
        <v>0</v>
      </c>
      <c r="G42" s="145">
        <v>0</v>
      </c>
      <c r="H42" s="151">
        <f t="shared" si="4"/>
        <v>623.29999999999995</v>
      </c>
      <c r="I42" s="145">
        <f t="shared" si="0"/>
        <v>0</v>
      </c>
      <c r="J42" s="148">
        <f t="shared" si="5"/>
        <v>0</v>
      </c>
      <c r="K42" s="148">
        <f t="shared" si="6"/>
        <v>0</v>
      </c>
      <c r="L42" s="148">
        <f t="shared" si="7"/>
        <v>0</v>
      </c>
      <c r="M42" s="161">
        <f t="shared" si="18"/>
        <v>653.04047347771632</v>
      </c>
      <c r="N42" s="145">
        <v>0</v>
      </c>
      <c r="O42" s="149">
        <f t="shared" si="19"/>
        <v>0</v>
      </c>
      <c r="P42" s="90"/>
      <c r="Q42" s="145">
        <f t="shared" si="8"/>
        <v>0</v>
      </c>
      <c r="R42" s="148">
        <f t="shared" si="9"/>
        <v>0</v>
      </c>
      <c r="S42" s="148">
        <f t="shared" si="10"/>
        <v>0</v>
      </c>
      <c r="T42" s="148">
        <f t="shared" si="11"/>
        <v>0</v>
      </c>
      <c r="U42" s="54">
        <f t="shared" si="12"/>
        <v>2.8149400983705211</v>
      </c>
      <c r="V42" s="131">
        <f t="shared" si="13"/>
        <v>0</v>
      </c>
      <c r="W42" s="148">
        <f t="shared" si="14"/>
        <v>0</v>
      </c>
      <c r="X42" s="148">
        <f t="shared" si="15"/>
        <v>0</v>
      </c>
      <c r="Y42" s="148">
        <f t="shared" si="16"/>
        <v>0</v>
      </c>
      <c r="Z42" s="2"/>
    </row>
    <row r="43" spans="1:26" x14ac:dyDescent="0.2">
      <c r="A43" s="145">
        <v>0.56779999999999997</v>
      </c>
      <c r="B43" s="7">
        <f t="shared" si="20"/>
        <v>0.59555000000000002</v>
      </c>
      <c r="C43" s="7">
        <f t="shared" si="1"/>
        <v>0.81654524582505783</v>
      </c>
      <c r="D43" s="146">
        <f t="shared" si="2"/>
        <v>0.74927331398181141</v>
      </c>
      <c r="E43" s="147">
        <f t="shared" si="17"/>
        <v>0</v>
      </c>
      <c r="F43" s="145">
        <f t="shared" si="3"/>
        <v>0</v>
      </c>
      <c r="G43" s="145">
        <v>0</v>
      </c>
      <c r="H43" s="151">
        <f t="shared" si="4"/>
        <v>567.79999999999995</v>
      </c>
      <c r="I43" s="145">
        <f t="shared" si="0"/>
        <v>0</v>
      </c>
      <c r="J43" s="148">
        <f t="shared" si="5"/>
        <v>0</v>
      </c>
      <c r="K43" s="148">
        <f t="shared" si="6"/>
        <v>0</v>
      </c>
      <c r="L43" s="148">
        <f t="shared" si="7"/>
        <v>0</v>
      </c>
      <c r="M43" s="161">
        <f t="shared" si="18"/>
        <v>594.90313497240879</v>
      </c>
      <c r="N43" s="145">
        <v>0</v>
      </c>
      <c r="O43" s="149">
        <f t="shared" si="19"/>
        <v>0</v>
      </c>
      <c r="P43" s="90"/>
      <c r="Q43" s="145">
        <f t="shared" si="8"/>
        <v>0</v>
      </c>
      <c r="R43" s="148">
        <f t="shared" si="9"/>
        <v>0</v>
      </c>
      <c r="S43" s="148">
        <f t="shared" si="10"/>
        <v>0</v>
      </c>
      <c r="T43" s="148">
        <f t="shared" si="11"/>
        <v>0</v>
      </c>
      <c r="U43" s="54">
        <f t="shared" si="12"/>
        <v>2.7744462575409181</v>
      </c>
      <c r="V43" s="131">
        <f t="shared" si="13"/>
        <v>0</v>
      </c>
      <c r="W43" s="148">
        <f t="shared" si="14"/>
        <v>0</v>
      </c>
      <c r="X43" s="148">
        <f t="shared" si="15"/>
        <v>0</v>
      </c>
      <c r="Y43" s="148">
        <f t="shared" si="16"/>
        <v>0</v>
      </c>
      <c r="Z43" s="2"/>
    </row>
    <row r="44" spans="1:26" x14ac:dyDescent="0.2">
      <c r="A44" s="145">
        <v>0.51719999999999999</v>
      </c>
      <c r="B44" s="7">
        <f t="shared" si="20"/>
        <v>0.54249999999999998</v>
      </c>
      <c r="C44" s="7">
        <f t="shared" si="1"/>
        <v>0.95120581973919505</v>
      </c>
      <c r="D44" s="146">
        <f t="shared" si="2"/>
        <v>0.88387553278212638</v>
      </c>
      <c r="E44" s="147">
        <f t="shared" si="17"/>
        <v>0</v>
      </c>
      <c r="F44" s="145">
        <f t="shared" si="3"/>
        <v>0</v>
      </c>
      <c r="G44" s="145">
        <v>0</v>
      </c>
      <c r="H44" s="151">
        <f t="shared" si="4"/>
        <v>517.20000000000005</v>
      </c>
      <c r="I44" s="145">
        <f t="shared" si="0"/>
        <v>0</v>
      </c>
      <c r="J44" s="148">
        <f t="shared" si="5"/>
        <v>0</v>
      </c>
      <c r="K44" s="148">
        <f t="shared" si="6"/>
        <v>0</v>
      </c>
      <c r="L44" s="148">
        <f t="shared" si="7"/>
        <v>0</v>
      </c>
      <c r="M44" s="161">
        <f t="shared" si="18"/>
        <v>541.90973418088743</v>
      </c>
      <c r="N44" s="145">
        <v>0</v>
      </c>
      <c r="O44" s="149">
        <f t="shared" si="19"/>
        <v>0</v>
      </c>
      <c r="P44" s="90"/>
      <c r="Q44" s="145">
        <f t="shared" si="8"/>
        <v>0</v>
      </c>
      <c r="R44" s="148">
        <f t="shared" si="9"/>
        <v>0</v>
      </c>
      <c r="S44" s="148">
        <f t="shared" si="10"/>
        <v>0</v>
      </c>
      <c r="T44" s="148">
        <f t="shared" si="11"/>
        <v>0</v>
      </c>
      <c r="U44" s="54">
        <f t="shared" si="12"/>
        <v>2.7339269521990972</v>
      </c>
      <c r="V44" s="131">
        <f t="shared" si="13"/>
        <v>0</v>
      </c>
      <c r="W44" s="148">
        <f t="shared" si="14"/>
        <v>0</v>
      </c>
      <c r="X44" s="148">
        <f t="shared" si="15"/>
        <v>0</v>
      </c>
      <c r="Y44" s="148">
        <f t="shared" si="16"/>
        <v>0</v>
      </c>
      <c r="Z44" s="2"/>
    </row>
    <row r="45" spans="1:26" x14ac:dyDescent="0.2">
      <c r="A45" s="145">
        <v>0.47110000000000002</v>
      </c>
      <c r="B45" s="7">
        <f t="shared" si="20"/>
        <v>0.49414999999999998</v>
      </c>
      <c r="C45" s="7">
        <f t="shared" si="1"/>
        <v>1.0858947628815283</v>
      </c>
      <c r="D45" s="146">
        <f t="shared" si="2"/>
        <v>1.0185502913103617</v>
      </c>
      <c r="E45" s="147">
        <f t="shared" si="17"/>
        <v>0</v>
      </c>
      <c r="F45" s="145">
        <f t="shared" si="3"/>
        <v>0</v>
      </c>
      <c r="G45" s="145">
        <v>0</v>
      </c>
      <c r="H45" s="151">
        <f t="shared" si="4"/>
        <v>471.1</v>
      </c>
      <c r="I45" s="145">
        <f t="shared" si="0"/>
        <v>0</v>
      </c>
      <c r="J45" s="148">
        <f t="shared" si="5"/>
        <v>0</v>
      </c>
      <c r="K45" s="148">
        <f t="shared" si="6"/>
        <v>0</v>
      </c>
      <c r="L45" s="148">
        <f t="shared" si="7"/>
        <v>0</v>
      </c>
      <c r="M45" s="161">
        <f t="shared" si="18"/>
        <v>493.61211492425906</v>
      </c>
      <c r="N45" s="145">
        <v>0</v>
      </c>
      <c r="O45" s="149">
        <f t="shared" si="19"/>
        <v>0</v>
      </c>
      <c r="P45" s="90"/>
      <c r="Q45" s="145">
        <f t="shared" si="8"/>
        <v>0</v>
      </c>
      <c r="R45" s="148">
        <f t="shared" si="9"/>
        <v>0</v>
      </c>
      <c r="S45" s="148">
        <f t="shared" si="10"/>
        <v>0</v>
      </c>
      <c r="T45" s="148">
        <f t="shared" si="11"/>
        <v>0</v>
      </c>
      <c r="U45" s="54">
        <f t="shared" si="12"/>
        <v>2.6933858102232944</v>
      </c>
      <c r="V45" s="131">
        <f t="shared" si="13"/>
        <v>0</v>
      </c>
      <c r="W45" s="148">
        <f t="shared" si="14"/>
        <v>0</v>
      </c>
      <c r="X45" s="148">
        <f t="shared" si="15"/>
        <v>0</v>
      </c>
      <c r="Y45" s="148">
        <f t="shared" si="16"/>
        <v>0</v>
      </c>
      <c r="Z45" s="2"/>
    </row>
    <row r="46" spans="1:26" x14ac:dyDescent="0.2">
      <c r="A46" s="145">
        <v>0.42919999999999997</v>
      </c>
      <c r="B46" s="7">
        <f t="shared" si="20"/>
        <v>0.45014999999999999</v>
      </c>
      <c r="C46" s="7">
        <f t="shared" si="1"/>
        <v>1.2202780187929276</v>
      </c>
      <c r="D46" s="146">
        <f t="shared" si="2"/>
        <v>1.153086390837228</v>
      </c>
      <c r="E46" s="147">
        <f t="shared" si="17"/>
        <v>0</v>
      </c>
      <c r="F46" s="145">
        <f t="shared" si="3"/>
        <v>0</v>
      </c>
      <c r="G46" s="145">
        <v>0</v>
      </c>
      <c r="H46" s="151">
        <f t="shared" si="4"/>
        <v>429.2</v>
      </c>
      <c r="I46" s="145">
        <f t="shared" si="0"/>
        <v>0</v>
      </c>
      <c r="J46" s="148">
        <f t="shared" si="5"/>
        <v>0</v>
      </c>
      <c r="K46" s="148">
        <f t="shared" si="6"/>
        <v>0</v>
      </c>
      <c r="L46" s="148">
        <f t="shared" si="7"/>
        <v>0</v>
      </c>
      <c r="M46" s="161">
        <f t="shared" si="18"/>
        <v>449.66222878956603</v>
      </c>
      <c r="N46" s="145">
        <v>0</v>
      </c>
      <c r="O46" s="149">
        <f t="shared" si="19"/>
        <v>0</v>
      </c>
      <c r="P46" s="90"/>
      <c r="Q46" s="145">
        <f t="shared" si="8"/>
        <v>0</v>
      </c>
      <c r="R46" s="148">
        <f t="shared" si="9"/>
        <v>0</v>
      </c>
      <c r="S46" s="148">
        <f t="shared" si="10"/>
        <v>0</v>
      </c>
      <c r="T46" s="148">
        <f t="shared" si="11"/>
        <v>0</v>
      </c>
      <c r="U46" s="54">
        <f t="shared" si="12"/>
        <v>2.6528864087660735</v>
      </c>
      <c r="V46" s="131">
        <f t="shared" si="13"/>
        <v>0</v>
      </c>
      <c r="W46" s="148">
        <f t="shared" si="14"/>
        <v>0</v>
      </c>
      <c r="X46" s="148">
        <f t="shared" si="15"/>
        <v>0</v>
      </c>
      <c r="Y46" s="148">
        <f t="shared" si="16"/>
        <v>0</v>
      </c>
      <c r="Z46" s="2"/>
    </row>
    <row r="47" spans="1:26" x14ac:dyDescent="0.2">
      <c r="A47" s="145">
        <v>0.39100000000000001</v>
      </c>
      <c r="B47" s="7">
        <f t="shared" si="20"/>
        <v>0.41010000000000002</v>
      </c>
      <c r="C47" s="7">
        <f t="shared" si="1"/>
        <v>1.3547594873547346</v>
      </c>
      <c r="D47" s="146">
        <f t="shared" si="2"/>
        <v>1.2875187530738312</v>
      </c>
      <c r="E47" s="147">
        <f t="shared" si="17"/>
        <v>0</v>
      </c>
      <c r="F47" s="145">
        <f t="shared" si="3"/>
        <v>0</v>
      </c>
      <c r="G47" s="145">
        <v>0</v>
      </c>
      <c r="H47" s="151">
        <f t="shared" si="4"/>
        <v>391</v>
      </c>
      <c r="I47" s="145">
        <f t="shared" si="0"/>
        <v>0</v>
      </c>
      <c r="J47" s="148">
        <f t="shared" si="5"/>
        <v>0</v>
      </c>
      <c r="K47" s="148">
        <f t="shared" si="6"/>
        <v>0</v>
      </c>
      <c r="L47" s="148">
        <f t="shared" si="7"/>
        <v>0</v>
      </c>
      <c r="M47" s="161">
        <f t="shared" si="18"/>
        <v>409.65497677924037</v>
      </c>
      <c r="N47" s="145">
        <v>0</v>
      </c>
      <c r="O47" s="149">
        <f t="shared" si="19"/>
        <v>0</v>
      </c>
      <c r="P47" s="90"/>
      <c r="Q47" s="145">
        <f t="shared" si="8"/>
        <v>0</v>
      </c>
      <c r="R47" s="148">
        <f t="shared" si="9"/>
        <v>0</v>
      </c>
      <c r="S47" s="148">
        <f t="shared" si="10"/>
        <v>0</v>
      </c>
      <c r="T47" s="148">
        <f t="shared" si="11"/>
        <v>0</v>
      </c>
      <c r="U47" s="54">
        <f t="shared" si="12"/>
        <v>2.6124182353448897</v>
      </c>
      <c r="V47" s="131">
        <f t="shared" si="13"/>
        <v>0</v>
      </c>
      <c r="W47" s="148">
        <f t="shared" si="14"/>
        <v>0</v>
      </c>
      <c r="X47" s="148">
        <f t="shared" si="15"/>
        <v>0</v>
      </c>
      <c r="Y47" s="148">
        <f t="shared" si="16"/>
        <v>0</v>
      </c>
      <c r="Z47" s="2"/>
    </row>
    <row r="48" spans="1:26" x14ac:dyDescent="0.2">
      <c r="A48" s="145">
        <v>0.35610000000000003</v>
      </c>
      <c r="B48" s="7">
        <f t="shared" si="20"/>
        <v>0.37355000000000005</v>
      </c>
      <c r="C48" s="7">
        <f t="shared" si="1"/>
        <v>1.4896456591863865</v>
      </c>
      <c r="D48" s="146">
        <f t="shared" si="2"/>
        <v>1.4222025732705605</v>
      </c>
      <c r="E48" s="147">
        <f t="shared" si="17"/>
        <v>2.3007083881126985E-2</v>
      </c>
      <c r="F48" s="145">
        <f t="shared" si="3"/>
        <v>2.3007083881126985E-2</v>
      </c>
      <c r="G48" s="145">
        <v>2.3E-2</v>
      </c>
      <c r="H48" s="151">
        <f t="shared" si="4"/>
        <v>356.1</v>
      </c>
      <c r="I48" s="145">
        <f t="shared" si="0"/>
        <v>3.2720733899190432E-2</v>
      </c>
      <c r="J48" s="148">
        <f t="shared" si="5"/>
        <v>2.5575948745732553E-2</v>
      </c>
      <c r="K48" s="148">
        <f t="shared" si="6"/>
        <v>-2.6966019327982246E-2</v>
      </c>
      <c r="L48" s="148">
        <f t="shared" si="7"/>
        <v>2.8431641212075962E-2</v>
      </c>
      <c r="M48" s="161">
        <f t="shared" si="18"/>
        <v>373.14219809611461</v>
      </c>
      <c r="N48" s="145">
        <v>0.17056666053093689</v>
      </c>
      <c r="O48" s="149">
        <f t="shared" si="19"/>
        <v>2.2949546093192472E-2</v>
      </c>
      <c r="P48" s="90"/>
      <c r="Q48" s="145">
        <f t="shared" si="8"/>
        <v>8.5942961837949863</v>
      </c>
      <c r="R48" s="148">
        <f t="shared" si="9"/>
        <v>758.10003621378291</v>
      </c>
      <c r="S48" s="148">
        <f t="shared" si="10"/>
        <v>137612.84963107223</v>
      </c>
      <c r="T48" s="148">
        <f t="shared" si="11"/>
        <v>24979943.911048446</v>
      </c>
      <c r="U48" s="54">
        <f t="shared" si="12"/>
        <v>2.5718743655350602</v>
      </c>
      <c r="V48" s="131">
        <f t="shared" si="13"/>
        <v>5.9171329259585376E-2</v>
      </c>
      <c r="W48" s="148">
        <f t="shared" si="14"/>
        <v>2.3176683901977029E-3</v>
      </c>
      <c r="X48" s="148">
        <f t="shared" si="15"/>
        <v>7.3560751693510409E-4</v>
      </c>
      <c r="Y48" s="148">
        <f t="shared" si="16"/>
        <v>2.3347534153722086E-4</v>
      </c>
      <c r="Z48" s="2"/>
    </row>
    <row r="49" spans="1:26" x14ac:dyDescent="0.2">
      <c r="A49" s="145">
        <v>0.32439999999999997</v>
      </c>
      <c r="B49" s="7">
        <f t="shared" si="20"/>
        <v>0.34025</v>
      </c>
      <c r="C49" s="7">
        <f t="shared" si="1"/>
        <v>1.6241542753321765</v>
      </c>
      <c r="D49" s="146">
        <f>(C48+C49)/2</f>
        <v>1.5568999672592816</v>
      </c>
      <c r="E49" s="147">
        <f t="shared" si="17"/>
        <v>0.47314568155535058</v>
      </c>
      <c r="F49" s="145">
        <f t="shared" si="3"/>
        <v>0.4501385976742236</v>
      </c>
      <c r="G49" s="145">
        <v>0.45</v>
      </c>
      <c r="H49" s="151">
        <f t="shared" si="4"/>
        <v>324.39999999999998</v>
      </c>
      <c r="I49" s="145">
        <f t="shared" si="0"/>
        <v>0.70082076798113768</v>
      </c>
      <c r="J49" s="148">
        <f t="shared" si="5"/>
        <v>0.38071020776203973</v>
      </c>
      <c r="K49" s="148">
        <f t="shared" si="6"/>
        <v>-0.35012139918741447</v>
      </c>
      <c r="L49" s="148">
        <f t="shared" si="7"/>
        <v>0.32199030041656707</v>
      </c>
      <c r="M49" s="161">
        <f t="shared" si="18"/>
        <v>339.88062610275392</v>
      </c>
      <c r="N49" s="145">
        <v>3.3465409917408659</v>
      </c>
      <c r="O49" s="149">
        <f t="shared" si="19"/>
        <v>0.45027320405786447</v>
      </c>
      <c r="P49" s="90"/>
      <c r="Q49" s="145">
        <f t="shared" si="8"/>
        <v>153.15965785865458</v>
      </c>
      <c r="R49" s="148">
        <f t="shared" si="9"/>
        <v>9889.6161717945106</v>
      </c>
      <c r="S49" s="148">
        <f t="shared" si="10"/>
        <v>1465871.9273008152</v>
      </c>
      <c r="T49" s="148">
        <f t="shared" si="11"/>
        <v>217276431.14977452</v>
      </c>
      <c r="U49" s="54">
        <f t="shared" si="12"/>
        <v>2.5313264096066859</v>
      </c>
      <c r="V49" s="131">
        <f t="shared" si="13"/>
        <v>1.1394477202760809</v>
      </c>
      <c r="W49" s="148">
        <f t="shared" si="14"/>
        <v>3.4499600508579566E-2</v>
      </c>
      <c r="X49" s="148">
        <f t="shared" si="15"/>
        <v>9.5509808084592047E-3</v>
      </c>
      <c r="Y49" s="148">
        <f t="shared" si="16"/>
        <v>2.6441243683639347E-3</v>
      </c>
      <c r="Z49" s="2"/>
    </row>
    <row r="50" spans="1:26" x14ac:dyDescent="0.2">
      <c r="A50" s="145">
        <v>0.29549999999999998</v>
      </c>
      <c r="B50" s="7">
        <f t="shared" si="20"/>
        <v>0.30994999999999995</v>
      </c>
      <c r="C50" s="7">
        <f t="shared" si="1"/>
        <v>1.7587699644845547</v>
      </c>
      <c r="D50" s="146">
        <f>(C49+C50)/2</f>
        <v>1.6914621199083655</v>
      </c>
      <c r="E50" s="147">
        <f t="shared" si="17"/>
        <v>2.5337801509084632</v>
      </c>
      <c r="F50" s="145">
        <f t="shared" si="3"/>
        <v>2.0606344693531127</v>
      </c>
      <c r="G50" s="145">
        <v>2.06</v>
      </c>
      <c r="H50" s="151">
        <f t="shared" si="4"/>
        <v>295.5</v>
      </c>
      <c r="I50" s="145">
        <f t="shared" si="0"/>
        <v>3.4854851478882658</v>
      </c>
      <c r="J50" s="148">
        <f t="shared" si="5"/>
        <v>1.2701093748925909</v>
      </c>
      <c r="K50" s="148">
        <f t="shared" si="6"/>
        <v>-0.99715162731425344</v>
      </c>
      <c r="L50" s="148">
        <f t="shared" si="7"/>
        <v>0.78285491589222356</v>
      </c>
      <c r="M50" s="161">
        <f t="shared" si="18"/>
        <v>309.61298422385323</v>
      </c>
      <c r="N50" s="145">
        <v>15.307535713913538</v>
      </c>
      <c r="O50" s="149">
        <f t="shared" si="19"/>
        <v>2.0596111534699988</v>
      </c>
      <c r="P50" s="90"/>
      <c r="Q50" s="145">
        <f t="shared" si="8"/>
        <v>638.69365377599718</v>
      </c>
      <c r="R50" s="148">
        <f t="shared" si="9"/>
        <v>28655.005317978324</v>
      </c>
      <c r="S50" s="148">
        <f t="shared" si="10"/>
        <v>3379093.8971447879</v>
      </c>
      <c r="T50" s="148">
        <f t="shared" si="11"/>
        <v>398474034.08287823</v>
      </c>
      <c r="U50" s="54">
        <f t="shared" si="12"/>
        <v>2.4908191653781961</v>
      </c>
      <c r="V50" s="131">
        <f t="shared" si="13"/>
        <v>5.1326678291036618</v>
      </c>
      <c r="W50" s="148">
        <f t="shared" si="14"/>
        <v>0.11509611547737757</v>
      </c>
      <c r="X50" s="148">
        <f t="shared" si="15"/>
        <v>2.7201353809580719E-2</v>
      </c>
      <c r="Y50" s="148">
        <f t="shared" si="16"/>
        <v>6.4286587432173022E-3</v>
      </c>
      <c r="Z50" s="2"/>
    </row>
    <row r="51" spans="1:26" x14ac:dyDescent="0.2">
      <c r="A51" s="145">
        <v>0.26919999999999999</v>
      </c>
      <c r="B51" s="7">
        <f t="shared" si="20"/>
        <v>0.28234999999999999</v>
      </c>
      <c r="C51" s="7">
        <f t="shared" si="1"/>
        <v>1.8932496849391323</v>
      </c>
      <c r="D51" s="146">
        <f t="shared" ref="D51:D114" si="21">(C50+C51)/2</f>
        <v>1.8260098247118435</v>
      </c>
      <c r="E51" s="147">
        <f t="shared" si="17"/>
        <v>7.2452308065653366</v>
      </c>
      <c r="F51" s="145">
        <f t="shared" si="3"/>
        <v>4.7114506556568738</v>
      </c>
      <c r="G51" s="145">
        <v>4.71</v>
      </c>
      <c r="H51" s="151">
        <f t="shared" si="4"/>
        <v>269.2</v>
      </c>
      <c r="I51" s="145">
        <f t="shared" si="0"/>
        <v>8.6031551858745079</v>
      </c>
      <c r="J51" s="148">
        <f t="shared" si="5"/>
        <v>1.9939178214510458</v>
      </c>
      <c r="K51" s="148">
        <f t="shared" si="6"/>
        <v>-1.297130165165659</v>
      </c>
      <c r="L51" s="148">
        <f t="shared" si="7"/>
        <v>0.84383952401721329</v>
      </c>
      <c r="M51" s="161">
        <f t="shared" si="18"/>
        <v>282.04361364866958</v>
      </c>
      <c r="N51" s="145">
        <v>35.034655334878046</v>
      </c>
      <c r="O51" s="149">
        <f t="shared" si="19"/>
        <v>4.7138721891143707</v>
      </c>
      <c r="P51" s="90"/>
      <c r="Q51" s="145">
        <f t="shared" si="8"/>
        <v>1330.2780926247181</v>
      </c>
      <c r="R51" s="148">
        <f t="shared" si="9"/>
        <v>38437.453850183876</v>
      </c>
      <c r="S51" s="148">
        <f t="shared" si="10"/>
        <v>3471799.1623157887</v>
      </c>
      <c r="T51" s="148">
        <f t="shared" si="11"/>
        <v>313584491.5856452</v>
      </c>
      <c r="U51" s="54">
        <f t="shared" si="12"/>
        <v>2.4503162703846066</v>
      </c>
      <c r="V51" s="131">
        <f t="shared" si="13"/>
        <v>11.544544198670261</v>
      </c>
      <c r="W51" s="148">
        <f t="shared" si="14"/>
        <v>0.18068695528646003</v>
      </c>
      <c r="X51" s="148">
        <f t="shared" si="15"/>
        <v>3.5384484759639664E-2</v>
      </c>
      <c r="Y51" s="148">
        <f t="shared" si="16"/>
        <v>6.9294529852482198E-3</v>
      </c>
      <c r="Z51" s="2"/>
    </row>
    <row r="52" spans="1:26" x14ac:dyDescent="0.2">
      <c r="A52" s="145">
        <v>0.2452</v>
      </c>
      <c r="B52" s="7">
        <f t="shared" si="20"/>
        <v>0.25719999999999998</v>
      </c>
      <c r="C52" s="7">
        <f t="shared" si="1"/>
        <v>2.0279691158586681</v>
      </c>
      <c r="D52" s="146">
        <f t="shared" si="21"/>
        <v>1.9606094003989001</v>
      </c>
      <c r="E52" s="147">
        <f t="shared" si="17"/>
        <v>15.087645486045144</v>
      </c>
      <c r="F52" s="145">
        <f t="shared" si="3"/>
        <v>7.8424146794798073</v>
      </c>
      <c r="G52" s="145">
        <v>7.84</v>
      </c>
      <c r="H52" s="151">
        <f t="shared" si="4"/>
        <v>245.2</v>
      </c>
      <c r="I52" s="145">
        <f t="shared" si="0"/>
        <v>15.375911942414437</v>
      </c>
      <c r="J52" s="148">
        <f t="shared" si="5"/>
        <v>2.0876356870861867</v>
      </c>
      <c r="K52" s="148">
        <f t="shared" si="6"/>
        <v>-1.0771028305009707</v>
      </c>
      <c r="L52" s="148">
        <f t="shared" si="7"/>
        <v>0.55572460015400504</v>
      </c>
      <c r="M52" s="161">
        <f t="shared" si="18"/>
        <v>256.91990969950149</v>
      </c>
      <c r="N52" s="145">
        <v>58.21294393801189</v>
      </c>
      <c r="O52" s="149">
        <f t="shared" si="19"/>
        <v>7.832484003422933</v>
      </c>
      <c r="P52" s="90"/>
      <c r="Q52" s="145">
        <f t="shared" si="8"/>
        <v>2017.0690555622064</v>
      </c>
      <c r="R52" s="148">
        <f t="shared" si="9"/>
        <v>33311.158856994472</v>
      </c>
      <c r="S52" s="148">
        <f t="shared" si="10"/>
        <v>2170999.4381911014</v>
      </c>
      <c r="T52" s="148">
        <f t="shared" si="11"/>
        <v>141491281.6711095</v>
      </c>
      <c r="U52" s="54">
        <f t="shared" si="12"/>
        <v>2.4097977606991581</v>
      </c>
      <c r="V52" s="131">
        <f t="shared" si="13"/>
        <v>18.898633333084646</v>
      </c>
      <c r="W52" s="148">
        <f t="shared" si="14"/>
        <v>0.18917958001521429</v>
      </c>
      <c r="X52" s="148">
        <f t="shared" si="15"/>
        <v>2.9382347056556856E-2</v>
      </c>
      <c r="Y52" s="148">
        <f t="shared" si="16"/>
        <v>4.5635068990137568E-3</v>
      </c>
      <c r="Z52" s="2"/>
    </row>
    <row r="53" spans="1:26" x14ac:dyDescent="0.2">
      <c r="A53" s="145">
        <v>0.22340000000000002</v>
      </c>
      <c r="B53" s="7">
        <f t="shared" si="20"/>
        <v>0.23430000000000001</v>
      </c>
      <c r="C53" s="7">
        <f t="shared" si="1"/>
        <v>2.1622989090661346</v>
      </c>
      <c r="D53" s="146">
        <f t="shared" si="21"/>
        <v>2.0951340124624016</v>
      </c>
      <c r="E53" s="147">
        <f t="shared" si="17"/>
        <v>25.991002629709669</v>
      </c>
      <c r="F53" s="145">
        <f t="shared" si="3"/>
        <v>10.903357143664527</v>
      </c>
      <c r="G53" s="145">
        <v>10.9</v>
      </c>
      <c r="H53" s="151">
        <f t="shared" si="4"/>
        <v>223.4</v>
      </c>
      <c r="I53" s="145">
        <f t="shared" si="0"/>
        <v>22.843994401716451</v>
      </c>
      <c r="J53" s="148">
        <f t="shared" si="5"/>
        <v>1.5862274678864847</v>
      </c>
      <c r="K53" s="148">
        <f t="shared" si="6"/>
        <v>-0.60501769988692866</v>
      </c>
      <c r="L53" s="148">
        <f t="shared" si="7"/>
        <v>0.23076540066740611</v>
      </c>
      <c r="M53" s="161">
        <f t="shared" si="18"/>
        <v>234.04632020179247</v>
      </c>
      <c r="N53" s="145">
        <v>81.168569409057056</v>
      </c>
      <c r="O53" s="149">
        <f t="shared" si="19"/>
        <v>10.92113675189051</v>
      </c>
      <c r="P53" s="90"/>
      <c r="Q53" s="145">
        <f t="shared" si="8"/>
        <v>2554.6565787605987</v>
      </c>
      <c r="R53" s="148">
        <f t="shared" si="9"/>
        <v>19484.682617161419</v>
      </c>
      <c r="S53" s="148">
        <f t="shared" si="10"/>
        <v>823682.58745339897</v>
      </c>
      <c r="T53" s="148">
        <f t="shared" si="11"/>
        <v>34819812.988709852</v>
      </c>
      <c r="U53" s="54">
        <f t="shared" si="12"/>
        <v>2.3693018173129836</v>
      </c>
      <c r="V53" s="131">
        <f t="shared" si="13"/>
        <v>25.833343895296867</v>
      </c>
      <c r="W53" s="148">
        <f t="shared" si="14"/>
        <v>0.14374243937274428</v>
      </c>
      <c r="X53" s="148">
        <f t="shared" si="15"/>
        <v>1.6504310944173699E-2</v>
      </c>
      <c r="Y53" s="148">
        <f t="shared" si="16"/>
        <v>1.895002484517606E-3</v>
      </c>
      <c r="Z53" s="2"/>
    </row>
    <row r="54" spans="1:26" x14ac:dyDescent="0.2">
      <c r="A54" s="145">
        <v>0.20349999999999999</v>
      </c>
      <c r="B54" s="7">
        <f t="shared" si="20"/>
        <v>0.21345</v>
      </c>
      <c r="C54" s="7">
        <f t="shared" si="1"/>
        <v>2.29689930039584</v>
      </c>
      <c r="D54" s="146">
        <f t="shared" si="21"/>
        <v>2.2295991047309873</v>
      </c>
      <c r="E54" s="147">
        <f t="shared" si="17"/>
        <v>39.095037362003737</v>
      </c>
      <c r="F54" s="145">
        <f t="shared" si="3"/>
        <v>13.104034732294066</v>
      </c>
      <c r="G54" s="145">
        <v>13.1</v>
      </c>
      <c r="H54" s="151">
        <f t="shared" si="4"/>
        <v>203.5</v>
      </c>
      <c r="I54" s="145">
        <f t="shared" si="0"/>
        <v>29.216744107486612</v>
      </c>
      <c r="J54" s="148">
        <f t="shared" si="5"/>
        <v>0.79916736322072279</v>
      </c>
      <c r="K54" s="148">
        <f t="shared" si="6"/>
        <v>-0.19735770748215925</v>
      </c>
      <c r="L54" s="148">
        <f t="shared" si="7"/>
        <v>4.8738307512510216E-2</v>
      </c>
      <c r="M54" s="161">
        <f t="shared" si="18"/>
        <v>213.21796359594097</v>
      </c>
      <c r="N54" s="145">
        <v>97.355101295326605</v>
      </c>
      <c r="O54" s="149">
        <f t="shared" si="19"/>
        <v>13.099015819561508</v>
      </c>
      <c r="P54" s="90"/>
      <c r="Q54" s="145">
        <f t="shared" si="8"/>
        <v>2797.056213608168</v>
      </c>
      <c r="R54" s="148">
        <f t="shared" si="9"/>
        <v>6014.2204481180452</v>
      </c>
      <c r="S54" s="148">
        <f t="shared" si="10"/>
        <v>128844.68158887862</v>
      </c>
      <c r="T54" s="148">
        <f t="shared" si="11"/>
        <v>2760283.2514950875</v>
      </c>
      <c r="U54" s="54">
        <f t="shared" si="12"/>
        <v>2.3288237911704144</v>
      </c>
      <c r="V54" s="131">
        <f t="shared" si="13"/>
        <v>30.516987844889851</v>
      </c>
      <c r="W54" s="148">
        <f t="shared" si="14"/>
        <v>7.2419793870731344E-2</v>
      </c>
      <c r="X54" s="148">
        <f t="shared" si="15"/>
        <v>5.3837317025991266E-3</v>
      </c>
      <c r="Y54" s="148">
        <f t="shared" si="16"/>
        <v>4.0022990257757523E-4</v>
      </c>
      <c r="Z54" s="2"/>
    </row>
    <row r="55" spans="1:26" x14ac:dyDescent="0.2">
      <c r="A55" s="145">
        <v>0.18540000000000001</v>
      </c>
      <c r="B55" s="7">
        <f t="shared" si="20"/>
        <v>0.19445000000000001</v>
      </c>
      <c r="C55" s="7">
        <f t="shared" si="1"/>
        <v>2.4312868509239185</v>
      </c>
      <c r="D55" s="146">
        <f t="shared" si="21"/>
        <v>2.3640930756598793</v>
      </c>
      <c r="E55" s="147">
        <f t="shared" si="17"/>
        <v>53.099349289646248</v>
      </c>
      <c r="F55" s="145">
        <f t="shared" si="3"/>
        <v>14.004311927642513</v>
      </c>
      <c r="G55" s="145">
        <v>14</v>
      </c>
      <c r="H55" s="151">
        <f t="shared" si="4"/>
        <v>185.4</v>
      </c>
      <c r="I55" s="145">
        <f t="shared" si="0"/>
        <v>33.107496857520722</v>
      </c>
      <c r="J55" s="148">
        <f t="shared" si="5"/>
        <v>0.17711666222193762</v>
      </c>
      <c r="K55" s="148">
        <f t="shared" si="6"/>
        <v>-1.9918573897034816E-2</v>
      </c>
      <c r="L55" s="148">
        <f t="shared" si="7"/>
        <v>2.2400466512545627E-3</v>
      </c>
      <c r="M55" s="161">
        <f t="shared" si="18"/>
        <v>194.23928541878445</v>
      </c>
      <c r="N55" s="145">
        <v>104.20840228586873</v>
      </c>
      <c r="O55" s="149">
        <f t="shared" si="19"/>
        <v>14.021119509012831</v>
      </c>
      <c r="P55" s="90"/>
      <c r="Q55" s="145">
        <f t="shared" si="8"/>
        <v>2723.1384543300869</v>
      </c>
      <c r="R55" s="148">
        <f t="shared" si="9"/>
        <v>82.2413074788778</v>
      </c>
      <c r="S55" s="148">
        <f t="shared" si="10"/>
        <v>199.29854195400839</v>
      </c>
      <c r="T55" s="148">
        <f t="shared" si="11"/>
        <v>482.96786666718532</v>
      </c>
      <c r="U55" s="54">
        <f t="shared" si="12"/>
        <v>2.2883370716848583</v>
      </c>
      <c r="V55" s="131">
        <f t="shared" si="13"/>
        <v>32.046586147462804</v>
      </c>
      <c r="W55" s="148">
        <f t="shared" si="14"/>
        <v>1.605014513792433E-2</v>
      </c>
      <c r="X55" s="148">
        <f t="shared" si="15"/>
        <v>5.4335986736026758E-4</v>
      </c>
      <c r="Y55" s="148">
        <f t="shared" si="16"/>
        <v>1.8394845836013992E-5</v>
      </c>
      <c r="Z55" s="2"/>
    </row>
    <row r="56" spans="1:26" x14ac:dyDescent="0.2">
      <c r="A56" s="145">
        <v>0.16889999999999999</v>
      </c>
      <c r="B56" s="7">
        <f t="shared" si="20"/>
        <v>0.17715</v>
      </c>
      <c r="C56" s="7">
        <f t="shared" si="1"/>
        <v>2.5657587667480639</v>
      </c>
      <c r="D56" s="146">
        <f t="shared" si="21"/>
        <v>2.4985228088359914</v>
      </c>
      <c r="E56" s="147">
        <f t="shared" si="17"/>
        <v>66.503476420389802</v>
      </c>
      <c r="F56" s="145">
        <f t="shared" si="3"/>
        <v>13.404127130743548</v>
      </c>
      <c r="G56" s="145">
        <v>13.4</v>
      </c>
      <c r="H56" s="151">
        <f t="shared" si="4"/>
        <v>168.9</v>
      </c>
      <c r="I56" s="145">
        <f t="shared" si="0"/>
        <v>33.49051736870009</v>
      </c>
      <c r="J56" s="148">
        <f t="shared" si="5"/>
        <v>6.4696457230653381E-3</v>
      </c>
      <c r="K56" s="148">
        <f t="shared" si="6"/>
        <v>1.4213514601995E-4</v>
      </c>
      <c r="L56" s="148">
        <f t="shared" si="7"/>
        <v>3.1226438971901774E-6</v>
      </c>
      <c r="M56" s="161">
        <f t="shared" si="18"/>
        <v>176.95779157753972</v>
      </c>
      <c r="N56" s="145">
        <v>99.67975133389703</v>
      </c>
      <c r="O56" s="149">
        <f t="shared" si="19"/>
        <v>13.411794782605329</v>
      </c>
      <c r="P56" s="90"/>
      <c r="Q56" s="145">
        <f t="shared" si="8"/>
        <v>2374.5411212112199</v>
      </c>
      <c r="R56" s="148">
        <f t="shared" si="9"/>
        <v>2966.5350911909709</v>
      </c>
      <c r="S56" s="148">
        <f t="shared" si="10"/>
        <v>-44132.137829431522</v>
      </c>
      <c r="T56" s="148">
        <f t="shared" si="11"/>
        <v>656538.86757632194</v>
      </c>
      <c r="U56" s="54">
        <f t="shared" si="12"/>
        <v>2.2478696896897432</v>
      </c>
      <c r="V56" s="131">
        <f t="shared" si="13"/>
        <v>30.13073109394637</v>
      </c>
      <c r="W56" s="148">
        <f t="shared" si="14"/>
        <v>5.8627320289046951E-4</v>
      </c>
      <c r="X56" s="148">
        <f t="shared" si="15"/>
        <v>-3.8773124264735152E-6</v>
      </c>
      <c r="Y56" s="148">
        <f t="shared" si="16"/>
        <v>2.5642570014059779E-8</v>
      </c>
      <c r="Z56" s="2"/>
    </row>
    <row r="57" spans="1:26" x14ac:dyDescent="0.2">
      <c r="A57" s="145">
        <v>0.15380000000000002</v>
      </c>
      <c r="B57" s="7">
        <f t="shared" si="20"/>
        <v>0.16134999999999999</v>
      </c>
      <c r="C57" s="7">
        <f t="shared" si="1"/>
        <v>2.7008725915876228</v>
      </c>
      <c r="D57" s="146">
        <f t="shared" si="21"/>
        <v>2.6333156791678434</v>
      </c>
      <c r="E57" s="147">
        <f t="shared" si="17"/>
        <v>77.906987561470132</v>
      </c>
      <c r="F57" s="145">
        <f t="shared" si="3"/>
        <v>11.403511141080331</v>
      </c>
      <c r="G57" s="145">
        <v>11.4</v>
      </c>
      <c r="H57" s="151">
        <f t="shared" si="4"/>
        <v>153.80000000000001</v>
      </c>
      <c r="I57" s="145">
        <f t="shared" si="0"/>
        <v>30.029044685372021</v>
      </c>
      <c r="J57" s="148">
        <f t="shared" si="5"/>
        <v>0.28023505496444595</v>
      </c>
      <c r="K57" s="148">
        <f t="shared" si="6"/>
        <v>4.3930322914859952E-2</v>
      </c>
      <c r="L57" s="148">
        <f t="shared" si="7"/>
        <v>6.8866233442804537E-3</v>
      </c>
      <c r="M57" s="161">
        <f t="shared" si="18"/>
        <v>161.17326080960203</v>
      </c>
      <c r="N57" s="145">
        <v>84.399291890533377</v>
      </c>
      <c r="O57" s="149">
        <f t="shared" si="19"/>
        <v>11.355826709893796</v>
      </c>
      <c r="P57" s="90"/>
      <c r="Q57" s="145">
        <f t="shared" si="8"/>
        <v>1839.9565226133113</v>
      </c>
      <c r="R57" s="148">
        <f t="shared" si="9"/>
        <v>10731.360249080575</v>
      </c>
      <c r="S57" s="148">
        <f t="shared" si="10"/>
        <v>-329202.30380567152</v>
      </c>
      <c r="T57" s="148">
        <f t="shared" si="11"/>
        <v>10098827.57782237</v>
      </c>
      <c r="U57" s="54">
        <f t="shared" si="12"/>
        <v>2.2072929925182105</v>
      </c>
      <c r="V57" s="131">
        <f t="shared" si="13"/>
        <v>25.17089023180996</v>
      </c>
      <c r="W57" s="148">
        <f t="shared" si="14"/>
        <v>2.5394636780571123E-2</v>
      </c>
      <c r="X57" s="148">
        <f t="shared" si="15"/>
        <v>-1.1983776828351474E-3</v>
      </c>
      <c r="Y57" s="148">
        <f t="shared" si="16"/>
        <v>5.6551668099307974E-5</v>
      </c>
      <c r="Z57" s="2"/>
    </row>
    <row r="58" spans="1:26" x14ac:dyDescent="0.2">
      <c r="A58" s="145">
        <v>0.1401</v>
      </c>
      <c r="B58" s="7">
        <f t="shared" si="20"/>
        <v>0.14695000000000003</v>
      </c>
      <c r="C58" s="7">
        <f t="shared" si="1"/>
        <v>2.8354711391186314</v>
      </c>
      <c r="D58" s="146">
        <f t="shared" si="21"/>
        <v>2.7681718653531271</v>
      </c>
      <c r="E58" s="147">
        <f t="shared" si="17"/>
        <v>86.519639396970277</v>
      </c>
      <c r="F58" s="145">
        <f t="shared" si="3"/>
        <v>8.6126518355001451</v>
      </c>
      <c r="G58" s="145">
        <v>8.61</v>
      </c>
      <c r="H58" s="151">
        <f t="shared" si="4"/>
        <v>140.1</v>
      </c>
      <c r="I58" s="145">
        <f t="shared" si="0"/>
        <v>23.841300497113469</v>
      </c>
      <c r="J58" s="148">
        <f t="shared" si="5"/>
        <v>0.73243202434193411</v>
      </c>
      <c r="K58" s="148">
        <f t="shared" si="6"/>
        <v>0.21359079960786156</v>
      </c>
      <c r="L58" s="148">
        <f t="shared" si="7"/>
        <v>6.2287049392897115E-2</v>
      </c>
      <c r="M58" s="161">
        <f t="shared" si="18"/>
        <v>146.79025853236993</v>
      </c>
      <c r="N58" s="145">
        <v>63.987702642303631</v>
      </c>
      <c r="O58" s="149">
        <f t="shared" si="19"/>
        <v>8.609471080784223</v>
      </c>
      <c r="P58" s="90"/>
      <c r="Q58" s="145">
        <f t="shared" si="8"/>
        <v>1265.6291872267466</v>
      </c>
      <c r="R58" s="148">
        <f t="shared" si="9"/>
        <v>17500.093732120531</v>
      </c>
      <c r="S58" s="148">
        <f t="shared" si="10"/>
        <v>-788845.79813600518</v>
      </c>
      <c r="T58" s="148">
        <f t="shared" si="11"/>
        <v>35558534.871997394</v>
      </c>
      <c r="U58" s="54">
        <f t="shared" si="12"/>
        <v>2.1666972353755933</v>
      </c>
      <c r="V58" s="131">
        <f t="shared" si="13"/>
        <v>18.661008921230692</v>
      </c>
      <c r="W58" s="148">
        <f t="shared" si="14"/>
        <v>6.6372300306905205E-2</v>
      </c>
      <c r="X58" s="148">
        <f t="shared" si="15"/>
        <v>-5.8265551110347593E-3</v>
      </c>
      <c r="Y58" s="148">
        <f t="shared" si="16"/>
        <v>5.1148964711101544E-4</v>
      </c>
      <c r="Z58" s="2"/>
    </row>
    <row r="59" spans="1:26" x14ac:dyDescent="0.2">
      <c r="A59" s="145">
        <v>0.12770000000000001</v>
      </c>
      <c r="B59" s="7">
        <f t="shared" si="20"/>
        <v>0.13390000000000002</v>
      </c>
      <c r="C59" s="7">
        <f t="shared" si="1"/>
        <v>2.9691695698467258</v>
      </c>
      <c r="D59" s="146">
        <f t="shared" si="21"/>
        <v>2.9023203544826783</v>
      </c>
      <c r="E59" s="147">
        <f t="shared" si="17"/>
        <v>92.251404207355392</v>
      </c>
      <c r="F59" s="145">
        <f t="shared" si="3"/>
        <v>5.7317648103851138</v>
      </c>
      <c r="G59" s="145">
        <v>5.73</v>
      </c>
      <c r="H59" s="151">
        <f t="shared" si="4"/>
        <v>127.7</v>
      </c>
      <c r="I59" s="145">
        <f t="shared" si="0"/>
        <v>16.635417676288267</v>
      </c>
      <c r="J59" s="148">
        <f t="shared" si="5"/>
        <v>1.0390406370671899</v>
      </c>
      <c r="K59" s="148">
        <f t="shared" si="6"/>
        <v>0.44238930479929833</v>
      </c>
      <c r="L59" s="148">
        <f t="shared" si="7"/>
        <v>0.18835480540319899</v>
      </c>
      <c r="M59" s="161">
        <f t="shared" si="18"/>
        <v>133.75638302525979</v>
      </c>
      <c r="N59" s="145">
        <v>42.870845821982286</v>
      </c>
      <c r="O59" s="149">
        <f t="shared" si="19"/>
        <v>5.7682225188859775</v>
      </c>
      <c r="P59" s="90"/>
      <c r="Q59" s="145">
        <f t="shared" si="8"/>
        <v>767.48330811056678</v>
      </c>
      <c r="R59" s="148">
        <f t="shared" si="9"/>
        <v>19365.963949765432</v>
      </c>
      <c r="S59" s="148">
        <f t="shared" si="10"/>
        <v>-1125678.8275381641</v>
      </c>
      <c r="T59" s="148">
        <f t="shared" si="11"/>
        <v>65431951.957291767</v>
      </c>
      <c r="U59" s="54">
        <f t="shared" si="12"/>
        <v>2.1263145162745949</v>
      </c>
      <c r="V59" s="131">
        <f t="shared" si="13"/>
        <v>12.187534720193769</v>
      </c>
      <c r="W59" s="148">
        <f t="shared" si="14"/>
        <v>9.4156884055504597E-2</v>
      </c>
      <c r="X59" s="148">
        <f t="shared" si="15"/>
        <v>-1.2067962054909665E-2</v>
      </c>
      <c r="Y59" s="148">
        <f t="shared" si="16"/>
        <v>1.5467345762301204E-3</v>
      </c>
      <c r="Z59" s="2"/>
    </row>
    <row r="60" spans="1:26" x14ac:dyDescent="0.2">
      <c r="A60" s="145">
        <v>0.1163</v>
      </c>
      <c r="B60" s="7">
        <f t="shared" si="20"/>
        <v>0.122</v>
      </c>
      <c r="C60" s="7">
        <f t="shared" si="1"/>
        <v>3.1040769980762311</v>
      </c>
      <c r="D60" s="146">
        <f t="shared" si="21"/>
        <v>3.0366232839614784</v>
      </c>
      <c r="E60" s="147">
        <f t="shared" si="17"/>
        <v>95.532414430403065</v>
      </c>
      <c r="F60" s="145">
        <f t="shared" si="3"/>
        <v>3.2810102230476743</v>
      </c>
      <c r="G60" s="145">
        <v>3.28</v>
      </c>
      <c r="H60" s="151">
        <f t="shared" si="4"/>
        <v>116.3</v>
      </c>
      <c r="I60" s="145">
        <f t="shared" si="0"/>
        <v>9.9631920382222123</v>
      </c>
      <c r="J60" s="148">
        <f t="shared" si="5"/>
        <v>1.0291821119516702</v>
      </c>
      <c r="K60" s="148">
        <f t="shared" si="6"/>
        <v>0.57641404188596312</v>
      </c>
      <c r="L60" s="148">
        <f t="shared" si="7"/>
        <v>0.3228322216495299</v>
      </c>
      <c r="M60" s="161">
        <f t="shared" si="18"/>
        <v>121.86677151709567</v>
      </c>
      <c r="N60" s="145">
        <v>24.320456375952855</v>
      </c>
      <c r="O60" s="149">
        <f t="shared" si="19"/>
        <v>3.2722891617273135</v>
      </c>
      <c r="P60" s="90"/>
      <c r="Q60" s="145">
        <f t="shared" si="8"/>
        <v>400.28324721181627</v>
      </c>
      <c r="R60" s="148">
        <f t="shared" si="9"/>
        <v>16089.199071552392</v>
      </c>
      <c r="S60" s="148">
        <f t="shared" si="10"/>
        <v>-1126672.8942062743</v>
      </c>
      <c r="T60" s="148">
        <f t="shared" si="11"/>
        <v>78897141.174887761</v>
      </c>
      <c r="U60" s="54">
        <f t="shared" si="12"/>
        <v>2.0858853059959315</v>
      </c>
      <c r="V60" s="131">
        <f t="shared" si="13"/>
        <v>6.8438110130775778</v>
      </c>
      <c r="W60" s="148">
        <f t="shared" si="14"/>
        <v>9.3263513793413827E-2</v>
      </c>
      <c r="X60" s="148">
        <f t="shared" si="15"/>
        <v>-1.5724030192259774E-2</v>
      </c>
      <c r="Y60" s="148">
        <f t="shared" si="16"/>
        <v>2.6510380687003138E-3</v>
      </c>
      <c r="Z60" s="2"/>
    </row>
    <row r="61" spans="1:26" x14ac:dyDescent="0.2">
      <c r="A61" s="145">
        <v>0.10590000000000001</v>
      </c>
      <c r="B61" s="7">
        <f t="shared" si="20"/>
        <v>0.1111</v>
      </c>
      <c r="C61" s="7">
        <f t="shared" si="1"/>
        <v>3.2392255055571129</v>
      </c>
      <c r="D61" s="146">
        <f t="shared" si="21"/>
        <v>3.1716512518166722</v>
      </c>
      <c r="E61" s="147">
        <f t="shared" si="17"/>
        <v>97.102897982288695</v>
      </c>
      <c r="F61" s="145">
        <f t="shared" si="3"/>
        <v>1.5704835518856246</v>
      </c>
      <c r="G61" s="145">
        <v>1.57</v>
      </c>
      <c r="H61" s="151">
        <f t="shared" si="4"/>
        <v>105.9</v>
      </c>
      <c r="I61" s="145">
        <f t="shared" si="0"/>
        <v>4.9810261232955346</v>
      </c>
      <c r="J61" s="148">
        <f t="shared" si="5"/>
        <v>0.75879672870720272</v>
      </c>
      <c r="K61" s="148">
        <f t="shared" si="6"/>
        <v>0.52743807626427741</v>
      </c>
      <c r="L61" s="148">
        <f t="shared" si="7"/>
        <v>0.36662114340862872</v>
      </c>
      <c r="M61" s="161">
        <f t="shared" si="18"/>
        <v>110.97824111058888</v>
      </c>
      <c r="N61" s="145">
        <v>11.620428380297032</v>
      </c>
      <c r="O61" s="149">
        <f t="shared" si="19"/>
        <v>1.5635151436168171</v>
      </c>
      <c r="P61" s="90"/>
      <c r="Q61" s="145">
        <f t="shared" si="8"/>
        <v>174.48072261449292</v>
      </c>
      <c r="R61" s="148">
        <f t="shared" si="9"/>
        <v>10285.292324597729</v>
      </c>
      <c r="S61" s="148">
        <f t="shared" si="10"/>
        <v>-832354.36847405427</v>
      </c>
      <c r="T61" s="148">
        <f t="shared" si="11"/>
        <v>67359660.071201593</v>
      </c>
      <c r="U61" s="54">
        <f t="shared" si="12"/>
        <v>2.0452378374179663</v>
      </c>
      <c r="V61" s="131">
        <f t="shared" si="13"/>
        <v>3.2120123833590415</v>
      </c>
      <c r="W61" s="148">
        <f t="shared" si="14"/>
        <v>6.8761444988566622E-2</v>
      </c>
      <c r="X61" s="148">
        <f t="shared" si="15"/>
        <v>-1.4388012145907595E-2</v>
      </c>
      <c r="Y61" s="148">
        <f t="shared" si="16"/>
        <v>3.0106245374163683E-3</v>
      </c>
      <c r="Z61" s="2"/>
    </row>
    <row r="62" spans="1:26" x14ac:dyDescent="0.2">
      <c r="A62" s="145">
        <v>9.6489999999999992E-2</v>
      </c>
      <c r="B62" s="7">
        <f t="shared" si="20"/>
        <v>0.10119500000000001</v>
      </c>
      <c r="C62" s="7">
        <f t="shared" si="1"/>
        <v>3.3734767572175399</v>
      </c>
      <c r="D62" s="146">
        <f t="shared" si="21"/>
        <v>3.3063511313873262</v>
      </c>
      <c r="E62" s="147">
        <f t="shared" si="17"/>
        <v>97.713085859135973</v>
      </c>
      <c r="F62" s="145">
        <f t="shared" si="3"/>
        <v>0.61018787684728093</v>
      </c>
      <c r="G62" s="145">
        <v>0.61</v>
      </c>
      <c r="H62" s="151">
        <f t="shared" si="4"/>
        <v>96.49</v>
      </c>
      <c r="I62" s="145">
        <f t="shared" si="0"/>
        <v>2.0174953769728377</v>
      </c>
      <c r="J62" s="148">
        <f t="shared" si="5"/>
        <v>0.420153706734058</v>
      </c>
      <c r="K62" s="148">
        <f t="shared" si="6"/>
        <v>0.34864264814950352</v>
      </c>
      <c r="L62" s="148">
        <f t="shared" si="7"/>
        <v>0.28930292452622897</v>
      </c>
      <c r="M62" s="161">
        <f t="shared" si="18"/>
        <v>101.0855627673903</v>
      </c>
      <c r="N62" s="145">
        <v>4.5451187180785491</v>
      </c>
      <c r="O62" s="149">
        <f t="shared" si="19"/>
        <v>0.6115404452129517</v>
      </c>
      <c r="P62" s="90"/>
      <c r="Q62" s="145">
        <f t="shared" si="8"/>
        <v>61.747962197560597</v>
      </c>
      <c r="R62" s="148">
        <f t="shared" si="9"/>
        <v>5034.2883826633833</v>
      </c>
      <c r="S62" s="148">
        <f t="shared" si="10"/>
        <v>-457272.77733394876</v>
      </c>
      <c r="T62" s="148">
        <f t="shared" si="11"/>
        <v>41534846.039169461</v>
      </c>
      <c r="U62" s="54">
        <f t="shared" si="12"/>
        <v>2.0046891332548737</v>
      </c>
      <c r="V62" s="131">
        <f t="shared" si="13"/>
        <v>1.2232370059596072</v>
      </c>
      <c r="W62" s="148">
        <f t="shared" si="14"/>
        <v>3.807393324106461E-2</v>
      </c>
      <c r="X62" s="148">
        <f t="shared" si="15"/>
        <v>-9.510641877972778E-3</v>
      </c>
      <c r="Y62" s="148">
        <f t="shared" si="16"/>
        <v>2.3757017263846096E-3</v>
      </c>
      <c r="Z62" s="2"/>
    </row>
    <row r="63" spans="1:26" x14ac:dyDescent="0.2">
      <c r="A63" s="145">
        <v>8.7900000000000006E-2</v>
      </c>
      <c r="B63" s="7">
        <f t="shared" si="20"/>
        <v>9.2194999999999999E-2</v>
      </c>
      <c r="C63" s="7">
        <f t="shared" si="1"/>
        <v>3.5079930244060451</v>
      </c>
      <c r="D63" s="146">
        <f t="shared" si="21"/>
        <v>3.4407348908117923</v>
      </c>
      <c r="E63" s="147">
        <f t="shared" si="17"/>
        <v>97.943156697947245</v>
      </c>
      <c r="F63" s="145">
        <f t="shared" si="3"/>
        <v>0.23007083881126986</v>
      </c>
      <c r="G63" s="145">
        <v>0.23</v>
      </c>
      <c r="H63" s="151">
        <f t="shared" si="4"/>
        <v>87.9</v>
      </c>
      <c r="I63" s="145">
        <f t="shared" si="0"/>
        <v>0.7916127624562721</v>
      </c>
      <c r="J63" s="148">
        <f t="shared" si="5"/>
        <v>0.21388448144619682</v>
      </c>
      <c r="K63" s="148">
        <f t="shared" si="6"/>
        <v>0.20622348641877755</v>
      </c>
      <c r="L63" s="148">
        <f t="shared" si="7"/>
        <v>0.19883689580075392</v>
      </c>
      <c r="M63" s="161">
        <f t="shared" si="18"/>
        <v>92.094902139043512</v>
      </c>
      <c r="N63" s="145">
        <v>1.7103569971121686</v>
      </c>
      <c r="O63" s="149">
        <f t="shared" si="19"/>
        <v>0.23012654770197941</v>
      </c>
      <c r="P63" s="90"/>
      <c r="Q63" s="145">
        <f t="shared" si="8"/>
        <v>21.211380984205022</v>
      </c>
      <c r="R63" s="148">
        <f t="shared" si="9"/>
        <v>2292.9689433278072</v>
      </c>
      <c r="S63" s="148">
        <f t="shared" si="10"/>
        <v>-228910.89895512638</v>
      </c>
      <c r="T63" s="148">
        <f t="shared" si="11"/>
        <v>22852555.335701659</v>
      </c>
      <c r="U63" s="54">
        <f t="shared" si="12"/>
        <v>1.9642355907380171</v>
      </c>
      <c r="V63" s="131">
        <f t="shared" si="13"/>
        <v>0.45191332998404576</v>
      </c>
      <c r="W63" s="148">
        <f t="shared" si="14"/>
        <v>1.9382010291383013E-2</v>
      </c>
      <c r="X63" s="148">
        <f t="shared" si="15"/>
        <v>-5.6255817713813825E-3</v>
      </c>
      <c r="Y63" s="148">
        <f t="shared" si="16"/>
        <v>1.6328115500262846E-3</v>
      </c>
      <c r="Z63" s="2"/>
    </row>
    <row r="64" spans="1:26" x14ac:dyDescent="0.2">
      <c r="A64" s="145">
        <v>8.0069999999999988E-2</v>
      </c>
      <c r="B64" s="7">
        <f t="shared" si="20"/>
        <v>8.3985000000000004E-2</v>
      </c>
      <c r="C64" s="7">
        <f t="shared" si="1"/>
        <v>3.6425943835736896</v>
      </c>
      <c r="D64" s="146">
        <f t="shared" si="21"/>
        <v>3.5752937039898676</v>
      </c>
      <c r="E64" s="147">
        <f t="shared" si="17"/>
        <v>98.083199817223672</v>
      </c>
      <c r="F64" s="145">
        <f t="shared" si="3"/>
        <v>0.14004311927642515</v>
      </c>
      <c r="G64" s="145">
        <v>0.14000000000000001</v>
      </c>
      <c r="H64" s="151">
        <f t="shared" si="4"/>
        <v>80.069999999999993</v>
      </c>
      <c r="I64" s="145">
        <f t="shared" si="0"/>
        <v>0.50069528263610497</v>
      </c>
      <c r="J64" s="148">
        <f t="shared" si="5"/>
        <v>0.16906433130805595</v>
      </c>
      <c r="K64" s="148">
        <f t="shared" si="6"/>
        <v>0.18575781709469311</v>
      </c>
      <c r="L64" s="148">
        <f t="shared" si="7"/>
        <v>0.20409962494638414</v>
      </c>
      <c r="M64" s="161">
        <f t="shared" si="18"/>
        <v>83.893700597839867</v>
      </c>
      <c r="N64" s="145">
        <v>1.0404287158943397</v>
      </c>
      <c r="O64" s="149">
        <f t="shared" si="19"/>
        <v>0.13998847546040449</v>
      </c>
      <c r="P64" s="90"/>
      <c r="Q64" s="145">
        <f t="shared" si="8"/>
        <v>11.761521372430567</v>
      </c>
      <c r="R64" s="148">
        <f t="shared" si="9"/>
        <v>1634.7234124843822</v>
      </c>
      <c r="S64" s="148">
        <f t="shared" si="10"/>
        <v>-176618.23327463376</v>
      </c>
      <c r="T64" s="148">
        <f t="shared" si="11"/>
        <v>19082127.341435481</v>
      </c>
      <c r="U64" s="54">
        <f t="shared" si="12"/>
        <v>1.9237293517904706</v>
      </c>
      <c r="V64" s="131">
        <f t="shared" si="13"/>
        <v>0.26940505906835294</v>
      </c>
      <c r="W64" s="148">
        <f t="shared" si="14"/>
        <v>1.5320450493472667E-2</v>
      </c>
      <c r="X64" s="148">
        <f t="shared" si="15"/>
        <v>-5.0672976579274479E-3</v>
      </c>
      <c r="Y64" s="148">
        <f t="shared" si="16"/>
        <v>1.6760281014567416E-3</v>
      </c>
      <c r="Z64" s="2"/>
    </row>
    <row r="65" spans="1:26" x14ac:dyDescent="0.2">
      <c r="A65" s="145">
        <v>7.2939999999999991E-2</v>
      </c>
      <c r="B65" s="7">
        <f t="shared" si="20"/>
        <v>7.650499999999999E-2</v>
      </c>
      <c r="C65" s="7">
        <f t="shared" si="1"/>
        <v>3.7771459901006996</v>
      </c>
      <c r="D65" s="146">
        <f t="shared" si="21"/>
        <v>3.7098701868371946</v>
      </c>
      <c r="E65" s="147">
        <f t="shared" si="17"/>
        <v>98.243249096396724</v>
      </c>
      <c r="F65" s="145">
        <f t="shared" si="3"/>
        <v>0.16004927917305728</v>
      </c>
      <c r="G65" s="145">
        <v>0.16</v>
      </c>
      <c r="H65" s="151">
        <f t="shared" si="4"/>
        <v>72.94</v>
      </c>
      <c r="I65" s="145">
        <f t="shared" si="0"/>
        <v>0.5937620492289083</v>
      </c>
      <c r="J65" s="148">
        <f t="shared" si="5"/>
        <v>0.24344625667571473</v>
      </c>
      <c r="K65" s="148">
        <f t="shared" si="6"/>
        <v>0.30024638718998092</v>
      </c>
      <c r="L65" s="148">
        <f t="shared" si="7"/>
        <v>0.3702989491463754</v>
      </c>
      <c r="M65" s="161">
        <f t="shared" si="18"/>
        <v>76.421893459924163</v>
      </c>
      <c r="N65" s="145">
        <v>1.1895010643438793</v>
      </c>
      <c r="O65" s="149">
        <f t="shared" si="19"/>
        <v>0.16004598682466456</v>
      </c>
      <c r="P65" s="2"/>
      <c r="Q65" s="145">
        <f t="shared" si="8"/>
        <v>12.244570103134746</v>
      </c>
      <c r="R65" s="148">
        <f t="shared" si="9"/>
        <v>2135.8983203533062</v>
      </c>
      <c r="S65" s="148">
        <f t="shared" si="10"/>
        <v>-246742.52236621102</v>
      </c>
      <c r="T65" s="148">
        <f t="shared" si="11"/>
        <v>28504106.100691844</v>
      </c>
      <c r="U65" s="54">
        <f t="shared" si="12"/>
        <v>1.8832177937424661</v>
      </c>
      <c r="V65" s="131">
        <f t="shared" si="13"/>
        <v>0.30140765041435696</v>
      </c>
      <c r="W65" s="148">
        <f t="shared" si="14"/>
        <v>2.2060870524046497E-2</v>
      </c>
      <c r="X65" s="148">
        <f t="shared" si="15"/>
        <v>-8.1904376268234665E-3</v>
      </c>
      <c r="Y65" s="148">
        <f t="shared" si="16"/>
        <v>3.040825993052468E-3</v>
      </c>
      <c r="Z65" s="2"/>
    </row>
    <row r="66" spans="1:26" x14ac:dyDescent="0.2">
      <c r="A66" s="145">
        <v>6.6450000000000009E-2</v>
      </c>
      <c r="B66" s="7">
        <f t="shared" si="20"/>
        <v>6.9695000000000007E-2</v>
      </c>
      <c r="C66" s="7">
        <f t="shared" si="1"/>
        <v>3.9115869902732747</v>
      </c>
      <c r="D66" s="146">
        <f t="shared" si="21"/>
        <v>3.844366490186987</v>
      </c>
      <c r="E66" s="147">
        <f t="shared" si="17"/>
        <v>98.433307615414734</v>
      </c>
      <c r="F66" s="145">
        <f t="shared" si="3"/>
        <v>0.19005851901800552</v>
      </c>
      <c r="G66" s="145">
        <v>0.19</v>
      </c>
      <c r="H66" s="151">
        <f t="shared" si="4"/>
        <v>66.45</v>
      </c>
      <c r="I66" s="145">
        <f t="shared" si="0"/>
        <v>0.73065460168738661</v>
      </c>
      <c r="J66" s="148">
        <f t="shared" si="5"/>
        <v>0.35558295605123375</v>
      </c>
      <c r="K66" s="148">
        <f t="shared" si="6"/>
        <v>0.48637106887740433</v>
      </c>
      <c r="L66" s="148">
        <f t="shared" si="7"/>
        <v>0.66526477890820146</v>
      </c>
      <c r="M66" s="161">
        <f t="shared" si="18"/>
        <v>69.619415395419708</v>
      </c>
      <c r="N66" s="145">
        <v>1.4136946227269733</v>
      </c>
      <c r="O66" s="149">
        <f t="shared" si="19"/>
        <v>0.1902109697462622</v>
      </c>
      <c r="P66" s="2"/>
      <c r="Q66" s="145">
        <f t="shared" si="8"/>
        <v>13.246128482959897</v>
      </c>
      <c r="R66" s="148">
        <f t="shared" si="9"/>
        <v>2844.2324575703337</v>
      </c>
      <c r="S66" s="148">
        <f t="shared" si="10"/>
        <v>-347939.68169939768</v>
      </c>
      <c r="T66" s="148">
        <f t="shared" si="11"/>
        <v>42564039.299549595</v>
      </c>
      <c r="U66" s="54">
        <f t="shared" si="12"/>
        <v>1.8427303721282566</v>
      </c>
      <c r="V66" s="131">
        <f t="shared" si="13"/>
        <v>0.35022660547619466</v>
      </c>
      <c r="W66" s="148">
        <f t="shared" si="14"/>
        <v>3.2222592621143895E-2</v>
      </c>
      <c r="X66" s="148">
        <f t="shared" si="15"/>
        <v>-1.3267743004052283E-2</v>
      </c>
      <c r="Y66" s="148">
        <f t="shared" si="16"/>
        <v>5.4630304423756576E-3</v>
      </c>
      <c r="Z66" s="2"/>
    </row>
    <row r="67" spans="1:26" x14ac:dyDescent="0.2">
      <c r="A67" s="145">
        <v>6.053E-2</v>
      </c>
      <c r="B67" s="7">
        <f t="shared" si="20"/>
        <v>6.3490000000000005E-2</v>
      </c>
      <c r="C67" s="7">
        <f t="shared" si="1"/>
        <v>4.046205838726614</v>
      </c>
      <c r="D67" s="146">
        <f t="shared" si="21"/>
        <v>3.9788964144999444</v>
      </c>
      <c r="E67" s="147">
        <f t="shared" si="17"/>
        <v>98.613363054484424</v>
      </c>
      <c r="F67" s="145">
        <f t="shared" si="3"/>
        <v>0.18005543906968946</v>
      </c>
      <c r="G67" s="145">
        <v>0.18</v>
      </c>
      <c r="H67" s="151">
        <f t="shared" si="4"/>
        <v>60.53</v>
      </c>
      <c r="I67" s="145">
        <f t="shared" si="0"/>
        <v>0.71642194092560063</v>
      </c>
      <c r="J67" s="148">
        <f t="shared" si="5"/>
        <v>0.40639141529655193</v>
      </c>
      <c r="K67" s="148">
        <f t="shared" si="6"/>
        <v>0.6105393575742647</v>
      </c>
      <c r="L67" s="148">
        <f t="shared" si="7"/>
        <v>0.91723961953080801</v>
      </c>
      <c r="M67" s="161">
        <f t="shared" si="18"/>
        <v>63.420962622779534</v>
      </c>
      <c r="N67" s="145">
        <v>1.3375202740060514</v>
      </c>
      <c r="O67" s="149">
        <f t="shared" si="19"/>
        <v>0.17996179958810793</v>
      </c>
      <c r="P67" s="2"/>
      <c r="Q67" s="145">
        <f t="shared" si="8"/>
        <v>11.431719826534584</v>
      </c>
      <c r="R67" s="148">
        <f t="shared" si="9"/>
        <v>2974.8171405388798</v>
      </c>
      <c r="S67" s="148">
        <f t="shared" si="10"/>
        <v>-382373.06326622004</v>
      </c>
      <c r="T67" s="148">
        <f t="shared" si="11"/>
        <v>49148956.9288643</v>
      </c>
      <c r="U67" s="54">
        <f t="shared" si="12"/>
        <v>1.8022328295956513</v>
      </c>
      <c r="V67" s="131">
        <f t="shared" si="13"/>
        <v>0.3245018234386538</v>
      </c>
      <c r="W67" s="148">
        <f t="shared" si="14"/>
        <v>3.6826807351092852E-2</v>
      </c>
      <c r="X67" s="148">
        <f t="shared" si="15"/>
        <v>-1.6654936546393048E-2</v>
      </c>
      <c r="Y67" s="148">
        <f t="shared" si="16"/>
        <v>7.5322008970225649E-3</v>
      </c>
      <c r="Z67" s="2"/>
    </row>
    <row r="68" spans="1:26" x14ac:dyDescent="0.2">
      <c r="A68" s="145">
        <v>5.5140000000000002E-2</v>
      </c>
      <c r="B68" s="7">
        <f t="shared" si="20"/>
        <v>5.7834999999999998E-2</v>
      </c>
      <c r="C68" s="7">
        <f t="shared" si="1"/>
        <v>4.180756922426621</v>
      </c>
      <c r="D68" s="146">
        <f t="shared" si="21"/>
        <v>4.1134813805766175</v>
      </c>
      <c r="E68" s="147">
        <f t="shared" si="17"/>
        <v>98.753406173760851</v>
      </c>
      <c r="F68" s="145">
        <f t="shared" si="3"/>
        <v>0.14004311927642515</v>
      </c>
      <c r="G68" s="145">
        <v>0.14000000000000001</v>
      </c>
      <c r="H68" s="151">
        <f t="shared" si="4"/>
        <v>55.14</v>
      </c>
      <c r="I68" s="145">
        <f t="shared" si="0"/>
        <v>0.57606476362144521</v>
      </c>
      <c r="J68" s="148">
        <f t="shared" si="5"/>
        <v>0.37525024996405637</v>
      </c>
      <c r="K68" s="148">
        <f t="shared" si="6"/>
        <v>0.61425768342410181</v>
      </c>
      <c r="L68" s="148">
        <f t="shared" si="7"/>
        <v>1.0054956703737976</v>
      </c>
      <c r="M68" s="161">
        <f t="shared" si="18"/>
        <v>57.772174963385282</v>
      </c>
      <c r="N68" s="145">
        <v>1.0408174756040101</v>
      </c>
      <c r="O68" s="149">
        <f t="shared" si="19"/>
        <v>0.14004078262786901</v>
      </c>
      <c r="P68" s="2"/>
      <c r="Q68" s="145">
        <f t="shared" si="8"/>
        <v>8.0993938033520489</v>
      </c>
      <c r="R68" s="148">
        <f t="shared" si="9"/>
        <v>2521.8127414340379</v>
      </c>
      <c r="S68" s="148">
        <f t="shared" si="10"/>
        <v>-338406.24129728065</v>
      </c>
      <c r="T68" s="148">
        <f t="shared" si="11"/>
        <v>45411295.718900919</v>
      </c>
      <c r="U68" s="54">
        <f t="shared" si="12"/>
        <v>1.7617187178411533</v>
      </c>
      <c r="V68" s="131">
        <f t="shared" si="13"/>
        <v>0.24671658453413942</v>
      </c>
      <c r="W68" s="148">
        <f t="shared" si="14"/>
        <v>3.400482427462586E-2</v>
      </c>
      <c r="X68" s="148">
        <f t="shared" si="15"/>
        <v>-1.6756368960732237E-2</v>
      </c>
      <c r="Y68" s="148">
        <f t="shared" si="16"/>
        <v>8.2569431466729733E-3</v>
      </c>
      <c r="Z68" s="2"/>
    </row>
    <row r="69" spans="1:26" x14ac:dyDescent="0.2">
      <c r="A69" s="145">
        <v>5.0229999999999997E-2</v>
      </c>
      <c r="B69" s="7">
        <f t="shared" si="20"/>
        <v>5.2684999999999996E-2</v>
      </c>
      <c r="C69" s="7">
        <f t="shared" si="1"/>
        <v>4.3153069147649825</v>
      </c>
      <c r="D69" s="146">
        <f t="shared" si="21"/>
        <v>4.2480319185958013</v>
      </c>
      <c r="E69" s="147">
        <f t="shared" si="17"/>
        <v>98.842433585300867</v>
      </c>
      <c r="F69" s="145">
        <f t="shared" si="3"/>
        <v>8.9027411540013118E-2</v>
      </c>
      <c r="G69" s="145">
        <v>8.8999999999999996E-2</v>
      </c>
      <c r="H69" s="151">
        <f t="shared" si="4"/>
        <v>50.23</v>
      </c>
      <c r="I69" s="145">
        <f t="shared" si="0"/>
        <v>0.3781912858519399</v>
      </c>
      <c r="J69" s="148">
        <f t="shared" si="5"/>
        <v>0.27938017940971965</v>
      </c>
      <c r="K69" s="148">
        <f t="shared" si="6"/>
        <v>0.4949160232288084</v>
      </c>
      <c r="L69" s="148">
        <f t="shared" si="7"/>
        <v>0.87673316899622866</v>
      </c>
      <c r="M69" s="161">
        <f t="shared" si="18"/>
        <v>52.627770235874529</v>
      </c>
      <c r="N69" s="145">
        <v>0.66166790493848682</v>
      </c>
      <c r="O69" s="149">
        <f t="shared" si="19"/>
        <v>8.9026648206070078E-2</v>
      </c>
      <c r="P69" s="2"/>
      <c r="Q69" s="145">
        <f t="shared" si="8"/>
        <v>4.6904091769855905</v>
      </c>
      <c r="R69" s="148">
        <f t="shared" si="9"/>
        <v>1728.5649985965226</v>
      </c>
      <c r="S69" s="148">
        <f t="shared" si="10"/>
        <v>-240861.11859465478</v>
      </c>
      <c r="T69" s="148">
        <f t="shared" si="11"/>
        <v>33561988.411064573</v>
      </c>
      <c r="U69" s="54">
        <f t="shared" si="12"/>
        <v>1.7212149699646522</v>
      </c>
      <c r="V69" s="131">
        <f t="shared" si="13"/>
        <v>0.1532353134798744</v>
      </c>
      <c r="W69" s="148">
        <f t="shared" si="14"/>
        <v>2.5317168762848129E-2</v>
      </c>
      <c r="X69" s="148">
        <f t="shared" si="15"/>
        <v>-1.3500841281417897E-2</v>
      </c>
      <c r="Y69" s="148">
        <f t="shared" si="16"/>
        <v>7.1995694705608267E-3</v>
      </c>
      <c r="Z69" s="2"/>
    </row>
    <row r="70" spans="1:26" x14ac:dyDescent="0.2">
      <c r="A70" s="145">
        <v>4.5759999999999995E-2</v>
      </c>
      <c r="B70" s="7">
        <f t="shared" si="20"/>
        <v>4.7994999999999996E-2</v>
      </c>
      <c r="C70" s="7">
        <f t="shared" si="1"/>
        <v>4.4497691376584223</v>
      </c>
      <c r="D70" s="146">
        <f t="shared" si="21"/>
        <v>4.3825380262117024</v>
      </c>
      <c r="E70" s="147">
        <f t="shared" si="17"/>
        <v>98.894449601032107</v>
      </c>
      <c r="F70" s="145">
        <f t="shared" si="3"/>
        <v>5.201601573124362E-2</v>
      </c>
      <c r="G70" s="145">
        <v>5.1999999999999998E-2</v>
      </c>
      <c r="H70" s="151">
        <f t="shared" si="4"/>
        <v>45.76</v>
      </c>
      <c r="I70" s="145">
        <f t="shared" si="0"/>
        <v>0.22796216691420126</v>
      </c>
      <c r="J70" s="148">
        <f t="shared" si="5"/>
        <v>0.18896263232178054</v>
      </c>
      <c r="K70" s="148">
        <f t="shared" si="6"/>
        <v>0.36015989708016649</v>
      </c>
      <c r="L70" s="148">
        <f t="shared" si="7"/>
        <v>0.68645927436016485</v>
      </c>
      <c r="M70" s="161">
        <f t="shared" si="18"/>
        <v>47.942932743001869</v>
      </c>
      <c r="N70" s="145">
        <v>0.3868448298111648</v>
      </c>
      <c r="O70" s="149">
        <f t="shared" si="19"/>
        <v>5.204952260324211E-2</v>
      </c>
      <c r="P70" s="2"/>
      <c r="Q70" s="145">
        <f t="shared" si="8"/>
        <v>2.4965086750210372</v>
      </c>
      <c r="R70" s="148">
        <f t="shared" si="9"/>
        <v>1079.0784602317067</v>
      </c>
      <c r="S70" s="148">
        <f t="shared" si="10"/>
        <v>-155421.46331593959</v>
      </c>
      <c r="T70" s="148">
        <f t="shared" si="11"/>
        <v>22385611.56533609</v>
      </c>
      <c r="U70" s="54">
        <f t="shared" si="12"/>
        <v>1.6807245969722586</v>
      </c>
      <c r="V70" s="131">
        <f t="shared" si="13"/>
        <v>8.7424597075997104E-2</v>
      </c>
      <c r="W70" s="148">
        <f t="shared" si="14"/>
        <v>1.7123615792896518E-2</v>
      </c>
      <c r="X70" s="148">
        <f t="shared" si="15"/>
        <v>-9.82482154182171E-3</v>
      </c>
      <c r="Y70" s="148">
        <f t="shared" si="16"/>
        <v>5.6370756910282217E-3</v>
      </c>
      <c r="Z70" s="2"/>
    </row>
    <row r="71" spans="1:26" x14ac:dyDescent="0.2">
      <c r="A71" s="145">
        <v>4.1680000000000002E-2</v>
      </c>
      <c r="B71" s="7">
        <f t="shared" si="20"/>
        <v>4.3719999999999995E-2</v>
      </c>
      <c r="C71" s="7">
        <f t="shared" si="1"/>
        <v>4.5845009121583038</v>
      </c>
      <c r="D71" s="146">
        <f t="shared" si="21"/>
        <v>4.5171350249083631</v>
      </c>
      <c r="E71" s="147">
        <f t="shared" si="17"/>
        <v>98.926459456866723</v>
      </c>
      <c r="F71" s="145">
        <f t="shared" si="3"/>
        <v>3.200985583461146E-2</v>
      </c>
      <c r="G71" s="145">
        <v>3.2000000000000001E-2</v>
      </c>
      <c r="H71" s="151">
        <f t="shared" si="4"/>
        <v>41.68</v>
      </c>
      <c r="I71" s="145">
        <f t="shared" si="0"/>
        <v>0.14459284093279076</v>
      </c>
      <c r="J71" s="148">
        <f t="shared" si="5"/>
        <v>0.13328820445249631</v>
      </c>
      <c r="K71" s="148">
        <f t="shared" si="6"/>
        <v>0.27198547841915727</v>
      </c>
      <c r="L71" s="148">
        <f t="shared" si="7"/>
        <v>0.55500860541086217</v>
      </c>
      <c r="M71" s="161">
        <f t="shared" si="18"/>
        <v>43.672380287774558</v>
      </c>
      <c r="N71" s="145">
        <v>0.23758208450405005</v>
      </c>
      <c r="O71" s="149">
        <f t="shared" si="19"/>
        <v>3.1966393562905593E-2</v>
      </c>
      <c r="P71" s="2"/>
      <c r="Q71" s="145">
        <f t="shared" si="8"/>
        <v>1.3994708970892127</v>
      </c>
      <c r="R71" s="148">
        <f t="shared" si="9"/>
        <v>704.05248304830513</v>
      </c>
      <c r="S71" s="148">
        <f t="shared" si="10"/>
        <v>-104415.67315112618</v>
      </c>
      <c r="T71" s="148">
        <f t="shared" si="11"/>
        <v>15485539.873956785</v>
      </c>
      <c r="U71" s="54">
        <f t="shared" si="12"/>
        <v>1.6402068630382176</v>
      </c>
      <c r="V71" s="131">
        <f t="shared" si="13"/>
        <v>5.2502785224793652E-2</v>
      </c>
      <c r="W71" s="148">
        <f t="shared" si="14"/>
        <v>1.2078451568577739E-2</v>
      </c>
      <c r="X71" s="148">
        <f t="shared" si="15"/>
        <v>-7.419506749915661E-3</v>
      </c>
      <c r="Y71" s="148">
        <f t="shared" si="16"/>
        <v>4.5576272835547082E-3</v>
      </c>
      <c r="Z71" s="2"/>
    </row>
    <row r="72" spans="1:26" x14ac:dyDescent="0.2">
      <c r="A72" s="145">
        <v>3.7969999999999997E-2</v>
      </c>
      <c r="B72" s="7">
        <f t="shared" si="20"/>
        <v>3.9824999999999999E-2</v>
      </c>
      <c r="C72" s="7">
        <f t="shared" si="1"/>
        <v>4.7189961908177231</v>
      </c>
      <c r="D72" s="146">
        <f t="shared" si="21"/>
        <v>4.6517485514880139</v>
      </c>
      <c r="E72" s="147">
        <f t="shared" si="17"/>
        <v>98.951467156737507</v>
      </c>
      <c r="F72" s="145">
        <f t="shared" si="3"/>
        <v>2.5007699870790202E-2</v>
      </c>
      <c r="G72" s="145">
        <v>2.5000000000000001E-2</v>
      </c>
      <c r="H72" s="151">
        <f t="shared" si="4"/>
        <v>37.97</v>
      </c>
      <c r="I72" s="145">
        <f t="shared" si="0"/>
        <v>0.11632953164999531</v>
      </c>
      <c r="J72" s="148">
        <f t="shared" si="5"/>
        <v>0.11832329477706838</v>
      </c>
      <c r="K72" s="148">
        <f t="shared" si="6"/>
        <v>0.2573762727279017</v>
      </c>
      <c r="L72" s="148">
        <f t="shared" si="7"/>
        <v>0.55984365452393869</v>
      </c>
      <c r="M72" s="161">
        <f t="shared" si="18"/>
        <v>39.781774721598303</v>
      </c>
      <c r="N72" s="145">
        <v>0.18593738099994481</v>
      </c>
      <c r="O72" s="149">
        <f t="shared" si="19"/>
        <v>2.5017658682083155E-2</v>
      </c>
      <c r="P72" s="2"/>
      <c r="Q72" s="145">
        <f t="shared" si="8"/>
        <v>0.99593164735421991</v>
      </c>
      <c r="R72" s="148">
        <f t="shared" si="9"/>
        <v>579.31201284162137</v>
      </c>
      <c r="S72" s="148">
        <f t="shared" si="10"/>
        <v>-88172.250773981592</v>
      </c>
      <c r="T72" s="148">
        <f t="shared" si="11"/>
        <v>13419963.049644774</v>
      </c>
      <c r="U72" s="54">
        <f t="shared" si="12"/>
        <v>1.5996841537156323</v>
      </c>
      <c r="V72" s="131">
        <f t="shared" si="13"/>
        <v>4.0004421204179554E-2</v>
      </c>
      <c r="W72" s="148">
        <f t="shared" si="14"/>
        <v>1.072234554640368E-2</v>
      </c>
      <c r="X72" s="148">
        <f t="shared" si="15"/>
        <v>-7.0209814283904671E-3</v>
      </c>
      <c r="Y72" s="148">
        <f t="shared" si="16"/>
        <v>4.5973318062238096E-3</v>
      </c>
      <c r="Z72" s="2"/>
    </row>
    <row r="73" spans="1:26" x14ac:dyDescent="0.2">
      <c r="A73" s="145">
        <v>3.4590000000000003E-2</v>
      </c>
      <c r="B73" s="7">
        <f t="shared" si="20"/>
        <v>3.628E-2</v>
      </c>
      <c r="C73" s="7">
        <f t="shared" si="1"/>
        <v>4.853501176063884</v>
      </c>
      <c r="D73" s="146">
        <f t="shared" si="21"/>
        <v>4.7862486834408031</v>
      </c>
      <c r="E73" s="147">
        <f t="shared" si="17"/>
        <v>98.977475164603135</v>
      </c>
      <c r="F73" s="145">
        <f t="shared" si="3"/>
        <v>2.600800786562181E-2</v>
      </c>
      <c r="G73" s="145">
        <v>2.5999999999999999E-2</v>
      </c>
      <c r="H73" s="151">
        <f t="shared" si="4"/>
        <v>34.590000000000003</v>
      </c>
      <c r="I73" s="145">
        <f t="shared" si="0"/>
        <v>0.12448079340575044</v>
      </c>
      <c r="J73" s="148">
        <f t="shared" si="5"/>
        <v>0.1387447352208809</v>
      </c>
      <c r="K73" s="148">
        <f t="shared" si="6"/>
        <v>0.32045807885863303</v>
      </c>
      <c r="L73" s="148">
        <f t="shared" si="7"/>
        <v>0.74016055558633276</v>
      </c>
      <c r="M73" s="161">
        <f t="shared" si="18"/>
        <v>36.240616716606795</v>
      </c>
      <c r="N73" s="145">
        <v>0.19336092129242588</v>
      </c>
      <c r="O73" s="149">
        <f t="shared" si="19"/>
        <v>2.6016487407384162E-2</v>
      </c>
      <c r="P73" s="2"/>
      <c r="Q73" s="145">
        <f t="shared" si="8"/>
        <v>0.94357052536475927</v>
      </c>
      <c r="R73" s="148">
        <f t="shared" si="9"/>
        <v>630.87683225316039</v>
      </c>
      <c r="S73" s="148">
        <f t="shared" si="10"/>
        <v>-98256.960324141008</v>
      </c>
      <c r="T73" s="148">
        <f t="shared" si="11"/>
        <v>15303193.521403015</v>
      </c>
      <c r="U73" s="54">
        <f t="shared" si="12"/>
        <v>1.5591955795770791</v>
      </c>
      <c r="V73" s="131">
        <f t="shared" si="13"/>
        <v>4.055157089768343E-2</v>
      </c>
      <c r="W73" s="148">
        <f t="shared" si="14"/>
        <v>1.2572917248336198E-2</v>
      </c>
      <c r="X73" s="148">
        <f t="shared" si="15"/>
        <v>-8.7417934699162425E-3</v>
      </c>
      <c r="Y73" s="148">
        <f t="shared" si="16"/>
        <v>6.0780606092657565E-3</v>
      </c>
      <c r="Z73" s="2"/>
    </row>
    <row r="74" spans="1:26" x14ac:dyDescent="0.2">
      <c r="A74" s="145">
        <v>3.1510000000000003E-2</v>
      </c>
      <c r="B74" s="7">
        <f t="shared" si="20"/>
        <v>3.3050000000000003E-2</v>
      </c>
      <c r="C74" s="7">
        <f t="shared" si="1"/>
        <v>4.9880464354192728</v>
      </c>
      <c r="D74" s="146">
        <f t="shared" si="21"/>
        <v>4.9207738057415789</v>
      </c>
      <c r="E74" s="147">
        <f t="shared" si="17"/>
        <v>99.006484096453249</v>
      </c>
      <c r="F74" s="145">
        <f t="shared" si="3"/>
        <v>2.9008931850116638E-2</v>
      </c>
      <c r="G74" s="145">
        <v>2.9000000000000001E-2</v>
      </c>
      <c r="H74" s="151">
        <f t="shared" si="4"/>
        <v>31.51</v>
      </c>
      <c r="I74" s="145">
        <f t="shared" si="0"/>
        <v>0.14274639198059655</v>
      </c>
      <c r="J74" s="148">
        <f t="shared" si="5"/>
        <v>0.17330556786322809</v>
      </c>
      <c r="K74" s="148">
        <f t="shared" si="6"/>
        <v>0.42359702827928714</v>
      </c>
      <c r="L74" s="148">
        <f t="shared" si="7"/>
        <v>1.0353645562539109</v>
      </c>
      <c r="M74" s="161">
        <f t="shared" si="18"/>
        <v>33.014101532526965</v>
      </c>
      <c r="N74" s="145">
        <v>0.21560723870242227</v>
      </c>
      <c r="O74" s="149">
        <f t="shared" si="19"/>
        <v>2.9009703579966153E-2</v>
      </c>
      <c r="P74" s="2"/>
      <c r="Q74" s="145">
        <f t="shared" si="8"/>
        <v>0.95874519764635502</v>
      </c>
      <c r="R74" s="148">
        <f t="shared" si="9"/>
        <v>733.15952625722048</v>
      </c>
      <c r="S74" s="148">
        <f t="shared" si="10"/>
        <v>-116555.25369534384</v>
      </c>
      <c r="T74" s="148">
        <f t="shared" si="11"/>
        <v>18529565.091158319</v>
      </c>
      <c r="U74" s="54">
        <f t="shared" si="12"/>
        <v>1.5186994825941802</v>
      </c>
      <c r="V74" s="131">
        <f t="shared" si="13"/>
        <v>4.4055849791381975E-2</v>
      </c>
      <c r="W74" s="148">
        <f t="shared" si="14"/>
        <v>1.5704787356085197E-2</v>
      </c>
      <c r="X74" s="148">
        <f t="shared" si="15"/>
        <v>-1.1555326515332878E-2</v>
      </c>
      <c r="Y74" s="148">
        <f t="shared" si="16"/>
        <v>8.5022208737017615E-3</v>
      </c>
      <c r="Z74" s="2"/>
    </row>
    <row r="75" spans="1:26" x14ac:dyDescent="0.2">
      <c r="A75" s="145">
        <v>2.87E-2</v>
      </c>
      <c r="B75" s="7">
        <f t="shared" si="20"/>
        <v>3.0105E-2</v>
      </c>
      <c r="C75" s="7">
        <f t="shared" si="1"/>
        <v>5.1228054528737621</v>
      </c>
      <c r="D75" s="146">
        <f t="shared" si="21"/>
        <v>5.055425944146517</v>
      </c>
      <c r="E75" s="147">
        <f t="shared" si="17"/>
        <v>99.037493644293036</v>
      </c>
      <c r="F75" s="145">
        <f t="shared" si="3"/>
        <v>3.1009547839779852E-2</v>
      </c>
      <c r="G75" s="145">
        <v>3.1E-2</v>
      </c>
      <c r="H75" s="151">
        <f t="shared" si="4"/>
        <v>28.7</v>
      </c>
      <c r="I75" s="145">
        <f t="shared" si="0"/>
        <v>0.15676647266547564</v>
      </c>
      <c r="J75" s="148">
        <f t="shared" si="5"/>
        <v>0.2062316113889591</v>
      </c>
      <c r="K75" s="148">
        <f t="shared" si="6"/>
        <v>0.53184506757224492</v>
      </c>
      <c r="L75" s="148">
        <f t="shared" si="7"/>
        <v>1.3715607127146228</v>
      </c>
      <c r="M75" s="161">
        <f t="shared" si="18"/>
        <v>30.072196461183211</v>
      </c>
      <c r="N75" s="145">
        <v>0.23011111557156003</v>
      </c>
      <c r="O75" s="149">
        <f t="shared" si="19"/>
        <v>3.0961183369170871E-2</v>
      </c>
      <c r="P75" s="2"/>
      <c r="Q75" s="145">
        <f t="shared" si="8"/>
        <v>0.93354243771657242</v>
      </c>
      <c r="R75" s="148">
        <f t="shared" si="9"/>
        <v>813.02768771401452</v>
      </c>
      <c r="S75" s="148">
        <f t="shared" si="10"/>
        <v>-131646.79388939566</v>
      </c>
      <c r="T75" s="148">
        <f t="shared" si="11"/>
        <v>21316467.573307574</v>
      </c>
      <c r="U75" s="54">
        <f t="shared" si="12"/>
        <v>1.4781651499539958</v>
      </c>
      <c r="V75" s="131">
        <f t="shared" si="13"/>
        <v>4.5837232932593792E-2</v>
      </c>
      <c r="W75" s="148">
        <f t="shared" si="14"/>
        <v>1.8688514413584597E-2</v>
      </c>
      <c r="X75" s="148">
        <f t="shared" si="15"/>
        <v>-1.4508230702965667E-2</v>
      </c>
      <c r="Y75" s="148">
        <f t="shared" si="16"/>
        <v>1.1263001085708149E-2</v>
      </c>
      <c r="Z75" s="2"/>
    </row>
    <row r="76" spans="1:26" x14ac:dyDescent="0.2">
      <c r="A76" s="145">
        <v>2.615E-2</v>
      </c>
      <c r="B76" s="7">
        <f t="shared" si="20"/>
        <v>2.7424999999999998E-2</v>
      </c>
      <c r="C76" s="7">
        <f t="shared" si="1"/>
        <v>5.2570452433025086</v>
      </c>
      <c r="D76" s="146">
        <f t="shared" si="21"/>
        <v>5.1899253480881349</v>
      </c>
      <c r="E76" s="147">
        <f t="shared" si="17"/>
        <v>99.066502576143151</v>
      </c>
      <c r="F76" s="145">
        <f t="shared" si="3"/>
        <v>2.9008931850116638E-2</v>
      </c>
      <c r="G76" s="145">
        <v>2.9000000000000001E-2</v>
      </c>
      <c r="H76" s="151">
        <f t="shared" si="4"/>
        <v>26.15</v>
      </c>
      <c r="I76" s="145">
        <f t="shared" si="0"/>
        <v>0.15055419072988158</v>
      </c>
      <c r="J76" s="148">
        <f t="shared" si="5"/>
        <v>0.21357501305431259</v>
      </c>
      <c r="K76" s="148">
        <f t="shared" si="6"/>
        <v>0.57950847742975009</v>
      </c>
      <c r="L76" s="148">
        <f t="shared" si="7"/>
        <v>1.5724221228423612</v>
      </c>
      <c r="M76" s="161">
        <f t="shared" si="18"/>
        <v>27.395346320132553</v>
      </c>
      <c r="N76" s="145">
        <v>0.21609786306627451</v>
      </c>
      <c r="O76" s="149">
        <f t="shared" si="19"/>
        <v>2.9075716518354121E-2</v>
      </c>
      <c r="P76" s="2"/>
      <c r="Q76" s="145">
        <f t="shared" si="8"/>
        <v>0.79556995598944868</v>
      </c>
      <c r="R76" s="148">
        <f t="shared" si="9"/>
        <v>785.95949724716638</v>
      </c>
      <c r="S76" s="148">
        <f t="shared" si="10"/>
        <v>-129370.23897284683</v>
      </c>
      <c r="T76" s="148">
        <f t="shared" si="11"/>
        <v>21294556.25959336</v>
      </c>
      <c r="U76" s="54">
        <f t="shared" si="12"/>
        <v>1.4376767949686426</v>
      </c>
      <c r="V76" s="131">
        <f t="shared" si="13"/>
        <v>4.1705468167739464E-2</v>
      </c>
      <c r="W76" s="148">
        <f t="shared" si="14"/>
        <v>1.9353966557140154E-2</v>
      </c>
      <c r="X76" s="148">
        <f t="shared" si="15"/>
        <v>-1.5808443468798561E-2</v>
      </c>
      <c r="Y76" s="148">
        <f t="shared" si="16"/>
        <v>1.291243757027177E-2</v>
      </c>
      <c r="Z76" s="2"/>
    </row>
    <row r="77" spans="1:26" x14ac:dyDescent="0.2">
      <c r="A77" s="145">
        <v>2.3820000000000001E-2</v>
      </c>
      <c r="B77" s="7">
        <f t="shared" si="20"/>
        <v>2.4985E-2</v>
      </c>
      <c r="C77" s="7">
        <f t="shared" si="1"/>
        <v>5.391682776572698</v>
      </c>
      <c r="D77" s="146">
        <f t="shared" si="21"/>
        <v>5.3243640099376037</v>
      </c>
      <c r="E77" s="147">
        <f t="shared" si="17"/>
        <v>99.092510584008778</v>
      </c>
      <c r="F77" s="145">
        <f t="shared" si="3"/>
        <v>2.600800786562181E-2</v>
      </c>
      <c r="G77" s="145">
        <v>2.5999999999999999E-2</v>
      </c>
      <c r="H77" s="151">
        <f t="shared" si="4"/>
        <v>23.82</v>
      </c>
      <c r="I77" s="145">
        <f t="shared" si="0"/>
        <v>0.13847610104989089</v>
      </c>
      <c r="J77" s="148">
        <f t="shared" si="5"/>
        <v>0.21092562057042774</v>
      </c>
      <c r="K77" s="148">
        <f t="shared" si="6"/>
        <v>0.60067624801399255</v>
      </c>
      <c r="L77" s="148">
        <f t="shared" si="7"/>
        <v>1.7106122715314849</v>
      </c>
      <c r="M77" s="161">
        <f t="shared" si="18"/>
        <v>24.957824424416472</v>
      </c>
      <c r="N77" s="145">
        <v>0.19317056123888693</v>
      </c>
      <c r="O77" s="149">
        <f t="shared" si="19"/>
        <v>2.5990874683248066E-2</v>
      </c>
      <c r="P77" s="2"/>
      <c r="Q77" s="145">
        <f t="shared" si="8"/>
        <v>0.64981007652256095</v>
      </c>
      <c r="R77" s="148">
        <f t="shared" si="9"/>
        <v>725.69927478971601</v>
      </c>
      <c r="S77" s="148">
        <f t="shared" si="10"/>
        <v>-121222.01247565194</v>
      </c>
      <c r="T77" s="148">
        <f t="shared" si="11"/>
        <v>20249126.351828281</v>
      </c>
      <c r="U77" s="54">
        <f t="shared" si="12"/>
        <v>1.3972067251750255</v>
      </c>
      <c r="V77" s="131">
        <f t="shared" si="13"/>
        <v>3.6338563498251757E-2</v>
      </c>
      <c r="W77" s="148">
        <f t="shared" si="14"/>
        <v>1.9113881105211353E-2</v>
      </c>
      <c r="X77" s="148">
        <f t="shared" si="15"/>
        <v>-1.6385880240950119E-2</v>
      </c>
      <c r="Y77" s="148">
        <f t="shared" si="16"/>
        <v>1.4047229329973935E-2</v>
      </c>
      <c r="Z77" s="2"/>
    </row>
    <row r="78" spans="1:26" x14ac:dyDescent="0.2">
      <c r="A78" s="145">
        <v>2.1700000000000001E-2</v>
      </c>
      <c r="B78" s="7">
        <f t="shared" si="20"/>
        <v>2.2760000000000002E-2</v>
      </c>
      <c r="C78" s="7">
        <f t="shared" si="1"/>
        <v>5.5261611471049701</v>
      </c>
      <c r="D78" s="146">
        <f t="shared" si="21"/>
        <v>5.4589219618388345</v>
      </c>
      <c r="E78" s="147">
        <f t="shared" si="17"/>
        <v>99.114517359895075</v>
      </c>
      <c r="F78" s="145">
        <f t="shared" si="3"/>
        <v>2.2006775886295373E-2</v>
      </c>
      <c r="G78" s="145">
        <v>2.1999999999999999E-2</v>
      </c>
      <c r="H78" s="151">
        <f t="shared" si="4"/>
        <v>21.7</v>
      </c>
      <c r="I78" s="145">
        <f t="shared" si="0"/>
        <v>0.1201332721949631</v>
      </c>
      <c r="J78" s="148">
        <f t="shared" si="5"/>
        <v>0.19573977485074071</v>
      </c>
      <c r="K78" s="148">
        <f t="shared" si="6"/>
        <v>0.58376817665731995</v>
      </c>
      <c r="L78" s="148">
        <f t="shared" si="7"/>
        <v>1.7410119345323356</v>
      </c>
      <c r="M78" s="161">
        <f t="shared" si="18"/>
        <v>22.73530294497964</v>
      </c>
      <c r="N78" s="145">
        <v>0.16364546803468438</v>
      </c>
      <c r="O78" s="149">
        <f t="shared" si="19"/>
        <v>2.2018307680491091E-2</v>
      </c>
      <c r="P78" s="2"/>
      <c r="Q78" s="145">
        <f t="shared" si="8"/>
        <v>0.50087421917208275</v>
      </c>
      <c r="R78" s="148">
        <f t="shared" si="9"/>
        <v>630.52059520804482</v>
      </c>
      <c r="S78" s="148">
        <f t="shared" si="10"/>
        <v>-106726.11604094045</v>
      </c>
      <c r="T78" s="148">
        <f t="shared" si="11"/>
        <v>18065173.33732124</v>
      </c>
      <c r="U78" s="54">
        <f t="shared" si="12"/>
        <v>1.3567007454976439</v>
      </c>
      <c r="V78" s="131">
        <f t="shared" si="13"/>
        <v>2.9856609250936503E-2</v>
      </c>
      <c r="W78" s="148">
        <f t="shared" si="14"/>
        <v>1.7737754066764339E-2</v>
      </c>
      <c r="X78" s="148">
        <f t="shared" si="15"/>
        <v>-1.5924644037135009E-2</v>
      </c>
      <c r="Y78" s="148">
        <f t="shared" si="16"/>
        <v>1.4296865699847837E-2</v>
      </c>
      <c r="Z78" s="2"/>
    </row>
    <row r="79" spans="1:26" x14ac:dyDescent="0.2">
      <c r="A79" s="145">
        <v>1.9760000000000003E-2</v>
      </c>
      <c r="B79" s="7">
        <f t="shared" si="20"/>
        <v>2.0730000000000002E-2</v>
      </c>
      <c r="C79" s="7">
        <f t="shared" si="1"/>
        <v>5.6612732428521335</v>
      </c>
      <c r="D79" s="146">
        <f t="shared" si="21"/>
        <v>5.5937171949785522</v>
      </c>
      <c r="E79" s="147">
        <f t="shared" si="17"/>
        <v>99.132522903802041</v>
      </c>
      <c r="F79" s="145">
        <f t="shared" si="3"/>
        <v>1.8005543906968943E-2</v>
      </c>
      <c r="G79" s="145">
        <v>1.7999999999999999E-2</v>
      </c>
      <c r="H79" s="151">
        <f t="shared" si="4"/>
        <v>19.760000000000002</v>
      </c>
      <c r="I79" s="145">
        <f t="shared" si="0"/>
        <v>0.10071792055735349</v>
      </c>
      <c r="J79" s="148">
        <f t="shared" si="5"/>
        <v>0.17495466560130707</v>
      </c>
      <c r="K79" s="148">
        <f t="shared" si="6"/>
        <v>0.54536237247203667</v>
      </c>
      <c r="L79" s="148">
        <f t="shared" si="7"/>
        <v>1.6999839146107711</v>
      </c>
      <c r="M79" s="161">
        <f t="shared" si="18"/>
        <v>20.70729340111836</v>
      </c>
      <c r="N79" s="145">
        <v>0.13326374524352647</v>
      </c>
      <c r="O79" s="149">
        <f t="shared" si="19"/>
        <v>1.793048216162417E-2</v>
      </c>
      <c r="P79" s="2"/>
      <c r="Q79" s="145">
        <f t="shared" si="8"/>
        <v>0.37325492519146619</v>
      </c>
      <c r="R79" s="148">
        <f t="shared" si="9"/>
        <v>528.32850354156585</v>
      </c>
      <c r="S79" s="148">
        <f t="shared" si="10"/>
        <v>-90500.908733992561</v>
      </c>
      <c r="T79" s="148">
        <f t="shared" si="11"/>
        <v>15502503.512067428</v>
      </c>
      <c r="U79" s="54">
        <f t="shared" si="12"/>
        <v>1.3161233370500693</v>
      </c>
      <c r="V79" s="131">
        <f t="shared" si="13"/>
        <v>2.369751653224151E-2</v>
      </c>
      <c r="W79" s="148">
        <f t="shared" si="14"/>
        <v>1.5854227040137194E-2</v>
      </c>
      <c r="X79" s="148">
        <f t="shared" si="15"/>
        <v>-1.4876970003047392E-2</v>
      </c>
      <c r="Y79" s="148">
        <f t="shared" si="16"/>
        <v>1.3959951242735372E-2</v>
      </c>
      <c r="Z79" s="2"/>
    </row>
    <row r="80" spans="1:26" x14ac:dyDescent="0.2">
      <c r="A80" s="145">
        <v>1.7999999999999999E-2</v>
      </c>
      <c r="B80" s="7">
        <f t="shared" si="20"/>
        <v>1.8880000000000001E-2</v>
      </c>
      <c r="C80" s="7">
        <f t="shared" si="1"/>
        <v>5.7958592832197748</v>
      </c>
      <c r="D80" s="146">
        <f t="shared" si="21"/>
        <v>5.7285662630359546</v>
      </c>
      <c r="E80" s="147">
        <f t="shared" si="17"/>
        <v>99.14752752372452</v>
      </c>
      <c r="F80" s="145">
        <f t="shared" si="3"/>
        <v>1.500461992247412E-2</v>
      </c>
      <c r="G80" s="145">
        <v>1.4999999999999999E-2</v>
      </c>
      <c r="H80" s="151">
        <f t="shared" si="4"/>
        <v>18</v>
      </c>
      <c r="I80" s="145">
        <f t="shared" si="0"/>
        <v>8.5954959477562404E-2</v>
      </c>
      <c r="J80" s="148">
        <f t="shared" si="5"/>
        <v>0.15868268619902037</v>
      </c>
      <c r="K80" s="148">
        <f t="shared" si="6"/>
        <v>0.51603815760919025</v>
      </c>
      <c r="L80" s="148">
        <f t="shared" si="7"/>
        <v>1.6781627944884858</v>
      </c>
      <c r="M80" s="161">
        <f t="shared" si="18"/>
        <v>18.859480374602057</v>
      </c>
      <c r="N80" s="145">
        <v>0.11148719348222758</v>
      </c>
      <c r="O80" s="149">
        <f t="shared" si="19"/>
        <v>1.5000472411529572E-2</v>
      </c>
      <c r="P80" s="2"/>
      <c r="Q80" s="145">
        <f t="shared" si="8"/>
        <v>0.28328722413631141</v>
      </c>
      <c r="R80" s="148">
        <f t="shared" si="9"/>
        <v>449.83499906194078</v>
      </c>
      <c r="S80" s="148">
        <f t="shared" si="10"/>
        <v>-77887.428230017249</v>
      </c>
      <c r="T80" s="148">
        <f t="shared" si="11"/>
        <v>13485948.156405579</v>
      </c>
      <c r="U80" s="54">
        <f t="shared" si="12"/>
        <v>1.2755297226774578</v>
      </c>
      <c r="V80" s="131">
        <f t="shared" si="13"/>
        <v>1.9138838688594072E-2</v>
      </c>
      <c r="W80" s="148">
        <f t="shared" si="14"/>
        <v>1.4379675590196539E-2</v>
      </c>
      <c r="X80" s="148">
        <f t="shared" si="15"/>
        <v>-1.4077033141066959E-2</v>
      </c>
      <c r="Y80" s="148">
        <f t="shared" si="16"/>
        <v>1.3780760269014458E-2</v>
      </c>
      <c r="Z80" s="2"/>
    </row>
    <row r="81" spans="1:26" x14ac:dyDescent="0.2">
      <c r="A81" s="145">
        <v>1.6399999999999998E-2</v>
      </c>
      <c r="B81" s="7">
        <f t="shared" si="20"/>
        <v>1.72E-2</v>
      </c>
      <c r="C81" s="7">
        <f t="shared" si="1"/>
        <v>5.9301603749313667</v>
      </c>
      <c r="D81" s="146">
        <f t="shared" si="21"/>
        <v>5.8630098290755708</v>
      </c>
      <c r="E81" s="147">
        <f t="shared" si="17"/>
        <v>99.161531835652156</v>
      </c>
      <c r="F81" s="145">
        <f t="shared" si="3"/>
        <v>1.4004311927642513E-2</v>
      </c>
      <c r="G81" s="145">
        <v>1.4E-2</v>
      </c>
      <c r="H81" s="151">
        <f t="shared" si="4"/>
        <v>16.399999999999999</v>
      </c>
      <c r="I81" s="145">
        <f t="shared" si="0"/>
        <v>8.2107418481208311E-2</v>
      </c>
      <c r="J81" s="148">
        <f t="shared" si="5"/>
        <v>0.16060268212820342</v>
      </c>
      <c r="K81" s="148">
        <f t="shared" si="6"/>
        <v>0.54387400662218566</v>
      </c>
      <c r="L81" s="148">
        <f t="shared" si="7"/>
        <v>1.8418056981336304</v>
      </c>
      <c r="M81" s="161">
        <f t="shared" si="18"/>
        <v>17.181385275931621</v>
      </c>
      <c r="N81" s="145">
        <v>0.10427548837589802</v>
      </c>
      <c r="O81" s="149">
        <f t="shared" si="19"/>
        <v>1.4030145864518336E-2</v>
      </c>
      <c r="P81" s="2"/>
      <c r="Q81" s="145">
        <f t="shared" si="8"/>
        <v>0.24087416515545121</v>
      </c>
      <c r="R81" s="148">
        <f t="shared" si="9"/>
        <v>428.03285240484053</v>
      </c>
      <c r="S81" s="148">
        <f t="shared" si="10"/>
        <v>-74831.554518889869</v>
      </c>
      <c r="T81" s="148">
        <f t="shared" si="11"/>
        <v>13082550.837516651</v>
      </c>
      <c r="U81" s="54">
        <f t="shared" si="12"/>
        <v>1.2350581765755018</v>
      </c>
      <c r="V81" s="131">
        <f t="shared" si="13"/>
        <v>1.7296139953548714E-2</v>
      </c>
      <c r="W81" s="148">
        <f t="shared" si="14"/>
        <v>1.4553663813218704E-2</v>
      </c>
      <c r="X81" s="148">
        <f t="shared" si="15"/>
        <v>-1.4836368789580055E-2</v>
      </c>
      <c r="Y81" s="148">
        <f t="shared" si="16"/>
        <v>1.512456531121037E-2</v>
      </c>
      <c r="Z81" s="2"/>
    </row>
    <row r="82" spans="1:26" x14ac:dyDescent="0.2">
      <c r="A82" s="145">
        <v>1.494E-2</v>
      </c>
      <c r="B82" s="7">
        <f t="shared" si="20"/>
        <v>1.567E-2</v>
      </c>
      <c r="C82" s="7">
        <f t="shared" si="1"/>
        <v>6.0646760416475747</v>
      </c>
      <c r="D82" s="146">
        <f t="shared" si="21"/>
        <v>5.9974182082894707</v>
      </c>
      <c r="E82" s="147">
        <f t="shared" si="17"/>
        <v>99.174535839584962</v>
      </c>
      <c r="F82" s="145">
        <f t="shared" si="3"/>
        <v>1.3004003932810905E-2</v>
      </c>
      <c r="G82" s="145">
        <v>1.2999999999999999E-2</v>
      </c>
      <c r="H82" s="151">
        <f t="shared" si="4"/>
        <v>14.94</v>
      </c>
      <c r="I82" s="145">
        <f t="shared" si="0"/>
        <v>7.7990449967308015E-2</v>
      </c>
      <c r="J82" s="148">
        <f t="shared" si="5"/>
        <v>0.16120400377523103</v>
      </c>
      <c r="K82" s="148">
        <f t="shared" si="6"/>
        <v>0.5675775251293097</v>
      </c>
      <c r="L82" s="148">
        <f t="shared" si="7"/>
        <v>1.9983638091339369</v>
      </c>
      <c r="M82" s="161">
        <f t="shared" si="18"/>
        <v>15.652986935406284</v>
      </c>
      <c r="N82" s="145">
        <v>9.6672783552014585E-2</v>
      </c>
      <c r="O82" s="149">
        <f t="shared" si="19"/>
        <v>1.3007210759583202E-2</v>
      </c>
      <c r="P82" s="2"/>
      <c r="Q82" s="145">
        <f t="shared" si="8"/>
        <v>0.20377274162714687</v>
      </c>
      <c r="R82" s="148">
        <f t="shared" si="9"/>
        <v>404.44626487523476</v>
      </c>
      <c r="S82" s="148">
        <f t="shared" si="10"/>
        <v>-71326.792954544173</v>
      </c>
      <c r="T82" s="148">
        <f t="shared" si="11"/>
        <v>12578955.067738919</v>
      </c>
      <c r="U82" s="54">
        <f t="shared" si="12"/>
        <v>1.1945972227635386</v>
      </c>
      <c r="V82" s="131">
        <f t="shared" si="13"/>
        <v>1.5534546982942042E-2</v>
      </c>
      <c r="W82" s="148">
        <f t="shared" si="14"/>
        <v>1.4608155014601413E-2</v>
      </c>
      <c r="X82" s="148">
        <f t="shared" si="15"/>
        <v>-1.548297836808604E-2</v>
      </c>
      <c r="Y82" s="148">
        <f t="shared" si="16"/>
        <v>1.6410191355924707E-2</v>
      </c>
      <c r="Z82" s="2"/>
    </row>
    <row r="83" spans="1:26" x14ac:dyDescent="0.2">
      <c r="A83" s="145">
        <v>1.3609999999999999E-2</v>
      </c>
      <c r="B83" s="7">
        <f t="shared" si="20"/>
        <v>1.4274999999999999E-2</v>
      </c>
      <c r="C83" s="7">
        <f t="shared" si="1"/>
        <v>6.1991891229328173</v>
      </c>
      <c r="D83" s="146">
        <f t="shared" si="21"/>
        <v>6.1319325822901956</v>
      </c>
      <c r="E83" s="147">
        <f t="shared" si="17"/>
        <v>99.18653953552294</v>
      </c>
      <c r="F83" s="145">
        <f t="shared" si="3"/>
        <v>1.2003695937979297E-2</v>
      </c>
      <c r="G83" s="145">
        <v>1.2E-2</v>
      </c>
      <c r="H83" s="151">
        <f t="shared" si="4"/>
        <v>13.61</v>
      </c>
      <c r="I83" s="145">
        <f t="shared" si="0"/>
        <v>7.3605854229999726E-2</v>
      </c>
      <c r="J83" s="148">
        <f t="shared" si="5"/>
        <v>0.16039095955406232</v>
      </c>
      <c r="K83" s="148">
        <f t="shared" si="6"/>
        <v>0.58628979575586804</v>
      </c>
      <c r="L83" s="148">
        <f t="shared" si="7"/>
        <v>2.143111591595634</v>
      </c>
      <c r="M83" s="161">
        <f t="shared" si="18"/>
        <v>14.259502095094357</v>
      </c>
      <c r="N83" s="145">
        <v>8.9238130769785706E-2</v>
      </c>
      <c r="O83" s="149">
        <f t="shared" si="19"/>
        <v>1.2006886861691698E-2</v>
      </c>
      <c r="P83" s="2"/>
      <c r="Q83" s="145">
        <f t="shared" si="8"/>
        <v>0.17135275951465445</v>
      </c>
      <c r="R83" s="148">
        <f t="shared" si="9"/>
        <v>379.26461277534338</v>
      </c>
      <c r="S83" s="148">
        <f t="shared" si="10"/>
        <v>-67414.914998643915</v>
      </c>
      <c r="T83" s="148">
        <f t="shared" si="11"/>
        <v>11983113.138389399</v>
      </c>
      <c r="U83" s="54">
        <f t="shared" si="12"/>
        <v>1.1541043613413575</v>
      </c>
      <c r="V83" s="131">
        <f t="shared" si="13"/>
        <v>1.3853517834237444E-2</v>
      </c>
      <c r="W83" s="148">
        <f t="shared" si="14"/>
        <v>1.4534477712931414E-2</v>
      </c>
      <c r="X83" s="148">
        <f t="shared" si="15"/>
        <v>-1.599343142251726E-2</v>
      </c>
      <c r="Y83" s="148">
        <f t="shared" si="16"/>
        <v>1.7598833182645747E-2</v>
      </c>
      <c r="Z83" s="2"/>
    </row>
    <row r="84" spans="1:26" x14ac:dyDescent="0.2">
      <c r="A84" s="145">
        <v>1.24E-2</v>
      </c>
      <c r="B84" s="7">
        <f t="shared" si="20"/>
        <v>1.3004999999999999E-2</v>
      </c>
      <c r="C84" s="7">
        <f t="shared" si="1"/>
        <v>6.3335160691625738</v>
      </c>
      <c r="D84" s="146">
        <f t="shared" si="21"/>
        <v>6.266352596047696</v>
      </c>
      <c r="E84" s="147">
        <f t="shared" si="17"/>
        <v>99.198543231460917</v>
      </c>
      <c r="F84" s="145">
        <f t="shared" si="3"/>
        <v>1.2003695937979297E-2</v>
      </c>
      <c r="G84" s="145">
        <v>1.2E-2</v>
      </c>
      <c r="H84" s="151">
        <f t="shared" si="4"/>
        <v>12.4</v>
      </c>
      <c r="I84" s="145">
        <f t="shared" si="0"/>
        <v>7.521939120312375E-2</v>
      </c>
      <c r="J84" s="148">
        <f t="shared" si="5"/>
        <v>0.17240403056504408</v>
      </c>
      <c r="K84" s="148">
        <f t="shared" si="6"/>
        <v>0.65337667919112086</v>
      </c>
      <c r="L84" s="148">
        <f t="shared" si="7"/>
        <v>2.4761664997719239</v>
      </c>
      <c r="M84" s="161">
        <f t="shared" si="18"/>
        <v>12.99091990584192</v>
      </c>
      <c r="N84" s="145">
        <v>8.936178685583937E-2</v>
      </c>
      <c r="O84" s="149">
        <f t="shared" si="19"/>
        <v>1.2023524644466824E-2</v>
      </c>
      <c r="P84" s="2"/>
      <c r="Q84" s="145">
        <f t="shared" si="8"/>
        <v>0.15610806567342075</v>
      </c>
      <c r="R84" s="148">
        <f t="shared" si="9"/>
        <v>384.70351284954432</v>
      </c>
      <c r="S84" s="148">
        <f t="shared" si="10"/>
        <v>-68870.261983876</v>
      </c>
      <c r="T84" s="148">
        <f t="shared" si="11"/>
        <v>12329268.715523072</v>
      </c>
      <c r="U84" s="54">
        <f t="shared" si="12"/>
        <v>1.1136399051827846</v>
      </c>
      <c r="V84" s="131">
        <f t="shared" si="13"/>
        <v>1.336779480621424E-2</v>
      </c>
      <c r="W84" s="148">
        <f t="shared" si="14"/>
        <v>1.5623090895110957E-2</v>
      </c>
      <c r="X84" s="148">
        <f t="shared" si="15"/>
        <v>-1.782349818700673E-2</v>
      </c>
      <c r="Y84" s="148">
        <f t="shared" si="16"/>
        <v>2.033381804887566E-2</v>
      </c>
      <c r="Z84" s="2"/>
    </row>
    <row r="85" spans="1:26" x14ac:dyDescent="0.2">
      <c r="A85" s="145">
        <v>1.129E-2</v>
      </c>
      <c r="B85" s="7">
        <f t="shared" si="20"/>
        <v>1.1845E-2</v>
      </c>
      <c r="C85" s="7">
        <f t="shared" si="1"/>
        <v>6.4688107036638103</v>
      </c>
      <c r="D85" s="146">
        <f t="shared" si="21"/>
        <v>6.4011633864131916</v>
      </c>
      <c r="E85" s="147">
        <f t="shared" si="17"/>
        <v>99.210546927398894</v>
      </c>
      <c r="F85" s="145">
        <f t="shared" si="3"/>
        <v>1.2003695937979297E-2</v>
      </c>
      <c r="G85" s="145">
        <v>1.2E-2</v>
      </c>
      <c r="H85" s="151">
        <f t="shared" si="4"/>
        <v>11.29</v>
      </c>
      <c r="I85" s="145">
        <f t="shared" si="0"/>
        <v>7.6837618939829821E-2</v>
      </c>
      <c r="J85" s="148">
        <f t="shared" si="5"/>
        <v>0.18488770190367082</v>
      </c>
      <c r="K85" s="148">
        <f t="shared" si="6"/>
        <v>0.72561214566452825</v>
      </c>
      <c r="L85" s="148">
        <f t="shared" si="7"/>
        <v>2.8477447689311504</v>
      </c>
      <c r="M85" s="161">
        <f t="shared" si="18"/>
        <v>11.831990534140919</v>
      </c>
      <c r="N85" s="145">
        <v>8.8722631035819788E-2</v>
      </c>
      <c r="O85" s="149">
        <f t="shared" si="19"/>
        <v>1.1937526971143022E-2</v>
      </c>
      <c r="P85" s="2"/>
      <c r="Q85" s="145">
        <f t="shared" si="8"/>
        <v>0.14218377838536475</v>
      </c>
      <c r="R85" s="148">
        <f t="shared" si="9"/>
        <v>389.70516310865668</v>
      </c>
      <c r="S85" s="148">
        <f t="shared" si="10"/>
        <v>-70217.723711782775</v>
      </c>
      <c r="T85" s="148">
        <f t="shared" si="11"/>
        <v>12651946.112116411</v>
      </c>
      <c r="U85" s="54">
        <f t="shared" si="12"/>
        <v>1.0730578135436017</v>
      </c>
      <c r="V85" s="131">
        <f t="shared" si="13"/>
        <v>1.2880659717650279E-2</v>
      </c>
      <c r="W85" s="148">
        <f t="shared" si="14"/>
        <v>1.6754349435812388E-2</v>
      </c>
      <c r="X85" s="148">
        <f t="shared" si="15"/>
        <v>-1.9794013429944794E-2</v>
      </c>
      <c r="Y85" s="148">
        <f t="shared" si="16"/>
        <v>2.3385149579568686E-2</v>
      </c>
      <c r="Z85" s="2"/>
    </row>
    <row r="86" spans="1:26" x14ac:dyDescent="0.2">
      <c r="A86" s="145">
        <v>1.0289999999999999E-2</v>
      </c>
      <c r="B86" s="7">
        <f t="shared" si="20"/>
        <v>1.0789999999999999E-2</v>
      </c>
      <c r="C86" s="7">
        <f t="shared" si="1"/>
        <v>6.6026132075428441</v>
      </c>
      <c r="D86" s="146">
        <f t="shared" si="21"/>
        <v>6.5357119556033272</v>
      </c>
      <c r="E86" s="147">
        <f t="shared" si="17"/>
        <v>99.222550623336872</v>
      </c>
      <c r="F86" s="145">
        <f t="shared" si="3"/>
        <v>1.2003695937979297E-2</v>
      </c>
      <c r="G86" s="145">
        <v>1.2E-2</v>
      </c>
      <c r="H86" s="151">
        <f t="shared" si="4"/>
        <v>10.29</v>
      </c>
      <c r="I86" s="145">
        <f t="shared" si="0"/>
        <v>7.8452699053278382E-2</v>
      </c>
      <c r="J86" s="148">
        <f t="shared" si="5"/>
        <v>0.19778212813269533</v>
      </c>
      <c r="K86" s="148">
        <f t="shared" si="6"/>
        <v>0.80282904366594909</v>
      </c>
      <c r="L86" s="148">
        <f t="shared" si="7"/>
        <v>3.2588104872708898</v>
      </c>
      <c r="M86" s="161">
        <f t="shared" si="18"/>
        <v>10.778408973498825</v>
      </c>
      <c r="N86" s="145">
        <v>8.9712042674712736E-2</v>
      </c>
      <c r="O86" s="149">
        <f t="shared" si="19"/>
        <v>1.2070651158139673E-2</v>
      </c>
      <c r="P86" s="2"/>
      <c r="Q86" s="145">
        <f t="shared" si="8"/>
        <v>0.1295198791707966</v>
      </c>
      <c r="R86" s="148">
        <f t="shared" si="9"/>
        <v>394.28212832073035</v>
      </c>
      <c r="S86" s="148">
        <f t="shared" si="10"/>
        <v>-71458.376552851565</v>
      </c>
      <c r="T86" s="148">
        <f t="shared" si="11"/>
        <v>12950877.589398082</v>
      </c>
      <c r="U86" s="54">
        <f t="shared" si="12"/>
        <v>1.0325546583437002</v>
      </c>
      <c r="V86" s="131">
        <f t="shared" si="13"/>
        <v>1.2394472158101874E-2</v>
      </c>
      <c r="W86" s="148">
        <f t="shared" si="14"/>
        <v>1.7922830197869454E-2</v>
      </c>
      <c r="X86" s="148">
        <f t="shared" si="15"/>
        <v>-2.1900417416139149E-2</v>
      </c>
      <c r="Y86" s="148">
        <f t="shared" si="16"/>
        <v>2.6760744687418063E-2</v>
      </c>
      <c r="Z86" s="2"/>
    </row>
    <row r="87" spans="1:26" x14ac:dyDescent="0.2">
      <c r="A87" s="145">
        <v>9.3710000000000009E-3</v>
      </c>
      <c r="B87" s="7">
        <f t="shared" si="20"/>
        <v>9.830499999999999E-3</v>
      </c>
      <c r="C87" s="7">
        <f t="shared" si="1"/>
        <v>6.7375812754049926</v>
      </c>
      <c r="D87" s="146">
        <f t="shared" si="21"/>
        <v>6.6700972414739184</v>
      </c>
      <c r="E87" s="147">
        <f t="shared" si="17"/>
        <v>99.234554319274849</v>
      </c>
      <c r="F87" s="145">
        <f t="shared" si="3"/>
        <v>1.2003695937979297E-2</v>
      </c>
      <c r="G87" s="145">
        <v>1.2E-2</v>
      </c>
      <c r="H87" s="151">
        <f t="shared" si="4"/>
        <v>9.3710000000000004</v>
      </c>
      <c r="I87" s="145">
        <f t="shared" si="0"/>
        <v>8.0065819163407381E-2</v>
      </c>
      <c r="J87" s="148">
        <f t="shared" si="5"/>
        <v>0.21109472875825033</v>
      </c>
      <c r="K87" s="148">
        <f t="shared" si="6"/>
        <v>0.88523502761994843</v>
      </c>
      <c r="L87" s="148">
        <f t="shared" si="7"/>
        <v>3.7122720151990687</v>
      </c>
      <c r="M87" s="161">
        <f t="shared" si="18"/>
        <v>9.8197550885956382</v>
      </c>
      <c r="N87" s="145">
        <v>8.8937302934790713E-2</v>
      </c>
      <c r="O87" s="149">
        <f t="shared" si="19"/>
        <v>1.1966410825848338E-2</v>
      </c>
      <c r="Q87" s="145">
        <f t="shared" si="8"/>
        <v>0.11800233291830546</v>
      </c>
      <c r="R87" s="148">
        <f t="shared" si="9"/>
        <v>398.46798266503481</v>
      </c>
      <c r="S87" s="148">
        <f t="shared" si="10"/>
        <v>-72599.336848329491</v>
      </c>
      <c r="T87" s="148">
        <f t="shared" si="11"/>
        <v>13227320.487748958</v>
      </c>
      <c r="U87" s="54">
        <f t="shared" si="12"/>
        <v>0.99210065632077338</v>
      </c>
      <c r="V87" s="131">
        <f t="shared" si="13"/>
        <v>1.1908874618344261E-2</v>
      </c>
      <c r="W87" s="148">
        <f t="shared" si="14"/>
        <v>1.9129205529940876E-2</v>
      </c>
      <c r="X87" s="148">
        <f t="shared" si="15"/>
        <v>-2.4148374762001164E-2</v>
      </c>
      <c r="Y87" s="148">
        <f t="shared" si="16"/>
        <v>3.0484486286339624E-2</v>
      </c>
    </row>
    <row r="88" spans="1:26" x14ac:dyDescent="0.2">
      <c r="A88" s="145">
        <v>8.5370000000000012E-3</v>
      </c>
      <c r="B88" s="7">
        <f t="shared" si="20"/>
        <v>8.9540000000000002E-3</v>
      </c>
      <c r="C88" s="7">
        <f t="shared" si="1"/>
        <v>6.8720551053904488</v>
      </c>
      <c r="D88" s="146">
        <f t="shared" si="21"/>
        <v>6.8048181903977207</v>
      </c>
      <c r="E88" s="147">
        <f t="shared" si="17"/>
        <v>99.246558015212827</v>
      </c>
      <c r="F88" s="145">
        <f t="shared" si="3"/>
        <v>1.2003695937979297E-2</v>
      </c>
      <c r="G88" s="145">
        <v>1.2E-2</v>
      </c>
      <c r="H88" s="151">
        <f t="shared" si="4"/>
        <v>8.5370000000000008</v>
      </c>
      <c r="I88" s="145">
        <f t="shared" si="0"/>
        <v>8.1682968470764755E-2</v>
      </c>
      <c r="J88" s="148">
        <f t="shared" si="5"/>
        <v>0.22487576611169721</v>
      </c>
      <c r="K88" s="148">
        <f t="shared" si="6"/>
        <v>0.97332189036248928</v>
      </c>
      <c r="L88" s="148">
        <f t="shared" si="7"/>
        <v>4.2127949962747522</v>
      </c>
      <c r="M88" s="161">
        <f t="shared" si="18"/>
        <v>8.9442845996759335</v>
      </c>
      <c r="N88" s="145">
        <v>8.926417831095862E-2</v>
      </c>
      <c r="O88" s="149">
        <f t="shared" si="19"/>
        <v>1.2010391528107171E-2</v>
      </c>
      <c r="Q88" s="145">
        <f t="shared" si="8"/>
        <v>0.10748109342866663</v>
      </c>
      <c r="R88" s="148">
        <f t="shared" si="9"/>
        <v>402.31106342601441</v>
      </c>
      <c r="S88" s="148">
        <f t="shared" si="10"/>
        <v>-73652.157057694742</v>
      </c>
      <c r="T88" s="148">
        <f t="shared" si="11"/>
        <v>13483696.404110778</v>
      </c>
      <c r="U88" s="54">
        <f t="shared" si="12"/>
        <v>0.95154560965039403</v>
      </c>
      <c r="V88" s="131">
        <f t="shared" si="13"/>
        <v>1.1422064169362468E-2</v>
      </c>
      <c r="W88" s="148">
        <f t="shared" si="14"/>
        <v>2.0378030157162056E-2</v>
      </c>
      <c r="X88" s="148">
        <f t="shared" si="15"/>
        <v>-2.6551301111215932E-2</v>
      </c>
      <c r="Y88" s="148">
        <f t="shared" si="16"/>
        <v>3.4594687772148934E-2</v>
      </c>
    </row>
    <row r="89" spans="1:26" x14ac:dyDescent="0.2">
      <c r="A89" s="145">
        <v>7.7759999999999999E-3</v>
      </c>
      <c r="B89" s="7">
        <f t="shared" si="20"/>
        <v>8.1565000000000006E-3</v>
      </c>
      <c r="C89" s="7">
        <f t="shared" si="1"/>
        <v>7.0067560657183936</v>
      </c>
      <c r="D89" s="146">
        <f t="shared" si="21"/>
        <v>6.9394055855544217</v>
      </c>
      <c r="E89" s="147">
        <f t="shared" si="17"/>
        <v>99.257561403155975</v>
      </c>
      <c r="F89" s="145">
        <f t="shared" si="3"/>
        <v>1.1003387943147687E-2</v>
      </c>
      <c r="G89" s="145">
        <v>1.0999999999999999E-2</v>
      </c>
      <c r="H89" s="151">
        <f t="shared" si="4"/>
        <v>7.7759999999999998</v>
      </c>
      <c r="I89" s="145">
        <f t="shared" si="0"/>
        <v>7.635697175270123E-2</v>
      </c>
      <c r="J89" s="148">
        <f t="shared" si="5"/>
        <v>0.21915503672882811</v>
      </c>
      <c r="K89" s="148">
        <f t="shared" si="6"/>
        <v>0.97805656357279169</v>
      </c>
      <c r="L89" s="148">
        <f t="shared" si="7"/>
        <v>4.3649220014571801</v>
      </c>
      <c r="M89" s="161">
        <f t="shared" si="18"/>
        <v>8.1476200205949674</v>
      </c>
      <c r="N89" s="145">
        <v>8.1687524100486672E-2</v>
      </c>
      <c r="O89" s="149">
        <f t="shared" si="19"/>
        <v>1.0990961502953641E-2</v>
      </c>
      <c r="Q89" s="145">
        <f t="shared" si="8"/>
        <v>8.9749133758284125E-2</v>
      </c>
      <c r="R89" s="148">
        <f t="shared" si="9"/>
        <v>372.00513882254427</v>
      </c>
      <c r="S89" s="148">
        <f t="shared" si="10"/>
        <v>-68400.64488514977</v>
      </c>
      <c r="T89" s="148">
        <f t="shared" si="11"/>
        <v>12576837.609053023</v>
      </c>
      <c r="U89" s="54">
        <f t="shared" si="12"/>
        <v>0.91103076666994531</v>
      </c>
      <c r="V89" s="131">
        <f t="shared" si="13"/>
        <v>1.002442495381267E-2</v>
      </c>
      <c r="W89" s="148">
        <f t="shared" si="14"/>
        <v>1.9859623047757641E-2</v>
      </c>
      <c r="X89" s="148">
        <f t="shared" si="15"/>
        <v>-2.6680458520819801E-2</v>
      </c>
      <c r="Y89" s="148">
        <f t="shared" si="16"/>
        <v>3.5843926401289916E-2</v>
      </c>
    </row>
    <row r="90" spans="1:26" x14ac:dyDescent="0.2">
      <c r="A90" s="145">
        <v>7.084E-3</v>
      </c>
      <c r="B90" s="7">
        <f t="shared" si="20"/>
        <v>7.43E-3</v>
      </c>
      <c r="C90" s="7">
        <f t="shared" si="1"/>
        <v>7.1412200725722599</v>
      </c>
      <c r="D90" s="146">
        <f t="shared" si="21"/>
        <v>7.0739880691453267</v>
      </c>
      <c r="E90" s="147">
        <f t="shared" si="17"/>
        <v>99.268564791099124</v>
      </c>
      <c r="F90" s="145">
        <f t="shared" si="3"/>
        <v>1.1003387943147687E-2</v>
      </c>
      <c r="G90" s="145">
        <v>1.0999999999999999E-2</v>
      </c>
      <c r="H90" s="151">
        <f t="shared" si="4"/>
        <v>7.0839999999999996</v>
      </c>
      <c r="I90" s="145">
        <f t="shared" si="0"/>
        <v>7.7837835030004271E-2</v>
      </c>
      <c r="J90" s="148">
        <f t="shared" si="5"/>
        <v>0.23257208320478381</v>
      </c>
      <c r="K90" s="148">
        <f t="shared" si="6"/>
        <v>1.0692349891045898</v>
      </c>
      <c r="L90" s="148">
        <f t="shared" si="7"/>
        <v>4.9157381495303065</v>
      </c>
      <c r="M90" s="161">
        <f t="shared" si="18"/>
        <v>7.4219393691945541</v>
      </c>
      <c r="N90" s="145">
        <v>8.183147446369067E-2</v>
      </c>
      <c r="O90" s="149">
        <f t="shared" si="19"/>
        <v>1.1010329857151342E-2</v>
      </c>
      <c r="Q90" s="145">
        <f t="shared" si="8"/>
        <v>8.1755172417587313E-2</v>
      </c>
      <c r="R90" s="148">
        <f t="shared" si="9"/>
        <v>374.95064835797092</v>
      </c>
      <c r="S90" s="148">
        <f t="shared" si="10"/>
        <v>-69214.637844614335</v>
      </c>
      <c r="T90" s="148">
        <f t="shared" si="11"/>
        <v>12776791.060212808</v>
      </c>
      <c r="U90" s="54">
        <f t="shared" si="12"/>
        <v>0.87051740221812779</v>
      </c>
      <c r="V90" s="131">
        <f t="shared" si="13"/>
        <v>9.5786406878671931E-3</v>
      </c>
      <c r="W90" s="148">
        <f t="shared" si="14"/>
        <v>2.1075463164434614E-2</v>
      </c>
      <c r="X90" s="148">
        <f t="shared" si="15"/>
        <v>-2.9167719780545241E-2</v>
      </c>
      <c r="Y90" s="148">
        <f t="shared" si="16"/>
        <v>4.0367126006136005E-2</v>
      </c>
    </row>
    <row r="91" spans="1:26" x14ac:dyDescent="0.2">
      <c r="A91" s="145">
        <v>6.4530000000000004E-3</v>
      </c>
      <c r="B91" s="7">
        <f t="shared" si="20"/>
        <v>6.7685000000000002E-3</v>
      </c>
      <c r="C91" s="7">
        <f t="shared" si="1"/>
        <v>7.2758142591799571</v>
      </c>
      <c r="D91" s="146">
        <f t="shared" si="21"/>
        <v>7.208517165876108</v>
      </c>
      <c r="E91" s="147">
        <f t="shared" si="17"/>
        <v>99.278567871047443</v>
      </c>
      <c r="F91" s="145">
        <f t="shared" si="3"/>
        <v>1.000307994831608E-2</v>
      </c>
      <c r="G91" s="145">
        <v>0.01</v>
      </c>
      <c r="H91" s="151">
        <f t="shared" si="4"/>
        <v>6.4530000000000003</v>
      </c>
      <c r="I91" s="145">
        <f t="shared" si="0"/>
        <v>7.2107373519067555E-2</v>
      </c>
      <c r="J91" s="148">
        <f t="shared" si="5"/>
        <v>0.22398378791797649</v>
      </c>
      <c r="K91" s="148">
        <f t="shared" si="6"/>
        <v>1.0598831981413044</v>
      </c>
      <c r="L91" s="148">
        <f t="shared" si="7"/>
        <v>5.01532902958858</v>
      </c>
      <c r="M91" s="161">
        <f t="shared" si="18"/>
        <v>6.7611428028107783</v>
      </c>
      <c r="N91" s="145">
        <v>7.4320297186921916E-2</v>
      </c>
      <c r="O91" s="149">
        <f t="shared" si="19"/>
        <v>9.9997096773883753E-3</v>
      </c>
      <c r="Q91" s="145">
        <f t="shared" si="8"/>
        <v>6.7705846630177396E-2</v>
      </c>
      <c r="R91" s="148">
        <f t="shared" si="9"/>
        <v>343.3115689686332</v>
      </c>
      <c r="S91" s="148">
        <f t="shared" si="10"/>
        <v>-63601.270025148769</v>
      </c>
      <c r="T91" s="148">
        <f t="shared" si="11"/>
        <v>11782654.342130462</v>
      </c>
      <c r="U91" s="54">
        <f t="shared" si="12"/>
        <v>0.83002010881258093</v>
      </c>
      <c r="V91" s="131">
        <f t="shared" si="13"/>
        <v>8.3027575071622593E-3</v>
      </c>
      <c r="W91" s="148">
        <f t="shared" si="14"/>
        <v>2.0297199933232361E-2</v>
      </c>
      <c r="X91" s="148">
        <f t="shared" si="15"/>
        <v>-2.8912611763090845E-2</v>
      </c>
      <c r="Y91" s="148">
        <f t="shared" si="16"/>
        <v>4.1184947761910055E-2</v>
      </c>
    </row>
    <row r="92" spans="1:26" x14ac:dyDescent="0.2">
      <c r="A92" s="145">
        <v>5.8780000000000004E-3</v>
      </c>
      <c r="B92" s="7">
        <f t="shared" si="20"/>
        <v>6.1655000000000008E-3</v>
      </c>
      <c r="C92" s="7">
        <f t="shared" si="1"/>
        <v>7.4104589256728426</v>
      </c>
      <c r="D92" s="146">
        <f t="shared" si="21"/>
        <v>7.3431365924263998</v>
      </c>
      <c r="E92" s="147">
        <f t="shared" si="17"/>
        <v>99.288470920196275</v>
      </c>
      <c r="F92" s="145">
        <f t="shared" si="3"/>
        <v>9.9030491488329205E-3</v>
      </c>
      <c r="G92" s="145">
        <v>9.9000000000000008E-3</v>
      </c>
      <c r="H92" s="151">
        <f t="shared" si="4"/>
        <v>5.8780000000000001</v>
      </c>
      <c r="I92" s="145">
        <f t="shared" si="0"/>
        <v>7.2719442581392138E-2</v>
      </c>
      <c r="J92" s="148">
        <f t="shared" si="5"/>
        <v>0.2345401841348656</v>
      </c>
      <c r="K92" s="148">
        <f t="shared" si="6"/>
        <v>1.1414093490227186</v>
      </c>
      <c r="L92" s="148">
        <f t="shared" si="7"/>
        <v>5.5547637043182325</v>
      </c>
      <c r="M92" s="161">
        <f t="shared" si="18"/>
        <v>6.1587932259493821</v>
      </c>
      <c r="N92" s="145">
        <v>7.3549509288258264E-2</v>
      </c>
      <c r="O92" s="149">
        <f t="shared" si="19"/>
        <v>9.8960010607490271E-3</v>
      </c>
      <c r="Q92" s="145">
        <f t="shared" si="8"/>
        <v>6.1057249527129376E-2</v>
      </c>
      <c r="R92" s="148">
        <f t="shared" si="9"/>
        <v>342.09460665286986</v>
      </c>
      <c r="S92" s="148">
        <f t="shared" si="10"/>
        <v>-63582.100871953</v>
      </c>
      <c r="T92" s="148">
        <f t="shared" si="11"/>
        <v>11817443.106881242</v>
      </c>
      <c r="U92" s="54">
        <f t="shared" si="12"/>
        <v>0.78949562342185919</v>
      </c>
      <c r="V92" s="131">
        <f t="shared" si="13"/>
        <v>7.8184139615351585E-3</v>
      </c>
      <c r="W92" s="148">
        <f t="shared" si="14"/>
        <v>2.1253810617337242E-2</v>
      </c>
      <c r="X92" s="148">
        <f t="shared" si="15"/>
        <v>-3.1136568094417894E-2</v>
      </c>
      <c r="Y92" s="148">
        <f t="shared" si="16"/>
        <v>4.5614684827740483E-2</v>
      </c>
    </row>
    <row r="93" spans="1:26" x14ac:dyDescent="0.2">
      <c r="A93" s="145">
        <v>5.3550000000000004E-3</v>
      </c>
      <c r="B93" s="7">
        <f t="shared" si="20"/>
        <v>5.6165E-3</v>
      </c>
      <c r="C93" s="7">
        <f t="shared" si="1"/>
        <v>7.5448977096865564</v>
      </c>
      <c r="D93" s="146">
        <f t="shared" si="21"/>
        <v>7.4776783176796995</v>
      </c>
      <c r="E93" s="147">
        <f t="shared" si="17"/>
        <v>99.29827393854562</v>
      </c>
      <c r="F93" s="145">
        <f t="shared" si="3"/>
        <v>9.8030183493497593E-3</v>
      </c>
      <c r="G93" s="145">
        <v>9.7999999999999997E-3</v>
      </c>
      <c r="H93" s="151">
        <f t="shared" si="4"/>
        <v>5.3550000000000004</v>
      </c>
      <c r="I93" s="145">
        <f t="shared" si="0"/>
        <v>7.3303817758748932E-2</v>
      </c>
      <c r="J93" s="148">
        <f t="shared" si="5"/>
        <v>0.24518575997003264</v>
      </c>
      <c r="K93" s="148">
        <f t="shared" si="6"/>
        <v>1.2262046460151541</v>
      </c>
      <c r="L93" s="148">
        <f t="shared" si="7"/>
        <v>6.1324027712413693</v>
      </c>
      <c r="M93" s="161">
        <f t="shared" si="18"/>
        <v>5.6104090759943661</v>
      </c>
      <c r="N93" s="145">
        <v>7.291808254045036E-2</v>
      </c>
      <c r="O93" s="149">
        <f t="shared" si="19"/>
        <v>9.8110433251154348E-3</v>
      </c>
      <c r="Q93" s="145">
        <f t="shared" si="8"/>
        <v>5.5058652559122928E-2</v>
      </c>
      <c r="R93" s="148">
        <f t="shared" si="9"/>
        <v>340.64261662663006</v>
      </c>
      <c r="S93" s="148">
        <f t="shared" si="10"/>
        <v>-63499.245115986931</v>
      </c>
      <c r="T93" s="148">
        <f t="shared" si="11"/>
        <v>11836904.525424469</v>
      </c>
      <c r="U93" s="54">
        <f t="shared" si="12"/>
        <v>0.74899452845223369</v>
      </c>
      <c r="V93" s="131">
        <f t="shared" si="13"/>
        <v>7.3424071059798174E-3</v>
      </c>
      <c r="W93" s="148">
        <f t="shared" si="14"/>
        <v>2.2218502674469075E-2</v>
      </c>
      <c r="X93" s="148">
        <f t="shared" si="15"/>
        <v>-3.344970364140807E-2</v>
      </c>
      <c r="Y93" s="148">
        <f t="shared" si="16"/>
        <v>5.0358149245750855E-2</v>
      </c>
    </row>
    <row r="94" spans="1:26" x14ac:dyDescent="0.2">
      <c r="A94" s="145">
        <v>4.8780000000000004E-3</v>
      </c>
      <c r="B94" s="7">
        <f t="shared" si="20"/>
        <v>5.1165000000000004E-3</v>
      </c>
      <c r="C94" s="7">
        <f t="shared" si="1"/>
        <v>7.6794945265279901</v>
      </c>
      <c r="D94" s="146">
        <f t="shared" si="21"/>
        <v>7.6121961181072733</v>
      </c>
      <c r="E94" s="147">
        <f t="shared" si="17"/>
        <v>99.308277018493939</v>
      </c>
      <c r="F94" s="145">
        <f t="shared" si="3"/>
        <v>1.000307994831608E-2</v>
      </c>
      <c r="G94" s="145">
        <v>0.01</v>
      </c>
      <c r="H94" s="151">
        <f t="shared" si="4"/>
        <v>4.8780000000000001</v>
      </c>
      <c r="I94" s="145">
        <f t="shared" ref="I94:I157" si="22">D94*F94</f>
        <v>7.6145406351688372E-2</v>
      </c>
      <c r="J94" s="148">
        <f t="shared" si="5"/>
        <v>0.26382950794586463</v>
      </c>
      <c r="K94" s="148">
        <f t="shared" si="6"/>
        <v>1.3549341261340941</v>
      </c>
      <c r="L94" s="148">
        <f t="shared" si="7"/>
        <v>6.9584577572705033</v>
      </c>
      <c r="M94" s="161">
        <f t="shared" si="18"/>
        <v>5.1109382700243975</v>
      </c>
      <c r="N94" s="145">
        <v>7.4318844851290505E-2</v>
      </c>
      <c r="O94" s="149">
        <f t="shared" si="19"/>
        <v>9.9995142673157834E-3</v>
      </c>
      <c r="Q94" s="145">
        <f t="shared" si="8"/>
        <v>5.1180758555559223E-2</v>
      </c>
      <c r="R94" s="148">
        <f t="shared" si="9"/>
        <v>349.46168327866258</v>
      </c>
      <c r="S94" s="148">
        <f t="shared" si="10"/>
        <v>-65317.93959487557</v>
      </c>
      <c r="T94" s="148">
        <f t="shared" si="11"/>
        <v>12208586.626413455</v>
      </c>
      <c r="U94" s="54">
        <f t="shared" si="12"/>
        <v>0.70850063557279286</v>
      </c>
      <c r="V94" s="131">
        <f t="shared" si="13"/>
        <v>7.0871885010674023E-3</v>
      </c>
      <c r="W94" s="148">
        <f t="shared" si="14"/>
        <v>2.3907981559024922E-2</v>
      </c>
      <c r="X94" s="148">
        <f t="shared" si="15"/>
        <v>-3.6961322174158144E-2</v>
      </c>
      <c r="Y94" s="148">
        <f t="shared" si="16"/>
        <v>5.7141558917850853E-2</v>
      </c>
    </row>
    <row r="95" spans="1:26" x14ac:dyDescent="0.2">
      <c r="A95" s="145">
        <v>4.444E-3</v>
      </c>
      <c r="B95" s="7">
        <f t="shared" si="20"/>
        <v>4.6610000000000002E-3</v>
      </c>
      <c r="C95" s="7">
        <f t="shared" ref="C95:C158" si="23">IF(A95=0,IF(B95&gt;0,IF(C94&lt;10,10,-LOG(0,2)),-LOG(0,2)),-LOG(A95,2))</f>
        <v>7.813925467935082</v>
      </c>
      <c r="D95" s="146">
        <f t="shared" si="21"/>
        <v>7.7467099972315356</v>
      </c>
      <c r="E95" s="147">
        <f t="shared" si="17"/>
        <v>99.319280406437088</v>
      </c>
      <c r="F95" s="145">
        <f t="shared" ref="F95:F158" si="24">(G95*100)/$A$10</f>
        <v>1.1003387943147687E-2</v>
      </c>
      <c r="G95" s="145">
        <v>1.0999999999999999E-2</v>
      </c>
      <c r="H95" s="151">
        <f t="shared" ref="H95:H158" si="25">A95*1000</f>
        <v>4.444</v>
      </c>
      <c r="I95" s="145">
        <f t="shared" si="22"/>
        <v>8.5240055382599128E-2</v>
      </c>
      <c r="J95" s="148">
        <f t="shared" ref="J95:J158" si="26">(F95)*(D95-$B$4)^2</f>
        <v>0.30561417006228991</v>
      </c>
      <c r="K95" s="148">
        <f t="shared" ref="K95:K158" si="27">(F95)*(D95-$B$4)^3</f>
        <v>1.6106345749076105</v>
      </c>
      <c r="L95" s="148">
        <f t="shared" ref="L95:L158" si="28">(F95)*(D95-$B$4)^4</f>
        <v>8.4882966433103668</v>
      </c>
      <c r="M95" s="161">
        <f t="shared" si="18"/>
        <v>4.6559458759740791</v>
      </c>
      <c r="N95" s="145">
        <v>8.1851602227693721E-2</v>
      </c>
      <c r="O95" s="149">
        <f t="shared" si="19"/>
        <v>1.1013038024423322E-2</v>
      </c>
      <c r="Q95" s="145">
        <f t="shared" ref="Q95:Q158" si="29">(B95*1000)*F95</f>
        <v>5.128679120301137E-2</v>
      </c>
      <c r="R95" s="148">
        <f t="shared" ref="R95:R158" si="30">(F95)*((B95*1000)-$B$15)^2</f>
        <v>386.28373820129457</v>
      </c>
      <c r="S95" s="148">
        <f t="shared" ref="S95:S158" si="31">(F95)*((B95*1000)-$B$15)^3</f>
        <v>-72376.308063149321</v>
      </c>
      <c r="T95" s="148">
        <f t="shared" ref="T95:T158" si="32">(F95)*((B95*1000)-$B$15)^4</f>
        <v>13560834.823758932</v>
      </c>
      <c r="U95" s="54">
        <f t="shared" ref="U95:U158" si="33">LOG(((2^(-D95))*1000),10)</f>
        <v>0.66800792312327117</v>
      </c>
      <c r="V95" s="131">
        <f t="shared" ref="V95:V158" si="34">U95*F95</f>
        <v>7.3503503272217292E-3</v>
      </c>
      <c r="W95" s="148">
        <f t="shared" ref="W95:W158" si="35">(F95)*(U95-LOG($E$15))^2</f>
        <v>2.7694468290958497E-2</v>
      </c>
      <c r="X95" s="148">
        <f t="shared" ref="X95:X158" si="36">(F95)*(U95-LOG($E$15))^3</f>
        <v>-4.3936588709189213E-2</v>
      </c>
      <c r="Y95" s="148">
        <f t="shared" ref="Y95:Y158" si="37">(F95)*(U95-LOG($E$15))^4</f>
        <v>6.9704310879681514E-2</v>
      </c>
    </row>
    <row r="96" spans="1:26" x14ac:dyDescent="0.2">
      <c r="A96" s="145">
        <v>4.0480000000000004E-3</v>
      </c>
      <c r="B96" s="7">
        <f t="shared" si="20"/>
        <v>4.2459999999999998E-3</v>
      </c>
      <c r="C96" s="7">
        <f t="shared" si="23"/>
        <v>7.9485749946298645</v>
      </c>
      <c r="D96" s="146">
        <f t="shared" si="21"/>
        <v>7.8812502312824737</v>
      </c>
      <c r="E96" s="147">
        <f t="shared" ref="E96:E159" si="38">F96+E95</f>
        <v>99.331284102375065</v>
      </c>
      <c r="F96" s="145">
        <f t="shared" si="24"/>
        <v>1.2003695937979297E-2</v>
      </c>
      <c r="G96" s="145">
        <v>1.2E-2</v>
      </c>
      <c r="H96" s="151">
        <f t="shared" si="25"/>
        <v>4.048</v>
      </c>
      <c r="I96" s="145">
        <f t="shared" si="22"/>
        <v>9.4604131387443821E-2</v>
      </c>
      <c r="J96" s="148">
        <f t="shared" si="26"/>
        <v>0.35063695229884911</v>
      </c>
      <c r="K96" s="148">
        <f t="shared" si="27"/>
        <v>1.8950864713103179</v>
      </c>
      <c r="L96" s="148">
        <f t="shared" si="28"/>
        <v>10.242368096681579</v>
      </c>
      <c r="M96" s="161">
        <f t="shared" ref="M96:M159" si="39">((2^(-D96))*1000)</f>
        <v>4.2413809072046318</v>
      </c>
      <c r="N96" s="145">
        <v>8.9147702428904463E-2</v>
      </c>
      <c r="O96" s="149">
        <f t="shared" ref="O96:O159" si="40">(N96*100)/$A$13</f>
        <v>1.1994719833441718E-2</v>
      </c>
      <c r="Q96" s="145">
        <f t="shared" si="29"/>
        <v>5.0967692952660092E-2</v>
      </c>
      <c r="R96" s="148">
        <f t="shared" si="30"/>
        <v>423.26924576561248</v>
      </c>
      <c r="S96" s="148">
        <f t="shared" si="31"/>
        <v>-79481.778883985462</v>
      </c>
      <c r="T96" s="148">
        <f t="shared" si="32"/>
        <v>14925141.001293117</v>
      </c>
      <c r="U96" s="54">
        <f t="shared" si="33"/>
        <v>0.62750727705028608</v>
      </c>
      <c r="V96" s="131">
        <f t="shared" si="34"/>
        <v>7.5324065525809681E-3</v>
      </c>
      <c r="W96" s="148">
        <f t="shared" si="35"/>
        <v>3.177439041880676E-2</v>
      </c>
      <c r="X96" s="148">
        <f t="shared" si="36"/>
        <v>-5.1696167557489785E-2</v>
      </c>
      <c r="Y96" s="148">
        <f t="shared" si="37"/>
        <v>8.4108418915575855E-2</v>
      </c>
    </row>
    <row r="97" spans="1:25" x14ac:dyDescent="0.2">
      <c r="A97" s="145">
        <v>3.6869999999999997E-3</v>
      </c>
      <c r="B97" s="7">
        <f t="shared" ref="B97:B160" si="41">IF(A97=0,IF(A96&gt;0,IF(B96&gt;0.001,((A96+(2^(-10)))/2),0),0),(A96+A97)/2)</f>
        <v>3.8675000000000003E-3</v>
      </c>
      <c r="C97" s="7">
        <f t="shared" si="23"/>
        <v>8.0833368682303579</v>
      </c>
      <c r="D97" s="146">
        <f t="shared" si="21"/>
        <v>8.0159559314301116</v>
      </c>
      <c r="E97" s="147">
        <f t="shared" si="38"/>
        <v>99.344288106307872</v>
      </c>
      <c r="F97" s="145">
        <f t="shared" si="24"/>
        <v>1.3004003932810905E-2</v>
      </c>
      <c r="G97" s="145">
        <v>1.2999999999999999E-2</v>
      </c>
      <c r="H97" s="151">
        <f t="shared" si="25"/>
        <v>3.6869999999999998</v>
      </c>
      <c r="I97" s="145">
        <f t="shared" si="22"/>
        <v>0.10423952245755608</v>
      </c>
      <c r="J97" s="148">
        <f t="shared" si="26"/>
        <v>0.39902762488722682</v>
      </c>
      <c r="K97" s="148">
        <f t="shared" si="27"/>
        <v>2.2103746880894448</v>
      </c>
      <c r="L97" s="148">
        <f t="shared" si="28"/>
        <v>12.244155434419669</v>
      </c>
      <c r="M97" s="161">
        <f t="shared" si="39"/>
        <v>3.8632856482533078</v>
      </c>
      <c r="N97" s="145">
        <v>9.6496164570713513E-2</v>
      </c>
      <c r="O97" s="149">
        <f t="shared" si="40"/>
        <v>1.2983446880759024E-2</v>
      </c>
      <c r="Q97" s="145">
        <f t="shared" si="29"/>
        <v>5.0292985210146177E-2</v>
      </c>
      <c r="R97" s="148">
        <f t="shared" si="30"/>
        <v>460.39206454249739</v>
      </c>
      <c r="S97" s="148">
        <f t="shared" si="31"/>
        <v>-86626.984740199128</v>
      </c>
      <c r="T97" s="148">
        <f t="shared" si="32"/>
        <v>16299660.795925818</v>
      </c>
      <c r="U97" s="54">
        <f t="shared" si="33"/>
        <v>0.5869568207189293</v>
      </c>
      <c r="V97" s="131">
        <f t="shared" si="34"/>
        <v>7.6327888050191422E-3</v>
      </c>
      <c r="W97" s="148">
        <f t="shared" si="35"/>
        <v>3.6159507598758953E-2</v>
      </c>
      <c r="X97" s="148">
        <f t="shared" si="36"/>
        <v>-6.0296932076823899E-2</v>
      </c>
      <c r="Y97" s="148">
        <f t="shared" si="37"/>
        <v>0.10054672365068094</v>
      </c>
    </row>
    <row r="98" spans="1:25" x14ac:dyDescent="0.2">
      <c r="A98" s="145">
        <v>3.359E-3</v>
      </c>
      <c r="B98" s="7">
        <f t="shared" si="41"/>
        <v>3.5230000000000001E-3</v>
      </c>
      <c r="C98" s="7">
        <f t="shared" si="23"/>
        <v>8.2177524890896745</v>
      </c>
      <c r="D98" s="146">
        <f t="shared" si="21"/>
        <v>8.1505446786600153</v>
      </c>
      <c r="E98" s="147">
        <f t="shared" si="38"/>
        <v>99.36029303422518</v>
      </c>
      <c r="F98" s="145">
        <f t="shared" si="24"/>
        <v>1.600492791730573E-2</v>
      </c>
      <c r="G98" s="145">
        <v>1.6E-2</v>
      </c>
      <c r="H98" s="151">
        <f t="shared" si="25"/>
        <v>3.359</v>
      </c>
      <c r="I98" s="145">
        <f t="shared" si="22"/>
        <v>0.13044888006873334</v>
      </c>
      <c r="J98" s="148">
        <f t="shared" si="26"/>
        <v>0.51526550670457427</v>
      </c>
      <c r="K98" s="148">
        <f t="shared" si="27"/>
        <v>2.9236120592601087</v>
      </c>
      <c r="L98" s="148">
        <f t="shared" si="28"/>
        <v>16.588549712394812</v>
      </c>
      <c r="M98" s="161">
        <f t="shared" si="39"/>
        <v>3.5191807285219108</v>
      </c>
      <c r="N98" s="145">
        <v>0.11907044594211984</v>
      </c>
      <c r="O98" s="149">
        <f t="shared" si="40"/>
        <v>1.6020790223479974E-2</v>
      </c>
      <c r="Q98" s="145">
        <f t="shared" si="29"/>
        <v>5.6385361052668087E-2</v>
      </c>
      <c r="R98" s="148">
        <f t="shared" si="30"/>
        <v>568.7131920557963</v>
      </c>
      <c r="S98" s="148">
        <f t="shared" si="31"/>
        <v>-107204.51894041315</v>
      </c>
      <c r="T98" s="148">
        <f t="shared" si="32"/>
        <v>20208444.329734918</v>
      </c>
      <c r="U98" s="54">
        <f t="shared" si="33"/>
        <v>0.54644157072389055</v>
      </c>
      <c r="V98" s="131">
        <f t="shared" si="34"/>
        <v>8.7457579504551901E-3</v>
      </c>
      <c r="W98" s="148">
        <f t="shared" si="35"/>
        <v>4.6692874986608124E-2</v>
      </c>
      <c r="X98" s="148">
        <f t="shared" si="36"/>
        <v>-7.9753373356154067E-2</v>
      </c>
      <c r="Y98" s="148">
        <f t="shared" si="37"/>
        <v>0.13622208021053267</v>
      </c>
    </row>
    <row r="99" spans="1:25" x14ac:dyDescent="0.2">
      <c r="A99" s="145">
        <v>3.0600000000000002E-3</v>
      </c>
      <c r="B99" s="7">
        <f t="shared" si="41"/>
        <v>3.2095000000000001E-3</v>
      </c>
      <c r="C99" s="7">
        <f t="shared" si="23"/>
        <v>8.352252631744161</v>
      </c>
      <c r="D99" s="146">
        <f t="shared" si="21"/>
        <v>8.2850025604169169</v>
      </c>
      <c r="E99" s="147">
        <f t="shared" si="38"/>
        <v>99.379298886126975</v>
      </c>
      <c r="F99" s="145">
        <f t="shared" si="24"/>
        <v>1.9005851901800552E-2</v>
      </c>
      <c r="G99" s="145">
        <v>1.9E-2</v>
      </c>
      <c r="H99" s="151">
        <f t="shared" si="25"/>
        <v>3.06</v>
      </c>
      <c r="I99" s="145">
        <f t="shared" si="22"/>
        <v>0.15746353166932231</v>
      </c>
      <c r="J99" s="148">
        <f t="shared" si="26"/>
        <v>0.64122101242256158</v>
      </c>
      <c r="K99" s="148">
        <f t="shared" si="27"/>
        <v>3.7244997358998537</v>
      </c>
      <c r="L99" s="148">
        <f t="shared" si="28"/>
        <v>21.633567855659365</v>
      </c>
      <c r="M99" s="161">
        <f t="shared" si="39"/>
        <v>3.2060162195472452</v>
      </c>
      <c r="N99" s="145">
        <v>0.14130729920951929</v>
      </c>
      <c r="O99" s="149">
        <f t="shared" si="40"/>
        <v>1.9012733006666376E-2</v>
      </c>
      <c r="Q99" s="145">
        <f t="shared" si="29"/>
        <v>6.0999281678828877E-2</v>
      </c>
      <c r="R99" s="148">
        <f t="shared" si="30"/>
        <v>677.59511926816833</v>
      </c>
      <c r="S99" s="148">
        <f t="shared" si="31"/>
        <v>-127941.58694082222</v>
      </c>
      <c r="T99" s="148">
        <f t="shared" si="32"/>
        <v>24157567.26024716</v>
      </c>
      <c r="U99" s="54">
        <f t="shared" si="33"/>
        <v>0.50596571516162225</v>
      </c>
      <c r="V99" s="131">
        <f t="shared" si="34"/>
        <v>9.6163094497503949E-3</v>
      </c>
      <c r="W99" s="148">
        <f t="shared" si="35"/>
        <v>5.8106844301144385E-2</v>
      </c>
      <c r="X99" s="148">
        <f t="shared" si="36"/>
        <v>-0.10160083211494617</v>
      </c>
      <c r="Y99" s="148">
        <f t="shared" si="37"/>
        <v>0.17765082944361815</v>
      </c>
    </row>
    <row r="100" spans="1:25" x14ac:dyDescent="0.2">
      <c r="A100" s="145">
        <v>2.787E-3</v>
      </c>
      <c r="B100" s="7">
        <f t="shared" si="41"/>
        <v>2.9234999999999999E-3</v>
      </c>
      <c r="C100" s="7">
        <f t="shared" si="23"/>
        <v>8.4870712822203664</v>
      </c>
      <c r="D100" s="146">
        <f t="shared" si="21"/>
        <v>8.4196619569822637</v>
      </c>
      <c r="E100" s="147">
        <f t="shared" si="38"/>
        <v>99.401305662013272</v>
      </c>
      <c r="F100" s="145">
        <f t="shared" si="24"/>
        <v>2.2006775886295373E-2</v>
      </c>
      <c r="G100" s="145">
        <v>2.1999999999999999E-2</v>
      </c>
      <c r="H100" s="151">
        <f t="shared" si="25"/>
        <v>2.7869999999999999</v>
      </c>
      <c r="I100" s="145">
        <f t="shared" si="22"/>
        <v>0.18528961372567579</v>
      </c>
      <c r="J100" s="148">
        <f t="shared" si="26"/>
        <v>0.77729122753275337</v>
      </c>
      <c r="K100" s="148">
        <f t="shared" si="27"/>
        <v>4.6195262482331332</v>
      </c>
      <c r="L100" s="148">
        <f t="shared" si="28"/>
        <v>27.454346584936424</v>
      </c>
      <c r="M100" s="161">
        <f t="shared" si="39"/>
        <v>2.9203116272069298</v>
      </c>
      <c r="N100" s="145">
        <v>0.16323242970140409</v>
      </c>
      <c r="O100" s="149">
        <f t="shared" si="40"/>
        <v>2.1962733852414928E-2</v>
      </c>
      <c r="Q100" s="145">
        <f t="shared" si="29"/>
        <v>6.4336809303584513E-2</v>
      </c>
      <c r="R100" s="148">
        <f t="shared" si="30"/>
        <v>786.96242935360181</v>
      </c>
      <c r="S100" s="148">
        <f t="shared" si="31"/>
        <v>-148817.0832265591</v>
      </c>
      <c r="T100" s="148">
        <f t="shared" si="32"/>
        <v>28141780.895755623</v>
      </c>
      <c r="U100" s="54">
        <f t="shared" si="33"/>
        <v>0.46542919759744172</v>
      </c>
      <c r="V100" s="131">
        <f t="shared" si="34"/>
        <v>1.0242596042465186E-2</v>
      </c>
      <c r="W100" s="148">
        <f t="shared" si="35"/>
        <v>7.0437399055673713E-2</v>
      </c>
      <c r="X100" s="148">
        <f t="shared" si="36"/>
        <v>-0.12601630932427096</v>
      </c>
      <c r="Y100" s="148">
        <f t="shared" si="37"/>
        <v>0.22544998010444287</v>
      </c>
    </row>
    <row r="101" spans="1:25" x14ac:dyDescent="0.2">
      <c r="A101" s="145">
        <v>2.539E-3</v>
      </c>
      <c r="B101" s="7">
        <f t="shared" si="41"/>
        <v>2.663E-3</v>
      </c>
      <c r="C101" s="7">
        <f t="shared" si="23"/>
        <v>8.6215238896766682</v>
      </c>
      <c r="D101" s="146">
        <f t="shared" si="21"/>
        <v>8.5542975859485182</v>
      </c>
      <c r="E101" s="147">
        <f t="shared" si="38"/>
        <v>99.427313669878899</v>
      </c>
      <c r="F101" s="145">
        <f t="shared" si="24"/>
        <v>2.600800786562181E-2</v>
      </c>
      <c r="G101" s="145">
        <v>2.5999999999999999E-2</v>
      </c>
      <c r="H101" s="151">
        <f t="shared" si="25"/>
        <v>2.5390000000000001</v>
      </c>
      <c r="I101" s="145">
        <f t="shared" si="22"/>
        <v>0.22248023890021873</v>
      </c>
      <c r="J101" s="148">
        <f t="shared" si="26"/>
        <v>0.9607091782147188</v>
      </c>
      <c r="K101" s="148">
        <f t="shared" si="27"/>
        <v>5.8389447491122288</v>
      </c>
      <c r="L101" s="148">
        <f t="shared" si="28"/>
        <v>35.487613271833872</v>
      </c>
      <c r="M101" s="161">
        <f t="shared" si="39"/>
        <v>2.6601114638300376</v>
      </c>
      <c r="N101" s="145">
        <v>0.19343624759434019</v>
      </c>
      <c r="O101" s="149">
        <f t="shared" si="40"/>
        <v>2.6026622473829336E-2</v>
      </c>
      <c r="Q101" s="145">
        <f t="shared" si="29"/>
        <v>6.9259324946150877E-2</v>
      </c>
      <c r="R101" s="148">
        <f t="shared" si="30"/>
        <v>932.61065270789481</v>
      </c>
      <c r="S101" s="148">
        <f t="shared" si="31"/>
        <v>-176602.56777773672</v>
      </c>
      <c r="T101" s="148">
        <f t="shared" si="32"/>
        <v>33442108.831946515</v>
      </c>
      <c r="U101" s="54">
        <f t="shared" si="33"/>
        <v>0.42489983479351273</v>
      </c>
      <c r="V101" s="131">
        <f t="shared" si="34"/>
        <v>1.1050798245411086E-2</v>
      </c>
      <c r="W101" s="148">
        <f t="shared" si="35"/>
        <v>8.7058561019855402E-2</v>
      </c>
      <c r="X101" s="148">
        <f t="shared" si="36"/>
        <v>-0.15928089334114784</v>
      </c>
      <c r="Y101" s="148">
        <f t="shared" si="37"/>
        <v>0.29141766974264482</v>
      </c>
    </row>
    <row r="102" spans="1:25" x14ac:dyDescent="0.2">
      <c r="A102" s="145">
        <v>2.313E-3</v>
      </c>
      <c r="B102" s="7">
        <f t="shared" si="41"/>
        <v>2.4260000000000002E-3</v>
      </c>
      <c r="C102" s="7">
        <f t="shared" si="23"/>
        <v>8.7560190186879847</v>
      </c>
      <c r="D102" s="146">
        <f t="shared" si="21"/>
        <v>8.6887714541823264</v>
      </c>
      <c r="E102" s="147">
        <f t="shared" si="38"/>
        <v>99.457322909723842</v>
      </c>
      <c r="F102" s="145">
        <f t="shared" si="24"/>
        <v>3.000923984494824E-2</v>
      </c>
      <c r="G102" s="145">
        <v>0.03</v>
      </c>
      <c r="H102" s="151">
        <f t="shared" si="25"/>
        <v>2.3130000000000002</v>
      </c>
      <c r="I102" s="145">
        <f t="shared" si="22"/>
        <v>0.26074342652649712</v>
      </c>
      <c r="J102" s="148">
        <f t="shared" si="26"/>
        <v>1.1581062246951073</v>
      </c>
      <c r="K102" s="148">
        <f t="shared" si="27"/>
        <v>7.1944085506020699</v>
      </c>
      <c r="L102" s="148">
        <f t="shared" si="28"/>
        <v>44.693235637001109</v>
      </c>
      <c r="M102" s="161">
        <f t="shared" si="39"/>
        <v>2.4233668727619433</v>
      </c>
      <c r="N102" s="145">
        <v>0.22312510546328584</v>
      </c>
      <c r="O102" s="149">
        <f t="shared" si="40"/>
        <v>3.0021223822045497E-2</v>
      </c>
      <c r="Q102" s="145">
        <f t="shared" si="29"/>
        <v>7.2802415863844436E-2</v>
      </c>
      <c r="R102" s="148">
        <f t="shared" si="30"/>
        <v>1078.7844808693139</v>
      </c>
      <c r="S102" s="148">
        <f t="shared" si="31"/>
        <v>-204538.25098871571</v>
      </c>
      <c r="T102" s="148">
        <f t="shared" si="32"/>
        <v>38780587.651585758</v>
      </c>
      <c r="U102" s="54">
        <f t="shared" si="33"/>
        <v>0.38441916682217081</v>
      </c>
      <c r="V102" s="131">
        <f t="shared" si="34"/>
        <v>1.1536126978161693E-2</v>
      </c>
      <c r="W102" s="148">
        <f t="shared" si="35"/>
        <v>0.10494649548102825</v>
      </c>
      <c r="X102" s="148">
        <f t="shared" si="36"/>
        <v>-0.19625666455832125</v>
      </c>
      <c r="Y102" s="148">
        <f t="shared" si="37"/>
        <v>0.36701252583055816</v>
      </c>
    </row>
    <row r="103" spans="1:25" x14ac:dyDescent="0.2">
      <c r="A103" s="145">
        <v>2.1070000000000004E-3</v>
      </c>
      <c r="B103" s="7">
        <f t="shared" si="41"/>
        <v>2.2100000000000002E-3</v>
      </c>
      <c r="C103" s="7">
        <f t="shared" si="23"/>
        <v>8.8905939705068686</v>
      </c>
      <c r="D103" s="146">
        <f t="shared" si="21"/>
        <v>8.8233064945974267</v>
      </c>
      <c r="E103" s="147">
        <f t="shared" si="38"/>
        <v>99.491333381548117</v>
      </c>
      <c r="F103" s="145">
        <f t="shared" si="24"/>
        <v>3.4010471824274677E-2</v>
      </c>
      <c r="G103" s="145">
        <v>3.4000000000000002E-2</v>
      </c>
      <c r="H103" s="151">
        <f t="shared" si="25"/>
        <v>2.1070000000000002</v>
      </c>
      <c r="I103" s="145">
        <f t="shared" si="22"/>
        <v>0.30008481693144556</v>
      </c>
      <c r="J103" s="148">
        <f t="shared" si="26"/>
        <v>1.3699852201138334</v>
      </c>
      <c r="K103" s="148">
        <f t="shared" si="27"/>
        <v>8.694958116172117</v>
      </c>
      <c r="L103" s="148">
        <f t="shared" si="28"/>
        <v>55.184753479096294</v>
      </c>
      <c r="M103" s="161">
        <f t="shared" si="39"/>
        <v>2.2075984689249979</v>
      </c>
      <c r="N103" s="145">
        <v>0.2527251272588027</v>
      </c>
      <c r="O103" s="149">
        <f t="shared" si="40"/>
        <v>3.4003872379748272E-2</v>
      </c>
      <c r="Q103" s="145">
        <f t="shared" si="29"/>
        <v>7.5163142731647037E-2</v>
      </c>
      <c r="R103" s="148">
        <f t="shared" si="30"/>
        <v>1225.4097106786476</v>
      </c>
      <c r="S103" s="148">
        <f t="shared" si="31"/>
        <v>-232603.18002347261</v>
      </c>
      <c r="T103" s="148">
        <f t="shared" si="32"/>
        <v>44151959.043207169</v>
      </c>
      <c r="U103" s="54">
        <f t="shared" si="33"/>
        <v>0.34392008418935954</v>
      </c>
      <c r="V103" s="131">
        <f t="shared" si="34"/>
        <v>1.1696884333124387E-2</v>
      </c>
      <c r="W103" s="148">
        <f t="shared" si="35"/>
        <v>0.12414677051718927</v>
      </c>
      <c r="X103" s="148">
        <f t="shared" si="36"/>
        <v>-0.23719023827350472</v>
      </c>
      <c r="Y103" s="148">
        <f t="shared" si="37"/>
        <v>0.45316691604516862</v>
      </c>
    </row>
    <row r="104" spans="1:25" x14ac:dyDescent="0.2">
      <c r="A104" s="145">
        <v>1.9190000000000001E-3</v>
      </c>
      <c r="B104" s="7">
        <f t="shared" si="41"/>
        <v>2.013E-3</v>
      </c>
      <c r="C104" s="7">
        <f t="shared" si="23"/>
        <v>9.0254295731287932</v>
      </c>
      <c r="D104" s="146">
        <f t="shared" si="21"/>
        <v>8.95801177181783</v>
      </c>
      <c r="E104" s="147">
        <f t="shared" si="38"/>
        <v>99.530345393346551</v>
      </c>
      <c r="F104" s="145">
        <f t="shared" si="24"/>
        <v>3.9012011798432715E-2</v>
      </c>
      <c r="G104" s="145">
        <v>3.9E-2</v>
      </c>
      <c r="H104" s="151">
        <f t="shared" si="25"/>
        <v>1.919</v>
      </c>
      <c r="I104" s="145">
        <f t="shared" si="22"/>
        <v>0.34947006093265631</v>
      </c>
      <c r="J104" s="148">
        <f t="shared" si="26"/>
        <v>1.6388674764365845</v>
      </c>
      <c r="K104" s="148">
        <f t="shared" si="27"/>
        <v>10.622251541808911</v>
      </c>
      <c r="L104" s="148">
        <f t="shared" si="28"/>
        <v>68.847682585534415</v>
      </c>
      <c r="M104" s="161">
        <f t="shared" si="39"/>
        <v>2.0108040680285106</v>
      </c>
      <c r="N104" s="145">
        <v>0.2893301994416218</v>
      </c>
      <c r="O104" s="149">
        <f t="shared" si="40"/>
        <v>3.8929042332007939E-2</v>
      </c>
      <c r="Q104" s="145">
        <f t="shared" si="29"/>
        <v>7.8531179750245053E-2</v>
      </c>
      <c r="R104" s="148">
        <f t="shared" si="30"/>
        <v>1408.5361562430451</v>
      </c>
      <c r="S104" s="148">
        <f t="shared" si="31"/>
        <v>-267641.11214169051</v>
      </c>
      <c r="T104" s="148">
        <f t="shared" si="32"/>
        <v>50855467.636345699</v>
      </c>
      <c r="U104" s="54">
        <f t="shared" si="33"/>
        <v>0.30336975517178622</v>
      </c>
      <c r="V104" s="131">
        <f t="shared" si="34"/>
        <v>1.1835064468049368E-2</v>
      </c>
      <c r="W104" s="148">
        <f t="shared" si="35"/>
        <v>0.14851262737590121</v>
      </c>
      <c r="X104" s="148">
        <f t="shared" si="36"/>
        <v>-0.28976498110055809</v>
      </c>
      <c r="Y104" s="148">
        <f t="shared" si="37"/>
        <v>0.5653643448087794</v>
      </c>
    </row>
    <row r="105" spans="1:25" x14ac:dyDescent="0.2">
      <c r="A105" s="145">
        <v>1.748E-3</v>
      </c>
      <c r="B105" s="7">
        <f t="shared" si="41"/>
        <v>1.8335000000000001E-3</v>
      </c>
      <c r="C105" s="7">
        <f t="shared" si="23"/>
        <v>9.1600790998235748</v>
      </c>
      <c r="D105" s="146">
        <f t="shared" si="21"/>
        <v>9.0927543364761831</v>
      </c>
      <c r="E105" s="147">
        <f t="shared" si="38"/>
        <v>99.572358329129472</v>
      </c>
      <c r="F105" s="145">
        <f t="shared" si="24"/>
        <v>4.2012935782927537E-2</v>
      </c>
      <c r="G105" s="145">
        <v>4.2000000000000003E-2</v>
      </c>
      <c r="H105" s="151">
        <f t="shared" si="25"/>
        <v>1.748</v>
      </c>
      <c r="I105" s="145">
        <f t="shared" si="22"/>
        <v>0.38201330402830974</v>
      </c>
      <c r="J105" s="148">
        <f t="shared" si="26"/>
        <v>1.8390791487768123</v>
      </c>
      <c r="K105" s="148">
        <f t="shared" si="27"/>
        <v>12.167717429181444</v>
      </c>
      <c r="L105" s="148">
        <f t="shared" si="28"/>
        <v>80.504065056078446</v>
      </c>
      <c r="M105" s="161">
        <f t="shared" si="39"/>
        <v>1.8315053917474569</v>
      </c>
      <c r="N105" s="145">
        <v>0.31201695850116767</v>
      </c>
      <c r="O105" s="149">
        <f t="shared" si="40"/>
        <v>4.1981519417046288E-2</v>
      </c>
      <c r="Q105" s="145">
        <f t="shared" si="29"/>
        <v>7.7030717757997649E-2</v>
      </c>
      <c r="R105" s="148">
        <f t="shared" si="30"/>
        <v>1519.7523534044553</v>
      </c>
      <c r="S105" s="148">
        <f t="shared" si="31"/>
        <v>-289046.50450924918</v>
      </c>
      <c r="T105" s="148">
        <f t="shared" si="32"/>
        <v>54974668.45953986</v>
      </c>
      <c r="U105" s="54">
        <f t="shared" si="33"/>
        <v>0.26280820151692819</v>
      </c>
      <c r="V105" s="131">
        <f t="shared" si="34"/>
        <v>1.1041344093557384E-2</v>
      </c>
      <c r="W105" s="148">
        <f t="shared" si="35"/>
        <v>0.16665562058192993</v>
      </c>
      <c r="X105" s="148">
        <f t="shared" si="36"/>
        <v>-0.33192382961619021</v>
      </c>
      <c r="Y105" s="148">
        <f t="shared" si="37"/>
        <v>0.66108438636736555</v>
      </c>
    </row>
    <row r="106" spans="1:25" x14ac:dyDescent="0.2">
      <c r="A106" s="145">
        <v>1.593E-3</v>
      </c>
      <c r="B106" s="7">
        <f t="shared" si="41"/>
        <v>1.6705000000000001E-3</v>
      </c>
      <c r="C106" s="7">
        <f t="shared" si="23"/>
        <v>9.2940380177988651</v>
      </c>
      <c r="D106" s="146">
        <f t="shared" si="21"/>
        <v>9.2270585588112191</v>
      </c>
      <c r="E106" s="147">
        <f t="shared" si="38"/>
        <v>99.617372188896894</v>
      </c>
      <c r="F106" s="145">
        <f t="shared" si="24"/>
        <v>4.5013859767422365E-2</v>
      </c>
      <c r="G106" s="145">
        <v>4.4999999999999998E-2</v>
      </c>
      <c r="H106" s="151">
        <f t="shared" si="25"/>
        <v>1.593</v>
      </c>
      <c r="I106" s="145">
        <f t="shared" si="22"/>
        <v>0.41534552003212255</v>
      </c>
      <c r="J106" s="148">
        <f t="shared" si="26"/>
        <v>2.051251055867843</v>
      </c>
      <c r="K106" s="148">
        <f t="shared" si="27"/>
        <v>13.846981105453697</v>
      </c>
      <c r="L106" s="148">
        <f t="shared" si="28"/>
        <v>93.47411921436931</v>
      </c>
      <c r="M106" s="161">
        <f t="shared" si="39"/>
        <v>1.6687012914239643</v>
      </c>
      <c r="N106" s="145">
        <v>0.33602734665060163</v>
      </c>
      <c r="O106" s="149">
        <f t="shared" si="40"/>
        <v>4.521208925898168E-2</v>
      </c>
      <c r="Q106" s="145">
        <f t="shared" si="29"/>
        <v>7.519565274147906E-2</v>
      </c>
      <c r="R106" s="148">
        <f t="shared" si="30"/>
        <v>1631.0982819298215</v>
      </c>
      <c r="S106" s="148">
        <f t="shared" si="31"/>
        <v>-310489.6076749491</v>
      </c>
      <c r="T106" s="148">
        <f t="shared" si="32"/>
        <v>59103609.845069781</v>
      </c>
      <c r="U106" s="54">
        <f t="shared" si="33"/>
        <v>0.22237860204975834</v>
      </c>
      <c r="V106" s="131">
        <f t="shared" si="34"/>
        <v>1.0010119207943246E-2</v>
      </c>
      <c r="W106" s="148">
        <f t="shared" si="35"/>
        <v>0.18588243899799711</v>
      </c>
      <c r="X106" s="148">
        <f t="shared" si="36"/>
        <v>-0.37773255533716077</v>
      </c>
      <c r="Y106" s="148">
        <f t="shared" si="37"/>
        <v>0.76759205512188611</v>
      </c>
    </row>
    <row r="107" spans="1:25" x14ac:dyDescent="0.2">
      <c r="A107" s="145">
        <v>1.451E-3</v>
      </c>
      <c r="B107" s="7">
        <f t="shared" si="41"/>
        <v>1.5219999999999999E-3</v>
      </c>
      <c r="C107" s="7">
        <f t="shared" si="23"/>
        <v>9.4287367652574314</v>
      </c>
      <c r="D107" s="146">
        <f t="shared" si="21"/>
        <v>9.3613873915281474</v>
      </c>
      <c r="E107" s="147">
        <f t="shared" si="38"/>
        <v>99.665386972648818</v>
      </c>
      <c r="F107" s="145">
        <f t="shared" si="24"/>
        <v>4.8014783751917187E-2</v>
      </c>
      <c r="G107" s="145">
        <v>4.8000000000000001E-2</v>
      </c>
      <c r="H107" s="151">
        <f t="shared" si="25"/>
        <v>1.4510000000000001</v>
      </c>
      <c r="I107" s="145">
        <f t="shared" si="22"/>
        <v>0.44948499122214808</v>
      </c>
      <c r="J107" s="148">
        <f t="shared" si="26"/>
        <v>2.2759459273704312</v>
      </c>
      <c r="K107" s="148">
        <f t="shared" si="27"/>
        <v>15.669510184104496</v>
      </c>
      <c r="L107" s="148">
        <f t="shared" si="28"/>
        <v>107.88197841476733</v>
      </c>
      <c r="M107" s="161">
        <f t="shared" si="39"/>
        <v>1.5203430533928846</v>
      </c>
      <c r="N107" s="145">
        <v>0.35646050655880557</v>
      </c>
      <c r="O107" s="149">
        <f t="shared" si="40"/>
        <v>4.7961347195340502E-2</v>
      </c>
      <c r="Q107" s="145">
        <f t="shared" si="29"/>
        <v>7.3078500870417964E-2</v>
      </c>
      <c r="R107" s="148">
        <f t="shared" si="30"/>
        <v>1742.5537794724698</v>
      </c>
      <c r="S107" s="148">
        <f t="shared" si="31"/>
        <v>-331964.61758082471</v>
      </c>
      <c r="T107" s="148">
        <f t="shared" si="32"/>
        <v>63240807.04065536</v>
      </c>
      <c r="U107" s="54">
        <f t="shared" si="33"/>
        <v>0.18194159411943361</v>
      </c>
      <c r="V107" s="131">
        <f t="shared" si="34"/>
        <v>8.735886297123692E-3</v>
      </c>
      <c r="W107" s="148">
        <f t="shared" si="35"/>
        <v>0.20624407665603206</v>
      </c>
      <c r="X107" s="148">
        <f t="shared" si="36"/>
        <v>-0.42744942580966444</v>
      </c>
      <c r="Y107" s="148">
        <f t="shared" si="37"/>
        <v>0.88590671105544183</v>
      </c>
    </row>
    <row r="108" spans="1:25" x14ac:dyDescent="0.2">
      <c r="A108" s="145">
        <v>1.322E-3</v>
      </c>
      <c r="B108" s="7">
        <f t="shared" si="41"/>
        <v>1.3865000000000001E-3</v>
      </c>
      <c r="C108" s="7">
        <f t="shared" si="23"/>
        <v>9.5630621078164832</v>
      </c>
      <c r="D108" s="146">
        <f t="shared" si="21"/>
        <v>9.4958994365369573</v>
      </c>
      <c r="E108" s="147">
        <f t="shared" si="38"/>
        <v>99.714402064395571</v>
      </c>
      <c r="F108" s="145">
        <f t="shared" si="24"/>
        <v>4.9015091746748798E-2</v>
      </c>
      <c r="G108" s="145">
        <v>4.9000000000000002E-2</v>
      </c>
      <c r="H108" s="151">
        <f t="shared" si="25"/>
        <v>1.3220000000000001</v>
      </c>
      <c r="I108" s="145">
        <f t="shared" si="22"/>
        <v>0.46544238209975919</v>
      </c>
      <c r="J108" s="148">
        <f t="shared" si="26"/>
        <v>2.4150333998497611</v>
      </c>
      <c r="K108" s="148">
        <f t="shared" si="27"/>
        <v>16.951955442166259</v>
      </c>
      <c r="L108" s="148">
        <f t="shared" si="28"/>
        <v>118.99164348247417</v>
      </c>
      <c r="M108" s="161">
        <f t="shared" si="39"/>
        <v>1.3849989169670849</v>
      </c>
      <c r="N108" s="145">
        <v>0.36489831935623679</v>
      </c>
      <c r="O108" s="149">
        <f t="shared" si="40"/>
        <v>4.9096645108294916E-2</v>
      </c>
      <c r="Q108" s="145">
        <f t="shared" si="29"/>
        <v>6.7959424706867208E-2</v>
      </c>
      <c r="R108" s="148">
        <f t="shared" si="30"/>
        <v>1781.3883736764496</v>
      </c>
      <c r="S108" s="148">
        <f t="shared" si="31"/>
        <v>-339604.16692157573</v>
      </c>
      <c r="T108" s="148">
        <f t="shared" si="32"/>
        <v>64742193.16502893</v>
      </c>
      <c r="U108" s="54">
        <f t="shared" si="33"/>
        <v>0.14144943379367844</v>
      </c>
      <c r="V108" s="131">
        <f t="shared" si="34"/>
        <v>6.9331569749228189E-3</v>
      </c>
      <c r="W108" s="148">
        <f t="shared" si="35"/>
        <v>0.21884805243196967</v>
      </c>
      <c r="X108" s="148">
        <f t="shared" si="36"/>
        <v>-0.46243332018480049</v>
      </c>
      <c r="Y108" s="148">
        <f t="shared" si="37"/>
        <v>0.97713721114156671</v>
      </c>
    </row>
    <row r="109" spans="1:25" x14ac:dyDescent="0.2">
      <c r="A109" s="145">
        <v>1.204E-3</v>
      </c>
      <c r="B109" s="7">
        <f t="shared" si="41"/>
        <v>1.263E-3</v>
      </c>
      <c r="C109" s="7">
        <f t="shared" si="23"/>
        <v>9.6979488925644723</v>
      </c>
      <c r="D109" s="146">
        <f t="shared" si="21"/>
        <v>9.6305055001904769</v>
      </c>
      <c r="E109" s="147">
        <f t="shared" si="38"/>
        <v>99.763417156142324</v>
      </c>
      <c r="F109" s="145">
        <f t="shared" si="24"/>
        <v>4.9015091746748798E-2</v>
      </c>
      <c r="G109" s="145">
        <v>4.9000000000000002E-2</v>
      </c>
      <c r="H109" s="151">
        <f t="shared" si="25"/>
        <v>1.204</v>
      </c>
      <c r="I109" s="145">
        <f t="shared" si="22"/>
        <v>0.47204011065940515</v>
      </c>
      <c r="J109" s="148">
        <f t="shared" si="26"/>
        <v>2.508544975492855</v>
      </c>
      <c r="K109" s="148">
        <f t="shared" si="27"/>
        <v>17.946010927021</v>
      </c>
      <c r="L109" s="148">
        <f t="shared" si="28"/>
        <v>128.38490493058913</v>
      </c>
      <c r="M109" s="161">
        <f t="shared" si="39"/>
        <v>1.2616211792768866</v>
      </c>
      <c r="N109" s="145">
        <v>0.36337949516940737</v>
      </c>
      <c r="O109" s="149">
        <f t="shared" si="40"/>
        <v>4.8892289077786984E-2</v>
      </c>
      <c r="Q109" s="145">
        <f t="shared" si="29"/>
        <v>6.190606087614374E-2</v>
      </c>
      <c r="R109" s="148">
        <f t="shared" si="30"/>
        <v>1783.6971497812526</v>
      </c>
      <c r="S109" s="148">
        <f t="shared" si="31"/>
        <v>-340264.59896863258</v>
      </c>
      <c r="T109" s="148">
        <f t="shared" si="32"/>
        <v>64910120.714989796</v>
      </c>
      <c r="U109" s="54">
        <f t="shared" si="33"/>
        <v>0.10092897103571384</v>
      </c>
      <c r="V109" s="131">
        <f t="shared" si="34"/>
        <v>4.9470427752204664E-3</v>
      </c>
      <c r="W109" s="148">
        <f t="shared" si="35"/>
        <v>0.22732198335591014</v>
      </c>
      <c r="X109" s="148">
        <f t="shared" si="36"/>
        <v>-0.48955021415479483</v>
      </c>
      <c r="Y109" s="148">
        <f t="shared" si="37"/>
        <v>1.054272924426227</v>
      </c>
    </row>
    <row r="110" spans="1:25" x14ac:dyDescent="0.2">
      <c r="A110" s="145">
        <v>1.0969999999999999E-3</v>
      </c>
      <c r="B110" s="7">
        <f t="shared" si="41"/>
        <v>1.1505E-3</v>
      </c>
      <c r="C110" s="7">
        <f t="shared" si="23"/>
        <v>9.8322207589209807</v>
      </c>
      <c r="D110" s="146">
        <f t="shared" si="21"/>
        <v>9.7650848257427256</v>
      </c>
      <c r="E110" s="147">
        <f t="shared" si="38"/>
        <v>99.811431939894248</v>
      </c>
      <c r="F110" s="145">
        <f t="shared" si="24"/>
        <v>4.8014783751917187E-2</v>
      </c>
      <c r="G110" s="145">
        <v>4.8000000000000001E-2</v>
      </c>
      <c r="H110" s="151">
        <f t="shared" si="25"/>
        <v>1.097</v>
      </c>
      <c r="I110" s="145">
        <f t="shared" si="22"/>
        <v>0.4688684362271649</v>
      </c>
      <c r="J110" s="148">
        <f t="shared" si="26"/>
        <v>2.5506745815900125</v>
      </c>
      <c r="K110" s="148">
        <f t="shared" si="27"/>
        <v>18.590672181495453</v>
      </c>
      <c r="L110" s="148">
        <f t="shared" si="28"/>
        <v>135.49870087480318</v>
      </c>
      <c r="M110" s="161">
        <f t="shared" si="39"/>
        <v>1.1492554111249609</v>
      </c>
      <c r="N110" s="145">
        <v>0.35759377637927531</v>
      </c>
      <c r="O110" s="149">
        <f t="shared" si="40"/>
        <v>4.8113827333603962E-2</v>
      </c>
      <c r="Q110" s="145">
        <f t="shared" si="29"/>
        <v>5.5241008706580726E-2</v>
      </c>
      <c r="R110" s="148">
        <f t="shared" si="30"/>
        <v>1749.3566569075549</v>
      </c>
      <c r="S110" s="148">
        <f t="shared" si="31"/>
        <v>-333910.48344060127</v>
      </c>
      <c r="T110" s="148">
        <f t="shared" si="32"/>
        <v>63735551.301833853</v>
      </c>
      <c r="U110" s="54">
        <f t="shared" si="33"/>
        <v>6.0416557248258902E-2</v>
      </c>
      <c r="V110" s="131">
        <f t="shared" si="34"/>
        <v>2.9008879313104762E-3</v>
      </c>
      <c r="W110" s="148">
        <f t="shared" si="35"/>
        <v>0.23113972858654019</v>
      </c>
      <c r="X110" s="148">
        <f t="shared" si="36"/>
        <v>-0.50713596379401271</v>
      </c>
      <c r="Y110" s="148">
        <f t="shared" si="37"/>
        <v>1.112690091599678</v>
      </c>
    </row>
    <row r="111" spans="1:25" x14ac:dyDescent="0.2">
      <c r="A111" s="145">
        <v>9.990000000000001E-4</v>
      </c>
      <c r="B111" s="7">
        <f t="shared" si="41"/>
        <v>1.0479999999999999E-3</v>
      </c>
      <c r="C111" s="7">
        <f t="shared" si="23"/>
        <v>9.9672277015317565</v>
      </c>
      <c r="D111" s="146">
        <f t="shared" si="21"/>
        <v>9.8997242302263686</v>
      </c>
      <c r="E111" s="147">
        <f t="shared" si="38"/>
        <v>99.856445799661671</v>
      </c>
      <c r="F111" s="145">
        <f t="shared" si="24"/>
        <v>4.5013859767422365E-2</v>
      </c>
      <c r="G111" s="145">
        <v>4.4999999999999998E-2</v>
      </c>
      <c r="H111" s="151">
        <f t="shared" si="25"/>
        <v>0.99900000000000011</v>
      </c>
      <c r="I111" s="145">
        <f t="shared" si="22"/>
        <v>0.44562479823556306</v>
      </c>
      <c r="J111" s="148">
        <f t="shared" si="26"/>
        <v>2.4804197423001217</v>
      </c>
      <c r="K111" s="148">
        <f t="shared" si="27"/>
        <v>18.412579805218474</v>
      </c>
      <c r="L111" s="148">
        <f t="shared" si="28"/>
        <v>136.67972775009409</v>
      </c>
      <c r="M111" s="161">
        <f t="shared" si="39"/>
        <v>1.0468538579954705</v>
      </c>
      <c r="N111" s="145">
        <v>0.33341885163044571</v>
      </c>
      <c r="O111" s="149">
        <f t="shared" si="40"/>
        <v>4.4861119283298348E-2</v>
      </c>
      <c r="Q111" s="145">
        <f t="shared" si="29"/>
        <v>4.717452503625863E-2</v>
      </c>
      <c r="R111" s="148">
        <f t="shared" si="30"/>
        <v>1641.7837136931601</v>
      </c>
      <c r="S111" s="148">
        <f t="shared" si="31"/>
        <v>-313545.65580918099</v>
      </c>
      <c r="T111" s="148">
        <f t="shared" si="32"/>
        <v>59880529.607435942</v>
      </c>
      <c r="U111" s="54">
        <f t="shared" si="33"/>
        <v>1.9886057900346855E-2</v>
      </c>
      <c r="V111" s="131">
        <f t="shared" si="34"/>
        <v>8.9514822165305498E-4</v>
      </c>
      <c r="W111" s="148">
        <f t="shared" si="35"/>
        <v>0.22477330120981326</v>
      </c>
      <c r="X111" s="148">
        <f t="shared" si="36"/>
        <v>-0.50227777211563507</v>
      </c>
      <c r="Y111" s="148">
        <f t="shared" si="37"/>
        <v>1.1223884643041029</v>
      </c>
    </row>
    <row r="112" spans="1:25" x14ac:dyDescent="0.2">
      <c r="A112" s="145">
        <v>9.1E-4</v>
      </c>
      <c r="B112" s="7">
        <f t="shared" si="41"/>
        <v>9.5450000000000005E-4</v>
      </c>
      <c r="C112" s="7">
        <f t="shared" si="23"/>
        <v>10.101845834238116</v>
      </c>
      <c r="D112" s="146">
        <f t="shared" si="21"/>
        <v>10.034536767884937</v>
      </c>
      <c r="E112" s="147">
        <f t="shared" si="38"/>
        <v>99.897458427449763</v>
      </c>
      <c r="F112" s="145">
        <f t="shared" si="24"/>
        <v>4.1012627788095939E-2</v>
      </c>
      <c r="G112" s="145">
        <v>4.1000000000000002E-2</v>
      </c>
      <c r="H112" s="151">
        <f t="shared" si="25"/>
        <v>0.91</v>
      </c>
      <c r="I112" s="145">
        <f t="shared" si="22"/>
        <v>0.4115427214872282</v>
      </c>
      <c r="J112" s="148">
        <f t="shared" si="26"/>
        <v>2.3427690365630016</v>
      </c>
      <c r="K112" s="148">
        <f t="shared" si="27"/>
        <v>17.706609722425295</v>
      </c>
      <c r="L112" s="148">
        <f t="shared" si="28"/>
        <v>133.82626412130097</v>
      </c>
      <c r="M112" s="161">
        <f t="shared" si="39"/>
        <v>0.95346211251417734</v>
      </c>
      <c r="N112" s="145">
        <v>0.30465901556929337</v>
      </c>
      <c r="O112" s="149">
        <f t="shared" si="40"/>
        <v>4.0991516740435864E-2</v>
      </c>
      <c r="Q112" s="145">
        <f t="shared" si="29"/>
        <v>3.9146553223737571E-2</v>
      </c>
      <c r="R112" s="148">
        <f t="shared" si="30"/>
        <v>1497.3124265023644</v>
      </c>
      <c r="S112" s="148">
        <f t="shared" si="31"/>
        <v>-286094.72149496817</v>
      </c>
      <c r="T112" s="148">
        <f t="shared" si="32"/>
        <v>54664736.776733205</v>
      </c>
      <c r="U112" s="54">
        <f t="shared" si="33"/>
        <v>-2.0696559726462577E-2</v>
      </c>
      <c r="V112" s="131">
        <f t="shared" si="34"/>
        <v>-8.4882030055550639E-4</v>
      </c>
      <c r="W112" s="148">
        <f t="shared" si="35"/>
        <v>0.21229952388303641</v>
      </c>
      <c r="X112" s="148">
        <f t="shared" si="36"/>
        <v>-0.48301957559364933</v>
      </c>
      <c r="Y112" s="148">
        <f t="shared" si="37"/>
        <v>1.0989563525126276</v>
      </c>
    </row>
    <row r="113" spans="1:25" x14ac:dyDescent="0.2">
      <c r="A113" s="145">
        <v>8.2899999999999998E-4</v>
      </c>
      <c r="B113" s="7">
        <f t="shared" si="41"/>
        <v>8.6950000000000005E-4</v>
      </c>
      <c r="C113" s="7">
        <f t="shared" si="23"/>
        <v>10.236340277828424</v>
      </c>
      <c r="D113" s="146">
        <f t="shared" si="21"/>
        <v>10.169093056033269</v>
      </c>
      <c r="E113" s="147">
        <f t="shared" si="38"/>
        <v>99.932469207268866</v>
      </c>
      <c r="F113" s="145">
        <f t="shared" si="24"/>
        <v>3.5010779819106289E-2</v>
      </c>
      <c r="G113" s="145">
        <v>3.5000000000000003E-2</v>
      </c>
      <c r="H113" s="151">
        <f t="shared" si="25"/>
        <v>0.82899999999999996</v>
      </c>
      <c r="I113" s="145">
        <f t="shared" si="22"/>
        <v>0.35602787794478347</v>
      </c>
      <c r="J113" s="148">
        <f t="shared" si="26"/>
        <v>2.0717687912868366</v>
      </c>
      <c r="K113" s="148">
        <f t="shared" si="27"/>
        <v>15.937163858615666</v>
      </c>
      <c r="L113" s="148">
        <f t="shared" si="28"/>
        <v>122.59726709108439</v>
      </c>
      <c r="M113" s="161">
        <f t="shared" si="39"/>
        <v>0.86855627336402375</v>
      </c>
      <c r="N113" s="145">
        <v>0.26031394966586802</v>
      </c>
      <c r="O113" s="149">
        <f t="shared" si="40"/>
        <v>3.5024939621622363E-2</v>
      </c>
      <c r="Q113" s="145">
        <f t="shared" si="29"/>
        <v>3.0441873052712919E-2</v>
      </c>
      <c r="R113" s="148">
        <f t="shared" si="30"/>
        <v>1279.3310172847644</v>
      </c>
      <c r="S113" s="148">
        <f t="shared" si="31"/>
        <v>-244553.2856458351</v>
      </c>
      <c r="T113" s="148">
        <f t="shared" si="32"/>
        <v>46748111.874208726</v>
      </c>
      <c r="U113" s="54">
        <f t="shared" si="33"/>
        <v>-6.1202038564316198E-2</v>
      </c>
      <c r="V113" s="131">
        <f t="shared" si="34"/>
        <v>-2.1427310966557265E-3</v>
      </c>
      <c r="W113" s="148">
        <f t="shared" si="35"/>
        <v>0.18774173685989864</v>
      </c>
      <c r="X113" s="148">
        <f t="shared" si="36"/>
        <v>-0.43475076504372107</v>
      </c>
      <c r="Y113" s="148">
        <f t="shared" si="37"/>
        <v>1.0067459205789027</v>
      </c>
    </row>
    <row r="114" spans="1:25" x14ac:dyDescent="0.2">
      <c r="A114" s="145">
        <v>7.5500000000000003E-4</v>
      </c>
      <c r="B114" s="7">
        <f t="shared" si="41"/>
        <v>7.9199999999999995E-4</v>
      </c>
      <c r="C114" s="7">
        <f t="shared" si="23"/>
        <v>10.371235735111734</v>
      </c>
      <c r="D114" s="146">
        <f t="shared" si="21"/>
        <v>10.303788006470079</v>
      </c>
      <c r="E114" s="147">
        <f t="shared" si="38"/>
        <v>99.961478139118981</v>
      </c>
      <c r="F114" s="145">
        <f t="shared" si="24"/>
        <v>2.9008931850116638E-2</v>
      </c>
      <c r="G114" s="145">
        <v>2.9000000000000001E-2</v>
      </c>
      <c r="H114" s="151">
        <f t="shared" si="25"/>
        <v>0.755</v>
      </c>
      <c r="I114" s="145">
        <f t="shared" si="22"/>
        <v>0.29890188407773971</v>
      </c>
      <c r="J114" s="148">
        <f t="shared" si="26"/>
        <v>1.7772497210792959</v>
      </c>
      <c r="K114" s="148">
        <f t="shared" si="27"/>
        <v>13.910950755799075</v>
      </c>
      <c r="L114" s="148">
        <f t="shared" si="28"/>
        <v>108.88427700117938</v>
      </c>
      <c r="M114" s="161">
        <f t="shared" si="39"/>
        <v>0.79113526024315206</v>
      </c>
      <c r="N114" s="145">
        <v>0.21504750741302955</v>
      </c>
      <c r="O114" s="149">
        <f t="shared" si="40"/>
        <v>2.8934392385001471E-2</v>
      </c>
      <c r="Q114" s="145">
        <f t="shared" si="29"/>
        <v>2.2975074025292374E-2</v>
      </c>
      <c r="R114" s="148">
        <f t="shared" si="30"/>
        <v>1060.8768189273844</v>
      </c>
      <c r="S114" s="148">
        <f t="shared" si="31"/>
        <v>-202876.41916405549</v>
      </c>
      <c r="T114" s="148">
        <f t="shared" si="32"/>
        <v>38797003.307550639</v>
      </c>
      <c r="U114" s="54">
        <f t="shared" si="33"/>
        <v>-0.10174925891026912</v>
      </c>
      <c r="V114" s="131">
        <f t="shared" si="34"/>
        <v>-2.9516373175278699E-3</v>
      </c>
      <c r="W114" s="148">
        <f t="shared" si="35"/>
        <v>0.16105269606940495</v>
      </c>
      <c r="X114" s="148">
        <f t="shared" si="36"/>
        <v>-0.37947758692960437</v>
      </c>
      <c r="Y114" s="148">
        <f t="shared" si="37"/>
        <v>0.89413740034415745</v>
      </c>
    </row>
    <row r="115" spans="1:25" x14ac:dyDescent="0.2">
      <c r="A115" s="145">
        <v>6.8799999999999992E-4</v>
      </c>
      <c r="B115" s="7">
        <f t="shared" si="41"/>
        <v>7.2149999999999992E-4</v>
      </c>
      <c r="C115" s="7">
        <f t="shared" si="23"/>
        <v>10.505303814622078</v>
      </c>
      <c r="D115" s="146">
        <f t="shared" ref="D115:D178" si="42">(C114+C115)/2</f>
        <v>10.438269774866907</v>
      </c>
      <c r="E115" s="147">
        <f t="shared" si="38"/>
        <v>99.982484607010448</v>
      </c>
      <c r="F115" s="145">
        <f t="shared" si="24"/>
        <v>2.1006467891463768E-2</v>
      </c>
      <c r="G115" s="145">
        <v>2.1000000000000001E-2</v>
      </c>
      <c r="H115" s="151">
        <f t="shared" si="25"/>
        <v>0.68799999999999994</v>
      </c>
      <c r="I115" s="145">
        <f t="shared" si="22"/>
        <v>0.2192711788681784</v>
      </c>
      <c r="J115" s="148">
        <f t="shared" si="26"/>
        <v>1.331577517173417</v>
      </c>
      <c r="K115" s="148">
        <f t="shared" si="27"/>
        <v>10.601642698675635</v>
      </c>
      <c r="L115" s="148">
        <f t="shared" si="28"/>
        <v>84.407273674135453</v>
      </c>
      <c r="M115" s="161">
        <f t="shared" si="39"/>
        <v>0.7207218603594584</v>
      </c>
      <c r="N115" s="145">
        <v>0.15668508095428482</v>
      </c>
      <c r="O115" s="149">
        <f t="shared" si="40"/>
        <v>2.1081795682009897E-2</v>
      </c>
      <c r="Q115" s="145">
        <f t="shared" si="29"/>
        <v>1.5156166583691106E-2</v>
      </c>
      <c r="R115" s="148">
        <f t="shared" si="30"/>
        <v>768.78766938085903</v>
      </c>
      <c r="S115" s="148">
        <f t="shared" si="31"/>
        <v>-147073.04910755661</v>
      </c>
      <c r="T115" s="148">
        <f t="shared" si="32"/>
        <v>28135833.384546623</v>
      </c>
      <c r="U115" s="54">
        <f t="shared" si="33"/>
        <v>-0.14223230506765078</v>
      </c>
      <c r="V115" s="131">
        <f t="shared" si="34"/>
        <v>-2.9877983495324853E-3</v>
      </c>
      <c r="W115" s="148">
        <f t="shared" si="35"/>
        <v>0.12066630064566757</v>
      </c>
      <c r="X115" s="148">
        <f t="shared" si="36"/>
        <v>-0.28920279134092824</v>
      </c>
      <c r="Y115" s="148">
        <f t="shared" si="37"/>
        <v>0.69313680846970982</v>
      </c>
    </row>
    <row r="116" spans="1:25" x14ac:dyDescent="0.2">
      <c r="A116" s="145">
        <v>6.2699999999999995E-4</v>
      </c>
      <c r="B116" s="7">
        <f t="shared" si="41"/>
        <v>6.5749999999999988E-4</v>
      </c>
      <c r="C116" s="7">
        <f t="shared" si="23"/>
        <v>10.639246936522136</v>
      </c>
      <c r="D116" s="146">
        <f t="shared" si="42"/>
        <v>10.572275375572108</v>
      </c>
      <c r="E116" s="147">
        <f t="shared" si="38"/>
        <v>99.995488610943255</v>
      </c>
      <c r="F116" s="145">
        <f t="shared" si="24"/>
        <v>1.3004003932810905E-2</v>
      </c>
      <c r="G116" s="145">
        <v>1.2999999999999999E-2</v>
      </c>
      <c r="H116" s="151">
        <f t="shared" si="25"/>
        <v>0.627</v>
      </c>
      <c r="I116" s="145">
        <f t="shared" si="22"/>
        <v>0.13748191056269957</v>
      </c>
      <c r="J116" s="148">
        <f t="shared" si="26"/>
        <v>0.85229173438809647</v>
      </c>
      <c r="K116" s="148">
        <f t="shared" si="27"/>
        <v>6.8999170362015301</v>
      </c>
      <c r="L116" s="148">
        <f t="shared" si="28"/>
        <v>55.859810890510317</v>
      </c>
      <c r="M116" s="161">
        <f t="shared" si="39"/>
        <v>0.65679220458223964</v>
      </c>
      <c r="N116" s="145">
        <v>9.7086014931874104E-2</v>
      </c>
      <c r="O116" s="149">
        <f t="shared" si="40"/>
        <v>1.3062810561852411E-2</v>
      </c>
      <c r="Q116" s="145">
        <f t="shared" si="29"/>
        <v>8.550132585823168E-3</v>
      </c>
      <c r="R116" s="148">
        <f t="shared" si="30"/>
        <v>476.23465938076203</v>
      </c>
      <c r="S116" s="148">
        <f t="shared" si="31"/>
        <v>-91136.627354625773</v>
      </c>
      <c r="T116" s="148">
        <f t="shared" si="32"/>
        <v>17440739.941893123</v>
      </c>
      <c r="U116" s="54">
        <f t="shared" si="33"/>
        <v>-0.18257201046688684</v>
      </c>
      <c r="V116" s="131">
        <f t="shared" si="34"/>
        <v>-2.3741671421325904E-3</v>
      </c>
      <c r="W116" s="148">
        <f t="shared" si="35"/>
        <v>7.7233874358136861E-2</v>
      </c>
      <c r="X116" s="148">
        <f t="shared" si="36"/>
        <v>-0.18822321442125042</v>
      </c>
      <c r="Y116" s="148">
        <f t="shared" si="37"/>
        <v>0.45871036176156244</v>
      </c>
    </row>
    <row r="117" spans="1:25" x14ac:dyDescent="0.2">
      <c r="A117" s="145">
        <v>5.71E-4</v>
      </c>
      <c r="B117" s="7">
        <f t="shared" si="41"/>
        <v>5.9899999999999992E-4</v>
      </c>
      <c r="C117" s="7">
        <f t="shared" si="23"/>
        <v>10.774221633961332</v>
      </c>
      <c r="D117" s="146">
        <f t="shared" si="42"/>
        <v>10.706734285241733</v>
      </c>
      <c r="E117" s="147">
        <f t="shared" si="38"/>
        <v>99.999689904521546</v>
      </c>
      <c r="F117" s="145">
        <f t="shared" si="24"/>
        <v>4.201293578292754E-3</v>
      </c>
      <c r="G117" s="145">
        <v>4.1999999999999997E-3</v>
      </c>
      <c r="H117" s="151">
        <f t="shared" si="25"/>
        <v>0.57099999999999995</v>
      </c>
      <c r="I117" s="145">
        <f t="shared" si="22"/>
        <v>4.4982133997072953E-2</v>
      </c>
      <c r="J117" s="148">
        <f t="shared" si="26"/>
        <v>0.28457831588624316</v>
      </c>
      <c r="K117" s="148">
        <f t="shared" si="27"/>
        <v>2.3421310533305362</v>
      </c>
      <c r="L117" s="148">
        <f t="shared" si="28"/>
        <v>19.276162535054151</v>
      </c>
      <c r="M117" s="161">
        <f t="shared" si="39"/>
        <v>0.5983452180806661</v>
      </c>
      <c r="N117" s="145">
        <v>3.1126527104721795E-2</v>
      </c>
      <c r="O117" s="149">
        <f t="shared" si="40"/>
        <v>4.1880380743061609E-3</v>
      </c>
      <c r="Q117" s="145">
        <f t="shared" si="29"/>
        <v>2.5165748533973594E-3</v>
      </c>
      <c r="R117" s="148">
        <f t="shared" si="30"/>
        <v>153.95451056253623</v>
      </c>
      <c r="S117" s="148">
        <f t="shared" si="31"/>
        <v>-29471.151905815394</v>
      </c>
      <c r="T117" s="148">
        <f t="shared" si="32"/>
        <v>5641593.6855766391</v>
      </c>
      <c r="U117" s="54">
        <f t="shared" si="33"/>
        <v>-0.22304817546171782</v>
      </c>
      <c r="V117" s="131">
        <f t="shared" si="34"/>
        <v>-9.3709086721723055E-4</v>
      </c>
      <c r="W117" s="148">
        <f t="shared" si="35"/>
        <v>2.5788218995210825E-2</v>
      </c>
      <c r="X117" s="148">
        <f t="shared" si="36"/>
        <v>-6.3891121174464313E-2</v>
      </c>
      <c r="Y117" s="148">
        <f t="shared" si="37"/>
        <v>0.15829225607585276</v>
      </c>
    </row>
    <row r="118" spans="1:25" x14ac:dyDescent="0.2">
      <c r="A118" s="145">
        <v>5.2000000000000006E-4</v>
      </c>
      <c r="B118" s="7">
        <f t="shared" si="41"/>
        <v>5.4549999999999998E-4</v>
      </c>
      <c r="C118" s="7">
        <f t="shared" si="23"/>
        <v>10.90920075629572</v>
      </c>
      <c r="D118" s="146">
        <f t="shared" si="42"/>
        <v>10.841711195128525</v>
      </c>
      <c r="E118" s="147">
        <f t="shared" si="38"/>
        <v>99.999999999999943</v>
      </c>
      <c r="F118" s="145">
        <f t="shared" si="24"/>
        <v>3.1009547839779851E-4</v>
      </c>
      <c r="G118" s="145">
        <v>3.1E-4</v>
      </c>
      <c r="H118" s="151">
        <f t="shared" si="25"/>
        <v>0.52</v>
      </c>
      <c r="I118" s="145">
        <f t="shared" si="22"/>
        <v>3.361965619704148E-3</v>
      </c>
      <c r="J118" s="148">
        <f t="shared" si="26"/>
        <v>2.1699199998968365E-2</v>
      </c>
      <c r="K118" s="148">
        <f t="shared" si="27"/>
        <v>0.18151723488409541</v>
      </c>
      <c r="L118" s="148">
        <f t="shared" si="28"/>
        <v>1.5184203363043023</v>
      </c>
      <c r="M118" s="161">
        <f t="shared" si="39"/>
        <v>0.54490366120994305</v>
      </c>
      <c r="N118" s="145">
        <v>2.297358828794208E-3</v>
      </c>
      <c r="O118" s="149">
        <f t="shared" si="40"/>
        <v>3.0910696246206059E-4</v>
      </c>
      <c r="Q118" s="145">
        <f t="shared" si="29"/>
        <v>1.6915708346599908E-4</v>
      </c>
      <c r="R118" s="148">
        <f t="shared" si="30"/>
        <v>11.369661611706773</v>
      </c>
      <c r="S118" s="148">
        <f t="shared" si="31"/>
        <v>-2177.0760091632847</v>
      </c>
      <c r="T118" s="148">
        <f t="shared" si="32"/>
        <v>416869.04250467266</v>
      </c>
      <c r="U118" s="54">
        <f t="shared" si="33"/>
        <v>-0.26368027405967609</v>
      </c>
      <c r="V118" s="131">
        <f t="shared" si="34"/>
        <v>-8.176606072859788E-5</v>
      </c>
      <c r="W118" s="148">
        <f t="shared" si="35"/>
        <v>1.966361069541088E-3</v>
      </c>
      <c r="X118" s="148">
        <f t="shared" si="36"/>
        <v>-4.9516185837431654E-3</v>
      </c>
      <c r="Y118" s="148">
        <f t="shared" si="37"/>
        <v>1.246898495838958E-2</v>
      </c>
    </row>
    <row r="119" spans="1:25" x14ac:dyDescent="0.2">
      <c r="A119" s="145">
        <v>4.7399999999999997E-4</v>
      </c>
      <c r="B119" s="7">
        <f t="shared" si="41"/>
        <v>4.9700000000000005E-4</v>
      </c>
      <c r="C119" s="7">
        <f t="shared" si="23"/>
        <v>11.042825320425916</v>
      </c>
      <c r="D119" s="146">
        <f t="shared" si="42"/>
        <v>10.976013038360819</v>
      </c>
      <c r="E119" s="147">
        <f t="shared" si="38"/>
        <v>99.999999999999943</v>
      </c>
      <c r="F119" s="145">
        <f t="shared" si="24"/>
        <v>0</v>
      </c>
      <c r="G119" s="145">
        <v>0</v>
      </c>
      <c r="H119" s="151">
        <f t="shared" si="25"/>
        <v>0.47399999999999998</v>
      </c>
      <c r="I119" s="145">
        <f t="shared" si="22"/>
        <v>0</v>
      </c>
      <c r="J119" s="148">
        <f t="shared" si="26"/>
        <v>0</v>
      </c>
      <c r="K119" s="148">
        <f t="shared" si="27"/>
        <v>0</v>
      </c>
      <c r="L119" s="148">
        <f t="shared" si="28"/>
        <v>0</v>
      </c>
      <c r="M119" s="161">
        <f t="shared" si="39"/>
        <v>0.49646752159632723</v>
      </c>
      <c r="N119" s="145">
        <v>0</v>
      </c>
      <c r="O119" s="149">
        <f t="shared" si="40"/>
        <v>0</v>
      </c>
      <c r="Q119" s="145">
        <f t="shared" si="29"/>
        <v>0</v>
      </c>
      <c r="R119" s="148">
        <f t="shared" si="30"/>
        <v>0</v>
      </c>
      <c r="S119" s="148">
        <f t="shared" si="31"/>
        <v>0</v>
      </c>
      <c r="T119" s="148">
        <f t="shared" si="32"/>
        <v>0</v>
      </c>
      <c r="U119" s="54">
        <f t="shared" si="33"/>
        <v>-0.30410915734555816</v>
      </c>
      <c r="V119" s="131">
        <f t="shared" si="34"/>
        <v>0</v>
      </c>
      <c r="W119" s="148">
        <f t="shared" si="35"/>
        <v>0</v>
      </c>
      <c r="X119" s="148">
        <f t="shared" si="36"/>
        <v>0</v>
      </c>
      <c r="Y119" s="148">
        <f t="shared" si="37"/>
        <v>0</v>
      </c>
    </row>
    <row r="120" spans="1:25" x14ac:dyDescent="0.2">
      <c r="A120" s="145">
        <v>4.3199999999999998E-4</v>
      </c>
      <c r="B120" s="7">
        <f t="shared" si="41"/>
        <v>4.5299999999999995E-4</v>
      </c>
      <c r="C120" s="7">
        <f t="shared" si="23"/>
        <v>11.176681067160706</v>
      </c>
      <c r="D120" s="146">
        <f t="shared" si="42"/>
        <v>11.10975319379331</v>
      </c>
      <c r="E120" s="147">
        <f t="shared" si="38"/>
        <v>99.999999999999943</v>
      </c>
      <c r="F120" s="145">
        <f t="shared" si="24"/>
        <v>0</v>
      </c>
      <c r="G120" s="145">
        <v>0</v>
      </c>
      <c r="H120" s="151">
        <f t="shared" si="25"/>
        <v>0.432</v>
      </c>
      <c r="I120" s="145">
        <f t="shared" si="22"/>
        <v>0</v>
      </c>
      <c r="J120" s="148">
        <f t="shared" si="26"/>
        <v>0</v>
      </c>
      <c r="K120" s="148">
        <f t="shared" si="27"/>
        <v>0</v>
      </c>
      <c r="L120" s="148">
        <f t="shared" si="28"/>
        <v>0</v>
      </c>
      <c r="M120" s="161">
        <f t="shared" si="39"/>
        <v>0.45251298323915562</v>
      </c>
      <c r="N120" s="145">
        <v>0</v>
      </c>
      <c r="O120" s="149">
        <f t="shared" si="40"/>
        <v>0</v>
      </c>
      <c r="Q120" s="145">
        <f t="shared" si="29"/>
        <v>0</v>
      </c>
      <c r="R120" s="148">
        <f t="shared" si="30"/>
        <v>0</v>
      </c>
      <c r="S120" s="148">
        <f t="shared" si="31"/>
        <v>0</v>
      </c>
      <c r="T120" s="148">
        <f t="shared" si="32"/>
        <v>0</v>
      </c>
      <c r="U120" s="54">
        <f t="shared" si="33"/>
        <v>-0.34436895575550103</v>
      </c>
      <c r="V120" s="131">
        <f t="shared" si="34"/>
        <v>0</v>
      </c>
      <c r="W120" s="148">
        <f t="shared" si="35"/>
        <v>0</v>
      </c>
      <c r="X120" s="148">
        <f t="shared" si="36"/>
        <v>0</v>
      </c>
      <c r="Y120" s="148">
        <f t="shared" si="37"/>
        <v>0</v>
      </c>
    </row>
    <row r="121" spans="1:25" x14ac:dyDescent="0.2">
      <c r="A121" s="145">
        <v>3.9300000000000001E-4</v>
      </c>
      <c r="B121" s="7">
        <f t="shared" si="41"/>
        <v>4.125E-4</v>
      </c>
      <c r="C121" s="7">
        <f t="shared" si="23"/>
        <v>11.313183067065568</v>
      </c>
      <c r="D121" s="146">
        <f t="shared" si="42"/>
        <v>11.244932067113137</v>
      </c>
      <c r="E121" s="147">
        <f t="shared" si="38"/>
        <v>99.999999999999943</v>
      </c>
      <c r="F121" s="145">
        <f t="shared" si="24"/>
        <v>0</v>
      </c>
      <c r="G121" s="145">
        <v>0</v>
      </c>
      <c r="H121" s="151">
        <f t="shared" si="25"/>
        <v>0.39300000000000002</v>
      </c>
      <c r="I121" s="145">
        <f t="shared" si="22"/>
        <v>0</v>
      </c>
      <c r="J121" s="148">
        <f t="shared" si="26"/>
        <v>0</v>
      </c>
      <c r="K121" s="148">
        <f t="shared" si="27"/>
        <v>0</v>
      </c>
      <c r="L121" s="148">
        <f t="shared" si="28"/>
        <v>0</v>
      </c>
      <c r="M121" s="161">
        <f t="shared" si="39"/>
        <v>0.41203883312134559</v>
      </c>
      <c r="N121" s="145">
        <v>0</v>
      </c>
      <c r="O121" s="149">
        <f t="shared" si="40"/>
        <v>0</v>
      </c>
      <c r="Q121" s="145">
        <f t="shared" si="29"/>
        <v>0</v>
      </c>
      <c r="R121" s="148">
        <f t="shared" si="30"/>
        <v>0</v>
      </c>
      <c r="S121" s="148">
        <f t="shared" si="31"/>
        <v>0</v>
      </c>
      <c r="T121" s="148">
        <f t="shared" si="32"/>
        <v>0</v>
      </c>
      <c r="U121" s="54">
        <f t="shared" si="33"/>
        <v>-0.38506185140483051</v>
      </c>
      <c r="V121" s="131">
        <f t="shared" si="34"/>
        <v>0</v>
      </c>
      <c r="W121" s="148">
        <f t="shared" si="35"/>
        <v>0</v>
      </c>
      <c r="X121" s="148">
        <f t="shared" si="36"/>
        <v>0</v>
      </c>
      <c r="Y121" s="148">
        <f t="shared" si="37"/>
        <v>0</v>
      </c>
    </row>
    <row r="122" spans="1:25" x14ac:dyDescent="0.2">
      <c r="A122" s="145"/>
      <c r="B122" s="7">
        <f t="shared" si="41"/>
        <v>0</v>
      </c>
      <c r="C122" s="7" t="e">
        <f t="shared" si="23"/>
        <v>#NUM!</v>
      </c>
      <c r="D122" s="146" t="e">
        <f t="shared" si="42"/>
        <v>#NUM!</v>
      </c>
      <c r="E122" s="147">
        <f t="shared" si="38"/>
        <v>99.999999999999943</v>
      </c>
      <c r="F122" s="145">
        <f t="shared" si="24"/>
        <v>0</v>
      </c>
      <c r="G122" s="145"/>
      <c r="H122" s="151">
        <f t="shared" si="25"/>
        <v>0</v>
      </c>
      <c r="I122" s="145" t="e">
        <f t="shared" si="22"/>
        <v>#NUM!</v>
      </c>
      <c r="J122" s="148" t="e">
        <f t="shared" si="26"/>
        <v>#NUM!</v>
      </c>
      <c r="K122" s="148" t="e">
        <f t="shared" si="27"/>
        <v>#NUM!</v>
      </c>
      <c r="L122" s="148" t="e">
        <f t="shared" si="28"/>
        <v>#NUM!</v>
      </c>
      <c r="M122" s="161" t="e">
        <f t="shared" si="39"/>
        <v>#NUM!</v>
      </c>
      <c r="N122" s="145">
        <v>0</v>
      </c>
      <c r="O122" s="149">
        <f t="shared" si="40"/>
        <v>0</v>
      </c>
      <c r="Q122" s="145">
        <f t="shared" si="29"/>
        <v>0</v>
      </c>
      <c r="R122" s="148">
        <f t="shared" si="30"/>
        <v>0</v>
      </c>
      <c r="S122" s="148">
        <f t="shared" si="31"/>
        <v>0</v>
      </c>
      <c r="T122" s="148">
        <f t="shared" si="32"/>
        <v>0</v>
      </c>
      <c r="U122" s="54" t="e">
        <f t="shared" si="33"/>
        <v>#NUM!</v>
      </c>
      <c r="V122" s="131" t="e">
        <f t="shared" si="34"/>
        <v>#NUM!</v>
      </c>
      <c r="W122" s="148" t="e">
        <f t="shared" si="35"/>
        <v>#NUM!</v>
      </c>
      <c r="X122" s="148" t="e">
        <f t="shared" si="36"/>
        <v>#NUM!</v>
      </c>
      <c r="Y122" s="148" t="e">
        <f t="shared" si="37"/>
        <v>#NUM!</v>
      </c>
    </row>
    <row r="123" spans="1:25" x14ac:dyDescent="0.2">
      <c r="A123" s="145"/>
      <c r="B123" s="7">
        <f t="shared" si="41"/>
        <v>0</v>
      </c>
      <c r="C123" s="7" t="e">
        <f t="shared" si="23"/>
        <v>#NUM!</v>
      </c>
      <c r="D123" s="146" t="e">
        <f t="shared" si="42"/>
        <v>#NUM!</v>
      </c>
      <c r="E123" s="147">
        <f t="shared" si="38"/>
        <v>99.999999999999943</v>
      </c>
      <c r="F123" s="145">
        <f t="shared" si="24"/>
        <v>0</v>
      </c>
      <c r="G123" s="145"/>
      <c r="H123" s="151">
        <f t="shared" si="25"/>
        <v>0</v>
      </c>
      <c r="I123" s="145" t="e">
        <f t="shared" si="22"/>
        <v>#NUM!</v>
      </c>
      <c r="J123" s="148" t="e">
        <f t="shared" si="26"/>
        <v>#NUM!</v>
      </c>
      <c r="K123" s="148" t="e">
        <f t="shared" si="27"/>
        <v>#NUM!</v>
      </c>
      <c r="L123" s="148" t="e">
        <f t="shared" si="28"/>
        <v>#NUM!</v>
      </c>
      <c r="M123" s="161" t="e">
        <f t="shared" si="39"/>
        <v>#NUM!</v>
      </c>
      <c r="N123" s="145">
        <v>0</v>
      </c>
      <c r="O123" s="149">
        <f t="shared" si="40"/>
        <v>0</v>
      </c>
      <c r="Q123" s="145">
        <f t="shared" si="29"/>
        <v>0</v>
      </c>
      <c r="R123" s="148">
        <f t="shared" si="30"/>
        <v>0</v>
      </c>
      <c r="S123" s="148">
        <f t="shared" si="31"/>
        <v>0</v>
      </c>
      <c r="T123" s="148">
        <f t="shared" si="32"/>
        <v>0</v>
      </c>
      <c r="U123" s="54" t="e">
        <f t="shared" si="33"/>
        <v>#NUM!</v>
      </c>
      <c r="V123" s="131" t="e">
        <f t="shared" si="34"/>
        <v>#NUM!</v>
      </c>
      <c r="W123" s="148" t="e">
        <f t="shared" si="35"/>
        <v>#NUM!</v>
      </c>
      <c r="X123" s="148" t="e">
        <f t="shared" si="36"/>
        <v>#NUM!</v>
      </c>
      <c r="Y123" s="148" t="e">
        <f t="shared" si="37"/>
        <v>#NUM!</v>
      </c>
    </row>
    <row r="124" spans="1:25" x14ac:dyDescent="0.2">
      <c r="A124" s="145"/>
      <c r="B124" s="7">
        <f t="shared" si="41"/>
        <v>0</v>
      </c>
      <c r="C124" s="7" t="e">
        <f t="shared" si="23"/>
        <v>#NUM!</v>
      </c>
      <c r="D124" s="146" t="e">
        <f t="shared" si="42"/>
        <v>#NUM!</v>
      </c>
      <c r="E124" s="147">
        <f t="shared" si="38"/>
        <v>99.999999999999943</v>
      </c>
      <c r="F124" s="145">
        <f t="shared" si="24"/>
        <v>0</v>
      </c>
      <c r="G124" s="145"/>
      <c r="H124" s="151">
        <f t="shared" si="25"/>
        <v>0</v>
      </c>
      <c r="I124" s="145" t="e">
        <f t="shared" si="22"/>
        <v>#NUM!</v>
      </c>
      <c r="J124" s="148" t="e">
        <f t="shared" si="26"/>
        <v>#NUM!</v>
      </c>
      <c r="K124" s="148" t="e">
        <f t="shared" si="27"/>
        <v>#NUM!</v>
      </c>
      <c r="L124" s="148" t="e">
        <f t="shared" si="28"/>
        <v>#NUM!</v>
      </c>
      <c r="M124" s="161" t="e">
        <f t="shared" si="39"/>
        <v>#NUM!</v>
      </c>
      <c r="N124" s="145">
        <v>0</v>
      </c>
      <c r="O124" s="149">
        <f t="shared" si="40"/>
        <v>0</v>
      </c>
      <c r="Q124" s="145">
        <f t="shared" si="29"/>
        <v>0</v>
      </c>
      <c r="R124" s="148">
        <f t="shared" si="30"/>
        <v>0</v>
      </c>
      <c r="S124" s="148">
        <f t="shared" si="31"/>
        <v>0</v>
      </c>
      <c r="T124" s="148">
        <f t="shared" si="32"/>
        <v>0</v>
      </c>
      <c r="U124" s="54" t="e">
        <f t="shared" si="33"/>
        <v>#NUM!</v>
      </c>
      <c r="V124" s="131" t="e">
        <f t="shared" si="34"/>
        <v>#NUM!</v>
      </c>
      <c r="W124" s="148" t="e">
        <f t="shared" si="35"/>
        <v>#NUM!</v>
      </c>
      <c r="X124" s="148" t="e">
        <f t="shared" si="36"/>
        <v>#NUM!</v>
      </c>
      <c r="Y124" s="148" t="e">
        <f t="shared" si="37"/>
        <v>#NUM!</v>
      </c>
    </row>
    <row r="125" spans="1:25" x14ac:dyDescent="0.2">
      <c r="A125" s="145"/>
      <c r="B125" s="7">
        <f t="shared" si="41"/>
        <v>0</v>
      </c>
      <c r="C125" s="7" t="e">
        <f t="shared" si="23"/>
        <v>#NUM!</v>
      </c>
      <c r="D125" s="146" t="e">
        <f t="shared" si="42"/>
        <v>#NUM!</v>
      </c>
      <c r="E125" s="147">
        <f t="shared" si="38"/>
        <v>99.999999999999943</v>
      </c>
      <c r="F125" s="145">
        <f t="shared" si="24"/>
        <v>0</v>
      </c>
      <c r="G125" s="145"/>
      <c r="H125" s="151">
        <f t="shared" si="25"/>
        <v>0</v>
      </c>
      <c r="I125" s="145" t="e">
        <f t="shared" si="22"/>
        <v>#NUM!</v>
      </c>
      <c r="J125" s="148" t="e">
        <f t="shared" si="26"/>
        <v>#NUM!</v>
      </c>
      <c r="K125" s="148" t="e">
        <f t="shared" si="27"/>
        <v>#NUM!</v>
      </c>
      <c r="L125" s="148" t="e">
        <f t="shared" si="28"/>
        <v>#NUM!</v>
      </c>
      <c r="M125" s="161" t="e">
        <f t="shared" si="39"/>
        <v>#NUM!</v>
      </c>
      <c r="N125" s="145">
        <v>0</v>
      </c>
      <c r="O125" s="149">
        <f t="shared" si="40"/>
        <v>0</v>
      </c>
      <c r="Q125" s="145">
        <f t="shared" si="29"/>
        <v>0</v>
      </c>
      <c r="R125" s="148">
        <f t="shared" si="30"/>
        <v>0</v>
      </c>
      <c r="S125" s="148">
        <f t="shared" si="31"/>
        <v>0</v>
      </c>
      <c r="T125" s="148">
        <f t="shared" si="32"/>
        <v>0</v>
      </c>
      <c r="U125" s="54" t="e">
        <f t="shared" si="33"/>
        <v>#NUM!</v>
      </c>
      <c r="V125" s="131" t="e">
        <f t="shared" si="34"/>
        <v>#NUM!</v>
      </c>
      <c r="W125" s="148" t="e">
        <f t="shared" si="35"/>
        <v>#NUM!</v>
      </c>
      <c r="X125" s="148" t="e">
        <f t="shared" si="36"/>
        <v>#NUM!</v>
      </c>
      <c r="Y125" s="148" t="e">
        <f t="shared" si="37"/>
        <v>#NUM!</v>
      </c>
    </row>
    <row r="126" spans="1:25" x14ac:dyDescent="0.2">
      <c r="A126" s="145"/>
      <c r="B126" s="7">
        <f t="shared" si="41"/>
        <v>0</v>
      </c>
      <c r="C126" s="7" t="e">
        <f t="shared" si="23"/>
        <v>#NUM!</v>
      </c>
      <c r="D126" s="146" t="e">
        <f t="shared" si="42"/>
        <v>#NUM!</v>
      </c>
      <c r="E126" s="147">
        <f t="shared" si="38"/>
        <v>99.999999999999943</v>
      </c>
      <c r="F126" s="145">
        <f t="shared" si="24"/>
        <v>0</v>
      </c>
      <c r="G126" s="145"/>
      <c r="H126" s="151">
        <f t="shared" si="25"/>
        <v>0</v>
      </c>
      <c r="I126" s="145" t="e">
        <f t="shared" si="22"/>
        <v>#NUM!</v>
      </c>
      <c r="J126" s="148" t="e">
        <f t="shared" si="26"/>
        <v>#NUM!</v>
      </c>
      <c r="K126" s="148" t="e">
        <f t="shared" si="27"/>
        <v>#NUM!</v>
      </c>
      <c r="L126" s="148" t="e">
        <f t="shared" si="28"/>
        <v>#NUM!</v>
      </c>
      <c r="M126" s="161" t="e">
        <f t="shared" si="39"/>
        <v>#NUM!</v>
      </c>
      <c r="N126" s="145">
        <v>0</v>
      </c>
      <c r="O126" s="149">
        <f t="shared" si="40"/>
        <v>0</v>
      </c>
      <c r="Q126" s="145">
        <f t="shared" si="29"/>
        <v>0</v>
      </c>
      <c r="R126" s="148">
        <f t="shared" si="30"/>
        <v>0</v>
      </c>
      <c r="S126" s="148">
        <f t="shared" si="31"/>
        <v>0</v>
      </c>
      <c r="T126" s="148">
        <f t="shared" si="32"/>
        <v>0</v>
      </c>
      <c r="U126" s="54" t="e">
        <f t="shared" si="33"/>
        <v>#NUM!</v>
      </c>
      <c r="V126" s="131" t="e">
        <f t="shared" si="34"/>
        <v>#NUM!</v>
      </c>
      <c r="W126" s="148" t="e">
        <f t="shared" si="35"/>
        <v>#NUM!</v>
      </c>
      <c r="X126" s="148" t="e">
        <f t="shared" si="36"/>
        <v>#NUM!</v>
      </c>
      <c r="Y126" s="148" t="e">
        <f t="shared" si="37"/>
        <v>#NUM!</v>
      </c>
    </row>
    <row r="127" spans="1:25" x14ac:dyDescent="0.2">
      <c r="A127" s="145"/>
      <c r="B127" s="7">
        <f t="shared" si="41"/>
        <v>0</v>
      </c>
      <c r="C127" s="7" t="e">
        <f t="shared" si="23"/>
        <v>#NUM!</v>
      </c>
      <c r="D127" s="146" t="e">
        <f t="shared" si="42"/>
        <v>#NUM!</v>
      </c>
      <c r="E127" s="147">
        <f t="shared" si="38"/>
        <v>99.999999999999943</v>
      </c>
      <c r="F127" s="145">
        <f t="shared" si="24"/>
        <v>0</v>
      </c>
      <c r="G127" s="145"/>
      <c r="H127" s="151">
        <f t="shared" si="25"/>
        <v>0</v>
      </c>
      <c r="I127" s="145" t="e">
        <f t="shared" si="22"/>
        <v>#NUM!</v>
      </c>
      <c r="J127" s="148" t="e">
        <f t="shared" si="26"/>
        <v>#NUM!</v>
      </c>
      <c r="K127" s="148" t="e">
        <f t="shared" si="27"/>
        <v>#NUM!</v>
      </c>
      <c r="L127" s="148" t="e">
        <f t="shared" si="28"/>
        <v>#NUM!</v>
      </c>
      <c r="M127" s="161" t="e">
        <f t="shared" si="39"/>
        <v>#NUM!</v>
      </c>
      <c r="N127" s="145">
        <v>0</v>
      </c>
      <c r="O127" s="149">
        <f t="shared" si="40"/>
        <v>0</v>
      </c>
      <c r="Q127" s="145">
        <f t="shared" si="29"/>
        <v>0</v>
      </c>
      <c r="R127" s="148">
        <f t="shared" si="30"/>
        <v>0</v>
      </c>
      <c r="S127" s="148">
        <f t="shared" si="31"/>
        <v>0</v>
      </c>
      <c r="T127" s="148">
        <f t="shared" si="32"/>
        <v>0</v>
      </c>
      <c r="U127" s="54" t="e">
        <f t="shared" si="33"/>
        <v>#NUM!</v>
      </c>
      <c r="V127" s="131" t="e">
        <f t="shared" si="34"/>
        <v>#NUM!</v>
      </c>
      <c r="W127" s="148" t="e">
        <f t="shared" si="35"/>
        <v>#NUM!</v>
      </c>
      <c r="X127" s="148" t="e">
        <f t="shared" si="36"/>
        <v>#NUM!</v>
      </c>
      <c r="Y127" s="148" t="e">
        <f t="shared" si="37"/>
        <v>#NUM!</v>
      </c>
    </row>
    <row r="128" spans="1:25" x14ac:dyDescent="0.2">
      <c r="A128" s="145"/>
      <c r="B128" s="7">
        <f t="shared" si="41"/>
        <v>0</v>
      </c>
      <c r="C128" s="7" t="e">
        <f t="shared" si="23"/>
        <v>#NUM!</v>
      </c>
      <c r="D128" s="146" t="e">
        <f t="shared" si="42"/>
        <v>#NUM!</v>
      </c>
      <c r="E128" s="147">
        <f t="shared" si="38"/>
        <v>99.999999999999943</v>
      </c>
      <c r="F128" s="145">
        <f t="shared" si="24"/>
        <v>0</v>
      </c>
      <c r="G128" s="145"/>
      <c r="H128" s="151">
        <f t="shared" si="25"/>
        <v>0</v>
      </c>
      <c r="I128" s="145" t="e">
        <f t="shared" si="22"/>
        <v>#NUM!</v>
      </c>
      <c r="J128" s="148" t="e">
        <f t="shared" si="26"/>
        <v>#NUM!</v>
      </c>
      <c r="K128" s="148" t="e">
        <f t="shared" si="27"/>
        <v>#NUM!</v>
      </c>
      <c r="L128" s="148" t="e">
        <f t="shared" si="28"/>
        <v>#NUM!</v>
      </c>
      <c r="M128" s="161" t="e">
        <f t="shared" si="39"/>
        <v>#NUM!</v>
      </c>
      <c r="N128" s="145">
        <v>0</v>
      </c>
      <c r="O128" s="149">
        <f t="shared" si="40"/>
        <v>0</v>
      </c>
      <c r="Q128" s="145">
        <f t="shared" si="29"/>
        <v>0</v>
      </c>
      <c r="R128" s="148">
        <f t="shared" si="30"/>
        <v>0</v>
      </c>
      <c r="S128" s="148">
        <f t="shared" si="31"/>
        <v>0</v>
      </c>
      <c r="T128" s="148">
        <f t="shared" si="32"/>
        <v>0</v>
      </c>
      <c r="U128" s="54" t="e">
        <f t="shared" si="33"/>
        <v>#NUM!</v>
      </c>
      <c r="V128" s="131" t="e">
        <f t="shared" si="34"/>
        <v>#NUM!</v>
      </c>
      <c r="W128" s="148" t="e">
        <f t="shared" si="35"/>
        <v>#NUM!</v>
      </c>
      <c r="X128" s="148" t="e">
        <f t="shared" si="36"/>
        <v>#NUM!</v>
      </c>
      <c r="Y128" s="148" t="e">
        <f t="shared" si="37"/>
        <v>#NUM!</v>
      </c>
    </row>
    <row r="129" spans="1:25" x14ac:dyDescent="0.2">
      <c r="A129" s="145"/>
      <c r="B129" s="7">
        <f t="shared" si="41"/>
        <v>0</v>
      </c>
      <c r="C129" s="7" t="e">
        <f t="shared" si="23"/>
        <v>#NUM!</v>
      </c>
      <c r="D129" s="146" t="e">
        <f t="shared" si="42"/>
        <v>#NUM!</v>
      </c>
      <c r="E129" s="147">
        <f t="shared" si="38"/>
        <v>99.999999999999943</v>
      </c>
      <c r="F129" s="145">
        <f t="shared" si="24"/>
        <v>0</v>
      </c>
      <c r="G129" s="145"/>
      <c r="H129" s="151">
        <f t="shared" si="25"/>
        <v>0</v>
      </c>
      <c r="I129" s="145" t="e">
        <f t="shared" si="22"/>
        <v>#NUM!</v>
      </c>
      <c r="J129" s="148" t="e">
        <f t="shared" si="26"/>
        <v>#NUM!</v>
      </c>
      <c r="K129" s="148" t="e">
        <f t="shared" si="27"/>
        <v>#NUM!</v>
      </c>
      <c r="L129" s="148" t="e">
        <f t="shared" si="28"/>
        <v>#NUM!</v>
      </c>
      <c r="M129" s="161" t="e">
        <f t="shared" si="39"/>
        <v>#NUM!</v>
      </c>
      <c r="N129" s="145">
        <v>0</v>
      </c>
      <c r="O129" s="149">
        <f t="shared" si="40"/>
        <v>0</v>
      </c>
      <c r="Q129" s="145">
        <f t="shared" si="29"/>
        <v>0</v>
      </c>
      <c r="R129" s="148">
        <f t="shared" si="30"/>
        <v>0</v>
      </c>
      <c r="S129" s="148">
        <f t="shared" si="31"/>
        <v>0</v>
      </c>
      <c r="T129" s="148">
        <f t="shared" si="32"/>
        <v>0</v>
      </c>
      <c r="U129" s="54" t="e">
        <f t="shared" si="33"/>
        <v>#NUM!</v>
      </c>
      <c r="V129" s="131" t="e">
        <f t="shared" si="34"/>
        <v>#NUM!</v>
      </c>
      <c r="W129" s="148" t="e">
        <f t="shared" si="35"/>
        <v>#NUM!</v>
      </c>
      <c r="X129" s="148" t="e">
        <f t="shared" si="36"/>
        <v>#NUM!</v>
      </c>
      <c r="Y129" s="148" t="e">
        <f t="shared" si="37"/>
        <v>#NUM!</v>
      </c>
    </row>
    <row r="130" spans="1:25" x14ac:dyDescent="0.2">
      <c r="A130" s="145"/>
      <c r="B130" s="7">
        <f t="shared" si="41"/>
        <v>0</v>
      </c>
      <c r="C130" s="7" t="e">
        <f t="shared" si="23"/>
        <v>#NUM!</v>
      </c>
      <c r="D130" s="146" t="e">
        <f t="shared" si="42"/>
        <v>#NUM!</v>
      </c>
      <c r="E130" s="147">
        <f t="shared" si="38"/>
        <v>99.999999999999943</v>
      </c>
      <c r="F130" s="145">
        <f t="shared" si="24"/>
        <v>0</v>
      </c>
      <c r="G130" s="145"/>
      <c r="H130" s="151">
        <f t="shared" si="25"/>
        <v>0</v>
      </c>
      <c r="I130" s="145" t="e">
        <f t="shared" si="22"/>
        <v>#NUM!</v>
      </c>
      <c r="J130" s="148" t="e">
        <f t="shared" si="26"/>
        <v>#NUM!</v>
      </c>
      <c r="K130" s="148" t="e">
        <f t="shared" si="27"/>
        <v>#NUM!</v>
      </c>
      <c r="L130" s="148" t="e">
        <f t="shared" si="28"/>
        <v>#NUM!</v>
      </c>
      <c r="M130" s="161" t="e">
        <f t="shared" si="39"/>
        <v>#NUM!</v>
      </c>
      <c r="N130" s="145">
        <v>0</v>
      </c>
      <c r="O130" s="149">
        <f t="shared" si="40"/>
        <v>0</v>
      </c>
      <c r="Q130" s="145">
        <f t="shared" si="29"/>
        <v>0</v>
      </c>
      <c r="R130" s="148">
        <f t="shared" si="30"/>
        <v>0</v>
      </c>
      <c r="S130" s="148">
        <f t="shared" si="31"/>
        <v>0</v>
      </c>
      <c r="T130" s="148">
        <f t="shared" si="32"/>
        <v>0</v>
      </c>
      <c r="U130" s="54" t="e">
        <f t="shared" si="33"/>
        <v>#NUM!</v>
      </c>
      <c r="V130" s="131" t="e">
        <f t="shared" si="34"/>
        <v>#NUM!</v>
      </c>
      <c r="W130" s="148" t="e">
        <f t="shared" si="35"/>
        <v>#NUM!</v>
      </c>
      <c r="X130" s="148" t="e">
        <f t="shared" si="36"/>
        <v>#NUM!</v>
      </c>
      <c r="Y130" s="148" t="e">
        <f t="shared" si="37"/>
        <v>#NUM!</v>
      </c>
    </row>
    <row r="131" spans="1:25" x14ac:dyDescent="0.2">
      <c r="A131" s="145"/>
      <c r="B131" s="7">
        <f t="shared" si="41"/>
        <v>0</v>
      </c>
      <c r="C131" s="7" t="e">
        <f t="shared" si="23"/>
        <v>#NUM!</v>
      </c>
      <c r="D131" s="146" t="e">
        <f t="shared" si="42"/>
        <v>#NUM!</v>
      </c>
      <c r="E131" s="147">
        <f t="shared" si="38"/>
        <v>99.999999999999943</v>
      </c>
      <c r="F131" s="145">
        <f t="shared" si="24"/>
        <v>0</v>
      </c>
      <c r="G131" s="145"/>
      <c r="H131" s="151">
        <f t="shared" si="25"/>
        <v>0</v>
      </c>
      <c r="I131" s="145" t="e">
        <f t="shared" si="22"/>
        <v>#NUM!</v>
      </c>
      <c r="J131" s="148" t="e">
        <f t="shared" si="26"/>
        <v>#NUM!</v>
      </c>
      <c r="K131" s="148" t="e">
        <f t="shared" si="27"/>
        <v>#NUM!</v>
      </c>
      <c r="L131" s="148" t="e">
        <f t="shared" si="28"/>
        <v>#NUM!</v>
      </c>
      <c r="M131" s="161" t="e">
        <f t="shared" si="39"/>
        <v>#NUM!</v>
      </c>
      <c r="N131" s="145">
        <v>0</v>
      </c>
      <c r="O131" s="149">
        <f t="shared" si="40"/>
        <v>0</v>
      </c>
      <c r="Q131" s="145">
        <f t="shared" si="29"/>
        <v>0</v>
      </c>
      <c r="R131" s="148">
        <f t="shared" si="30"/>
        <v>0</v>
      </c>
      <c r="S131" s="148">
        <f t="shared" si="31"/>
        <v>0</v>
      </c>
      <c r="T131" s="148">
        <f t="shared" si="32"/>
        <v>0</v>
      </c>
      <c r="U131" s="54" t="e">
        <f t="shared" si="33"/>
        <v>#NUM!</v>
      </c>
      <c r="V131" s="131" t="e">
        <f t="shared" si="34"/>
        <v>#NUM!</v>
      </c>
      <c r="W131" s="148" t="e">
        <f t="shared" si="35"/>
        <v>#NUM!</v>
      </c>
      <c r="X131" s="148" t="e">
        <f t="shared" si="36"/>
        <v>#NUM!</v>
      </c>
      <c r="Y131" s="148" t="e">
        <f t="shared" si="37"/>
        <v>#NUM!</v>
      </c>
    </row>
    <row r="132" spans="1:25" x14ac:dyDescent="0.2">
      <c r="A132" s="145"/>
      <c r="B132" s="7">
        <f t="shared" si="41"/>
        <v>0</v>
      </c>
      <c r="C132" s="7" t="e">
        <f t="shared" si="23"/>
        <v>#NUM!</v>
      </c>
      <c r="D132" s="146" t="e">
        <f t="shared" si="42"/>
        <v>#NUM!</v>
      </c>
      <c r="E132" s="147">
        <f t="shared" si="38"/>
        <v>99.999999999999943</v>
      </c>
      <c r="F132" s="145">
        <f t="shared" si="24"/>
        <v>0</v>
      </c>
      <c r="G132" s="145"/>
      <c r="H132" s="151">
        <f t="shared" si="25"/>
        <v>0</v>
      </c>
      <c r="I132" s="145" t="e">
        <f t="shared" si="22"/>
        <v>#NUM!</v>
      </c>
      <c r="J132" s="148" t="e">
        <f t="shared" si="26"/>
        <v>#NUM!</v>
      </c>
      <c r="K132" s="148" t="e">
        <f t="shared" si="27"/>
        <v>#NUM!</v>
      </c>
      <c r="L132" s="148" t="e">
        <f t="shared" si="28"/>
        <v>#NUM!</v>
      </c>
      <c r="M132" s="161" t="e">
        <f t="shared" si="39"/>
        <v>#NUM!</v>
      </c>
      <c r="N132" s="145">
        <v>0</v>
      </c>
      <c r="O132" s="149">
        <f t="shared" si="40"/>
        <v>0</v>
      </c>
      <c r="Q132" s="145">
        <f t="shared" si="29"/>
        <v>0</v>
      </c>
      <c r="R132" s="148">
        <f t="shared" si="30"/>
        <v>0</v>
      </c>
      <c r="S132" s="148">
        <f t="shared" si="31"/>
        <v>0</v>
      </c>
      <c r="T132" s="148">
        <f t="shared" si="32"/>
        <v>0</v>
      </c>
      <c r="U132" s="54" t="e">
        <f t="shared" si="33"/>
        <v>#NUM!</v>
      </c>
      <c r="V132" s="131" t="e">
        <f t="shared" si="34"/>
        <v>#NUM!</v>
      </c>
      <c r="W132" s="148" t="e">
        <f t="shared" si="35"/>
        <v>#NUM!</v>
      </c>
      <c r="X132" s="148" t="e">
        <f t="shared" si="36"/>
        <v>#NUM!</v>
      </c>
      <c r="Y132" s="148" t="e">
        <f t="shared" si="37"/>
        <v>#NUM!</v>
      </c>
    </row>
    <row r="133" spans="1:25" x14ac:dyDescent="0.2">
      <c r="A133" s="145"/>
      <c r="B133" s="7">
        <f t="shared" si="41"/>
        <v>0</v>
      </c>
      <c r="C133" s="7" t="e">
        <f t="shared" si="23"/>
        <v>#NUM!</v>
      </c>
      <c r="D133" s="146" t="e">
        <f t="shared" si="42"/>
        <v>#NUM!</v>
      </c>
      <c r="E133" s="147">
        <f t="shared" si="38"/>
        <v>99.999999999999943</v>
      </c>
      <c r="F133" s="145">
        <f t="shared" si="24"/>
        <v>0</v>
      </c>
      <c r="G133" s="145"/>
      <c r="H133" s="151">
        <f t="shared" si="25"/>
        <v>0</v>
      </c>
      <c r="I133" s="145" t="e">
        <f t="shared" si="22"/>
        <v>#NUM!</v>
      </c>
      <c r="J133" s="148" t="e">
        <f t="shared" si="26"/>
        <v>#NUM!</v>
      </c>
      <c r="K133" s="148" t="e">
        <f t="shared" si="27"/>
        <v>#NUM!</v>
      </c>
      <c r="L133" s="148" t="e">
        <f t="shared" si="28"/>
        <v>#NUM!</v>
      </c>
      <c r="M133" s="161" t="e">
        <f t="shared" si="39"/>
        <v>#NUM!</v>
      </c>
      <c r="N133" s="145">
        <v>0</v>
      </c>
      <c r="O133" s="149">
        <f t="shared" si="40"/>
        <v>0</v>
      </c>
      <c r="Q133" s="145">
        <f t="shared" si="29"/>
        <v>0</v>
      </c>
      <c r="R133" s="148">
        <f t="shared" si="30"/>
        <v>0</v>
      </c>
      <c r="S133" s="148">
        <f t="shared" si="31"/>
        <v>0</v>
      </c>
      <c r="T133" s="148">
        <f t="shared" si="32"/>
        <v>0</v>
      </c>
      <c r="U133" s="54" t="e">
        <f t="shared" si="33"/>
        <v>#NUM!</v>
      </c>
      <c r="V133" s="131" t="e">
        <f t="shared" si="34"/>
        <v>#NUM!</v>
      </c>
      <c r="W133" s="148" t="e">
        <f t="shared" si="35"/>
        <v>#NUM!</v>
      </c>
      <c r="X133" s="148" t="e">
        <f t="shared" si="36"/>
        <v>#NUM!</v>
      </c>
      <c r="Y133" s="148" t="e">
        <f t="shared" si="37"/>
        <v>#NUM!</v>
      </c>
    </row>
    <row r="134" spans="1:25" x14ac:dyDescent="0.2">
      <c r="A134" s="145"/>
      <c r="B134" s="7">
        <f t="shared" si="41"/>
        <v>0</v>
      </c>
      <c r="C134" s="7" t="e">
        <f t="shared" si="23"/>
        <v>#NUM!</v>
      </c>
      <c r="D134" s="146" t="e">
        <f t="shared" si="42"/>
        <v>#NUM!</v>
      </c>
      <c r="E134" s="147">
        <f t="shared" si="38"/>
        <v>99.999999999999943</v>
      </c>
      <c r="F134" s="145">
        <f t="shared" si="24"/>
        <v>0</v>
      </c>
      <c r="G134" s="145"/>
      <c r="H134" s="151">
        <f t="shared" si="25"/>
        <v>0</v>
      </c>
      <c r="I134" s="145" t="e">
        <f t="shared" si="22"/>
        <v>#NUM!</v>
      </c>
      <c r="J134" s="148" t="e">
        <f t="shared" si="26"/>
        <v>#NUM!</v>
      </c>
      <c r="K134" s="148" t="e">
        <f t="shared" si="27"/>
        <v>#NUM!</v>
      </c>
      <c r="L134" s="148" t="e">
        <f t="shared" si="28"/>
        <v>#NUM!</v>
      </c>
      <c r="M134" s="161" t="e">
        <f t="shared" si="39"/>
        <v>#NUM!</v>
      </c>
      <c r="N134" s="145">
        <v>0</v>
      </c>
      <c r="O134" s="149">
        <f t="shared" si="40"/>
        <v>0</v>
      </c>
      <c r="Q134" s="145">
        <f t="shared" si="29"/>
        <v>0</v>
      </c>
      <c r="R134" s="148">
        <f t="shared" si="30"/>
        <v>0</v>
      </c>
      <c r="S134" s="148">
        <f t="shared" si="31"/>
        <v>0</v>
      </c>
      <c r="T134" s="148">
        <f t="shared" si="32"/>
        <v>0</v>
      </c>
      <c r="U134" s="54" t="e">
        <f t="shared" si="33"/>
        <v>#NUM!</v>
      </c>
      <c r="V134" s="131" t="e">
        <f t="shared" si="34"/>
        <v>#NUM!</v>
      </c>
      <c r="W134" s="148" t="e">
        <f t="shared" si="35"/>
        <v>#NUM!</v>
      </c>
      <c r="X134" s="148" t="e">
        <f t="shared" si="36"/>
        <v>#NUM!</v>
      </c>
      <c r="Y134" s="148" t="e">
        <f t="shared" si="37"/>
        <v>#NUM!</v>
      </c>
    </row>
    <row r="135" spans="1:25" x14ac:dyDescent="0.2">
      <c r="A135" s="145"/>
      <c r="B135" s="7">
        <f t="shared" si="41"/>
        <v>0</v>
      </c>
      <c r="C135" s="7" t="e">
        <f t="shared" si="23"/>
        <v>#NUM!</v>
      </c>
      <c r="D135" s="146" t="e">
        <f t="shared" si="42"/>
        <v>#NUM!</v>
      </c>
      <c r="E135" s="147">
        <f t="shared" si="38"/>
        <v>99.999999999999943</v>
      </c>
      <c r="F135" s="145">
        <f t="shared" si="24"/>
        <v>0</v>
      </c>
      <c r="G135" s="145"/>
      <c r="H135" s="151">
        <f t="shared" si="25"/>
        <v>0</v>
      </c>
      <c r="I135" s="145" t="e">
        <f t="shared" si="22"/>
        <v>#NUM!</v>
      </c>
      <c r="J135" s="148" t="e">
        <f t="shared" si="26"/>
        <v>#NUM!</v>
      </c>
      <c r="K135" s="148" t="e">
        <f t="shared" si="27"/>
        <v>#NUM!</v>
      </c>
      <c r="L135" s="148" t="e">
        <f t="shared" si="28"/>
        <v>#NUM!</v>
      </c>
      <c r="M135" s="161" t="e">
        <f t="shared" si="39"/>
        <v>#NUM!</v>
      </c>
      <c r="N135" s="145">
        <v>0</v>
      </c>
      <c r="O135" s="149">
        <f t="shared" si="40"/>
        <v>0</v>
      </c>
      <c r="Q135" s="145">
        <f t="shared" si="29"/>
        <v>0</v>
      </c>
      <c r="R135" s="148">
        <f t="shared" si="30"/>
        <v>0</v>
      </c>
      <c r="S135" s="148">
        <f t="shared" si="31"/>
        <v>0</v>
      </c>
      <c r="T135" s="148">
        <f t="shared" si="32"/>
        <v>0</v>
      </c>
      <c r="U135" s="54" t="e">
        <f t="shared" si="33"/>
        <v>#NUM!</v>
      </c>
      <c r="V135" s="131" t="e">
        <f t="shared" si="34"/>
        <v>#NUM!</v>
      </c>
      <c r="W135" s="148" t="e">
        <f t="shared" si="35"/>
        <v>#NUM!</v>
      </c>
      <c r="X135" s="148" t="e">
        <f t="shared" si="36"/>
        <v>#NUM!</v>
      </c>
      <c r="Y135" s="148" t="e">
        <f t="shared" si="37"/>
        <v>#NUM!</v>
      </c>
    </row>
    <row r="136" spans="1:25" x14ac:dyDescent="0.2">
      <c r="A136" s="145"/>
      <c r="B136" s="7">
        <f t="shared" si="41"/>
        <v>0</v>
      </c>
      <c r="C136" s="7" t="e">
        <f t="shared" si="23"/>
        <v>#NUM!</v>
      </c>
      <c r="D136" s="146" t="e">
        <f t="shared" si="42"/>
        <v>#NUM!</v>
      </c>
      <c r="E136" s="147">
        <f t="shared" si="38"/>
        <v>99.999999999999943</v>
      </c>
      <c r="F136" s="145">
        <f t="shared" si="24"/>
        <v>0</v>
      </c>
      <c r="G136" s="145"/>
      <c r="H136" s="151">
        <f t="shared" si="25"/>
        <v>0</v>
      </c>
      <c r="I136" s="145" t="e">
        <f t="shared" si="22"/>
        <v>#NUM!</v>
      </c>
      <c r="J136" s="148" t="e">
        <f t="shared" si="26"/>
        <v>#NUM!</v>
      </c>
      <c r="K136" s="148" t="e">
        <f t="shared" si="27"/>
        <v>#NUM!</v>
      </c>
      <c r="L136" s="148" t="e">
        <f t="shared" si="28"/>
        <v>#NUM!</v>
      </c>
      <c r="M136" s="161" t="e">
        <f t="shared" si="39"/>
        <v>#NUM!</v>
      </c>
      <c r="N136" s="145">
        <v>0</v>
      </c>
      <c r="O136" s="149">
        <f t="shared" si="40"/>
        <v>0</v>
      </c>
      <c r="Q136" s="145">
        <f t="shared" si="29"/>
        <v>0</v>
      </c>
      <c r="R136" s="148">
        <f t="shared" si="30"/>
        <v>0</v>
      </c>
      <c r="S136" s="148">
        <f t="shared" si="31"/>
        <v>0</v>
      </c>
      <c r="T136" s="148">
        <f t="shared" si="32"/>
        <v>0</v>
      </c>
      <c r="U136" s="54" t="e">
        <f t="shared" si="33"/>
        <v>#NUM!</v>
      </c>
      <c r="V136" s="131" t="e">
        <f t="shared" si="34"/>
        <v>#NUM!</v>
      </c>
      <c r="W136" s="148" t="e">
        <f t="shared" si="35"/>
        <v>#NUM!</v>
      </c>
      <c r="X136" s="148" t="e">
        <f t="shared" si="36"/>
        <v>#NUM!</v>
      </c>
      <c r="Y136" s="148" t="e">
        <f t="shared" si="37"/>
        <v>#NUM!</v>
      </c>
    </row>
    <row r="137" spans="1:25" x14ac:dyDescent="0.2">
      <c r="A137" s="145"/>
      <c r="B137" s="7">
        <f t="shared" si="41"/>
        <v>0</v>
      </c>
      <c r="C137" s="7" t="e">
        <f t="shared" si="23"/>
        <v>#NUM!</v>
      </c>
      <c r="D137" s="146" t="e">
        <f t="shared" si="42"/>
        <v>#NUM!</v>
      </c>
      <c r="E137" s="147">
        <f t="shared" si="38"/>
        <v>99.999999999999943</v>
      </c>
      <c r="F137" s="145">
        <f t="shared" si="24"/>
        <v>0</v>
      </c>
      <c r="G137" s="145"/>
      <c r="H137" s="151">
        <f t="shared" si="25"/>
        <v>0</v>
      </c>
      <c r="I137" s="145" t="e">
        <f t="shared" si="22"/>
        <v>#NUM!</v>
      </c>
      <c r="J137" s="148" t="e">
        <f t="shared" si="26"/>
        <v>#NUM!</v>
      </c>
      <c r="K137" s="148" t="e">
        <f t="shared" si="27"/>
        <v>#NUM!</v>
      </c>
      <c r="L137" s="148" t="e">
        <f t="shared" si="28"/>
        <v>#NUM!</v>
      </c>
      <c r="M137" s="161" t="e">
        <f t="shared" si="39"/>
        <v>#NUM!</v>
      </c>
      <c r="N137" s="145">
        <v>0</v>
      </c>
      <c r="O137" s="149">
        <f t="shared" si="40"/>
        <v>0</v>
      </c>
      <c r="Q137" s="145">
        <f t="shared" si="29"/>
        <v>0</v>
      </c>
      <c r="R137" s="148">
        <f t="shared" si="30"/>
        <v>0</v>
      </c>
      <c r="S137" s="148">
        <f t="shared" si="31"/>
        <v>0</v>
      </c>
      <c r="T137" s="148">
        <f t="shared" si="32"/>
        <v>0</v>
      </c>
      <c r="U137" s="54" t="e">
        <f t="shared" si="33"/>
        <v>#NUM!</v>
      </c>
      <c r="V137" s="131" t="e">
        <f t="shared" si="34"/>
        <v>#NUM!</v>
      </c>
      <c r="W137" s="148" t="e">
        <f t="shared" si="35"/>
        <v>#NUM!</v>
      </c>
      <c r="X137" s="148" t="e">
        <f t="shared" si="36"/>
        <v>#NUM!</v>
      </c>
      <c r="Y137" s="148" t="e">
        <f t="shared" si="37"/>
        <v>#NUM!</v>
      </c>
    </row>
    <row r="138" spans="1:25" x14ac:dyDescent="0.2">
      <c r="A138" s="145"/>
      <c r="B138" s="7">
        <f t="shared" si="41"/>
        <v>0</v>
      </c>
      <c r="C138" s="7" t="e">
        <f t="shared" si="23"/>
        <v>#NUM!</v>
      </c>
      <c r="D138" s="146" t="e">
        <f t="shared" si="42"/>
        <v>#NUM!</v>
      </c>
      <c r="E138" s="147">
        <f t="shared" si="38"/>
        <v>99.999999999999943</v>
      </c>
      <c r="F138" s="145">
        <f t="shared" si="24"/>
        <v>0</v>
      </c>
      <c r="G138" s="145"/>
      <c r="H138" s="151">
        <f t="shared" si="25"/>
        <v>0</v>
      </c>
      <c r="I138" s="145" t="e">
        <f t="shared" si="22"/>
        <v>#NUM!</v>
      </c>
      <c r="J138" s="148" t="e">
        <f t="shared" si="26"/>
        <v>#NUM!</v>
      </c>
      <c r="K138" s="148" t="e">
        <f t="shared" si="27"/>
        <v>#NUM!</v>
      </c>
      <c r="L138" s="148" t="e">
        <f t="shared" si="28"/>
        <v>#NUM!</v>
      </c>
      <c r="M138" s="161" t="e">
        <f t="shared" si="39"/>
        <v>#NUM!</v>
      </c>
      <c r="N138" s="145">
        <v>0</v>
      </c>
      <c r="O138" s="149">
        <f t="shared" si="40"/>
        <v>0</v>
      </c>
      <c r="Q138" s="145">
        <f t="shared" si="29"/>
        <v>0</v>
      </c>
      <c r="R138" s="148">
        <f t="shared" si="30"/>
        <v>0</v>
      </c>
      <c r="S138" s="148">
        <f t="shared" si="31"/>
        <v>0</v>
      </c>
      <c r="T138" s="148">
        <f t="shared" si="32"/>
        <v>0</v>
      </c>
      <c r="U138" s="54" t="e">
        <f t="shared" si="33"/>
        <v>#NUM!</v>
      </c>
      <c r="V138" s="131" t="e">
        <f t="shared" si="34"/>
        <v>#NUM!</v>
      </c>
      <c r="W138" s="148" t="e">
        <f t="shared" si="35"/>
        <v>#NUM!</v>
      </c>
      <c r="X138" s="148" t="e">
        <f t="shared" si="36"/>
        <v>#NUM!</v>
      </c>
      <c r="Y138" s="148" t="e">
        <f t="shared" si="37"/>
        <v>#NUM!</v>
      </c>
    </row>
    <row r="139" spans="1:25" x14ac:dyDescent="0.2">
      <c r="A139" s="145"/>
      <c r="B139" s="7">
        <f t="shared" si="41"/>
        <v>0</v>
      </c>
      <c r="C139" s="7" t="e">
        <f t="shared" si="23"/>
        <v>#NUM!</v>
      </c>
      <c r="D139" s="146" t="e">
        <f t="shared" si="42"/>
        <v>#NUM!</v>
      </c>
      <c r="E139" s="147">
        <f t="shared" si="38"/>
        <v>99.999999999999943</v>
      </c>
      <c r="F139" s="145">
        <f t="shared" si="24"/>
        <v>0</v>
      </c>
      <c r="G139" s="145"/>
      <c r="H139" s="151">
        <f t="shared" si="25"/>
        <v>0</v>
      </c>
      <c r="I139" s="145" t="e">
        <f t="shared" si="22"/>
        <v>#NUM!</v>
      </c>
      <c r="J139" s="148" t="e">
        <f t="shared" si="26"/>
        <v>#NUM!</v>
      </c>
      <c r="K139" s="148" t="e">
        <f t="shared" si="27"/>
        <v>#NUM!</v>
      </c>
      <c r="L139" s="148" t="e">
        <f t="shared" si="28"/>
        <v>#NUM!</v>
      </c>
      <c r="M139" s="161" t="e">
        <f t="shared" si="39"/>
        <v>#NUM!</v>
      </c>
      <c r="N139" s="145">
        <v>0</v>
      </c>
      <c r="O139" s="149">
        <f t="shared" si="40"/>
        <v>0</v>
      </c>
      <c r="Q139" s="145">
        <f t="shared" si="29"/>
        <v>0</v>
      </c>
      <c r="R139" s="148">
        <f t="shared" si="30"/>
        <v>0</v>
      </c>
      <c r="S139" s="148">
        <f t="shared" si="31"/>
        <v>0</v>
      </c>
      <c r="T139" s="148">
        <f t="shared" si="32"/>
        <v>0</v>
      </c>
      <c r="U139" s="54" t="e">
        <f t="shared" si="33"/>
        <v>#NUM!</v>
      </c>
      <c r="V139" s="131" t="e">
        <f t="shared" si="34"/>
        <v>#NUM!</v>
      </c>
      <c r="W139" s="148" t="e">
        <f t="shared" si="35"/>
        <v>#NUM!</v>
      </c>
      <c r="X139" s="148" t="e">
        <f t="shared" si="36"/>
        <v>#NUM!</v>
      </c>
      <c r="Y139" s="148" t="e">
        <f t="shared" si="37"/>
        <v>#NUM!</v>
      </c>
    </row>
    <row r="140" spans="1:25" x14ac:dyDescent="0.2">
      <c r="A140" s="145"/>
      <c r="B140" s="7">
        <f t="shared" si="41"/>
        <v>0</v>
      </c>
      <c r="C140" s="7" t="e">
        <f t="shared" si="23"/>
        <v>#NUM!</v>
      </c>
      <c r="D140" s="146" t="e">
        <f t="shared" si="42"/>
        <v>#NUM!</v>
      </c>
      <c r="E140" s="147">
        <f t="shared" si="38"/>
        <v>99.999999999999943</v>
      </c>
      <c r="F140" s="145">
        <f t="shared" si="24"/>
        <v>0</v>
      </c>
      <c r="G140" s="145"/>
      <c r="H140" s="151">
        <f t="shared" si="25"/>
        <v>0</v>
      </c>
      <c r="I140" s="145" t="e">
        <f t="shared" si="22"/>
        <v>#NUM!</v>
      </c>
      <c r="J140" s="148" t="e">
        <f t="shared" si="26"/>
        <v>#NUM!</v>
      </c>
      <c r="K140" s="148" t="e">
        <f t="shared" si="27"/>
        <v>#NUM!</v>
      </c>
      <c r="L140" s="148" t="e">
        <f t="shared" si="28"/>
        <v>#NUM!</v>
      </c>
      <c r="M140" s="161" t="e">
        <f t="shared" si="39"/>
        <v>#NUM!</v>
      </c>
      <c r="N140" s="145">
        <v>0</v>
      </c>
      <c r="O140" s="149">
        <f t="shared" si="40"/>
        <v>0</v>
      </c>
      <c r="Q140" s="145">
        <f t="shared" si="29"/>
        <v>0</v>
      </c>
      <c r="R140" s="148">
        <f t="shared" si="30"/>
        <v>0</v>
      </c>
      <c r="S140" s="148">
        <f t="shared" si="31"/>
        <v>0</v>
      </c>
      <c r="T140" s="148">
        <f t="shared" si="32"/>
        <v>0</v>
      </c>
      <c r="U140" s="54" t="e">
        <f t="shared" si="33"/>
        <v>#NUM!</v>
      </c>
      <c r="V140" s="131" t="e">
        <f t="shared" si="34"/>
        <v>#NUM!</v>
      </c>
      <c r="W140" s="148" t="e">
        <f t="shared" si="35"/>
        <v>#NUM!</v>
      </c>
      <c r="X140" s="148" t="e">
        <f t="shared" si="36"/>
        <v>#NUM!</v>
      </c>
      <c r="Y140" s="148" t="e">
        <f t="shared" si="37"/>
        <v>#NUM!</v>
      </c>
    </row>
    <row r="141" spans="1:25" x14ac:dyDescent="0.2">
      <c r="A141" s="145"/>
      <c r="B141" s="7">
        <f t="shared" si="41"/>
        <v>0</v>
      </c>
      <c r="C141" s="7" t="e">
        <f t="shared" si="23"/>
        <v>#NUM!</v>
      </c>
      <c r="D141" s="146" t="e">
        <f t="shared" si="42"/>
        <v>#NUM!</v>
      </c>
      <c r="E141" s="147">
        <f t="shared" si="38"/>
        <v>99.999999999999943</v>
      </c>
      <c r="F141" s="145">
        <f t="shared" si="24"/>
        <v>0</v>
      </c>
      <c r="G141" s="145"/>
      <c r="H141" s="151">
        <f t="shared" si="25"/>
        <v>0</v>
      </c>
      <c r="I141" s="145" t="e">
        <f t="shared" si="22"/>
        <v>#NUM!</v>
      </c>
      <c r="J141" s="148" t="e">
        <f t="shared" si="26"/>
        <v>#NUM!</v>
      </c>
      <c r="K141" s="148" t="e">
        <f t="shared" si="27"/>
        <v>#NUM!</v>
      </c>
      <c r="L141" s="148" t="e">
        <f t="shared" si="28"/>
        <v>#NUM!</v>
      </c>
      <c r="M141" s="161" t="e">
        <f t="shared" si="39"/>
        <v>#NUM!</v>
      </c>
      <c r="N141" s="145">
        <v>0</v>
      </c>
      <c r="O141" s="149">
        <f t="shared" si="40"/>
        <v>0</v>
      </c>
      <c r="Q141" s="145">
        <f t="shared" si="29"/>
        <v>0</v>
      </c>
      <c r="R141" s="148">
        <f t="shared" si="30"/>
        <v>0</v>
      </c>
      <c r="S141" s="148">
        <f t="shared" si="31"/>
        <v>0</v>
      </c>
      <c r="T141" s="148">
        <f t="shared" si="32"/>
        <v>0</v>
      </c>
      <c r="U141" s="54" t="e">
        <f t="shared" si="33"/>
        <v>#NUM!</v>
      </c>
      <c r="V141" s="131" t="e">
        <f t="shared" si="34"/>
        <v>#NUM!</v>
      </c>
      <c r="W141" s="148" t="e">
        <f t="shared" si="35"/>
        <v>#NUM!</v>
      </c>
      <c r="X141" s="148" t="e">
        <f t="shared" si="36"/>
        <v>#NUM!</v>
      </c>
      <c r="Y141" s="148" t="e">
        <f t="shared" si="37"/>
        <v>#NUM!</v>
      </c>
    </row>
    <row r="142" spans="1:25" x14ac:dyDescent="0.2">
      <c r="A142" s="145"/>
      <c r="B142" s="7">
        <f t="shared" si="41"/>
        <v>0</v>
      </c>
      <c r="C142" s="7" t="e">
        <f t="shared" si="23"/>
        <v>#NUM!</v>
      </c>
      <c r="D142" s="146" t="e">
        <f t="shared" si="42"/>
        <v>#NUM!</v>
      </c>
      <c r="E142" s="147">
        <f t="shared" si="38"/>
        <v>99.999999999999943</v>
      </c>
      <c r="F142" s="145">
        <f t="shared" si="24"/>
        <v>0</v>
      </c>
      <c r="G142" s="145"/>
      <c r="H142" s="151">
        <f t="shared" si="25"/>
        <v>0</v>
      </c>
      <c r="I142" s="145" t="e">
        <f t="shared" si="22"/>
        <v>#NUM!</v>
      </c>
      <c r="J142" s="148" t="e">
        <f t="shared" si="26"/>
        <v>#NUM!</v>
      </c>
      <c r="K142" s="148" t="e">
        <f t="shared" si="27"/>
        <v>#NUM!</v>
      </c>
      <c r="L142" s="148" t="e">
        <f t="shared" si="28"/>
        <v>#NUM!</v>
      </c>
      <c r="M142" s="161" t="e">
        <f t="shared" si="39"/>
        <v>#NUM!</v>
      </c>
      <c r="N142" s="145">
        <v>0</v>
      </c>
      <c r="O142" s="149">
        <f t="shared" si="40"/>
        <v>0</v>
      </c>
      <c r="Q142" s="145">
        <f t="shared" si="29"/>
        <v>0</v>
      </c>
      <c r="R142" s="148">
        <f t="shared" si="30"/>
        <v>0</v>
      </c>
      <c r="S142" s="148">
        <f t="shared" si="31"/>
        <v>0</v>
      </c>
      <c r="T142" s="148">
        <f t="shared" si="32"/>
        <v>0</v>
      </c>
      <c r="U142" s="54" t="e">
        <f t="shared" si="33"/>
        <v>#NUM!</v>
      </c>
      <c r="V142" s="131" t="e">
        <f t="shared" si="34"/>
        <v>#NUM!</v>
      </c>
      <c r="W142" s="148" t="e">
        <f t="shared" si="35"/>
        <v>#NUM!</v>
      </c>
      <c r="X142" s="148" t="e">
        <f t="shared" si="36"/>
        <v>#NUM!</v>
      </c>
      <c r="Y142" s="148" t="e">
        <f t="shared" si="37"/>
        <v>#NUM!</v>
      </c>
    </row>
    <row r="143" spans="1:25" x14ac:dyDescent="0.2">
      <c r="A143" s="145"/>
      <c r="B143" s="7">
        <f t="shared" si="41"/>
        <v>0</v>
      </c>
      <c r="C143" s="7" t="e">
        <f t="shared" si="23"/>
        <v>#NUM!</v>
      </c>
      <c r="D143" s="146" t="e">
        <f t="shared" si="42"/>
        <v>#NUM!</v>
      </c>
      <c r="E143" s="147">
        <f t="shared" si="38"/>
        <v>99.999999999999943</v>
      </c>
      <c r="F143" s="145">
        <f t="shared" si="24"/>
        <v>0</v>
      </c>
      <c r="G143" s="145"/>
      <c r="H143" s="151">
        <f t="shared" si="25"/>
        <v>0</v>
      </c>
      <c r="I143" s="145" t="e">
        <f t="shared" si="22"/>
        <v>#NUM!</v>
      </c>
      <c r="J143" s="148" t="e">
        <f t="shared" si="26"/>
        <v>#NUM!</v>
      </c>
      <c r="K143" s="148" t="e">
        <f t="shared" si="27"/>
        <v>#NUM!</v>
      </c>
      <c r="L143" s="148" t="e">
        <f t="shared" si="28"/>
        <v>#NUM!</v>
      </c>
      <c r="M143" s="161" t="e">
        <f t="shared" si="39"/>
        <v>#NUM!</v>
      </c>
      <c r="N143" s="145">
        <v>0</v>
      </c>
      <c r="O143" s="149">
        <f t="shared" si="40"/>
        <v>0</v>
      </c>
      <c r="Q143" s="145">
        <f t="shared" si="29"/>
        <v>0</v>
      </c>
      <c r="R143" s="148">
        <f t="shared" si="30"/>
        <v>0</v>
      </c>
      <c r="S143" s="148">
        <f t="shared" si="31"/>
        <v>0</v>
      </c>
      <c r="T143" s="148">
        <f t="shared" si="32"/>
        <v>0</v>
      </c>
      <c r="U143" s="54" t="e">
        <f t="shared" si="33"/>
        <v>#NUM!</v>
      </c>
      <c r="V143" s="131" t="e">
        <f t="shared" si="34"/>
        <v>#NUM!</v>
      </c>
      <c r="W143" s="148" t="e">
        <f t="shared" si="35"/>
        <v>#NUM!</v>
      </c>
      <c r="X143" s="148" t="e">
        <f t="shared" si="36"/>
        <v>#NUM!</v>
      </c>
      <c r="Y143" s="148" t="e">
        <f t="shared" si="37"/>
        <v>#NUM!</v>
      </c>
    </row>
    <row r="144" spans="1:25" x14ac:dyDescent="0.2">
      <c r="A144" s="145"/>
      <c r="B144" s="7">
        <f t="shared" si="41"/>
        <v>0</v>
      </c>
      <c r="C144" s="7" t="e">
        <f t="shared" si="23"/>
        <v>#NUM!</v>
      </c>
      <c r="D144" s="146" t="e">
        <f t="shared" si="42"/>
        <v>#NUM!</v>
      </c>
      <c r="E144" s="147">
        <f t="shared" si="38"/>
        <v>99.999999999999943</v>
      </c>
      <c r="F144" s="145">
        <f t="shared" si="24"/>
        <v>0</v>
      </c>
      <c r="G144" s="145"/>
      <c r="H144" s="151">
        <f t="shared" si="25"/>
        <v>0</v>
      </c>
      <c r="I144" s="145" t="e">
        <f t="shared" si="22"/>
        <v>#NUM!</v>
      </c>
      <c r="J144" s="148" t="e">
        <f t="shared" si="26"/>
        <v>#NUM!</v>
      </c>
      <c r="K144" s="148" t="e">
        <f t="shared" si="27"/>
        <v>#NUM!</v>
      </c>
      <c r="L144" s="148" t="e">
        <f t="shared" si="28"/>
        <v>#NUM!</v>
      </c>
      <c r="M144" s="161" t="e">
        <f t="shared" si="39"/>
        <v>#NUM!</v>
      </c>
      <c r="N144" s="145">
        <v>0</v>
      </c>
      <c r="O144" s="149">
        <f t="shared" si="40"/>
        <v>0</v>
      </c>
      <c r="Q144" s="145">
        <f t="shared" si="29"/>
        <v>0</v>
      </c>
      <c r="R144" s="148">
        <f t="shared" si="30"/>
        <v>0</v>
      </c>
      <c r="S144" s="148">
        <f t="shared" si="31"/>
        <v>0</v>
      </c>
      <c r="T144" s="148">
        <f t="shared" si="32"/>
        <v>0</v>
      </c>
      <c r="U144" s="54" t="e">
        <f t="shared" si="33"/>
        <v>#NUM!</v>
      </c>
      <c r="V144" s="131" t="e">
        <f t="shared" si="34"/>
        <v>#NUM!</v>
      </c>
      <c r="W144" s="148" t="e">
        <f t="shared" si="35"/>
        <v>#NUM!</v>
      </c>
      <c r="X144" s="148" t="e">
        <f t="shared" si="36"/>
        <v>#NUM!</v>
      </c>
      <c r="Y144" s="148" t="e">
        <f t="shared" si="37"/>
        <v>#NUM!</v>
      </c>
    </row>
    <row r="145" spans="1:25" x14ac:dyDescent="0.2">
      <c r="A145" s="145"/>
      <c r="B145" s="7">
        <f t="shared" si="41"/>
        <v>0</v>
      </c>
      <c r="C145" s="7" t="e">
        <f t="shared" si="23"/>
        <v>#NUM!</v>
      </c>
      <c r="D145" s="146" t="e">
        <f t="shared" si="42"/>
        <v>#NUM!</v>
      </c>
      <c r="E145" s="147">
        <f t="shared" si="38"/>
        <v>99.999999999999943</v>
      </c>
      <c r="F145" s="145">
        <f t="shared" si="24"/>
        <v>0</v>
      </c>
      <c r="G145" s="145"/>
      <c r="H145" s="151">
        <f t="shared" si="25"/>
        <v>0</v>
      </c>
      <c r="I145" s="145" t="e">
        <f t="shared" si="22"/>
        <v>#NUM!</v>
      </c>
      <c r="J145" s="148" t="e">
        <f t="shared" si="26"/>
        <v>#NUM!</v>
      </c>
      <c r="K145" s="148" t="e">
        <f t="shared" si="27"/>
        <v>#NUM!</v>
      </c>
      <c r="L145" s="148" t="e">
        <f t="shared" si="28"/>
        <v>#NUM!</v>
      </c>
      <c r="M145" s="161" t="e">
        <f t="shared" si="39"/>
        <v>#NUM!</v>
      </c>
      <c r="N145" s="145">
        <v>0</v>
      </c>
      <c r="O145" s="149">
        <f t="shared" si="40"/>
        <v>0</v>
      </c>
      <c r="Q145" s="145">
        <f t="shared" si="29"/>
        <v>0</v>
      </c>
      <c r="R145" s="148">
        <f t="shared" si="30"/>
        <v>0</v>
      </c>
      <c r="S145" s="148">
        <f t="shared" si="31"/>
        <v>0</v>
      </c>
      <c r="T145" s="148">
        <f t="shared" si="32"/>
        <v>0</v>
      </c>
      <c r="U145" s="54" t="e">
        <f t="shared" si="33"/>
        <v>#NUM!</v>
      </c>
      <c r="V145" s="131" t="e">
        <f t="shared" si="34"/>
        <v>#NUM!</v>
      </c>
      <c r="W145" s="148" t="e">
        <f t="shared" si="35"/>
        <v>#NUM!</v>
      </c>
      <c r="X145" s="148" t="e">
        <f t="shared" si="36"/>
        <v>#NUM!</v>
      </c>
      <c r="Y145" s="148" t="e">
        <f t="shared" si="37"/>
        <v>#NUM!</v>
      </c>
    </row>
    <row r="146" spans="1:25" x14ac:dyDescent="0.2">
      <c r="A146" s="145"/>
      <c r="B146" s="7">
        <f t="shared" si="41"/>
        <v>0</v>
      </c>
      <c r="C146" s="7" t="e">
        <f t="shared" si="23"/>
        <v>#NUM!</v>
      </c>
      <c r="D146" s="146" t="e">
        <f t="shared" si="42"/>
        <v>#NUM!</v>
      </c>
      <c r="E146" s="147">
        <f t="shared" si="38"/>
        <v>99.999999999999943</v>
      </c>
      <c r="F146" s="145">
        <f t="shared" si="24"/>
        <v>0</v>
      </c>
      <c r="G146" s="145"/>
      <c r="H146" s="151">
        <f t="shared" si="25"/>
        <v>0</v>
      </c>
      <c r="I146" s="145" t="e">
        <f t="shared" si="22"/>
        <v>#NUM!</v>
      </c>
      <c r="J146" s="148" t="e">
        <f t="shared" si="26"/>
        <v>#NUM!</v>
      </c>
      <c r="K146" s="148" t="e">
        <f t="shared" si="27"/>
        <v>#NUM!</v>
      </c>
      <c r="L146" s="148" t="e">
        <f t="shared" si="28"/>
        <v>#NUM!</v>
      </c>
      <c r="M146" s="161" t="e">
        <f t="shared" si="39"/>
        <v>#NUM!</v>
      </c>
      <c r="N146" s="145">
        <v>0</v>
      </c>
      <c r="O146" s="149">
        <f t="shared" si="40"/>
        <v>0</v>
      </c>
      <c r="Q146" s="145">
        <f t="shared" si="29"/>
        <v>0</v>
      </c>
      <c r="R146" s="148">
        <f t="shared" si="30"/>
        <v>0</v>
      </c>
      <c r="S146" s="148">
        <f t="shared" si="31"/>
        <v>0</v>
      </c>
      <c r="T146" s="148">
        <f t="shared" si="32"/>
        <v>0</v>
      </c>
      <c r="U146" s="54" t="e">
        <f t="shared" si="33"/>
        <v>#NUM!</v>
      </c>
      <c r="V146" s="131" t="e">
        <f t="shared" si="34"/>
        <v>#NUM!</v>
      </c>
      <c r="W146" s="148" t="e">
        <f t="shared" si="35"/>
        <v>#NUM!</v>
      </c>
      <c r="X146" s="148" t="e">
        <f t="shared" si="36"/>
        <v>#NUM!</v>
      </c>
      <c r="Y146" s="148" t="e">
        <f t="shared" si="37"/>
        <v>#NUM!</v>
      </c>
    </row>
    <row r="147" spans="1:25" x14ac:dyDescent="0.2">
      <c r="A147" s="145"/>
      <c r="B147" s="7">
        <f t="shared" si="41"/>
        <v>0</v>
      </c>
      <c r="C147" s="7" t="e">
        <f t="shared" si="23"/>
        <v>#NUM!</v>
      </c>
      <c r="D147" s="146" t="e">
        <f t="shared" si="42"/>
        <v>#NUM!</v>
      </c>
      <c r="E147" s="147">
        <f t="shared" si="38"/>
        <v>99.999999999999943</v>
      </c>
      <c r="F147" s="145">
        <f t="shared" si="24"/>
        <v>0</v>
      </c>
      <c r="G147" s="145"/>
      <c r="H147" s="151">
        <f t="shared" si="25"/>
        <v>0</v>
      </c>
      <c r="I147" s="145" t="e">
        <f t="shared" si="22"/>
        <v>#NUM!</v>
      </c>
      <c r="J147" s="148" t="e">
        <f t="shared" si="26"/>
        <v>#NUM!</v>
      </c>
      <c r="K147" s="148" t="e">
        <f t="shared" si="27"/>
        <v>#NUM!</v>
      </c>
      <c r="L147" s="148" t="e">
        <f t="shared" si="28"/>
        <v>#NUM!</v>
      </c>
      <c r="M147" s="161" t="e">
        <f t="shared" si="39"/>
        <v>#NUM!</v>
      </c>
      <c r="N147" s="145">
        <v>0</v>
      </c>
      <c r="O147" s="149">
        <f t="shared" si="40"/>
        <v>0</v>
      </c>
      <c r="Q147" s="145">
        <f t="shared" si="29"/>
        <v>0</v>
      </c>
      <c r="R147" s="148">
        <f t="shared" si="30"/>
        <v>0</v>
      </c>
      <c r="S147" s="148">
        <f t="shared" si="31"/>
        <v>0</v>
      </c>
      <c r="T147" s="148">
        <f t="shared" si="32"/>
        <v>0</v>
      </c>
      <c r="U147" s="54" t="e">
        <f t="shared" si="33"/>
        <v>#NUM!</v>
      </c>
      <c r="V147" s="131" t="e">
        <f t="shared" si="34"/>
        <v>#NUM!</v>
      </c>
      <c r="W147" s="148" t="e">
        <f t="shared" si="35"/>
        <v>#NUM!</v>
      </c>
      <c r="X147" s="148" t="e">
        <f t="shared" si="36"/>
        <v>#NUM!</v>
      </c>
      <c r="Y147" s="148" t="e">
        <f t="shared" si="37"/>
        <v>#NUM!</v>
      </c>
    </row>
    <row r="148" spans="1:25" x14ac:dyDescent="0.2">
      <c r="A148" s="145"/>
      <c r="B148" s="7">
        <f t="shared" si="41"/>
        <v>0</v>
      </c>
      <c r="C148" s="7" t="e">
        <f t="shared" si="23"/>
        <v>#NUM!</v>
      </c>
      <c r="D148" s="146" t="e">
        <f t="shared" si="42"/>
        <v>#NUM!</v>
      </c>
      <c r="E148" s="147">
        <f t="shared" si="38"/>
        <v>99.999999999999943</v>
      </c>
      <c r="F148" s="145">
        <f t="shared" si="24"/>
        <v>0</v>
      </c>
      <c r="G148" s="145"/>
      <c r="H148" s="151">
        <f t="shared" si="25"/>
        <v>0</v>
      </c>
      <c r="I148" s="145" t="e">
        <f t="shared" si="22"/>
        <v>#NUM!</v>
      </c>
      <c r="J148" s="148" t="e">
        <f t="shared" si="26"/>
        <v>#NUM!</v>
      </c>
      <c r="K148" s="148" t="e">
        <f t="shared" si="27"/>
        <v>#NUM!</v>
      </c>
      <c r="L148" s="148" t="e">
        <f t="shared" si="28"/>
        <v>#NUM!</v>
      </c>
      <c r="M148" s="161" t="e">
        <f t="shared" si="39"/>
        <v>#NUM!</v>
      </c>
      <c r="N148" s="145">
        <v>0</v>
      </c>
      <c r="O148" s="149">
        <f t="shared" si="40"/>
        <v>0</v>
      </c>
      <c r="Q148" s="145">
        <f t="shared" si="29"/>
        <v>0</v>
      </c>
      <c r="R148" s="148">
        <f t="shared" si="30"/>
        <v>0</v>
      </c>
      <c r="S148" s="148">
        <f t="shared" si="31"/>
        <v>0</v>
      </c>
      <c r="T148" s="148">
        <f t="shared" si="32"/>
        <v>0</v>
      </c>
      <c r="U148" s="54" t="e">
        <f t="shared" si="33"/>
        <v>#NUM!</v>
      </c>
      <c r="V148" s="131" t="e">
        <f t="shared" si="34"/>
        <v>#NUM!</v>
      </c>
      <c r="W148" s="148" t="e">
        <f t="shared" si="35"/>
        <v>#NUM!</v>
      </c>
      <c r="X148" s="148" t="e">
        <f t="shared" si="36"/>
        <v>#NUM!</v>
      </c>
      <c r="Y148" s="148" t="e">
        <f t="shared" si="37"/>
        <v>#NUM!</v>
      </c>
    </row>
    <row r="149" spans="1:25" x14ac:dyDescent="0.2">
      <c r="A149" s="145"/>
      <c r="B149" s="7">
        <f t="shared" si="41"/>
        <v>0</v>
      </c>
      <c r="C149" s="7" t="e">
        <f t="shared" si="23"/>
        <v>#NUM!</v>
      </c>
      <c r="D149" s="146" t="e">
        <f t="shared" si="42"/>
        <v>#NUM!</v>
      </c>
      <c r="E149" s="147">
        <f t="shared" si="38"/>
        <v>99.999999999999943</v>
      </c>
      <c r="F149" s="145">
        <f t="shared" si="24"/>
        <v>0</v>
      </c>
      <c r="G149" s="145"/>
      <c r="H149" s="151">
        <f t="shared" si="25"/>
        <v>0</v>
      </c>
      <c r="I149" s="145" t="e">
        <f t="shared" si="22"/>
        <v>#NUM!</v>
      </c>
      <c r="J149" s="148" t="e">
        <f t="shared" si="26"/>
        <v>#NUM!</v>
      </c>
      <c r="K149" s="148" t="e">
        <f t="shared" si="27"/>
        <v>#NUM!</v>
      </c>
      <c r="L149" s="148" t="e">
        <f t="shared" si="28"/>
        <v>#NUM!</v>
      </c>
      <c r="M149" s="161" t="e">
        <f t="shared" si="39"/>
        <v>#NUM!</v>
      </c>
      <c r="N149" s="145">
        <v>0</v>
      </c>
      <c r="O149" s="149">
        <f t="shared" si="40"/>
        <v>0</v>
      </c>
      <c r="Q149" s="145">
        <f t="shared" si="29"/>
        <v>0</v>
      </c>
      <c r="R149" s="148">
        <f t="shared" si="30"/>
        <v>0</v>
      </c>
      <c r="S149" s="148">
        <f t="shared" si="31"/>
        <v>0</v>
      </c>
      <c r="T149" s="148">
        <f t="shared" si="32"/>
        <v>0</v>
      </c>
      <c r="U149" s="54" t="e">
        <f t="shared" si="33"/>
        <v>#NUM!</v>
      </c>
      <c r="V149" s="131" t="e">
        <f t="shared" si="34"/>
        <v>#NUM!</v>
      </c>
      <c r="W149" s="148" t="e">
        <f t="shared" si="35"/>
        <v>#NUM!</v>
      </c>
      <c r="X149" s="148" t="e">
        <f t="shared" si="36"/>
        <v>#NUM!</v>
      </c>
      <c r="Y149" s="148" t="e">
        <f t="shared" si="37"/>
        <v>#NUM!</v>
      </c>
    </row>
    <row r="150" spans="1:25" x14ac:dyDescent="0.2">
      <c r="A150" s="145"/>
      <c r="B150" s="7">
        <f t="shared" si="41"/>
        <v>0</v>
      </c>
      <c r="C150" s="7" t="e">
        <f t="shared" si="23"/>
        <v>#NUM!</v>
      </c>
      <c r="D150" s="146" t="e">
        <f t="shared" si="42"/>
        <v>#NUM!</v>
      </c>
      <c r="E150" s="147">
        <f t="shared" si="38"/>
        <v>99.999999999999943</v>
      </c>
      <c r="F150" s="145">
        <f t="shared" si="24"/>
        <v>0</v>
      </c>
      <c r="G150" s="145"/>
      <c r="H150" s="151">
        <f t="shared" si="25"/>
        <v>0</v>
      </c>
      <c r="I150" s="145" t="e">
        <f t="shared" si="22"/>
        <v>#NUM!</v>
      </c>
      <c r="J150" s="148" t="e">
        <f t="shared" si="26"/>
        <v>#NUM!</v>
      </c>
      <c r="K150" s="148" t="e">
        <f t="shared" si="27"/>
        <v>#NUM!</v>
      </c>
      <c r="L150" s="148" t="e">
        <f t="shared" si="28"/>
        <v>#NUM!</v>
      </c>
      <c r="M150" s="161" t="e">
        <f t="shared" si="39"/>
        <v>#NUM!</v>
      </c>
      <c r="N150" s="145">
        <v>0</v>
      </c>
      <c r="O150" s="149">
        <f t="shared" si="40"/>
        <v>0</v>
      </c>
      <c r="Q150" s="145">
        <f t="shared" si="29"/>
        <v>0</v>
      </c>
      <c r="R150" s="148">
        <f t="shared" si="30"/>
        <v>0</v>
      </c>
      <c r="S150" s="148">
        <f t="shared" si="31"/>
        <v>0</v>
      </c>
      <c r="T150" s="148">
        <f t="shared" si="32"/>
        <v>0</v>
      </c>
      <c r="U150" s="54" t="e">
        <f t="shared" si="33"/>
        <v>#NUM!</v>
      </c>
      <c r="V150" s="131" t="e">
        <f t="shared" si="34"/>
        <v>#NUM!</v>
      </c>
      <c r="W150" s="148" t="e">
        <f t="shared" si="35"/>
        <v>#NUM!</v>
      </c>
      <c r="X150" s="148" t="e">
        <f t="shared" si="36"/>
        <v>#NUM!</v>
      </c>
      <c r="Y150" s="148" t="e">
        <f t="shared" si="37"/>
        <v>#NUM!</v>
      </c>
    </row>
    <row r="151" spans="1:25" x14ac:dyDescent="0.2">
      <c r="A151" s="145"/>
      <c r="B151" s="7">
        <f t="shared" si="41"/>
        <v>0</v>
      </c>
      <c r="C151" s="7" t="e">
        <f t="shared" si="23"/>
        <v>#NUM!</v>
      </c>
      <c r="D151" s="146" t="e">
        <f t="shared" si="42"/>
        <v>#NUM!</v>
      </c>
      <c r="E151" s="147">
        <f t="shared" si="38"/>
        <v>99.999999999999943</v>
      </c>
      <c r="F151" s="145">
        <f t="shared" si="24"/>
        <v>0</v>
      </c>
      <c r="G151" s="145"/>
      <c r="H151" s="151">
        <f t="shared" si="25"/>
        <v>0</v>
      </c>
      <c r="I151" s="145" t="e">
        <f t="shared" si="22"/>
        <v>#NUM!</v>
      </c>
      <c r="J151" s="148" t="e">
        <f t="shared" si="26"/>
        <v>#NUM!</v>
      </c>
      <c r="K151" s="148" t="e">
        <f t="shared" si="27"/>
        <v>#NUM!</v>
      </c>
      <c r="L151" s="148" t="e">
        <f t="shared" si="28"/>
        <v>#NUM!</v>
      </c>
      <c r="M151" s="161" t="e">
        <f t="shared" si="39"/>
        <v>#NUM!</v>
      </c>
      <c r="N151" s="145">
        <v>0</v>
      </c>
      <c r="O151" s="149">
        <f t="shared" si="40"/>
        <v>0</v>
      </c>
      <c r="Q151" s="145">
        <f t="shared" si="29"/>
        <v>0</v>
      </c>
      <c r="R151" s="148">
        <f t="shared" si="30"/>
        <v>0</v>
      </c>
      <c r="S151" s="148">
        <f t="shared" si="31"/>
        <v>0</v>
      </c>
      <c r="T151" s="148">
        <f t="shared" si="32"/>
        <v>0</v>
      </c>
      <c r="U151" s="54" t="e">
        <f t="shared" si="33"/>
        <v>#NUM!</v>
      </c>
      <c r="V151" s="131" t="e">
        <f t="shared" si="34"/>
        <v>#NUM!</v>
      </c>
      <c r="W151" s="148" t="e">
        <f t="shared" si="35"/>
        <v>#NUM!</v>
      </c>
      <c r="X151" s="148" t="e">
        <f t="shared" si="36"/>
        <v>#NUM!</v>
      </c>
      <c r="Y151" s="148" t="e">
        <f t="shared" si="37"/>
        <v>#NUM!</v>
      </c>
    </row>
    <row r="152" spans="1:25" x14ac:dyDescent="0.2">
      <c r="A152" s="145"/>
      <c r="B152" s="7">
        <f t="shared" si="41"/>
        <v>0</v>
      </c>
      <c r="C152" s="7" t="e">
        <f t="shared" si="23"/>
        <v>#NUM!</v>
      </c>
      <c r="D152" s="146" t="e">
        <f t="shared" si="42"/>
        <v>#NUM!</v>
      </c>
      <c r="E152" s="147">
        <f t="shared" si="38"/>
        <v>99.999999999999943</v>
      </c>
      <c r="F152" s="145">
        <f t="shared" si="24"/>
        <v>0</v>
      </c>
      <c r="G152" s="145"/>
      <c r="H152" s="151">
        <f t="shared" si="25"/>
        <v>0</v>
      </c>
      <c r="I152" s="145" t="e">
        <f t="shared" si="22"/>
        <v>#NUM!</v>
      </c>
      <c r="J152" s="148" t="e">
        <f t="shared" si="26"/>
        <v>#NUM!</v>
      </c>
      <c r="K152" s="148" t="e">
        <f t="shared" si="27"/>
        <v>#NUM!</v>
      </c>
      <c r="L152" s="148" t="e">
        <f t="shared" si="28"/>
        <v>#NUM!</v>
      </c>
      <c r="M152" s="161" t="e">
        <f t="shared" si="39"/>
        <v>#NUM!</v>
      </c>
      <c r="N152" s="145">
        <v>0</v>
      </c>
      <c r="O152" s="149">
        <f t="shared" si="40"/>
        <v>0</v>
      </c>
      <c r="Q152" s="145">
        <f t="shared" si="29"/>
        <v>0</v>
      </c>
      <c r="R152" s="148">
        <f t="shared" si="30"/>
        <v>0</v>
      </c>
      <c r="S152" s="148">
        <f t="shared" si="31"/>
        <v>0</v>
      </c>
      <c r="T152" s="148">
        <f t="shared" si="32"/>
        <v>0</v>
      </c>
      <c r="U152" s="54" t="e">
        <f t="shared" si="33"/>
        <v>#NUM!</v>
      </c>
      <c r="V152" s="131" t="e">
        <f t="shared" si="34"/>
        <v>#NUM!</v>
      </c>
      <c r="W152" s="148" t="e">
        <f t="shared" si="35"/>
        <v>#NUM!</v>
      </c>
      <c r="X152" s="148" t="e">
        <f t="shared" si="36"/>
        <v>#NUM!</v>
      </c>
      <c r="Y152" s="148" t="e">
        <f t="shared" si="37"/>
        <v>#NUM!</v>
      </c>
    </row>
    <row r="153" spans="1:25" x14ac:dyDescent="0.2">
      <c r="A153" s="145"/>
      <c r="B153" s="7">
        <f t="shared" si="41"/>
        <v>0</v>
      </c>
      <c r="C153" s="7" t="e">
        <f t="shared" si="23"/>
        <v>#NUM!</v>
      </c>
      <c r="D153" s="146" t="e">
        <f t="shared" si="42"/>
        <v>#NUM!</v>
      </c>
      <c r="E153" s="147">
        <f t="shared" si="38"/>
        <v>99.999999999999943</v>
      </c>
      <c r="F153" s="145">
        <f t="shared" si="24"/>
        <v>0</v>
      </c>
      <c r="G153" s="145"/>
      <c r="H153" s="151">
        <f t="shared" si="25"/>
        <v>0</v>
      </c>
      <c r="I153" s="145" t="e">
        <f t="shared" si="22"/>
        <v>#NUM!</v>
      </c>
      <c r="J153" s="148" t="e">
        <f t="shared" si="26"/>
        <v>#NUM!</v>
      </c>
      <c r="K153" s="148" t="e">
        <f t="shared" si="27"/>
        <v>#NUM!</v>
      </c>
      <c r="L153" s="148" t="e">
        <f t="shared" si="28"/>
        <v>#NUM!</v>
      </c>
      <c r="M153" s="161" t="e">
        <f t="shared" si="39"/>
        <v>#NUM!</v>
      </c>
      <c r="N153" s="145">
        <v>0</v>
      </c>
      <c r="O153" s="149">
        <f t="shared" si="40"/>
        <v>0</v>
      </c>
      <c r="Q153" s="145">
        <f t="shared" si="29"/>
        <v>0</v>
      </c>
      <c r="R153" s="148">
        <f t="shared" si="30"/>
        <v>0</v>
      </c>
      <c r="S153" s="148">
        <f t="shared" si="31"/>
        <v>0</v>
      </c>
      <c r="T153" s="148">
        <f t="shared" si="32"/>
        <v>0</v>
      </c>
      <c r="U153" s="54" t="e">
        <f t="shared" si="33"/>
        <v>#NUM!</v>
      </c>
      <c r="V153" s="131" t="e">
        <f t="shared" si="34"/>
        <v>#NUM!</v>
      </c>
      <c r="W153" s="148" t="e">
        <f t="shared" si="35"/>
        <v>#NUM!</v>
      </c>
      <c r="X153" s="148" t="e">
        <f t="shared" si="36"/>
        <v>#NUM!</v>
      </c>
      <c r="Y153" s="148" t="e">
        <f t="shared" si="37"/>
        <v>#NUM!</v>
      </c>
    </row>
    <row r="154" spans="1:25" x14ac:dyDescent="0.2">
      <c r="A154" s="145"/>
      <c r="B154" s="7">
        <f t="shared" si="41"/>
        <v>0</v>
      </c>
      <c r="C154" s="7" t="e">
        <f t="shared" si="23"/>
        <v>#NUM!</v>
      </c>
      <c r="D154" s="146" t="e">
        <f t="shared" si="42"/>
        <v>#NUM!</v>
      </c>
      <c r="E154" s="147">
        <f t="shared" si="38"/>
        <v>99.999999999999943</v>
      </c>
      <c r="F154" s="145">
        <f t="shared" si="24"/>
        <v>0</v>
      </c>
      <c r="G154" s="145"/>
      <c r="H154" s="151">
        <f t="shared" si="25"/>
        <v>0</v>
      </c>
      <c r="I154" s="145" t="e">
        <f t="shared" si="22"/>
        <v>#NUM!</v>
      </c>
      <c r="J154" s="148" t="e">
        <f t="shared" si="26"/>
        <v>#NUM!</v>
      </c>
      <c r="K154" s="148" t="e">
        <f t="shared" si="27"/>
        <v>#NUM!</v>
      </c>
      <c r="L154" s="148" t="e">
        <f t="shared" si="28"/>
        <v>#NUM!</v>
      </c>
      <c r="M154" s="161" t="e">
        <f t="shared" si="39"/>
        <v>#NUM!</v>
      </c>
      <c r="N154" s="145">
        <v>0</v>
      </c>
      <c r="O154" s="149">
        <f t="shared" si="40"/>
        <v>0</v>
      </c>
      <c r="Q154" s="145">
        <f t="shared" si="29"/>
        <v>0</v>
      </c>
      <c r="R154" s="148">
        <f t="shared" si="30"/>
        <v>0</v>
      </c>
      <c r="S154" s="148">
        <f t="shared" si="31"/>
        <v>0</v>
      </c>
      <c r="T154" s="148">
        <f t="shared" si="32"/>
        <v>0</v>
      </c>
      <c r="U154" s="54" t="e">
        <f t="shared" si="33"/>
        <v>#NUM!</v>
      </c>
      <c r="V154" s="131" t="e">
        <f t="shared" si="34"/>
        <v>#NUM!</v>
      </c>
      <c r="W154" s="148" t="e">
        <f t="shared" si="35"/>
        <v>#NUM!</v>
      </c>
      <c r="X154" s="148" t="e">
        <f t="shared" si="36"/>
        <v>#NUM!</v>
      </c>
      <c r="Y154" s="148" t="e">
        <f t="shared" si="37"/>
        <v>#NUM!</v>
      </c>
    </row>
    <row r="155" spans="1:25" x14ac:dyDescent="0.2">
      <c r="A155" s="145"/>
      <c r="B155" s="7">
        <f t="shared" si="41"/>
        <v>0</v>
      </c>
      <c r="C155" s="7" t="e">
        <f t="shared" si="23"/>
        <v>#NUM!</v>
      </c>
      <c r="D155" s="146" t="e">
        <f t="shared" si="42"/>
        <v>#NUM!</v>
      </c>
      <c r="E155" s="147">
        <f t="shared" si="38"/>
        <v>99.999999999999943</v>
      </c>
      <c r="F155" s="145">
        <f t="shared" si="24"/>
        <v>0</v>
      </c>
      <c r="G155" s="145"/>
      <c r="H155" s="151">
        <f t="shared" si="25"/>
        <v>0</v>
      </c>
      <c r="I155" s="145" t="e">
        <f t="shared" si="22"/>
        <v>#NUM!</v>
      </c>
      <c r="J155" s="148" t="e">
        <f t="shared" si="26"/>
        <v>#NUM!</v>
      </c>
      <c r="K155" s="148" t="e">
        <f t="shared" si="27"/>
        <v>#NUM!</v>
      </c>
      <c r="L155" s="148" t="e">
        <f t="shared" si="28"/>
        <v>#NUM!</v>
      </c>
      <c r="M155" s="161" t="e">
        <f t="shared" si="39"/>
        <v>#NUM!</v>
      </c>
      <c r="N155" s="145">
        <v>0</v>
      </c>
      <c r="O155" s="149">
        <f t="shared" si="40"/>
        <v>0</v>
      </c>
      <c r="Q155" s="145">
        <f t="shared" si="29"/>
        <v>0</v>
      </c>
      <c r="R155" s="148">
        <f t="shared" si="30"/>
        <v>0</v>
      </c>
      <c r="S155" s="148">
        <f t="shared" si="31"/>
        <v>0</v>
      </c>
      <c r="T155" s="148">
        <f t="shared" si="32"/>
        <v>0</v>
      </c>
      <c r="U155" s="54" t="e">
        <f t="shared" si="33"/>
        <v>#NUM!</v>
      </c>
      <c r="V155" s="131" t="e">
        <f t="shared" si="34"/>
        <v>#NUM!</v>
      </c>
      <c r="W155" s="148" t="e">
        <f t="shared" si="35"/>
        <v>#NUM!</v>
      </c>
      <c r="X155" s="148" t="e">
        <f t="shared" si="36"/>
        <v>#NUM!</v>
      </c>
      <c r="Y155" s="148" t="e">
        <f t="shared" si="37"/>
        <v>#NUM!</v>
      </c>
    </row>
    <row r="156" spans="1:25" x14ac:dyDescent="0.2">
      <c r="A156" s="145"/>
      <c r="B156" s="7">
        <f t="shared" si="41"/>
        <v>0</v>
      </c>
      <c r="C156" s="7" t="e">
        <f t="shared" si="23"/>
        <v>#NUM!</v>
      </c>
      <c r="D156" s="146" t="e">
        <f t="shared" si="42"/>
        <v>#NUM!</v>
      </c>
      <c r="E156" s="147">
        <f t="shared" si="38"/>
        <v>99.999999999999943</v>
      </c>
      <c r="F156" s="145">
        <f t="shared" si="24"/>
        <v>0</v>
      </c>
      <c r="G156" s="145"/>
      <c r="H156" s="151">
        <f t="shared" si="25"/>
        <v>0</v>
      </c>
      <c r="I156" s="145" t="e">
        <f t="shared" si="22"/>
        <v>#NUM!</v>
      </c>
      <c r="J156" s="148" t="e">
        <f t="shared" si="26"/>
        <v>#NUM!</v>
      </c>
      <c r="K156" s="148" t="e">
        <f t="shared" si="27"/>
        <v>#NUM!</v>
      </c>
      <c r="L156" s="148" t="e">
        <f t="shared" si="28"/>
        <v>#NUM!</v>
      </c>
      <c r="M156" s="161" t="e">
        <f t="shared" si="39"/>
        <v>#NUM!</v>
      </c>
      <c r="N156" s="145">
        <v>0</v>
      </c>
      <c r="O156" s="149">
        <f t="shared" si="40"/>
        <v>0</v>
      </c>
      <c r="Q156" s="145">
        <f t="shared" si="29"/>
        <v>0</v>
      </c>
      <c r="R156" s="148">
        <f t="shared" si="30"/>
        <v>0</v>
      </c>
      <c r="S156" s="148">
        <f t="shared" si="31"/>
        <v>0</v>
      </c>
      <c r="T156" s="148">
        <f t="shared" si="32"/>
        <v>0</v>
      </c>
      <c r="U156" s="54" t="e">
        <f t="shared" si="33"/>
        <v>#NUM!</v>
      </c>
      <c r="V156" s="131" t="e">
        <f t="shared" si="34"/>
        <v>#NUM!</v>
      </c>
      <c r="W156" s="148" t="e">
        <f t="shared" si="35"/>
        <v>#NUM!</v>
      </c>
      <c r="X156" s="148" t="e">
        <f t="shared" si="36"/>
        <v>#NUM!</v>
      </c>
      <c r="Y156" s="148" t="e">
        <f t="shared" si="37"/>
        <v>#NUM!</v>
      </c>
    </row>
    <row r="157" spans="1:25" x14ac:dyDescent="0.2">
      <c r="A157" s="145"/>
      <c r="B157" s="7">
        <f t="shared" si="41"/>
        <v>0</v>
      </c>
      <c r="C157" s="7" t="e">
        <f t="shared" si="23"/>
        <v>#NUM!</v>
      </c>
      <c r="D157" s="146" t="e">
        <f t="shared" si="42"/>
        <v>#NUM!</v>
      </c>
      <c r="E157" s="147">
        <f t="shared" si="38"/>
        <v>99.999999999999943</v>
      </c>
      <c r="F157" s="145">
        <f t="shared" si="24"/>
        <v>0</v>
      </c>
      <c r="G157" s="145"/>
      <c r="H157" s="151">
        <f t="shared" si="25"/>
        <v>0</v>
      </c>
      <c r="I157" s="145" t="e">
        <f t="shared" si="22"/>
        <v>#NUM!</v>
      </c>
      <c r="J157" s="148" t="e">
        <f t="shared" si="26"/>
        <v>#NUM!</v>
      </c>
      <c r="K157" s="148" t="e">
        <f t="shared" si="27"/>
        <v>#NUM!</v>
      </c>
      <c r="L157" s="148" t="e">
        <f t="shared" si="28"/>
        <v>#NUM!</v>
      </c>
      <c r="M157" s="161" t="e">
        <f t="shared" si="39"/>
        <v>#NUM!</v>
      </c>
      <c r="N157" s="145">
        <v>0</v>
      </c>
      <c r="O157" s="149">
        <f t="shared" si="40"/>
        <v>0</v>
      </c>
      <c r="Q157" s="145">
        <f t="shared" si="29"/>
        <v>0</v>
      </c>
      <c r="R157" s="148">
        <f t="shared" si="30"/>
        <v>0</v>
      </c>
      <c r="S157" s="148">
        <f t="shared" si="31"/>
        <v>0</v>
      </c>
      <c r="T157" s="148">
        <f t="shared" si="32"/>
        <v>0</v>
      </c>
      <c r="U157" s="54" t="e">
        <f t="shared" si="33"/>
        <v>#NUM!</v>
      </c>
      <c r="V157" s="131" t="e">
        <f t="shared" si="34"/>
        <v>#NUM!</v>
      </c>
      <c r="W157" s="148" t="e">
        <f t="shared" si="35"/>
        <v>#NUM!</v>
      </c>
      <c r="X157" s="148" t="e">
        <f t="shared" si="36"/>
        <v>#NUM!</v>
      </c>
      <c r="Y157" s="148" t="e">
        <f t="shared" si="37"/>
        <v>#NUM!</v>
      </c>
    </row>
    <row r="158" spans="1:25" x14ac:dyDescent="0.2">
      <c r="A158" s="145"/>
      <c r="B158" s="7">
        <f t="shared" si="41"/>
        <v>0</v>
      </c>
      <c r="C158" s="7" t="e">
        <f t="shared" si="23"/>
        <v>#NUM!</v>
      </c>
      <c r="D158" s="146" t="e">
        <f t="shared" si="42"/>
        <v>#NUM!</v>
      </c>
      <c r="E158" s="147">
        <f t="shared" si="38"/>
        <v>99.999999999999943</v>
      </c>
      <c r="F158" s="145">
        <f t="shared" si="24"/>
        <v>0</v>
      </c>
      <c r="G158" s="145"/>
      <c r="H158" s="151">
        <f t="shared" si="25"/>
        <v>0</v>
      </c>
      <c r="I158" s="145" t="e">
        <f t="shared" ref="I158:I221" si="43">D158*F158</f>
        <v>#NUM!</v>
      </c>
      <c r="J158" s="148" t="e">
        <f t="shared" si="26"/>
        <v>#NUM!</v>
      </c>
      <c r="K158" s="148" t="e">
        <f t="shared" si="27"/>
        <v>#NUM!</v>
      </c>
      <c r="L158" s="148" t="e">
        <f t="shared" si="28"/>
        <v>#NUM!</v>
      </c>
      <c r="M158" s="161" t="e">
        <f t="shared" si="39"/>
        <v>#NUM!</v>
      </c>
      <c r="N158" s="145">
        <v>0</v>
      </c>
      <c r="O158" s="149">
        <f t="shared" si="40"/>
        <v>0</v>
      </c>
      <c r="Q158" s="145">
        <f t="shared" si="29"/>
        <v>0</v>
      </c>
      <c r="R158" s="148">
        <f t="shared" si="30"/>
        <v>0</v>
      </c>
      <c r="S158" s="148">
        <f t="shared" si="31"/>
        <v>0</v>
      </c>
      <c r="T158" s="148">
        <f t="shared" si="32"/>
        <v>0</v>
      </c>
      <c r="U158" s="54" t="e">
        <f t="shared" si="33"/>
        <v>#NUM!</v>
      </c>
      <c r="V158" s="131" t="e">
        <f t="shared" si="34"/>
        <v>#NUM!</v>
      </c>
      <c r="W158" s="148" t="e">
        <f t="shared" si="35"/>
        <v>#NUM!</v>
      </c>
      <c r="X158" s="148" t="e">
        <f t="shared" si="36"/>
        <v>#NUM!</v>
      </c>
      <c r="Y158" s="148" t="e">
        <f t="shared" si="37"/>
        <v>#NUM!</v>
      </c>
    </row>
    <row r="159" spans="1:25" x14ac:dyDescent="0.2">
      <c r="A159" s="145"/>
      <c r="B159" s="7">
        <f t="shared" si="41"/>
        <v>0</v>
      </c>
      <c r="C159" s="7" t="e">
        <f t="shared" ref="C159:C222" si="44">IF(A159=0,IF(B159&gt;0,IF(C158&lt;10,10,-LOG(0,2)),-LOG(0,2)),-LOG(A159,2))</f>
        <v>#NUM!</v>
      </c>
      <c r="D159" s="146" t="e">
        <f t="shared" si="42"/>
        <v>#NUM!</v>
      </c>
      <c r="E159" s="147">
        <f t="shared" si="38"/>
        <v>99.999999999999943</v>
      </c>
      <c r="F159" s="145">
        <f t="shared" ref="F159:F222" si="45">(G159*100)/$A$10</f>
        <v>0</v>
      </c>
      <c r="G159" s="145"/>
      <c r="H159" s="151">
        <f t="shared" ref="H159:H222" si="46">A159*1000</f>
        <v>0</v>
      </c>
      <c r="I159" s="145" t="e">
        <f t="shared" si="43"/>
        <v>#NUM!</v>
      </c>
      <c r="J159" s="148" t="e">
        <f t="shared" ref="J159:J222" si="47">(F159)*(D159-$B$4)^2</f>
        <v>#NUM!</v>
      </c>
      <c r="K159" s="148" t="e">
        <f t="shared" ref="K159:K222" si="48">(F159)*(D159-$B$4)^3</f>
        <v>#NUM!</v>
      </c>
      <c r="L159" s="148" t="e">
        <f t="shared" ref="L159:L222" si="49">(F159)*(D159-$B$4)^4</f>
        <v>#NUM!</v>
      </c>
      <c r="M159" s="161" t="e">
        <f t="shared" si="39"/>
        <v>#NUM!</v>
      </c>
      <c r="N159" s="145">
        <v>0</v>
      </c>
      <c r="O159" s="149">
        <f t="shared" si="40"/>
        <v>0</v>
      </c>
      <c r="Q159" s="145">
        <f t="shared" ref="Q159:Q222" si="50">(B159*1000)*F159</f>
        <v>0</v>
      </c>
      <c r="R159" s="148">
        <f t="shared" ref="R159:R222" si="51">(F159)*((B159*1000)-$B$15)^2</f>
        <v>0</v>
      </c>
      <c r="S159" s="148">
        <f t="shared" ref="S159:S222" si="52">(F159)*((B159*1000)-$B$15)^3</f>
        <v>0</v>
      </c>
      <c r="T159" s="148">
        <f t="shared" ref="T159:T222" si="53">(F159)*((B159*1000)-$B$15)^4</f>
        <v>0</v>
      </c>
      <c r="U159" s="54" t="e">
        <f t="shared" ref="U159:U222" si="54">LOG(((2^(-D159))*1000),10)</f>
        <v>#NUM!</v>
      </c>
      <c r="V159" s="131" t="e">
        <f t="shared" ref="V159:V222" si="55">U159*F159</f>
        <v>#NUM!</v>
      </c>
      <c r="W159" s="148" t="e">
        <f t="shared" ref="W159:W222" si="56">(F159)*(U159-LOG($E$15))^2</f>
        <v>#NUM!</v>
      </c>
      <c r="X159" s="148" t="e">
        <f t="shared" ref="X159:X222" si="57">(F159)*(U159-LOG($E$15))^3</f>
        <v>#NUM!</v>
      </c>
      <c r="Y159" s="148" t="e">
        <f t="shared" ref="Y159:Y222" si="58">(F159)*(U159-LOG($E$15))^4</f>
        <v>#NUM!</v>
      </c>
    </row>
    <row r="160" spans="1:25" x14ac:dyDescent="0.2">
      <c r="A160" s="145"/>
      <c r="B160" s="7">
        <f t="shared" si="41"/>
        <v>0</v>
      </c>
      <c r="C160" s="7" t="e">
        <f t="shared" si="44"/>
        <v>#NUM!</v>
      </c>
      <c r="D160" s="146" t="e">
        <f t="shared" si="42"/>
        <v>#NUM!</v>
      </c>
      <c r="E160" s="147">
        <f t="shared" ref="E160:E223" si="59">F160+E159</f>
        <v>99.999999999999943</v>
      </c>
      <c r="F160" s="145">
        <f t="shared" si="45"/>
        <v>0</v>
      </c>
      <c r="G160" s="145"/>
      <c r="H160" s="151">
        <f t="shared" si="46"/>
        <v>0</v>
      </c>
      <c r="I160" s="145" t="e">
        <f t="shared" si="43"/>
        <v>#NUM!</v>
      </c>
      <c r="J160" s="148" t="e">
        <f t="shared" si="47"/>
        <v>#NUM!</v>
      </c>
      <c r="K160" s="148" t="e">
        <f t="shared" si="48"/>
        <v>#NUM!</v>
      </c>
      <c r="L160" s="148" t="e">
        <f t="shared" si="49"/>
        <v>#NUM!</v>
      </c>
      <c r="M160" s="161" t="e">
        <f t="shared" ref="M160:M223" si="60">((2^(-D160))*1000)</f>
        <v>#NUM!</v>
      </c>
      <c r="N160" s="145">
        <v>0</v>
      </c>
      <c r="O160" s="149">
        <f t="shared" ref="O160:O223" si="61">(N160*100)/$A$13</f>
        <v>0</v>
      </c>
      <c r="Q160" s="145">
        <f t="shared" si="50"/>
        <v>0</v>
      </c>
      <c r="R160" s="148">
        <f t="shared" si="51"/>
        <v>0</v>
      </c>
      <c r="S160" s="148">
        <f t="shared" si="52"/>
        <v>0</v>
      </c>
      <c r="T160" s="148">
        <f t="shared" si="53"/>
        <v>0</v>
      </c>
      <c r="U160" s="54" t="e">
        <f t="shared" si="54"/>
        <v>#NUM!</v>
      </c>
      <c r="V160" s="131" t="e">
        <f t="shared" si="55"/>
        <v>#NUM!</v>
      </c>
      <c r="W160" s="148" t="e">
        <f t="shared" si="56"/>
        <v>#NUM!</v>
      </c>
      <c r="X160" s="148" t="e">
        <f t="shared" si="57"/>
        <v>#NUM!</v>
      </c>
      <c r="Y160" s="148" t="e">
        <f t="shared" si="58"/>
        <v>#NUM!</v>
      </c>
    </row>
    <row r="161" spans="1:25" x14ac:dyDescent="0.2">
      <c r="A161" s="145"/>
      <c r="B161" s="7">
        <f t="shared" ref="B161:B224" si="62">IF(A161=0,IF(A160&gt;0,IF(B160&gt;0.001,((A160+(2^(-10)))/2),0),0),(A160+A161)/2)</f>
        <v>0</v>
      </c>
      <c r="C161" s="7" t="e">
        <f t="shared" si="44"/>
        <v>#NUM!</v>
      </c>
      <c r="D161" s="146" t="e">
        <f t="shared" si="42"/>
        <v>#NUM!</v>
      </c>
      <c r="E161" s="147">
        <f t="shared" si="59"/>
        <v>99.999999999999943</v>
      </c>
      <c r="F161" s="145">
        <f t="shared" si="45"/>
        <v>0</v>
      </c>
      <c r="G161" s="145"/>
      <c r="H161" s="151">
        <f t="shared" si="46"/>
        <v>0</v>
      </c>
      <c r="I161" s="145" t="e">
        <f t="shared" si="43"/>
        <v>#NUM!</v>
      </c>
      <c r="J161" s="148" t="e">
        <f t="shared" si="47"/>
        <v>#NUM!</v>
      </c>
      <c r="K161" s="148" t="e">
        <f t="shared" si="48"/>
        <v>#NUM!</v>
      </c>
      <c r="L161" s="148" t="e">
        <f t="shared" si="49"/>
        <v>#NUM!</v>
      </c>
      <c r="M161" s="161" t="e">
        <f t="shared" si="60"/>
        <v>#NUM!</v>
      </c>
      <c r="N161" s="145">
        <v>0</v>
      </c>
      <c r="O161" s="149">
        <f t="shared" si="61"/>
        <v>0</v>
      </c>
      <c r="Q161" s="145">
        <f t="shared" si="50"/>
        <v>0</v>
      </c>
      <c r="R161" s="148">
        <f t="shared" si="51"/>
        <v>0</v>
      </c>
      <c r="S161" s="148">
        <f t="shared" si="52"/>
        <v>0</v>
      </c>
      <c r="T161" s="148">
        <f t="shared" si="53"/>
        <v>0</v>
      </c>
      <c r="U161" s="54" t="e">
        <f t="shared" si="54"/>
        <v>#NUM!</v>
      </c>
      <c r="V161" s="131" t="e">
        <f t="shared" si="55"/>
        <v>#NUM!</v>
      </c>
      <c r="W161" s="148" t="e">
        <f t="shared" si="56"/>
        <v>#NUM!</v>
      </c>
      <c r="X161" s="148" t="e">
        <f t="shared" si="57"/>
        <v>#NUM!</v>
      </c>
      <c r="Y161" s="148" t="e">
        <f t="shared" si="58"/>
        <v>#NUM!</v>
      </c>
    </row>
    <row r="162" spans="1:25" x14ac:dyDescent="0.2">
      <c r="A162" s="145"/>
      <c r="B162" s="7">
        <f t="shared" si="62"/>
        <v>0</v>
      </c>
      <c r="C162" s="7" t="e">
        <f t="shared" si="44"/>
        <v>#NUM!</v>
      </c>
      <c r="D162" s="146" t="e">
        <f t="shared" si="42"/>
        <v>#NUM!</v>
      </c>
      <c r="E162" s="147">
        <f t="shared" si="59"/>
        <v>99.999999999999943</v>
      </c>
      <c r="F162" s="145">
        <f t="shared" si="45"/>
        <v>0</v>
      </c>
      <c r="G162" s="145"/>
      <c r="H162" s="151">
        <f t="shared" si="46"/>
        <v>0</v>
      </c>
      <c r="I162" s="145" t="e">
        <f t="shared" si="43"/>
        <v>#NUM!</v>
      </c>
      <c r="J162" s="148" t="e">
        <f t="shared" si="47"/>
        <v>#NUM!</v>
      </c>
      <c r="K162" s="148" t="e">
        <f t="shared" si="48"/>
        <v>#NUM!</v>
      </c>
      <c r="L162" s="148" t="e">
        <f t="shared" si="49"/>
        <v>#NUM!</v>
      </c>
      <c r="M162" s="161" t="e">
        <f t="shared" si="60"/>
        <v>#NUM!</v>
      </c>
      <c r="N162" s="145">
        <v>0</v>
      </c>
      <c r="O162" s="149">
        <f t="shared" si="61"/>
        <v>0</v>
      </c>
      <c r="Q162" s="145">
        <f t="shared" si="50"/>
        <v>0</v>
      </c>
      <c r="R162" s="148">
        <f t="shared" si="51"/>
        <v>0</v>
      </c>
      <c r="S162" s="148">
        <f t="shared" si="52"/>
        <v>0</v>
      </c>
      <c r="T162" s="148">
        <f t="shared" si="53"/>
        <v>0</v>
      </c>
      <c r="U162" s="54" t="e">
        <f t="shared" si="54"/>
        <v>#NUM!</v>
      </c>
      <c r="V162" s="131" t="e">
        <f t="shared" si="55"/>
        <v>#NUM!</v>
      </c>
      <c r="W162" s="148" t="e">
        <f t="shared" si="56"/>
        <v>#NUM!</v>
      </c>
      <c r="X162" s="148" t="e">
        <f t="shared" si="57"/>
        <v>#NUM!</v>
      </c>
      <c r="Y162" s="148" t="e">
        <f t="shared" si="58"/>
        <v>#NUM!</v>
      </c>
    </row>
    <row r="163" spans="1:25" x14ac:dyDescent="0.2">
      <c r="A163" s="145"/>
      <c r="B163" s="7">
        <f t="shared" si="62"/>
        <v>0</v>
      </c>
      <c r="C163" s="7" t="e">
        <f t="shared" si="44"/>
        <v>#NUM!</v>
      </c>
      <c r="D163" s="146" t="e">
        <f t="shared" si="42"/>
        <v>#NUM!</v>
      </c>
      <c r="E163" s="147">
        <f t="shared" si="59"/>
        <v>99.999999999999943</v>
      </c>
      <c r="F163" s="145">
        <f t="shared" si="45"/>
        <v>0</v>
      </c>
      <c r="G163" s="145"/>
      <c r="H163" s="151">
        <f t="shared" si="46"/>
        <v>0</v>
      </c>
      <c r="I163" s="145" t="e">
        <f t="shared" si="43"/>
        <v>#NUM!</v>
      </c>
      <c r="J163" s="148" t="e">
        <f t="shared" si="47"/>
        <v>#NUM!</v>
      </c>
      <c r="K163" s="148" t="e">
        <f t="shared" si="48"/>
        <v>#NUM!</v>
      </c>
      <c r="L163" s="148" t="e">
        <f t="shared" si="49"/>
        <v>#NUM!</v>
      </c>
      <c r="M163" s="161" t="e">
        <f t="shared" si="60"/>
        <v>#NUM!</v>
      </c>
      <c r="N163" s="145">
        <v>0</v>
      </c>
      <c r="O163" s="149">
        <f t="shared" si="61"/>
        <v>0</v>
      </c>
      <c r="Q163" s="145">
        <f t="shared" si="50"/>
        <v>0</v>
      </c>
      <c r="R163" s="148">
        <f t="shared" si="51"/>
        <v>0</v>
      </c>
      <c r="S163" s="148">
        <f t="shared" si="52"/>
        <v>0</v>
      </c>
      <c r="T163" s="148">
        <f t="shared" si="53"/>
        <v>0</v>
      </c>
      <c r="U163" s="54" t="e">
        <f t="shared" si="54"/>
        <v>#NUM!</v>
      </c>
      <c r="V163" s="131" t="e">
        <f t="shared" si="55"/>
        <v>#NUM!</v>
      </c>
      <c r="W163" s="148" t="e">
        <f t="shared" si="56"/>
        <v>#NUM!</v>
      </c>
      <c r="X163" s="148" t="e">
        <f t="shared" si="57"/>
        <v>#NUM!</v>
      </c>
      <c r="Y163" s="148" t="e">
        <f t="shared" si="58"/>
        <v>#NUM!</v>
      </c>
    </row>
    <row r="164" spans="1:25" x14ac:dyDescent="0.2">
      <c r="A164" s="145"/>
      <c r="B164" s="7">
        <f t="shared" si="62"/>
        <v>0</v>
      </c>
      <c r="C164" s="7" t="e">
        <f t="shared" si="44"/>
        <v>#NUM!</v>
      </c>
      <c r="D164" s="146" t="e">
        <f t="shared" si="42"/>
        <v>#NUM!</v>
      </c>
      <c r="E164" s="147">
        <f t="shared" si="59"/>
        <v>99.999999999999943</v>
      </c>
      <c r="F164" s="145">
        <f t="shared" si="45"/>
        <v>0</v>
      </c>
      <c r="G164" s="145"/>
      <c r="H164" s="151">
        <f t="shared" si="46"/>
        <v>0</v>
      </c>
      <c r="I164" s="145" t="e">
        <f t="shared" si="43"/>
        <v>#NUM!</v>
      </c>
      <c r="J164" s="148" t="e">
        <f t="shared" si="47"/>
        <v>#NUM!</v>
      </c>
      <c r="K164" s="148" t="e">
        <f t="shared" si="48"/>
        <v>#NUM!</v>
      </c>
      <c r="L164" s="148" t="e">
        <f t="shared" si="49"/>
        <v>#NUM!</v>
      </c>
      <c r="M164" s="161" t="e">
        <f t="shared" si="60"/>
        <v>#NUM!</v>
      </c>
      <c r="N164" s="145">
        <v>0</v>
      </c>
      <c r="O164" s="149">
        <f t="shared" si="61"/>
        <v>0</v>
      </c>
      <c r="Q164" s="145">
        <f t="shared" si="50"/>
        <v>0</v>
      </c>
      <c r="R164" s="148">
        <f t="shared" si="51"/>
        <v>0</v>
      </c>
      <c r="S164" s="148">
        <f t="shared" si="52"/>
        <v>0</v>
      </c>
      <c r="T164" s="148">
        <f t="shared" si="53"/>
        <v>0</v>
      </c>
      <c r="U164" s="54" t="e">
        <f t="shared" si="54"/>
        <v>#NUM!</v>
      </c>
      <c r="V164" s="131" t="e">
        <f t="shared" si="55"/>
        <v>#NUM!</v>
      </c>
      <c r="W164" s="148" t="e">
        <f t="shared" si="56"/>
        <v>#NUM!</v>
      </c>
      <c r="X164" s="148" t="e">
        <f t="shared" si="57"/>
        <v>#NUM!</v>
      </c>
      <c r="Y164" s="148" t="e">
        <f t="shared" si="58"/>
        <v>#NUM!</v>
      </c>
    </row>
    <row r="165" spans="1:25" x14ac:dyDescent="0.2">
      <c r="A165" s="145"/>
      <c r="B165" s="7">
        <f t="shared" si="62"/>
        <v>0</v>
      </c>
      <c r="C165" s="7" t="e">
        <f t="shared" si="44"/>
        <v>#NUM!</v>
      </c>
      <c r="D165" s="146" t="e">
        <f t="shared" si="42"/>
        <v>#NUM!</v>
      </c>
      <c r="E165" s="147">
        <f t="shared" si="59"/>
        <v>99.999999999999943</v>
      </c>
      <c r="F165" s="145">
        <f t="shared" si="45"/>
        <v>0</v>
      </c>
      <c r="G165" s="145"/>
      <c r="H165" s="151">
        <f t="shared" si="46"/>
        <v>0</v>
      </c>
      <c r="I165" s="145" t="e">
        <f t="shared" si="43"/>
        <v>#NUM!</v>
      </c>
      <c r="J165" s="148" t="e">
        <f t="shared" si="47"/>
        <v>#NUM!</v>
      </c>
      <c r="K165" s="148" t="e">
        <f t="shared" si="48"/>
        <v>#NUM!</v>
      </c>
      <c r="L165" s="148" t="e">
        <f t="shared" si="49"/>
        <v>#NUM!</v>
      </c>
      <c r="M165" s="161" t="e">
        <f t="shared" si="60"/>
        <v>#NUM!</v>
      </c>
      <c r="N165" s="145">
        <v>0</v>
      </c>
      <c r="O165" s="149">
        <f t="shared" si="61"/>
        <v>0</v>
      </c>
      <c r="Q165" s="145">
        <f t="shared" si="50"/>
        <v>0</v>
      </c>
      <c r="R165" s="148">
        <f t="shared" si="51"/>
        <v>0</v>
      </c>
      <c r="S165" s="148">
        <f t="shared" si="52"/>
        <v>0</v>
      </c>
      <c r="T165" s="148">
        <f t="shared" si="53"/>
        <v>0</v>
      </c>
      <c r="U165" s="54" t="e">
        <f t="shared" si="54"/>
        <v>#NUM!</v>
      </c>
      <c r="V165" s="131" t="e">
        <f t="shared" si="55"/>
        <v>#NUM!</v>
      </c>
      <c r="W165" s="148" t="e">
        <f t="shared" si="56"/>
        <v>#NUM!</v>
      </c>
      <c r="X165" s="148" t="e">
        <f t="shared" si="57"/>
        <v>#NUM!</v>
      </c>
      <c r="Y165" s="148" t="e">
        <f t="shared" si="58"/>
        <v>#NUM!</v>
      </c>
    </row>
    <row r="166" spans="1:25" x14ac:dyDescent="0.2">
      <c r="A166" s="145"/>
      <c r="B166" s="7">
        <f t="shared" si="62"/>
        <v>0</v>
      </c>
      <c r="C166" s="7" t="e">
        <f t="shared" si="44"/>
        <v>#NUM!</v>
      </c>
      <c r="D166" s="146" t="e">
        <f t="shared" si="42"/>
        <v>#NUM!</v>
      </c>
      <c r="E166" s="147">
        <f t="shared" si="59"/>
        <v>99.999999999999943</v>
      </c>
      <c r="F166" s="145">
        <f t="shared" si="45"/>
        <v>0</v>
      </c>
      <c r="G166" s="145"/>
      <c r="H166" s="151">
        <f t="shared" si="46"/>
        <v>0</v>
      </c>
      <c r="I166" s="145" t="e">
        <f t="shared" si="43"/>
        <v>#NUM!</v>
      </c>
      <c r="J166" s="148" t="e">
        <f t="shared" si="47"/>
        <v>#NUM!</v>
      </c>
      <c r="K166" s="148" t="e">
        <f t="shared" si="48"/>
        <v>#NUM!</v>
      </c>
      <c r="L166" s="148" t="e">
        <f t="shared" si="49"/>
        <v>#NUM!</v>
      </c>
      <c r="M166" s="161" t="e">
        <f t="shared" si="60"/>
        <v>#NUM!</v>
      </c>
      <c r="N166" s="145">
        <v>0</v>
      </c>
      <c r="O166" s="149">
        <f t="shared" si="61"/>
        <v>0</v>
      </c>
      <c r="Q166" s="145">
        <f t="shared" si="50"/>
        <v>0</v>
      </c>
      <c r="R166" s="148">
        <f t="shared" si="51"/>
        <v>0</v>
      </c>
      <c r="S166" s="148">
        <f t="shared" si="52"/>
        <v>0</v>
      </c>
      <c r="T166" s="148">
        <f t="shared" si="53"/>
        <v>0</v>
      </c>
      <c r="U166" s="54" t="e">
        <f t="shared" si="54"/>
        <v>#NUM!</v>
      </c>
      <c r="V166" s="131" t="e">
        <f t="shared" si="55"/>
        <v>#NUM!</v>
      </c>
      <c r="W166" s="148" t="e">
        <f t="shared" si="56"/>
        <v>#NUM!</v>
      </c>
      <c r="X166" s="148" t="e">
        <f t="shared" si="57"/>
        <v>#NUM!</v>
      </c>
      <c r="Y166" s="148" t="e">
        <f t="shared" si="58"/>
        <v>#NUM!</v>
      </c>
    </row>
    <row r="167" spans="1:25" x14ac:dyDescent="0.2">
      <c r="A167" s="145"/>
      <c r="B167" s="7">
        <f t="shared" si="62"/>
        <v>0</v>
      </c>
      <c r="C167" s="7" t="e">
        <f t="shared" si="44"/>
        <v>#NUM!</v>
      </c>
      <c r="D167" s="146" t="e">
        <f t="shared" si="42"/>
        <v>#NUM!</v>
      </c>
      <c r="E167" s="147">
        <f t="shared" si="59"/>
        <v>99.999999999999943</v>
      </c>
      <c r="F167" s="145">
        <f t="shared" si="45"/>
        <v>0</v>
      </c>
      <c r="G167" s="145"/>
      <c r="H167" s="151">
        <f t="shared" si="46"/>
        <v>0</v>
      </c>
      <c r="I167" s="145" t="e">
        <f t="shared" si="43"/>
        <v>#NUM!</v>
      </c>
      <c r="J167" s="148" t="e">
        <f t="shared" si="47"/>
        <v>#NUM!</v>
      </c>
      <c r="K167" s="148" t="e">
        <f t="shared" si="48"/>
        <v>#NUM!</v>
      </c>
      <c r="L167" s="148" t="e">
        <f t="shared" si="49"/>
        <v>#NUM!</v>
      </c>
      <c r="M167" s="161" t="e">
        <f t="shared" si="60"/>
        <v>#NUM!</v>
      </c>
      <c r="N167" s="145">
        <v>0</v>
      </c>
      <c r="O167" s="149">
        <f t="shared" si="61"/>
        <v>0</v>
      </c>
      <c r="Q167" s="145">
        <f t="shared" si="50"/>
        <v>0</v>
      </c>
      <c r="R167" s="148">
        <f t="shared" si="51"/>
        <v>0</v>
      </c>
      <c r="S167" s="148">
        <f t="shared" si="52"/>
        <v>0</v>
      </c>
      <c r="T167" s="148">
        <f t="shared" si="53"/>
        <v>0</v>
      </c>
      <c r="U167" s="54" t="e">
        <f t="shared" si="54"/>
        <v>#NUM!</v>
      </c>
      <c r="V167" s="131" t="e">
        <f t="shared" si="55"/>
        <v>#NUM!</v>
      </c>
      <c r="W167" s="148" t="e">
        <f t="shared" si="56"/>
        <v>#NUM!</v>
      </c>
      <c r="X167" s="148" t="e">
        <f t="shared" si="57"/>
        <v>#NUM!</v>
      </c>
      <c r="Y167" s="148" t="e">
        <f t="shared" si="58"/>
        <v>#NUM!</v>
      </c>
    </row>
    <row r="168" spans="1:25" x14ac:dyDescent="0.2">
      <c r="A168" s="145"/>
      <c r="B168" s="7">
        <f t="shared" si="62"/>
        <v>0</v>
      </c>
      <c r="C168" s="7" t="e">
        <f t="shared" si="44"/>
        <v>#NUM!</v>
      </c>
      <c r="D168" s="146" t="e">
        <f t="shared" si="42"/>
        <v>#NUM!</v>
      </c>
      <c r="E168" s="147">
        <f t="shared" si="59"/>
        <v>99.999999999999943</v>
      </c>
      <c r="F168" s="145">
        <f t="shared" si="45"/>
        <v>0</v>
      </c>
      <c r="G168" s="145"/>
      <c r="H168" s="151">
        <f t="shared" si="46"/>
        <v>0</v>
      </c>
      <c r="I168" s="145" t="e">
        <f t="shared" si="43"/>
        <v>#NUM!</v>
      </c>
      <c r="J168" s="148" t="e">
        <f t="shared" si="47"/>
        <v>#NUM!</v>
      </c>
      <c r="K168" s="148" t="e">
        <f t="shared" si="48"/>
        <v>#NUM!</v>
      </c>
      <c r="L168" s="148" t="e">
        <f t="shared" si="49"/>
        <v>#NUM!</v>
      </c>
      <c r="M168" s="161" t="e">
        <f t="shared" si="60"/>
        <v>#NUM!</v>
      </c>
      <c r="N168" s="145">
        <v>0</v>
      </c>
      <c r="O168" s="149">
        <f t="shared" si="61"/>
        <v>0</v>
      </c>
      <c r="Q168" s="145">
        <f t="shared" si="50"/>
        <v>0</v>
      </c>
      <c r="R168" s="148">
        <f t="shared" si="51"/>
        <v>0</v>
      </c>
      <c r="S168" s="148">
        <f t="shared" si="52"/>
        <v>0</v>
      </c>
      <c r="T168" s="148">
        <f t="shared" si="53"/>
        <v>0</v>
      </c>
      <c r="U168" s="54" t="e">
        <f t="shared" si="54"/>
        <v>#NUM!</v>
      </c>
      <c r="V168" s="131" t="e">
        <f t="shared" si="55"/>
        <v>#NUM!</v>
      </c>
      <c r="W168" s="148" t="e">
        <f t="shared" si="56"/>
        <v>#NUM!</v>
      </c>
      <c r="X168" s="148" t="e">
        <f t="shared" si="57"/>
        <v>#NUM!</v>
      </c>
      <c r="Y168" s="148" t="e">
        <f t="shared" si="58"/>
        <v>#NUM!</v>
      </c>
    </row>
    <row r="169" spans="1:25" x14ac:dyDescent="0.2">
      <c r="A169" s="145"/>
      <c r="B169" s="7">
        <f t="shared" si="62"/>
        <v>0</v>
      </c>
      <c r="C169" s="7" t="e">
        <f t="shared" si="44"/>
        <v>#NUM!</v>
      </c>
      <c r="D169" s="146" t="e">
        <f t="shared" si="42"/>
        <v>#NUM!</v>
      </c>
      <c r="E169" s="147">
        <f t="shared" si="59"/>
        <v>99.999999999999943</v>
      </c>
      <c r="F169" s="145">
        <f t="shared" si="45"/>
        <v>0</v>
      </c>
      <c r="G169" s="145"/>
      <c r="H169" s="151">
        <f t="shared" si="46"/>
        <v>0</v>
      </c>
      <c r="I169" s="145" t="e">
        <f t="shared" si="43"/>
        <v>#NUM!</v>
      </c>
      <c r="J169" s="148" t="e">
        <f t="shared" si="47"/>
        <v>#NUM!</v>
      </c>
      <c r="K169" s="148" t="e">
        <f t="shared" si="48"/>
        <v>#NUM!</v>
      </c>
      <c r="L169" s="148" t="e">
        <f t="shared" si="49"/>
        <v>#NUM!</v>
      </c>
      <c r="M169" s="161" t="e">
        <f t="shared" si="60"/>
        <v>#NUM!</v>
      </c>
      <c r="N169" s="145">
        <v>0</v>
      </c>
      <c r="O169" s="149">
        <f t="shared" si="61"/>
        <v>0</v>
      </c>
      <c r="Q169" s="145">
        <f t="shared" si="50"/>
        <v>0</v>
      </c>
      <c r="R169" s="148">
        <f t="shared" si="51"/>
        <v>0</v>
      </c>
      <c r="S169" s="148">
        <f t="shared" si="52"/>
        <v>0</v>
      </c>
      <c r="T169" s="148">
        <f t="shared" si="53"/>
        <v>0</v>
      </c>
      <c r="U169" s="54" t="e">
        <f t="shared" si="54"/>
        <v>#NUM!</v>
      </c>
      <c r="V169" s="131" t="e">
        <f t="shared" si="55"/>
        <v>#NUM!</v>
      </c>
      <c r="W169" s="148" t="e">
        <f t="shared" si="56"/>
        <v>#NUM!</v>
      </c>
      <c r="X169" s="148" t="e">
        <f t="shared" si="57"/>
        <v>#NUM!</v>
      </c>
      <c r="Y169" s="148" t="e">
        <f t="shared" si="58"/>
        <v>#NUM!</v>
      </c>
    </row>
    <row r="170" spans="1:25" x14ac:dyDescent="0.2">
      <c r="A170" s="145"/>
      <c r="B170" s="7">
        <f t="shared" si="62"/>
        <v>0</v>
      </c>
      <c r="C170" s="7" t="e">
        <f t="shared" si="44"/>
        <v>#NUM!</v>
      </c>
      <c r="D170" s="146" t="e">
        <f t="shared" si="42"/>
        <v>#NUM!</v>
      </c>
      <c r="E170" s="147">
        <f t="shared" si="59"/>
        <v>99.999999999999943</v>
      </c>
      <c r="F170" s="145">
        <f t="shared" si="45"/>
        <v>0</v>
      </c>
      <c r="G170" s="145"/>
      <c r="H170" s="151">
        <f t="shared" si="46"/>
        <v>0</v>
      </c>
      <c r="I170" s="145" t="e">
        <f t="shared" si="43"/>
        <v>#NUM!</v>
      </c>
      <c r="J170" s="148" t="e">
        <f t="shared" si="47"/>
        <v>#NUM!</v>
      </c>
      <c r="K170" s="148" t="e">
        <f t="shared" si="48"/>
        <v>#NUM!</v>
      </c>
      <c r="L170" s="148" t="e">
        <f t="shared" si="49"/>
        <v>#NUM!</v>
      </c>
      <c r="M170" s="161" t="e">
        <f t="shared" si="60"/>
        <v>#NUM!</v>
      </c>
      <c r="N170" s="145">
        <v>0</v>
      </c>
      <c r="O170" s="149">
        <f t="shared" si="61"/>
        <v>0</v>
      </c>
      <c r="Q170" s="145">
        <f t="shared" si="50"/>
        <v>0</v>
      </c>
      <c r="R170" s="148">
        <f t="shared" si="51"/>
        <v>0</v>
      </c>
      <c r="S170" s="148">
        <f t="shared" si="52"/>
        <v>0</v>
      </c>
      <c r="T170" s="148">
        <f t="shared" si="53"/>
        <v>0</v>
      </c>
      <c r="U170" s="54" t="e">
        <f t="shared" si="54"/>
        <v>#NUM!</v>
      </c>
      <c r="V170" s="131" t="e">
        <f t="shared" si="55"/>
        <v>#NUM!</v>
      </c>
      <c r="W170" s="148" t="e">
        <f t="shared" si="56"/>
        <v>#NUM!</v>
      </c>
      <c r="X170" s="148" t="e">
        <f t="shared" si="57"/>
        <v>#NUM!</v>
      </c>
      <c r="Y170" s="148" t="e">
        <f t="shared" si="58"/>
        <v>#NUM!</v>
      </c>
    </row>
    <row r="171" spans="1:25" x14ac:dyDescent="0.2">
      <c r="A171" s="145"/>
      <c r="B171" s="7">
        <f t="shared" si="62"/>
        <v>0</v>
      </c>
      <c r="C171" s="7" t="e">
        <f t="shared" si="44"/>
        <v>#NUM!</v>
      </c>
      <c r="D171" s="146" t="e">
        <f t="shared" si="42"/>
        <v>#NUM!</v>
      </c>
      <c r="E171" s="147">
        <f t="shared" si="59"/>
        <v>99.999999999999943</v>
      </c>
      <c r="F171" s="145">
        <f t="shared" si="45"/>
        <v>0</v>
      </c>
      <c r="G171" s="145"/>
      <c r="H171" s="151">
        <f t="shared" si="46"/>
        <v>0</v>
      </c>
      <c r="I171" s="145" t="e">
        <f t="shared" si="43"/>
        <v>#NUM!</v>
      </c>
      <c r="J171" s="148" t="e">
        <f t="shared" si="47"/>
        <v>#NUM!</v>
      </c>
      <c r="K171" s="148" t="e">
        <f t="shared" si="48"/>
        <v>#NUM!</v>
      </c>
      <c r="L171" s="148" t="e">
        <f t="shared" si="49"/>
        <v>#NUM!</v>
      </c>
      <c r="M171" s="161" t="e">
        <f t="shared" si="60"/>
        <v>#NUM!</v>
      </c>
      <c r="N171" s="145">
        <v>0</v>
      </c>
      <c r="O171" s="149">
        <f t="shared" si="61"/>
        <v>0</v>
      </c>
      <c r="Q171" s="145">
        <f t="shared" si="50"/>
        <v>0</v>
      </c>
      <c r="R171" s="148">
        <f t="shared" si="51"/>
        <v>0</v>
      </c>
      <c r="S171" s="148">
        <f t="shared" si="52"/>
        <v>0</v>
      </c>
      <c r="T171" s="148">
        <f t="shared" si="53"/>
        <v>0</v>
      </c>
      <c r="U171" s="54" t="e">
        <f t="shared" si="54"/>
        <v>#NUM!</v>
      </c>
      <c r="V171" s="131" t="e">
        <f t="shared" si="55"/>
        <v>#NUM!</v>
      </c>
      <c r="W171" s="148" t="e">
        <f t="shared" si="56"/>
        <v>#NUM!</v>
      </c>
      <c r="X171" s="148" t="e">
        <f t="shared" si="57"/>
        <v>#NUM!</v>
      </c>
      <c r="Y171" s="148" t="e">
        <f t="shared" si="58"/>
        <v>#NUM!</v>
      </c>
    </row>
    <row r="172" spans="1:25" x14ac:dyDescent="0.2">
      <c r="A172" s="145"/>
      <c r="B172" s="7">
        <f t="shared" si="62"/>
        <v>0</v>
      </c>
      <c r="C172" s="7" t="e">
        <f t="shared" si="44"/>
        <v>#NUM!</v>
      </c>
      <c r="D172" s="146" t="e">
        <f t="shared" si="42"/>
        <v>#NUM!</v>
      </c>
      <c r="E172" s="147">
        <f t="shared" si="59"/>
        <v>99.999999999999943</v>
      </c>
      <c r="F172" s="145">
        <f t="shared" si="45"/>
        <v>0</v>
      </c>
      <c r="G172" s="145"/>
      <c r="H172" s="151">
        <f t="shared" si="46"/>
        <v>0</v>
      </c>
      <c r="I172" s="145" t="e">
        <f t="shared" si="43"/>
        <v>#NUM!</v>
      </c>
      <c r="J172" s="148" t="e">
        <f t="shared" si="47"/>
        <v>#NUM!</v>
      </c>
      <c r="K172" s="148" t="e">
        <f t="shared" si="48"/>
        <v>#NUM!</v>
      </c>
      <c r="L172" s="148" t="e">
        <f t="shared" si="49"/>
        <v>#NUM!</v>
      </c>
      <c r="M172" s="161" t="e">
        <f t="shared" si="60"/>
        <v>#NUM!</v>
      </c>
      <c r="N172" s="145">
        <v>0</v>
      </c>
      <c r="O172" s="149">
        <f t="shared" si="61"/>
        <v>0</v>
      </c>
      <c r="Q172" s="145">
        <f t="shared" si="50"/>
        <v>0</v>
      </c>
      <c r="R172" s="148">
        <f t="shared" si="51"/>
        <v>0</v>
      </c>
      <c r="S172" s="148">
        <f t="shared" si="52"/>
        <v>0</v>
      </c>
      <c r="T172" s="148">
        <f t="shared" si="53"/>
        <v>0</v>
      </c>
      <c r="U172" s="54" t="e">
        <f t="shared" si="54"/>
        <v>#NUM!</v>
      </c>
      <c r="V172" s="131" t="e">
        <f t="shared" si="55"/>
        <v>#NUM!</v>
      </c>
      <c r="W172" s="148" t="e">
        <f t="shared" si="56"/>
        <v>#NUM!</v>
      </c>
      <c r="X172" s="148" t="e">
        <f t="shared" si="57"/>
        <v>#NUM!</v>
      </c>
      <c r="Y172" s="148" t="e">
        <f t="shared" si="58"/>
        <v>#NUM!</v>
      </c>
    </row>
    <row r="173" spans="1:25" x14ac:dyDescent="0.2">
      <c r="A173" s="145"/>
      <c r="B173" s="7">
        <f t="shared" si="62"/>
        <v>0</v>
      </c>
      <c r="C173" s="7" t="e">
        <f t="shared" si="44"/>
        <v>#NUM!</v>
      </c>
      <c r="D173" s="146" t="e">
        <f t="shared" si="42"/>
        <v>#NUM!</v>
      </c>
      <c r="E173" s="147">
        <f t="shared" si="59"/>
        <v>99.999999999999943</v>
      </c>
      <c r="F173" s="145">
        <f t="shared" si="45"/>
        <v>0</v>
      </c>
      <c r="G173" s="145"/>
      <c r="H173" s="151">
        <f t="shared" si="46"/>
        <v>0</v>
      </c>
      <c r="I173" s="145" t="e">
        <f t="shared" si="43"/>
        <v>#NUM!</v>
      </c>
      <c r="J173" s="148" t="e">
        <f t="shared" si="47"/>
        <v>#NUM!</v>
      </c>
      <c r="K173" s="148" t="e">
        <f t="shared" si="48"/>
        <v>#NUM!</v>
      </c>
      <c r="L173" s="148" t="e">
        <f t="shared" si="49"/>
        <v>#NUM!</v>
      </c>
      <c r="M173" s="161" t="e">
        <f t="shared" si="60"/>
        <v>#NUM!</v>
      </c>
      <c r="N173" s="145">
        <v>0</v>
      </c>
      <c r="O173" s="149">
        <f t="shared" si="61"/>
        <v>0</v>
      </c>
      <c r="Q173" s="145">
        <f t="shared" si="50"/>
        <v>0</v>
      </c>
      <c r="R173" s="148">
        <f t="shared" si="51"/>
        <v>0</v>
      </c>
      <c r="S173" s="148">
        <f t="shared" si="52"/>
        <v>0</v>
      </c>
      <c r="T173" s="148">
        <f t="shared" si="53"/>
        <v>0</v>
      </c>
      <c r="U173" s="54" t="e">
        <f t="shared" si="54"/>
        <v>#NUM!</v>
      </c>
      <c r="V173" s="131" t="e">
        <f t="shared" si="55"/>
        <v>#NUM!</v>
      </c>
      <c r="W173" s="148" t="e">
        <f t="shared" si="56"/>
        <v>#NUM!</v>
      </c>
      <c r="X173" s="148" t="e">
        <f t="shared" si="57"/>
        <v>#NUM!</v>
      </c>
      <c r="Y173" s="148" t="e">
        <f t="shared" si="58"/>
        <v>#NUM!</v>
      </c>
    </row>
    <row r="174" spans="1:25" x14ac:dyDescent="0.2">
      <c r="A174" s="145"/>
      <c r="B174" s="7">
        <f t="shared" si="62"/>
        <v>0</v>
      </c>
      <c r="C174" s="7" t="e">
        <f t="shared" si="44"/>
        <v>#NUM!</v>
      </c>
      <c r="D174" s="146" t="e">
        <f t="shared" si="42"/>
        <v>#NUM!</v>
      </c>
      <c r="E174" s="147">
        <f t="shared" si="59"/>
        <v>99.999999999999943</v>
      </c>
      <c r="F174" s="145">
        <f t="shared" si="45"/>
        <v>0</v>
      </c>
      <c r="G174" s="145"/>
      <c r="H174" s="151">
        <f t="shared" si="46"/>
        <v>0</v>
      </c>
      <c r="I174" s="145" t="e">
        <f t="shared" si="43"/>
        <v>#NUM!</v>
      </c>
      <c r="J174" s="148" t="e">
        <f t="shared" si="47"/>
        <v>#NUM!</v>
      </c>
      <c r="K174" s="148" t="e">
        <f t="shared" si="48"/>
        <v>#NUM!</v>
      </c>
      <c r="L174" s="148" t="e">
        <f t="shared" si="49"/>
        <v>#NUM!</v>
      </c>
      <c r="M174" s="161" t="e">
        <f t="shared" si="60"/>
        <v>#NUM!</v>
      </c>
      <c r="N174" s="145">
        <v>0</v>
      </c>
      <c r="O174" s="149">
        <f t="shared" si="61"/>
        <v>0</v>
      </c>
      <c r="Q174" s="145">
        <f t="shared" si="50"/>
        <v>0</v>
      </c>
      <c r="R174" s="148">
        <f t="shared" si="51"/>
        <v>0</v>
      </c>
      <c r="S174" s="148">
        <f t="shared" si="52"/>
        <v>0</v>
      </c>
      <c r="T174" s="148">
        <f t="shared" si="53"/>
        <v>0</v>
      </c>
      <c r="U174" s="54" t="e">
        <f t="shared" si="54"/>
        <v>#NUM!</v>
      </c>
      <c r="V174" s="131" t="e">
        <f t="shared" si="55"/>
        <v>#NUM!</v>
      </c>
      <c r="W174" s="148" t="e">
        <f t="shared" si="56"/>
        <v>#NUM!</v>
      </c>
      <c r="X174" s="148" t="e">
        <f t="shared" si="57"/>
        <v>#NUM!</v>
      </c>
      <c r="Y174" s="148" t="e">
        <f t="shared" si="58"/>
        <v>#NUM!</v>
      </c>
    </row>
    <row r="175" spans="1:25" x14ac:dyDescent="0.2">
      <c r="A175" s="145"/>
      <c r="B175" s="7">
        <f t="shared" si="62"/>
        <v>0</v>
      </c>
      <c r="C175" s="7" t="e">
        <f t="shared" si="44"/>
        <v>#NUM!</v>
      </c>
      <c r="D175" s="146" t="e">
        <f t="shared" si="42"/>
        <v>#NUM!</v>
      </c>
      <c r="E175" s="147">
        <f t="shared" si="59"/>
        <v>99.999999999999943</v>
      </c>
      <c r="F175" s="145">
        <f t="shared" si="45"/>
        <v>0</v>
      </c>
      <c r="G175" s="145"/>
      <c r="H175" s="151">
        <f t="shared" si="46"/>
        <v>0</v>
      </c>
      <c r="I175" s="145" t="e">
        <f t="shared" si="43"/>
        <v>#NUM!</v>
      </c>
      <c r="J175" s="148" t="e">
        <f t="shared" si="47"/>
        <v>#NUM!</v>
      </c>
      <c r="K175" s="148" t="e">
        <f t="shared" si="48"/>
        <v>#NUM!</v>
      </c>
      <c r="L175" s="148" t="e">
        <f t="shared" si="49"/>
        <v>#NUM!</v>
      </c>
      <c r="M175" s="161" t="e">
        <f t="shared" si="60"/>
        <v>#NUM!</v>
      </c>
      <c r="N175" s="145">
        <v>0</v>
      </c>
      <c r="O175" s="149">
        <f t="shared" si="61"/>
        <v>0</v>
      </c>
      <c r="Q175" s="145">
        <f t="shared" si="50"/>
        <v>0</v>
      </c>
      <c r="R175" s="148">
        <f t="shared" si="51"/>
        <v>0</v>
      </c>
      <c r="S175" s="148">
        <f t="shared" si="52"/>
        <v>0</v>
      </c>
      <c r="T175" s="148">
        <f t="shared" si="53"/>
        <v>0</v>
      </c>
      <c r="U175" s="54" t="e">
        <f t="shared" si="54"/>
        <v>#NUM!</v>
      </c>
      <c r="V175" s="131" t="e">
        <f t="shared" si="55"/>
        <v>#NUM!</v>
      </c>
      <c r="W175" s="148" t="e">
        <f t="shared" si="56"/>
        <v>#NUM!</v>
      </c>
      <c r="X175" s="148" t="e">
        <f t="shared" si="57"/>
        <v>#NUM!</v>
      </c>
      <c r="Y175" s="148" t="e">
        <f t="shared" si="58"/>
        <v>#NUM!</v>
      </c>
    </row>
    <row r="176" spans="1:25" x14ac:dyDescent="0.2">
      <c r="A176" s="145"/>
      <c r="B176" s="7">
        <f t="shared" si="62"/>
        <v>0</v>
      </c>
      <c r="C176" s="7" t="e">
        <f t="shared" si="44"/>
        <v>#NUM!</v>
      </c>
      <c r="D176" s="146" t="e">
        <f t="shared" si="42"/>
        <v>#NUM!</v>
      </c>
      <c r="E176" s="147">
        <f t="shared" si="59"/>
        <v>99.999999999999943</v>
      </c>
      <c r="F176" s="145">
        <f t="shared" si="45"/>
        <v>0</v>
      </c>
      <c r="G176" s="145"/>
      <c r="H176" s="151">
        <f t="shared" si="46"/>
        <v>0</v>
      </c>
      <c r="I176" s="145" t="e">
        <f t="shared" si="43"/>
        <v>#NUM!</v>
      </c>
      <c r="J176" s="148" t="e">
        <f t="shared" si="47"/>
        <v>#NUM!</v>
      </c>
      <c r="K176" s="148" t="e">
        <f t="shared" si="48"/>
        <v>#NUM!</v>
      </c>
      <c r="L176" s="148" t="e">
        <f t="shared" si="49"/>
        <v>#NUM!</v>
      </c>
      <c r="M176" s="161" t="e">
        <f t="shared" si="60"/>
        <v>#NUM!</v>
      </c>
      <c r="N176" s="145">
        <v>0</v>
      </c>
      <c r="O176" s="149">
        <f t="shared" si="61"/>
        <v>0</v>
      </c>
      <c r="Q176" s="145">
        <f t="shared" si="50"/>
        <v>0</v>
      </c>
      <c r="R176" s="148">
        <f t="shared" si="51"/>
        <v>0</v>
      </c>
      <c r="S176" s="148">
        <f t="shared" si="52"/>
        <v>0</v>
      </c>
      <c r="T176" s="148">
        <f t="shared" si="53"/>
        <v>0</v>
      </c>
      <c r="U176" s="54" t="e">
        <f t="shared" si="54"/>
        <v>#NUM!</v>
      </c>
      <c r="V176" s="131" t="e">
        <f t="shared" si="55"/>
        <v>#NUM!</v>
      </c>
      <c r="W176" s="148" t="e">
        <f t="shared" si="56"/>
        <v>#NUM!</v>
      </c>
      <c r="X176" s="148" t="e">
        <f t="shared" si="57"/>
        <v>#NUM!</v>
      </c>
      <c r="Y176" s="148" t="e">
        <f t="shared" si="58"/>
        <v>#NUM!</v>
      </c>
    </row>
    <row r="177" spans="1:25" x14ac:dyDescent="0.2">
      <c r="A177" s="145"/>
      <c r="B177" s="7">
        <f t="shared" si="62"/>
        <v>0</v>
      </c>
      <c r="C177" s="7" t="e">
        <f t="shared" si="44"/>
        <v>#NUM!</v>
      </c>
      <c r="D177" s="146" t="e">
        <f t="shared" si="42"/>
        <v>#NUM!</v>
      </c>
      <c r="E177" s="147">
        <f t="shared" si="59"/>
        <v>99.999999999999943</v>
      </c>
      <c r="F177" s="145">
        <f t="shared" si="45"/>
        <v>0</v>
      </c>
      <c r="G177" s="145"/>
      <c r="H177" s="151">
        <f t="shared" si="46"/>
        <v>0</v>
      </c>
      <c r="I177" s="145" t="e">
        <f t="shared" si="43"/>
        <v>#NUM!</v>
      </c>
      <c r="J177" s="148" t="e">
        <f t="shared" si="47"/>
        <v>#NUM!</v>
      </c>
      <c r="K177" s="148" t="e">
        <f t="shared" si="48"/>
        <v>#NUM!</v>
      </c>
      <c r="L177" s="148" t="e">
        <f t="shared" si="49"/>
        <v>#NUM!</v>
      </c>
      <c r="M177" s="161" t="e">
        <f t="shared" si="60"/>
        <v>#NUM!</v>
      </c>
      <c r="N177" s="145">
        <v>0</v>
      </c>
      <c r="O177" s="149">
        <f t="shared" si="61"/>
        <v>0</v>
      </c>
      <c r="Q177" s="145">
        <f t="shared" si="50"/>
        <v>0</v>
      </c>
      <c r="R177" s="148">
        <f t="shared" si="51"/>
        <v>0</v>
      </c>
      <c r="S177" s="148">
        <f t="shared" si="52"/>
        <v>0</v>
      </c>
      <c r="T177" s="148">
        <f t="shared" si="53"/>
        <v>0</v>
      </c>
      <c r="U177" s="54" t="e">
        <f t="shared" si="54"/>
        <v>#NUM!</v>
      </c>
      <c r="V177" s="131" t="e">
        <f t="shared" si="55"/>
        <v>#NUM!</v>
      </c>
      <c r="W177" s="148" t="e">
        <f t="shared" si="56"/>
        <v>#NUM!</v>
      </c>
      <c r="X177" s="148" t="e">
        <f t="shared" si="57"/>
        <v>#NUM!</v>
      </c>
      <c r="Y177" s="148" t="e">
        <f t="shared" si="58"/>
        <v>#NUM!</v>
      </c>
    </row>
    <row r="178" spans="1:25" x14ac:dyDescent="0.2">
      <c r="A178" s="145"/>
      <c r="B178" s="7">
        <f t="shared" si="62"/>
        <v>0</v>
      </c>
      <c r="C178" s="7" t="e">
        <f t="shared" si="44"/>
        <v>#NUM!</v>
      </c>
      <c r="D178" s="146" t="e">
        <f t="shared" si="42"/>
        <v>#NUM!</v>
      </c>
      <c r="E178" s="147">
        <f t="shared" si="59"/>
        <v>99.999999999999943</v>
      </c>
      <c r="F178" s="145">
        <f t="shared" si="45"/>
        <v>0</v>
      </c>
      <c r="G178" s="145"/>
      <c r="H178" s="151">
        <f t="shared" si="46"/>
        <v>0</v>
      </c>
      <c r="I178" s="145" t="e">
        <f t="shared" si="43"/>
        <v>#NUM!</v>
      </c>
      <c r="J178" s="148" t="e">
        <f t="shared" si="47"/>
        <v>#NUM!</v>
      </c>
      <c r="K178" s="148" t="e">
        <f t="shared" si="48"/>
        <v>#NUM!</v>
      </c>
      <c r="L178" s="148" t="e">
        <f t="shared" si="49"/>
        <v>#NUM!</v>
      </c>
      <c r="M178" s="161" t="e">
        <f t="shared" si="60"/>
        <v>#NUM!</v>
      </c>
      <c r="N178" s="145">
        <v>0</v>
      </c>
      <c r="O178" s="149">
        <f t="shared" si="61"/>
        <v>0</v>
      </c>
      <c r="Q178" s="145">
        <f t="shared" si="50"/>
        <v>0</v>
      </c>
      <c r="R178" s="148">
        <f t="shared" si="51"/>
        <v>0</v>
      </c>
      <c r="S178" s="148">
        <f t="shared" si="52"/>
        <v>0</v>
      </c>
      <c r="T178" s="148">
        <f t="shared" si="53"/>
        <v>0</v>
      </c>
      <c r="U178" s="54" t="e">
        <f t="shared" si="54"/>
        <v>#NUM!</v>
      </c>
      <c r="V178" s="131" t="e">
        <f t="shared" si="55"/>
        <v>#NUM!</v>
      </c>
      <c r="W178" s="148" t="e">
        <f t="shared" si="56"/>
        <v>#NUM!</v>
      </c>
      <c r="X178" s="148" t="e">
        <f t="shared" si="57"/>
        <v>#NUM!</v>
      </c>
      <c r="Y178" s="148" t="e">
        <f t="shared" si="58"/>
        <v>#NUM!</v>
      </c>
    </row>
    <row r="179" spans="1:25" x14ac:dyDescent="0.2">
      <c r="A179" s="145"/>
      <c r="B179" s="7">
        <f t="shared" si="62"/>
        <v>0</v>
      </c>
      <c r="C179" s="7" t="e">
        <f t="shared" si="44"/>
        <v>#NUM!</v>
      </c>
      <c r="D179" s="146" t="e">
        <f t="shared" ref="D179:D242" si="63">(C178+C179)/2</f>
        <v>#NUM!</v>
      </c>
      <c r="E179" s="147">
        <f t="shared" si="59"/>
        <v>99.999999999999943</v>
      </c>
      <c r="F179" s="145">
        <f t="shared" si="45"/>
        <v>0</v>
      </c>
      <c r="G179" s="145"/>
      <c r="H179" s="151">
        <f t="shared" si="46"/>
        <v>0</v>
      </c>
      <c r="I179" s="145" t="e">
        <f t="shared" si="43"/>
        <v>#NUM!</v>
      </c>
      <c r="J179" s="148" t="e">
        <f t="shared" si="47"/>
        <v>#NUM!</v>
      </c>
      <c r="K179" s="148" t="e">
        <f t="shared" si="48"/>
        <v>#NUM!</v>
      </c>
      <c r="L179" s="148" t="e">
        <f t="shared" si="49"/>
        <v>#NUM!</v>
      </c>
      <c r="M179" s="161" t="e">
        <f t="shared" si="60"/>
        <v>#NUM!</v>
      </c>
      <c r="N179" s="145">
        <v>0</v>
      </c>
      <c r="O179" s="149">
        <f t="shared" si="61"/>
        <v>0</v>
      </c>
      <c r="Q179" s="145">
        <f t="shared" si="50"/>
        <v>0</v>
      </c>
      <c r="R179" s="148">
        <f t="shared" si="51"/>
        <v>0</v>
      </c>
      <c r="S179" s="148">
        <f t="shared" si="52"/>
        <v>0</v>
      </c>
      <c r="T179" s="148">
        <f t="shared" si="53"/>
        <v>0</v>
      </c>
      <c r="U179" s="54" t="e">
        <f t="shared" si="54"/>
        <v>#NUM!</v>
      </c>
      <c r="V179" s="131" t="e">
        <f t="shared" si="55"/>
        <v>#NUM!</v>
      </c>
      <c r="W179" s="148" t="e">
        <f t="shared" si="56"/>
        <v>#NUM!</v>
      </c>
      <c r="X179" s="148" t="e">
        <f t="shared" si="57"/>
        <v>#NUM!</v>
      </c>
      <c r="Y179" s="148" t="e">
        <f t="shared" si="58"/>
        <v>#NUM!</v>
      </c>
    </row>
    <row r="180" spans="1:25" x14ac:dyDescent="0.2">
      <c r="A180" s="145"/>
      <c r="B180" s="7">
        <f t="shared" si="62"/>
        <v>0</v>
      </c>
      <c r="C180" s="7" t="e">
        <f t="shared" si="44"/>
        <v>#NUM!</v>
      </c>
      <c r="D180" s="146" t="e">
        <f t="shared" si="63"/>
        <v>#NUM!</v>
      </c>
      <c r="E180" s="147">
        <f t="shared" si="59"/>
        <v>99.999999999999943</v>
      </c>
      <c r="F180" s="145">
        <f t="shared" si="45"/>
        <v>0</v>
      </c>
      <c r="G180" s="145"/>
      <c r="H180" s="151">
        <f t="shared" si="46"/>
        <v>0</v>
      </c>
      <c r="I180" s="145" t="e">
        <f t="shared" si="43"/>
        <v>#NUM!</v>
      </c>
      <c r="J180" s="148" t="e">
        <f t="shared" si="47"/>
        <v>#NUM!</v>
      </c>
      <c r="K180" s="148" t="e">
        <f t="shared" si="48"/>
        <v>#NUM!</v>
      </c>
      <c r="L180" s="148" t="e">
        <f t="shared" si="49"/>
        <v>#NUM!</v>
      </c>
      <c r="M180" s="161" t="e">
        <f t="shared" si="60"/>
        <v>#NUM!</v>
      </c>
      <c r="N180" s="145">
        <v>0</v>
      </c>
      <c r="O180" s="149">
        <f t="shared" si="61"/>
        <v>0</v>
      </c>
      <c r="Q180" s="145">
        <f t="shared" si="50"/>
        <v>0</v>
      </c>
      <c r="R180" s="148">
        <f t="shared" si="51"/>
        <v>0</v>
      </c>
      <c r="S180" s="148">
        <f t="shared" si="52"/>
        <v>0</v>
      </c>
      <c r="T180" s="148">
        <f t="shared" si="53"/>
        <v>0</v>
      </c>
      <c r="U180" s="54" t="e">
        <f t="shared" si="54"/>
        <v>#NUM!</v>
      </c>
      <c r="V180" s="131" t="e">
        <f t="shared" si="55"/>
        <v>#NUM!</v>
      </c>
      <c r="W180" s="148" t="e">
        <f t="shared" si="56"/>
        <v>#NUM!</v>
      </c>
      <c r="X180" s="148" t="e">
        <f t="shared" si="57"/>
        <v>#NUM!</v>
      </c>
      <c r="Y180" s="148" t="e">
        <f t="shared" si="58"/>
        <v>#NUM!</v>
      </c>
    </row>
    <row r="181" spans="1:25" x14ac:dyDescent="0.2">
      <c r="A181" s="145"/>
      <c r="B181" s="7">
        <f t="shared" si="62"/>
        <v>0</v>
      </c>
      <c r="C181" s="7" t="e">
        <f t="shared" si="44"/>
        <v>#NUM!</v>
      </c>
      <c r="D181" s="146" t="e">
        <f t="shared" si="63"/>
        <v>#NUM!</v>
      </c>
      <c r="E181" s="147">
        <f t="shared" si="59"/>
        <v>99.999999999999943</v>
      </c>
      <c r="F181" s="145">
        <f t="shared" si="45"/>
        <v>0</v>
      </c>
      <c r="G181" s="145"/>
      <c r="H181" s="151">
        <f t="shared" si="46"/>
        <v>0</v>
      </c>
      <c r="I181" s="145" t="e">
        <f t="shared" si="43"/>
        <v>#NUM!</v>
      </c>
      <c r="J181" s="148" t="e">
        <f t="shared" si="47"/>
        <v>#NUM!</v>
      </c>
      <c r="K181" s="148" t="e">
        <f t="shared" si="48"/>
        <v>#NUM!</v>
      </c>
      <c r="L181" s="148" t="e">
        <f t="shared" si="49"/>
        <v>#NUM!</v>
      </c>
      <c r="M181" s="161" t="e">
        <f t="shared" si="60"/>
        <v>#NUM!</v>
      </c>
      <c r="N181" s="145">
        <v>0</v>
      </c>
      <c r="O181" s="149">
        <f t="shared" si="61"/>
        <v>0</v>
      </c>
      <c r="Q181" s="145">
        <f t="shared" si="50"/>
        <v>0</v>
      </c>
      <c r="R181" s="148">
        <f t="shared" si="51"/>
        <v>0</v>
      </c>
      <c r="S181" s="148">
        <f t="shared" si="52"/>
        <v>0</v>
      </c>
      <c r="T181" s="148">
        <f t="shared" si="53"/>
        <v>0</v>
      </c>
      <c r="U181" s="54" t="e">
        <f t="shared" si="54"/>
        <v>#NUM!</v>
      </c>
      <c r="V181" s="131" t="e">
        <f t="shared" si="55"/>
        <v>#NUM!</v>
      </c>
      <c r="W181" s="148" t="e">
        <f t="shared" si="56"/>
        <v>#NUM!</v>
      </c>
      <c r="X181" s="148" t="e">
        <f t="shared" si="57"/>
        <v>#NUM!</v>
      </c>
      <c r="Y181" s="148" t="e">
        <f t="shared" si="58"/>
        <v>#NUM!</v>
      </c>
    </row>
    <row r="182" spans="1:25" x14ac:dyDescent="0.2">
      <c r="A182" s="145"/>
      <c r="B182" s="7">
        <f t="shared" si="62"/>
        <v>0</v>
      </c>
      <c r="C182" s="7" t="e">
        <f t="shared" si="44"/>
        <v>#NUM!</v>
      </c>
      <c r="D182" s="146" t="e">
        <f t="shared" si="63"/>
        <v>#NUM!</v>
      </c>
      <c r="E182" s="147">
        <f t="shared" si="59"/>
        <v>99.999999999999943</v>
      </c>
      <c r="F182" s="145">
        <f t="shared" si="45"/>
        <v>0</v>
      </c>
      <c r="G182" s="145"/>
      <c r="H182" s="151">
        <f t="shared" si="46"/>
        <v>0</v>
      </c>
      <c r="I182" s="145" t="e">
        <f t="shared" si="43"/>
        <v>#NUM!</v>
      </c>
      <c r="J182" s="148" t="e">
        <f t="shared" si="47"/>
        <v>#NUM!</v>
      </c>
      <c r="K182" s="148" t="e">
        <f t="shared" si="48"/>
        <v>#NUM!</v>
      </c>
      <c r="L182" s="148" t="e">
        <f t="shared" si="49"/>
        <v>#NUM!</v>
      </c>
      <c r="M182" s="161" t="e">
        <f t="shared" si="60"/>
        <v>#NUM!</v>
      </c>
      <c r="N182" s="145">
        <v>0</v>
      </c>
      <c r="O182" s="149">
        <f t="shared" si="61"/>
        <v>0</v>
      </c>
      <c r="Q182" s="145">
        <f t="shared" si="50"/>
        <v>0</v>
      </c>
      <c r="R182" s="148">
        <f t="shared" si="51"/>
        <v>0</v>
      </c>
      <c r="S182" s="148">
        <f t="shared" si="52"/>
        <v>0</v>
      </c>
      <c r="T182" s="148">
        <f t="shared" si="53"/>
        <v>0</v>
      </c>
      <c r="U182" s="54" t="e">
        <f t="shared" si="54"/>
        <v>#NUM!</v>
      </c>
      <c r="V182" s="131" t="e">
        <f t="shared" si="55"/>
        <v>#NUM!</v>
      </c>
      <c r="W182" s="148" t="e">
        <f t="shared" si="56"/>
        <v>#NUM!</v>
      </c>
      <c r="X182" s="148" t="e">
        <f t="shared" si="57"/>
        <v>#NUM!</v>
      </c>
      <c r="Y182" s="148" t="e">
        <f t="shared" si="58"/>
        <v>#NUM!</v>
      </c>
    </row>
    <row r="183" spans="1:25" x14ac:dyDescent="0.2">
      <c r="A183" s="145"/>
      <c r="B183" s="7">
        <f t="shared" si="62"/>
        <v>0</v>
      </c>
      <c r="C183" s="7" t="e">
        <f t="shared" si="44"/>
        <v>#NUM!</v>
      </c>
      <c r="D183" s="146" t="e">
        <f t="shared" si="63"/>
        <v>#NUM!</v>
      </c>
      <c r="E183" s="147">
        <f t="shared" si="59"/>
        <v>99.999999999999943</v>
      </c>
      <c r="F183" s="145">
        <f t="shared" si="45"/>
        <v>0</v>
      </c>
      <c r="G183" s="145"/>
      <c r="H183" s="151">
        <f t="shared" si="46"/>
        <v>0</v>
      </c>
      <c r="I183" s="145" t="e">
        <f t="shared" si="43"/>
        <v>#NUM!</v>
      </c>
      <c r="J183" s="148" t="e">
        <f t="shared" si="47"/>
        <v>#NUM!</v>
      </c>
      <c r="K183" s="148" t="e">
        <f t="shared" si="48"/>
        <v>#NUM!</v>
      </c>
      <c r="L183" s="148" t="e">
        <f t="shared" si="49"/>
        <v>#NUM!</v>
      </c>
      <c r="M183" s="161" t="e">
        <f t="shared" si="60"/>
        <v>#NUM!</v>
      </c>
      <c r="N183" s="145">
        <v>0</v>
      </c>
      <c r="O183" s="149">
        <f t="shared" si="61"/>
        <v>0</v>
      </c>
      <c r="Q183" s="145">
        <f t="shared" si="50"/>
        <v>0</v>
      </c>
      <c r="R183" s="148">
        <f t="shared" si="51"/>
        <v>0</v>
      </c>
      <c r="S183" s="148">
        <f t="shared" si="52"/>
        <v>0</v>
      </c>
      <c r="T183" s="148">
        <f t="shared" si="53"/>
        <v>0</v>
      </c>
      <c r="U183" s="54" t="e">
        <f t="shared" si="54"/>
        <v>#NUM!</v>
      </c>
      <c r="V183" s="131" t="e">
        <f t="shared" si="55"/>
        <v>#NUM!</v>
      </c>
      <c r="W183" s="148" t="e">
        <f t="shared" si="56"/>
        <v>#NUM!</v>
      </c>
      <c r="X183" s="148" t="e">
        <f t="shared" si="57"/>
        <v>#NUM!</v>
      </c>
      <c r="Y183" s="148" t="e">
        <f t="shared" si="58"/>
        <v>#NUM!</v>
      </c>
    </row>
    <row r="184" spans="1:25" x14ac:dyDescent="0.2">
      <c r="A184" s="145"/>
      <c r="B184" s="7">
        <f t="shared" si="62"/>
        <v>0</v>
      </c>
      <c r="C184" s="7" t="e">
        <f t="shared" si="44"/>
        <v>#NUM!</v>
      </c>
      <c r="D184" s="146" t="e">
        <f t="shared" si="63"/>
        <v>#NUM!</v>
      </c>
      <c r="E184" s="147">
        <f t="shared" si="59"/>
        <v>99.999999999999943</v>
      </c>
      <c r="F184" s="145">
        <f t="shared" si="45"/>
        <v>0</v>
      </c>
      <c r="G184" s="145"/>
      <c r="H184" s="151">
        <f t="shared" si="46"/>
        <v>0</v>
      </c>
      <c r="I184" s="145" t="e">
        <f t="shared" si="43"/>
        <v>#NUM!</v>
      </c>
      <c r="J184" s="148" t="e">
        <f t="shared" si="47"/>
        <v>#NUM!</v>
      </c>
      <c r="K184" s="148" t="e">
        <f t="shared" si="48"/>
        <v>#NUM!</v>
      </c>
      <c r="L184" s="148" t="e">
        <f t="shared" si="49"/>
        <v>#NUM!</v>
      </c>
      <c r="M184" s="161" t="e">
        <f t="shared" si="60"/>
        <v>#NUM!</v>
      </c>
      <c r="N184" s="145">
        <v>0</v>
      </c>
      <c r="O184" s="149">
        <f t="shared" si="61"/>
        <v>0</v>
      </c>
      <c r="Q184" s="145">
        <f t="shared" si="50"/>
        <v>0</v>
      </c>
      <c r="R184" s="148">
        <f t="shared" si="51"/>
        <v>0</v>
      </c>
      <c r="S184" s="148">
        <f t="shared" si="52"/>
        <v>0</v>
      </c>
      <c r="T184" s="148">
        <f t="shared" si="53"/>
        <v>0</v>
      </c>
      <c r="U184" s="54" t="e">
        <f t="shared" si="54"/>
        <v>#NUM!</v>
      </c>
      <c r="V184" s="131" t="e">
        <f t="shared" si="55"/>
        <v>#NUM!</v>
      </c>
      <c r="W184" s="148" t="e">
        <f t="shared" si="56"/>
        <v>#NUM!</v>
      </c>
      <c r="X184" s="148" t="e">
        <f t="shared" si="57"/>
        <v>#NUM!</v>
      </c>
      <c r="Y184" s="148" t="e">
        <f t="shared" si="58"/>
        <v>#NUM!</v>
      </c>
    </row>
    <row r="185" spans="1:25" x14ac:dyDescent="0.2">
      <c r="A185" s="145"/>
      <c r="B185" s="7">
        <f t="shared" si="62"/>
        <v>0</v>
      </c>
      <c r="C185" s="7" t="e">
        <f t="shared" si="44"/>
        <v>#NUM!</v>
      </c>
      <c r="D185" s="146" t="e">
        <f t="shared" si="63"/>
        <v>#NUM!</v>
      </c>
      <c r="E185" s="147">
        <f t="shared" si="59"/>
        <v>99.999999999999943</v>
      </c>
      <c r="F185" s="145">
        <f t="shared" si="45"/>
        <v>0</v>
      </c>
      <c r="G185" s="145"/>
      <c r="H185" s="151">
        <f t="shared" si="46"/>
        <v>0</v>
      </c>
      <c r="I185" s="145" t="e">
        <f t="shared" si="43"/>
        <v>#NUM!</v>
      </c>
      <c r="J185" s="148" t="e">
        <f t="shared" si="47"/>
        <v>#NUM!</v>
      </c>
      <c r="K185" s="148" t="e">
        <f t="shared" si="48"/>
        <v>#NUM!</v>
      </c>
      <c r="L185" s="148" t="e">
        <f t="shared" si="49"/>
        <v>#NUM!</v>
      </c>
      <c r="M185" s="161" t="e">
        <f t="shared" si="60"/>
        <v>#NUM!</v>
      </c>
      <c r="N185" s="145">
        <v>0</v>
      </c>
      <c r="O185" s="149">
        <f t="shared" si="61"/>
        <v>0</v>
      </c>
      <c r="Q185" s="145">
        <f t="shared" si="50"/>
        <v>0</v>
      </c>
      <c r="R185" s="148">
        <f t="shared" si="51"/>
        <v>0</v>
      </c>
      <c r="S185" s="148">
        <f t="shared" si="52"/>
        <v>0</v>
      </c>
      <c r="T185" s="148">
        <f t="shared" si="53"/>
        <v>0</v>
      </c>
      <c r="U185" s="54" t="e">
        <f t="shared" si="54"/>
        <v>#NUM!</v>
      </c>
      <c r="V185" s="131" t="e">
        <f t="shared" si="55"/>
        <v>#NUM!</v>
      </c>
      <c r="W185" s="148" t="e">
        <f t="shared" si="56"/>
        <v>#NUM!</v>
      </c>
      <c r="X185" s="148" t="e">
        <f t="shared" si="57"/>
        <v>#NUM!</v>
      </c>
      <c r="Y185" s="148" t="e">
        <f t="shared" si="58"/>
        <v>#NUM!</v>
      </c>
    </row>
    <row r="186" spans="1:25" x14ac:dyDescent="0.2">
      <c r="A186" s="145"/>
      <c r="B186" s="7">
        <f t="shared" si="62"/>
        <v>0</v>
      </c>
      <c r="C186" s="7" t="e">
        <f t="shared" si="44"/>
        <v>#NUM!</v>
      </c>
      <c r="D186" s="146" t="e">
        <f t="shared" si="63"/>
        <v>#NUM!</v>
      </c>
      <c r="E186" s="147">
        <f t="shared" si="59"/>
        <v>99.999999999999943</v>
      </c>
      <c r="F186" s="145">
        <f t="shared" si="45"/>
        <v>0</v>
      </c>
      <c r="G186" s="145"/>
      <c r="H186" s="151">
        <f t="shared" si="46"/>
        <v>0</v>
      </c>
      <c r="I186" s="145" t="e">
        <f t="shared" si="43"/>
        <v>#NUM!</v>
      </c>
      <c r="J186" s="148" t="e">
        <f t="shared" si="47"/>
        <v>#NUM!</v>
      </c>
      <c r="K186" s="148" t="e">
        <f t="shared" si="48"/>
        <v>#NUM!</v>
      </c>
      <c r="L186" s="148" t="e">
        <f t="shared" si="49"/>
        <v>#NUM!</v>
      </c>
      <c r="M186" s="161" t="e">
        <f t="shared" si="60"/>
        <v>#NUM!</v>
      </c>
      <c r="N186" s="145">
        <v>0</v>
      </c>
      <c r="O186" s="149">
        <f t="shared" si="61"/>
        <v>0</v>
      </c>
      <c r="Q186" s="145">
        <f t="shared" si="50"/>
        <v>0</v>
      </c>
      <c r="R186" s="148">
        <f t="shared" si="51"/>
        <v>0</v>
      </c>
      <c r="S186" s="148">
        <f t="shared" si="52"/>
        <v>0</v>
      </c>
      <c r="T186" s="148">
        <f t="shared" si="53"/>
        <v>0</v>
      </c>
      <c r="U186" s="54" t="e">
        <f t="shared" si="54"/>
        <v>#NUM!</v>
      </c>
      <c r="V186" s="131" t="e">
        <f t="shared" si="55"/>
        <v>#NUM!</v>
      </c>
      <c r="W186" s="148" t="e">
        <f t="shared" si="56"/>
        <v>#NUM!</v>
      </c>
      <c r="X186" s="148" t="e">
        <f t="shared" si="57"/>
        <v>#NUM!</v>
      </c>
      <c r="Y186" s="148" t="e">
        <f t="shared" si="58"/>
        <v>#NUM!</v>
      </c>
    </row>
    <row r="187" spans="1:25" x14ac:dyDescent="0.2">
      <c r="A187" s="145"/>
      <c r="B187" s="7">
        <f t="shared" si="62"/>
        <v>0</v>
      </c>
      <c r="C187" s="7" t="e">
        <f t="shared" si="44"/>
        <v>#NUM!</v>
      </c>
      <c r="D187" s="146" t="e">
        <f t="shared" si="63"/>
        <v>#NUM!</v>
      </c>
      <c r="E187" s="147">
        <f t="shared" si="59"/>
        <v>99.999999999999943</v>
      </c>
      <c r="F187" s="145">
        <f t="shared" si="45"/>
        <v>0</v>
      </c>
      <c r="G187" s="145"/>
      <c r="H187" s="151">
        <f t="shared" si="46"/>
        <v>0</v>
      </c>
      <c r="I187" s="145" t="e">
        <f t="shared" si="43"/>
        <v>#NUM!</v>
      </c>
      <c r="J187" s="148" t="e">
        <f t="shared" si="47"/>
        <v>#NUM!</v>
      </c>
      <c r="K187" s="148" t="e">
        <f t="shared" si="48"/>
        <v>#NUM!</v>
      </c>
      <c r="L187" s="148" t="e">
        <f t="shared" si="49"/>
        <v>#NUM!</v>
      </c>
      <c r="M187" s="161" t="e">
        <f t="shared" si="60"/>
        <v>#NUM!</v>
      </c>
      <c r="N187" s="145">
        <v>0</v>
      </c>
      <c r="O187" s="149">
        <f t="shared" si="61"/>
        <v>0</v>
      </c>
      <c r="Q187" s="145">
        <f t="shared" si="50"/>
        <v>0</v>
      </c>
      <c r="R187" s="148">
        <f t="shared" si="51"/>
        <v>0</v>
      </c>
      <c r="S187" s="148">
        <f t="shared" si="52"/>
        <v>0</v>
      </c>
      <c r="T187" s="148">
        <f t="shared" si="53"/>
        <v>0</v>
      </c>
      <c r="U187" s="54" t="e">
        <f t="shared" si="54"/>
        <v>#NUM!</v>
      </c>
      <c r="V187" s="131" t="e">
        <f t="shared" si="55"/>
        <v>#NUM!</v>
      </c>
      <c r="W187" s="148" t="e">
        <f t="shared" si="56"/>
        <v>#NUM!</v>
      </c>
      <c r="X187" s="148" t="e">
        <f t="shared" si="57"/>
        <v>#NUM!</v>
      </c>
      <c r="Y187" s="148" t="e">
        <f t="shared" si="58"/>
        <v>#NUM!</v>
      </c>
    </row>
    <row r="188" spans="1:25" x14ac:dyDescent="0.2">
      <c r="A188" s="145"/>
      <c r="B188" s="7">
        <f t="shared" si="62"/>
        <v>0</v>
      </c>
      <c r="C188" s="7" t="e">
        <f t="shared" si="44"/>
        <v>#NUM!</v>
      </c>
      <c r="D188" s="146" t="e">
        <f t="shared" si="63"/>
        <v>#NUM!</v>
      </c>
      <c r="E188" s="147">
        <f t="shared" si="59"/>
        <v>99.999999999999943</v>
      </c>
      <c r="F188" s="145">
        <f t="shared" si="45"/>
        <v>0</v>
      </c>
      <c r="G188" s="145"/>
      <c r="H188" s="151">
        <f t="shared" si="46"/>
        <v>0</v>
      </c>
      <c r="I188" s="145" t="e">
        <f t="shared" si="43"/>
        <v>#NUM!</v>
      </c>
      <c r="J188" s="148" t="e">
        <f t="shared" si="47"/>
        <v>#NUM!</v>
      </c>
      <c r="K188" s="148" t="e">
        <f t="shared" si="48"/>
        <v>#NUM!</v>
      </c>
      <c r="L188" s="148" t="e">
        <f t="shared" si="49"/>
        <v>#NUM!</v>
      </c>
      <c r="M188" s="161" t="e">
        <f t="shared" si="60"/>
        <v>#NUM!</v>
      </c>
      <c r="N188" s="145">
        <v>0</v>
      </c>
      <c r="O188" s="149">
        <f t="shared" si="61"/>
        <v>0</v>
      </c>
      <c r="Q188" s="145">
        <f t="shared" si="50"/>
        <v>0</v>
      </c>
      <c r="R188" s="148">
        <f t="shared" si="51"/>
        <v>0</v>
      </c>
      <c r="S188" s="148">
        <f t="shared" si="52"/>
        <v>0</v>
      </c>
      <c r="T188" s="148">
        <f t="shared" si="53"/>
        <v>0</v>
      </c>
      <c r="U188" s="54" t="e">
        <f t="shared" si="54"/>
        <v>#NUM!</v>
      </c>
      <c r="V188" s="131" t="e">
        <f t="shared" si="55"/>
        <v>#NUM!</v>
      </c>
      <c r="W188" s="148" t="e">
        <f t="shared" si="56"/>
        <v>#NUM!</v>
      </c>
      <c r="X188" s="148" t="e">
        <f t="shared" si="57"/>
        <v>#NUM!</v>
      </c>
      <c r="Y188" s="148" t="e">
        <f t="shared" si="58"/>
        <v>#NUM!</v>
      </c>
    </row>
    <row r="189" spans="1:25" x14ac:dyDescent="0.2">
      <c r="A189" s="145"/>
      <c r="B189" s="7">
        <f t="shared" si="62"/>
        <v>0</v>
      </c>
      <c r="C189" s="7" t="e">
        <f t="shared" si="44"/>
        <v>#NUM!</v>
      </c>
      <c r="D189" s="146" t="e">
        <f t="shared" si="63"/>
        <v>#NUM!</v>
      </c>
      <c r="E189" s="147">
        <f t="shared" si="59"/>
        <v>99.999999999999943</v>
      </c>
      <c r="F189" s="145">
        <f t="shared" si="45"/>
        <v>0</v>
      </c>
      <c r="G189" s="145"/>
      <c r="H189" s="151">
        <f t="shared" si="46"/>
        <v>0</v>
      </c>
      <c r="I189" s="145" t="e">
        <f t="shared" si="43"/>
        <v>#NUM!</v>
      </c>
      <c r="J189" s="148" t="e">
        <f t="shared" si="47"/>
        <v>#NUM!</v>
      </c>
      <c r="K189" s="148" t="e">
        <f t="shared" si="48"/>
        <v>#NUM!</v>
      </c>
      <c r="L189" s="148" t="e">
        <f t="shared" si="49"/>
        <v>#NUM!</v>
      </c>
      <c r="M189" s="161" t="e">
        <f t="shared" si="60"/>
        <v>#NUM!</v>
      </c>
      <c r="N189" s="145">
        <v>0</v>
      </c>
      <c r="O189" s="149">
        <f t="shared" si="61"/>
        <v>0</v>
      </c>
      <c r="Q189" s="145">
        <f t="shared" si="50"/>
        <v>0</v>
      </c>
      <c r="R189" s="148">
        <f t="shared" si="51"/>
        <v>0</v>
      </c>
      <c r="S189" s="148">
        <f t="shared" si="52"/>
        <v>0</v>
      </c>
      <c r="T189" s="148">
        <f t="shared" si="53"/>
        <v>0</v>
      </c>
      <c r="U189" s="54" t="e">
        <f t="shared" si="54"/>
        <v>#NUM!</v>
      </c>
      <c r="V189" s="131" t="e">
        <f t="shared" si="55"/>
        <v>#NUM!</v>
      </c>
      <c r="W189" s="148" t="e">
        <f t="shared" si="56"/>
        <v>#NUM!</v>
      </c>
      <c r="X189" s="148" t="e">
        <f t="shared" si="57"/>
        <v>#NUM!</v>
      </c>
      <c r="Y189" s="148" t="e">
        <f t="shared" si="58"/>
        <v>#NUM!</v>
      </c>
    </row>
    <row r="190" spans="1:25" x14ac:dyDescent="0.2">
      <c r="A190" s="145"/>
      <c r="B190" s="7">
        <f t="shared" si="62"/>
        <v>0</v>
      </c>
      <c r="C190" s="7" t="e">
        <f t="shared" si="44"/>
        <v>#NUM!</v>
      </c>
      <c r="D190" s="146" t="e">
        <f t="shared" si="63"/>
        <v>#NUM!</v>
      </c>
      <c r="E190" s="147">
        <f t="shared" si="59"/>
        <v>99.999999999999943</v>
      </c>
      <c r="F190" s="145">
        <f t="shared" si="45"/>
        <v>0</v>
      </c>
      <c r="G190" s="145"/>
      <c r="H190" s="151">
        <f t="shared" si="46"/>
        <v>0</v>
      </c>
      <c r="I190" s="145" t="e">
        <f t="shared" si="43"/>
        <v>#NUM!</v>
      </c>
      <c r="J190" s="148" t="e">
        <f t="shared" si="47"/>
        <v>#NUM!</v>
      </c>
      <c r="K190" s="148" t="e">
        <f t="shared" si="48"/>
        <v>#NUM!</v>
      </c>
      <c r="L190" s="148" t="e">
        <f t="shared" si="49"/>
        <v>#NUM!</v>
      </c>
      <c r="M190" s="161" t="e">
        <f t="shared" si="60"/>
        <v>#NUM!</v>
      </c>
      <c r="N190" s="145">
        <v>0</v>
      </c>
      <c r="O190" s="149">
        <f t="shared" si="61"/>
        <v>0</v>
      </c>
      <c r="Q190" s="145">
        <f t="shared" si="50"/>
        <v>0</v>
      </c>
      <c r="R190" s="148">
        <f t="shared" si="51"/>
        <v>0</v>
      </c>
      <c r="S190" s="148">
        <f t="shared" si="52"/>
        <v>0</v>
      </c>
      <c r="T190" s="148">
        <f t="shared" si="53"/>
        <v>0</v>
      </c>
      <c r="U190" s="54" t="e">
        <f t="shared" si="54"/>
        <v>#NUM!</v>
      </c>
      <c r="V190" s="131" t="e">
        <f t="shared" si="55"/>
        <v>#NUM!</v>
      </c>
      <c r="W190" s="148" t="e">
        <f t="shared" si="56"/>
        <v>#NUM!</v>
      </c>
      <c r="X190" s="148" t="e">
        <f t="shared" si="57"/>
        <v>#NUM!</v>
      </c>
      <c r="Y190" s="148" t="e">
        <f t="shared" si="58"/>
        <v>#NUM!</v>
      </c>
    </row>
    <row r="191" spans="1:25" x14ac:dyDescent="0.2">
      <c r="A191" s="145"/>
      <c r="B191" s="7">
        <f t="shared" si="62"/>
        <v>0</v>
      </c>
      <c r="C191" s="7" t="e">
        <f t="shared" si="44"/>
        <v>#NUM!</v>
      </c>
      <c r="D191" s="146" t="e">
        <f t="shared" si="63"/>
        <v>#NUM!</v>
      </c>
      <c r="E191" s="147">
        <f t="shared" si="59"/>
        <v>99.999999999999943</v>
      </c>
      <c r="F191" s="145">
        <f t="shared" si="45"/>
        <v>0</v>
      </c>
      <c r="G191" s="145"/>
      <c r="H191" s="151">
        <f t="shared" si="46"/>
        <v>0</v>
      </c>
      <c r="I191" s="145" t="e">
        <f t="shared" si="43"/>
        <v>#NUM!</v>
      </c>
      <c r="J191" s="148" t="e">
        <f t="shared" si="47"/>
        <v>#NUM!</v>
      </c>
      <c r="K191" s="148" t="e">
        <f t="shared" si="48"/>
        <v>#NUM!</v>
      </c>
      <c r="L191" s="148" t="e">
        <f t="shared" si="49"/>
        <v>#NUM!</v>
      </c>
      <c r="M191" s="161" t="e">
        <f t="shared" si="60"/>
        <v>#NUM!</v>
      </c>
      <c r="N191" s="145">
        <v>0</v>
      </c>
      <c r="O191" s="149">
        <f t="shared" si="61"/>
        <v>0</v>
      </c>
      <c r="Q191" s="145">
        <f t="shared" si="50"/>
        <v>0</v>
      </c>
      <c r="R191" s="148">
        <f t="shared" si="51"/>
        <v>0</v>
      </c>
      <c r="S191" s="148">
        <f t="shared" si="52"/>
        <v>0</v>
      </c>
      <c r="T191" s="148">
        <f t="shared" si="53"/>
        <v>0</v>
      </c>
      <c r="U191" s="54" t="e">
        <f t="shared" si="54"/>
        <v>#NUM!</v>
      </c>
      <c r="V191" s="131" t="e">
        <f t="shared" si="55"/>
        <v>#NUM!</v>
      </c>
      <c r="W191" s="148" t="e">
        <f t="shared" si="56"/>
        <v>#NUM!</v>
      </c>
      <c r="X191" s="148" t="e">
        <f t="shared" si="57"/>
        <v>#NUM!</v>
      </c>
      <c r="Y191" s="148" t="e">
        <f t="shared" si="58"/>
        <v>#NUM!</v>
      </c>
    </row>
    <row r="192" spans="1:25" x14ac:dyDescent="0.2">
      <c r="A192" s="145"/>
      <c r="B192" s="7">
        <f t="shared" si="62"/>
        <v>0</v>
      </c>
      <c r="C192" s="7" t="e">
        <f t="shared" si="44"/>
        <v>#NUM!</v>
      </c>
      <c r="D192" s="146" t="e">
        <f t="shared" si="63"/>
        <v>#NUM!</v>
      </c>
      <c r="E192" s="147">
        <f t="shared" si="59"/>
        <v>99.999999999999943</v>
      </c>
      <c r="F192" s="145">
        <f t="shared" si="45"/>
        <v>0</v>
      </c>
      <c r="G192" s="145"/>
      <c r="H192" s="151">
        <f t="shared" si="46"/>
        <v>0</v>
      </c>
      <c r="I192" s="145" t="e">
        <f t="shared" si="43"/>
        <v>#NUM!</v>
      </c>
      <c r="J192" s="148" t="e">
        <f t="shared" si="47"/>
        <v>#NUM!</v>
      </c>
      <c r="K192" s="148" t="e">
        <f t="shared" si="48"/>
        <v>#NUM!</v>
      </c>
      <c r="L192" s="148" t="e">
        <f t="shared" si="49"/>
        <v>#NUM!</v>
      </c>
      <c r="M192" s="161" t="e">
        <f t="shared" si="60"/>
        <v>#NUM!</v>
      </c>
      <c r="N192" s="145">
        <v>0</v>
      </c>
      <c r="O192" s="149">
        <f t="shared" si="61"/>
        <v>0</v>
      </c>
      <c r="Q192" s="145">
        <f t="shared" si="50"/>
        <v>0</v>
      </c>
      <c r="R192" s="148">
        <f t="shared" si="51"/>
        <v>0</v>
      </c>
      <c r="S192" s="148">
        <f t="shared" si="52"/>
        <v>0</v>
      </c>
      <c r="T192" s="148">
        <f t="shared" si="53"/>
        <v>0</v>
      </c>
      <c r="U192" s="54" t="e">
        <f t="shared" si="54"/>
        <v>#NUM!</v>
      </c>
      <c r="V192" s="131" t="e">
        <f t="shared" si="55"/>
        <v>#NUM!</v>
      </c>
      <c r="W192" s="148" t="e">
        <f t="shared" si="56"/>
        <v>#NUM!</v>
      </c>
      <c r="X192" s="148" t="e">
        <f t="shared" si="57"/>
        <v>#NUM!</v>
      </c>
      <c r="Y192" s="148" t="e">
        <f t="shared" si="58"/>
        <v>#NUM!</v>
      </c>
    </row>
    <row r="193" spans="1:25" x14ac:dyDescent="0.2">
      <c r="A193" s="145"/>
      <c r="B193" s="7">
        <f t="shared" si="62"/>
        <v>0</v>
      </c>
      <c r="C193" s="7" t="e">
        <f t="shared" si="44"/>
        <v>#NUM!</v>
      </c>
      <c r="D193" s="146" t="e">
        <f t="shared" si="63"/>
        <v>#NUM!</v>
      </c>
      <c r="E193" s="147">
        <f t="shared" si="59"/>
        <v>99.999999999999943</v>
      </c>
      <c r="F193" s="145">
        <f t="shared" si="45"/>
        <v>0</v>
      </c>
      <c r="G193" s="145"/>
      <c r="H193" s="151">
        <f t="shared" si="46"/>
        <v>0</v>
      </c>
      <c r="I193" s="145" t="e">
        <f t="shared" si="43"/>
        <v>#NUM!</v>
      </c>
      <c r="J193" s="148" t="e">
        <f t="shared" si="47"/>
        <v>#NUM!</v>
      </c>
      <c r="K193" s="148" t="e">
        <f t="shared" si="48"/>
        <v>#NUM!</v>
      </c>
      <c r="L193" s="148" t="e">
        <f t="shared" si="49"/>
        <v>#NUM!</v>
      </c>
      <c r="M193" s="161" t="e">
        <f t="shared" si="60"/>
        <v>#NUM!</v>
      </c>
      <c r="N193" s="145">
        <v>0</v>
      </c>
      <c r="O193" s="149">
        <f t="shared" si="61"/>
        <v>0</v>
      </c>
      <c r="Q193" s="145">
        <f t="shared" si="50"/>
        <v>0</v>
      </c>
      <c r="R193" s="148">
        <f t="shared" si="51"/>
        <v>0</v>
      </c>
      <c r="S193" s="148">
        <f t="shared" si="52"/>
        <v>0</v>
      </c>
      <c r="T193" s="148">
        <f t="shared" si="53"/>
        <v>0</v>
      </c>
      <c r="U193" s="54" t="e">
        <f t="shared" si="54"/>
        <v>#NUM!</v>
      </c>
      <c r="V193" s="131" t="e">
        <f t="shared" si="55"/>
        <v>#NUM!</v>
      </c>
      <c r="W193" s="148" t="e">
        <f t="shared" si="56"/>
        <v>#NUM!</v>
      </c>
      <c r="X193" s="148" t="e">
        <f t="shared" si="57"/>
        <v>#NUM!</v>
      </c>
      <c r="Y193" s="148" t="e">
        <f t="shared" si="58"/>
        <v>#NUM!</v>
      </c>
    </row>
    <row r="194" spans="1:25" x14ac:dyDescent="0.2">
      <c r="A194" s="145"/>
      <c r="B194" s="7">
        <f t="shared" si="62"/>
        <v>0</v>
      </c>
      <c r="C194" s="7" t="e">
        <f t="shared" si="44"/>
        <v>#NUM!</v>
      </c>
      <c r="D194" s="146" t="e">
        <f t="shared" si="63"/>
        <v>#NUM!</v>
      </c>
      <c r="E194" s="147">
        <f t="shared" si="59"/>
        <v>99.999999999999943</v>
      </c>
      <c r="F194" s="145">
        <f t="shared" si="45"/>
        <v>0</v>
      </c>
      <c r="G194" s="145"/>
      <c r="H194" s="151">
        <f t="shared" si="46"/>
        <v>0</v>
      </c>
      <c r="I194" s="145" t="e">
        <f t="shared" si="43"/>
        <v>#NUM!</v>
      </c>
      <c r="J194" s="148" t="e">
        <f t="shared" si="47"/>
        <v>#NUM!</v>
      </c>
      <c r="K194" s="148" t="e">
        <f t="shared" si="48"/>
        <v>#NUM!</v>
      </c>
      <c r="L194" s="148" t="e">
        <f t="shared" si="49"/>
        <v>#NUM!</v>
      </c>
      <c r="M194" s="161" t="e">
        <f t="shared" si="60"/>
        <v>#NUM!</v>
      </c>
      <c r="N194" s="145">
        <v>0</v>
      </c>
      <c r="O194" s="149">
        <f t="shared" si="61"/>
        <v>0</v>
      </c>
      <c r="Q194" s="145">
        <f t="shared" si="50"/>
        <v>0</v>
      </c>
      <c r="R194" s="148">
        <f t="shared" si="51"/>
        <v>0</v>
      </c>
      <c r="S194" s="148">
        <f t="shared" si="52"/>
        <v>0</v>
      </c>
      <c r="T194" s="148">
        <f t="shared" si="53"/>
        <v>0</v>
      </c>
      <c r="U194" s="54" t="e">
        <f t="shared" si="54"/>
        <v>#NUM!</v>
      </c>
      <c r="V194" s="131" t="e">
        <f t="shared" si="55"/>
        <v>#NUM!</v>
      </c>
      <c r="W194" s="148" t="e">
        <f t="shared" si="56"/>
        <v>#NUM!</v>
      </c>
      <c r="X194" s="148" t="e">
        <f t="shared" si="57"/>
        <v>#NUM!</v>
      </c>
      <c r="Y194" s="148" t="e">
        <f t="shared" si="58"/>
        <v>#NUM!</v>
      </c>
    </row>
    <row r="195" spans="1:25" x14ac:dyDescent="0.2">
      <c r="A195" s="145"/>
      <c r="B195" s="7">
        <f t="shared" si="62"/>
        <v>0</v>
      </c>
      <c r="C195" s="7" t="e">
        <f t="shared" si="44"/>
        <v>#NUM!</v>
      </c>
      <c r="D195" s="146" t="e">
        <f t="shared" si="63"/>
        <v>#NUM!</v>
      </c>
      <c r="E195" s="147">
        <f t="shared" si="59"/>
        <v>99.999999999999943</v>
      </c>
      <c r="F195" s="145">
        <f t="shared" si="45"/>
        <v>0</v>
      </c>
      <c r="G195" s="145"/>
      <c r="H195" s="151">
        <f t="shared" si="46"/>
        <v>0</v>
      </c>
      <c r="I195" s="145" t="e">
        <f t="shared" si="43"/>
        <v>#NUM!</v>
      </c>
      <c r="J195" s="148" t="e">
        <f t="shared" si="47"/>
        <v>#NUM!</v>
      </c>
      <c r="K195" s="148" t="e">
        <f t="shared" si="48"/>
        <v>#NUM!</v>
      </c>
      <c r="L195" s="148" t="e">
        <f t="shared" si="49"/>
        <v>#NUM!</v>
      </c>
      <c r="M195" s="161" t="e">
        <f t="shared" si="60"/>
        <v>#NUM!</v>
      </c>
      <c r="N195" s="145">
        <v>0</v>
      </c>
      <c r="O195" s="149">
        <f t="shared" si="61"/>
        <v>0</v>
      </c>
      <c r="Q195" s="145">
        <f t="shared" si="50"/>
        <v>0</v>
      </c>
      <c r="R195" s="148">
        <f t="shared" si="51"/>
        <v>0</v>
      </c>
      <c r="S195" s="148">
        <f t="shared" si="52"/>
        <v>0</v>
      </c>
      <c r="T195" s="148">
        <f t="shared" si="53"/>
        <v>0</v>
      </c>
      <c r="U195" s="54" t="e">
        <f t="shared" si="54"/>
        <v>#NUM!</v>
      </c>
      <c r="V195" s="131" t="e">
        <f t="shared" si="55"/>
        <v>#NUM!</v>
      </c>
      <c r="W195" s="148" t="e">
        <f t="shared" si="56"/>
        <v>#NUM!</v>
      </c>
      <c r="X195" s="148" t="e">
        <f t="shared" si="57"/>
        <v>#NUM!</v>
      </c>
      <c r="Y195" s="148" t="e">
        <f t="shared" si="58"/>
        <v>#NUM!</v>
      </c>
    </row>
    <row r="196" spans="1:25" x14ac:dyDescent="0.2">
      <c r="A196" s="145"/>
      <c r="B196" s="7">
        <f t="shared" si="62"/>
        <v>0</v>
      </c>
      <c r="C196" s="7" t="e">
        <f t="shared" si="44"/>
        <v>#NUM!</v>
      </c>
      <c r="D196" s="146" t="e">
        <f t="shared" si="63"/>
        <v>#NUM!</v>
      </c>
      <c r="E196" s="147">
        <f t="shared" si="59"/>
        <v>99.999999999999943</v>
      </c>
      <c r="F196" s="145">
        <f t="shared" si="45"/>
        <v>0</v>
      </c>
      <c r="G196" s="145"/>
      <c r="H196" s="151">
        <f t="shared" si="46"/>
        <v>0</v>
      </c>
      <c r="I196" s="145" t="e">
        <f t="shared" si="43"/>
        <v>#NUM!</v>
      </c>
      <c r="J196" s="148" t="e">
        <f t="shared" si="47"/>
        <v>#NUM!</v>
      </c>
      <c r="K196" s="148" t="e">
        <f t="shared" si="48"/>
        <v>#NUM!</v>
      </c>
      <c r="L196" s="148" t="e">
        <f t="shared" si="49"/>
        <v>#NUM!</v>
      </c>
      <c r="M196" s="161" t="e">
        <f t="shared" si="60"/>
        <v>#NUM!</v>
      </c>
      <c r="N196" s="145">
        <v>0</v>
      </c>
      <c r="O196" s="149">
        <f t="shared" si="61"/>
        <v>0</v>
      </c>
      <c r="Q196" s="145">
        <f t="shared" si="50"/>
        <v>0</v>
      </c>
      <c r="R196" s="148">
        <f t="shared" si="51"/>
        <v>0</v>
      </c>
      <c r="S196" s="148">
        <f t="shared" si="52"/>
        <v>0</v>
      </c>
      <c r="T196" s="148">
        <f t="shared" si="53"/>
        <v>0</v>
      </c>
      <c r="U196" s="54" t="e">
        <f t="shared" si="54"/>
        <v>#NUM!</v>
      </c>
      <c r="V196" s="131" t="e">
        <f t="shared" si="55"/>
        <v>#NUM!</v>
      </c>
      <c r="W196" s="148" t="e">
        <f t="shared" si="56"/>
        <v>#NUM!</v>
      </c>
      <c r="X196" s="148" t="e">
        <f t="shared" si="57"/>
        <v>#NUM!</v>
      </c>
      <c r="Y196" s="148" t="e">
        <f t="shared" si="58"/>
        <v>#NUM!</v>
      </c>
    </row>
    <row r="197" spans="1:25" x14ac:dyDescent="0.2">
      <c r="A197" s="145"/>
      <c r="B197" s="7">
        <f t="shared" si="62"/>
        <v>0</v>
      </c>
      <c r="C197" s="7" t="e">
        <f t="shared" si="44"/>
        <v>#NUM!</v>
      </c>
      <c r="D197" s="146" t="e">
        <f t="shared" si="63"/>
        <v>#NUM!</v>
      </c>
      <c r="E197" s="147">
        <f t="shared" si="59"/>
        <v>99.999999999999943</v>
      </c>
      <c r="F197" s="145">
        <f t="shared" si="45"/>
        <v>0</v>
      </c>
      <c r="G197" s="145"/>
      <c r="H197" s="151">
        <f t="shared" si="46"/>
        <v>0</v>
      </c>
      <c r="I197" s="145" t="e">
        <f t="shared" si="43"/>
        <v>#NUM!</v>
      </c>
      <c r="J197" s="148" t="e">
        <f t="shared" si="47"/>
        <v>#NUM!</v>
      </c>
      <c r="K197" s="148" t="e">
        <f t="shared" si="48"/>
        <v>#NUM!</v>
      </c>
      <c r="L197" s="148" t="e">
        <f t="shared" si="49"/>
        <v>#NUM!</v>
      </c>
      <c r="M197" s="161" t="e">
        <f t="shared" si="60"/>
        <v>#NUM!</v>
      </c>
      <c r="N197" s="145">
        <v>0</v>
      </c>
      <c r="O197" s="149">
        <f t="shared" si="61"/>
        <v>0</v>
      </c>
      <c r="Q197" s="145">
        <f t="shared" si="50"/>
        <v>0</v>
      </c>
      <c r="R197" s="148">
        <f t="shared" si="51"/>
        <v>0</v>
      </c>
      <c r="S197" s="148">
        <f t="shared" si="52"/>
        <v>0</v>
      </c>
      <c r="T197" s="148">
        <f t="shared" si="53"/>
        <v>0</v>
      </c>
      <c r="U197" s="54" t="e">
        <f t="shared" si="54"/>
        <v>#NUM!</v>
      </c>
      <c r="V197" s="131" t="e">
        <f t="shared" si="55"/>
        <v>#NUM!</v>
      </c>
      <c r="W197" s="148" t="e">
        <f t="shared" si="56"/>
        <v>#NUM!</v>
      </c>
      <c r="X197" s="148" t="e">
        <f t="shared" si="57"/>
        <v>#NUM!</v>
      </c>
      <c r="Y197" s="148" t="e">
        <f t="shared" si="58"/>
        <v>#NUM!</v>
      </c>
    </row>
    <row r="198" spans="1:25" x14ac:dyDescent="0.2">
      <c r="A198" s="145"/>
      <c r="B198" s="7">
        <f t="shared" si="62"/>
        <v>0</v>
      </c>
      <c r="C198" s="7" t="e">
        <f t="shared" si="44"/>
        <v>#NUM!</v>
      </c>
      <c r="D198" s="146" t="e">
        <f t="shared" si="63"/>
        <v>#NUM!</v>
      </c>
      <c r="E198" s="147">
        <f t="shared" si="59"/>
        <v>99.999999999999943</v>
      </c>
      <c r="F198" s="145">
        <f t="shared" si="45"/>
        <v>0</v>
      </c>
      <c r="G198" s="145"/>
      <c r="H198" s="151">
        <f t="shared" si="46"/>
        <v>0</v>
      </c>
      <c r="I198" s="145" t="e">
        <f t="shared" si="43"/>
        <v>#NUM!</v>
      </c>
      <c r="J198" s="148" t="e">
        <f t="shared" si="47"/>
        <v>#NUM!</v>
      </c>
      <c r="K198" s="148" t="e">
        <f t="shared" si="48"/>
        <v>#NUM!</v>
      </c>
      <c r="L198" s="148" t="e">
        <f t="shared" si="49"/>
        <v>#NUM!</v>
      </c>
      <c r="M198" s="161" t="e">
        <f t="shared" si="60"/>
        <v>#NUM!</v>
      </c>
      <c r="N198" s="145">
        <v>0</v>
      </c>
      <c r="O198" s="149">
        <f t="shared" si="61"/>
        <v>0</v>
      </c>
      <c r="Q198" s="145">
        <f t="shared" si="50"/>
        <v>0</v>
      </c>
      <c r="R198" s="148">
        <f t="shared" si="51"/>
        <v>0</v>
      </c>
      <c r="S198" s="148">
        <f t="shared" si="52"/>
        <v>0</v>
      </c>
      <c r="T198" s="148">
        <f t="shared" si="53"/>
        <v>0</v>
      </c>
      <c r="U198" s="54" t="e">
        <f t="shared" si="54"/>
        <v>#NUM!</v>
      </c>
      <c r="V198" s="131" t="e">
        <f t="shared" si="55"/>
        <v>#NUM!</v>
      </c>
      <c r="W198" s="148" t="e">
        <f t="shared" si="56"/>
        <v>#NUM!</v>
      </c>
      <c r="X198" s="148" t="e">
        <f t="shared" si="57"/>
        <v>#NUM!</v>
      </c>
      <c r="Y198" s="148" t="e">
        <f t="shared" si="58"/>
        <v>#NUM!</v>
      </c>
    </row>
    <row r="199" spans="1:25" x14ac:dyDescent="0.2">
      <c r="A199" s="145"/>
      <c r="B199" s="7">
        <f t="shared" si="62"/>
        <v>0</v>
      </c>
      <c r="C199" s="7" t="e">
        <f t="shared" si="44"/>
        <v>#NUM!</v>
      </c>
      <c r="D199" s="146" t="e">
        <f t="shared" si="63"/>
        <v>#NUM!</v>
      </c>
      <c r="E199" s="147">
        <f t="shared" si="59"/>
        <v>99.999999999999943</v>
      </c>
      <c r="F199" s="145">
        <f t="shared" si="45"/>
        <v>0</v>
      </c>
      <c r="G199" s="145"/>
      <c r="H199" s="151">
        <f t="shared" si="46"/>
        <v>0</v>
      </c>
      <c r="I199" s="145" t="e">
        <f t="shared" si="43"/>
        <v>#NUM!</v>
      </c>
      <c r="J199" s="148" t="e">
        <f t="shared" si="47"/>
        <v>#NUM!</v>
      </c>
      <c r="K199" s="148" t="e">
        <f t="shared" si="48"/>
        <v>#NUM!</v>
      </c>
      <c r="L199" s="148" t="e">
        <f t="shared" si="49"/>
        <v>#NUM!</v>
      </c>
      <c r="M199" s="161" t="e">
        <f t="shared" si="60"/>
        <v>#NUM!</v>
      </c>
      <c r="N199" s="145">
        <v>0</v>
      </c>
      <c r="O199" s="149">
        <f t="shared" si="61"/>
        <v>0</v>
      </c>
      <c r="Q199" s="145">
        <f t="shared" si="50"/>
        <v>0</v>
      </c>
      <c r="R199" s="148">
        <f t="shared" si="51"/>
        <v>0</v>
      </c>
      <c r="S199" s="148">
        <f t="shared" si="52"/>
        <v>0</v>
      </c>
      <c r="T199" s="148">
        <f t="shared" si="53"/>
        <v>0</v>
      </c>
      <c r="U199" s="54" t="e">
        <f t="shared" si="54"/>
        <v>#NUM!</v>
      </c>
      <c r="V199" s="131" t="e">
        <f t="shared" si="55"/>
        <v>#NUM!</v>
      </c>
      <c r="W199" s="148" t="e">
        <f t="shared" si="56"/>
        <v>#NUM!</v>
      </c>
      <c r="X199" s="148" t="e">
        <f t="shared" si="57"/>
        <v>#NUM!</v>
      </c>
      <c r="Y199" s="148" t="e">
        <f t="shared" si="58"/>
        <v>#NUM!</v>
      </c>
    </row>
    <row r="200" spans="1:25" x14ac:dyDescent="0.2">
      <c r="A200" s="145"/>
      <c r="B200" s="7">
        <f t="shared" si="62"/>
        <v>0</v>
      </c>
      <c r="C200" s="7" t="e">
        <f t="shared" si="44"/>
        <v>#NUM!</v>
      </c>
      <c r="D200" s="146" t="e">
        <f t="shared" si="63"/>
        <v>#NUM!</v>
      </c>
      <c r="E200" s="147">
        <f t="shared" si="59"/>
        <v>99.999999999999943</v>
      </c>
      <c r="F200" s="145">
        <f t="shared" si="45"/>
        <v>0</v>
      </c>
      <c r="G200" s="145"/>
      <c r="H200" s="151">
        <f t="shared" si="46"/>
        <v>0</v>
      </c>
      <c r="I200" s="145" t="e">
        <f t="shared" si="43"/>
        <v>#NUM!</v>
      </c>
      <c r="J200" s="148" t="e">
        <f t="shared" si="47"/>
        <v>#NUM!</v>
      </c>
      <c r="K200" s="148" t="e">
        <f t="shared" si="48"/>
        <v>#NUM!</v>
      </c>
      <c r="L200" s="148" t="e">
        <f t="shared" si="49"/>
        <v>#NUM!</v>
      </c>
      <c r="M200" s="161" t="e">
        <f t="shared" si="60"/>
        <v>#NUM!</v>
      </c>
      <c r="N200" s="145">
        <v>0</v>
      </c>
      <c r="O200" s="149">
        <f t="shared" si="61"/>
        <v>0</v>
      </c>
      <c r="Q200" s="145">
        <f t="shared" si="50"/>
        <v>0</v>
      </c>
      <c r="R200" s="148">
        <f t="shared" si="51"/>
        <v>0</v>
      </c>
      <c r="S200" s="148">
        <f t="shared" si="52"/>
        <v>0</v>
      </c>
      <c r="T200" s="148">
        <f t="shared" si="53"/>
        <v>0</v>
      </c>
      <c r="U200" s="54" t="e">
        <f t="shared" si="54"/>
        <v>#NUM!</v>
      </c>
      <c r="V200" s="131" t="e">
        <f t="shared" si="55"/>
        <v>#NUM!</v>
      </c>
      <c r="W200" s="148" t="e">
        <f t="shared" si="56"/>
        <v>#NUM!</v>
      </c>
      <c r="X200" s="148" t="e">
        <f t="shared" si="57"/>
        <v>#NUM!</v>
      </c>
      <c r="Y200" s="148" t="e">
        <f t="shared" si="58"/>
        <v>#NUM!</v>
      </c>
    </row>
    <row r="201" spans="1:25" x14ac:dyDescent="0.2">
      <c r="A201" s="145"/>
      <c r="B201" s="7">
        <f t="shared" si="62"/>
        <v>0</v>
      </c>
      <c r="C201" s="7" t="e">
        <f t="shared" si="44"/>
        <v>#NUM!</v>
      </c>
      <c r="D201" s="146" t="e">
        <f t="shared" si="63"/>
        <v>#NUM!</v>
      </c>
      <c r="E201" s="147">
        <f t="shared" si="59"/>
        <v>99.999999999999943</v>
      </c>
      <c r="F201" s="145">
        <f t="shared" si="45"/>
        <v>0</v>
      </c>
      <c r="G201" s="145"/>
      <c r="H201" s="151">
        <f t="shared" si="46"/>
        <v>0</v>
      </c>
      <c r="I201" s="145" t="e">
        <f t="shared" si="43"/>
        <v>#NUM!</v>
      </c>
      <c r="J201" s="148" t="e">
        <f t="shared" si="47"/>
        <v>#NUM!</v>
      </c>
      <c r="K201" s="148" t="e">
        <f t="shared" si="48"/>
        <v>#NUM!</v>
      </c>
      <c r="L201" s="148" t="e">
        <f t="shared" si="49"/>
        <v>#NUM!</v>
      </c>
      <c r="M201" s="161" t="e">
        <f t="shared" si="60"/>
        <v>#NUM!</v>
      </c>
      <c r="N201" s="145">
        <v>0</v>
      </c>
      <c r="O201" s="149">
        <f t="shared" si="61"/>
        <v>0</v>
      </c>
      <c r="Q201" s="145">
        <f t="shared" si="50"/>
        <v>0</v>
      </c>
      <c r="R201" s="148">
        <f t="shared" si="51"/>
        <v>0</v>
      </c>
      <c r="S201" s="148">
        <f t="shared" si="52"/>
        <v>0</v>
      </c>
      <c r="T201" s="148">
        <f t="shared" si="53"/>
        <v>0</v>
      </c>
      <c r="U201" s="54" t="e">
        <f t="shared" si="54"/>
        <v>#NUM!</v>
      </c>
      <c r="V201" s="131" t="e">
        <f t="shared" si="55"/>
        <v>#NUM!</v>
      </c>
      <c r="W201" s="148" t="e">
        <f t="shared" si="56"/>
        <v>#NUM!</v>
      </c>
      <c r="X201" s="148" t="e">
        <f t="shared" si="57"/>
        <v>#NUM!</v>
      </c>
      <c r="Y201" s="148" t="e">
        <f t="shared" si="58"/>
        <v>#NUM!</v>
      </c>
    </row>
    <row r="202" spans="1:25" x14ac:dyDescent="0.2">
      <c r="A202" s="145"/>
      <c r="B202" s="7">
        <f t="shared" si="62"/>
        <v>0</v>
      </c>
      <c r="C202" s="7" t="e">
        <f t="shared" si="44"/>
        <v>#NUM!</v>
      </c>
      <c r="D202" s="146" t="e">
        <f t="shared" si="63"/>
        <v>#NUM!</v>
      </c>
      <c r="E202" s="147">
        <f t="shared" si="59"/>
        <v>99.999999999999943</v>
      </c>
      <c r="F202" s="145">
        <f t="shared" si="45"/>
        <v>0</v>
      </c>
      <c r="G202" s="145"/>
      <c r="H202" s="151">
        <f t="shared" si="46"/>
        <v>0</v>
      </c>
      <c r="I202" s="145" t="e">
        <f t="shared" si="43"/>
        <v>#NUM!</v>
      </c>
      <c r="J202" s="148" t="e">
        <f t="shared" si="47"/>
        <v>#NUM!</v>
      </c>
      <c r="K202" s="148" t="e">
        <f t="shared" si="48"/>
        <v>#NUM!</v>
      </c>
      <c r="L202" s="148" t="e">
        <f t="shared" si="49"/>
        <v>#NUM!</v>
      </c>
      <c r="M202" s="161" t="e">
        <f t="shared" si="60"/>
        <v>#NUM!</v>
      </c>
      <c r="N202" s="145">
        <v>0</v>
      </c>
      <c r="O202" s="149">
        <f t="shared" si="61"/>
        <v>0</v>
      </c>
      <c r="Q202" s="145">
        <f t="shared" si="50"/>
        <v>0</v>
      </c>
      <c r="R202" s="148">
        <f t="shared" si="51"/>
        <v>0</v>
      </c>
      <c r="S202" s="148">
        <f t="shared" si="52"/>
        <v>0</v>
      </c>
      <c r="T202" s="148">
        <f t="shared" si="53"/>
        <v>0</v>
      </c>
      <c r="U202" s="54" t="e">
        <f t="shared" si="54"/>
        <v>#NUM!</v>
      </c>
      <c r="V202" s="131" t="e">
        <f t="shared" si="55"/>
        <v>#NUM!</v>
      </c>
      <c r="W202" s="148" t="e">
        <f t="shared" si="56"/>
        <v>#NUM!</v>
      </c>
      <c r="X202" s="148" t="e">
        <f t="shared" si="57"/>
        <v>#NUM!</v>
      </c>
      <c r="Y202" s="148" t="e">
        <f t="shared" si="58"/>
        <v>#NUM!</v>
      </c>
    </row>
    <row r="203" spans="1:25" x14ac:dyDescent="0.2">
      <c r="A203" s="145"/>
      <c r="B203" s="7">
        <f t="shared" si="62"/>
        <v>0</v>
      </c>
      <c r="C203" s="7" t="e">
        <f t="shared" si="44"/>
        <v>#NUM!</v>
      </c>
      <c r="D203" s="146" t="e">
        <f t="shared" si="63"/>
        <v>#NUM!</v>
      </c>
      <c r="E203" s="147">
        <f t="shared" si="59"/>
        <v>99.999999999999943</v>
      </c>
      <c r="F203" s="145">
        <f t="shared" si="45"/>
        <v>0</v>
      </c>
      <c r="G203" s="145"/>
      <c r="H203" s="151">
        <f t="shared" si="46"/>
        <v>0</v>
      </c>
      <c r="I203" s="145" t="e">
        <f t="shared" si="43"/>
        <v>#NUM!</v>
      </c>
      <c r="J203" s="148" t="e">
        <f t="shared" si="47"/>
        <v>#NUM!</v>
      </c>
      <c r="K203" s="148" t="e">
        <f t="shared" si="48"/>
        <v>#NUM!</v>
      </c>
      <c r="L203" s="148" t="e">
        <f t="shared" si="49"/>
        <v>#NUM!</v>
      </c>
      <c r="M203" s="161" t="e">
        <f t="shared" si="60"/>
        <v>#NUM!</v>
      </c>
      <c r="N203" s="145">
        <v>0</v>
      </c>
      <c r="O203" s="149">
        <f t="shared" si="61"/>
        <v>0</v>
      </c>
      <c r="Q203" s="145">
        <f t="shared" si="50"/>
        <v>0</v>
      </c>
      <c r="R203" s="148">
        <f t="shared" si="51"/>
        <v>0</v>
      </c>
      <c r="S203" s="148">
        <f t="shared" si="52"/>
        <v>0</v>
      </c>
      <c r="T203" s="148">
        <f t="shared" si="53"/>
        <v>0</v>
      </c>
      <c r="U203" s="54" t="e">
        <f t="shared" si="54"/>
        <v>#NUM!</v>
      </c>
      <c r="V203" s="131" t="e">
        <f t="shared" si="55"/>
        <v>#NUM!</v>
      </c>
      <c r="W203" s="148" t="e">
        <f t="shared" si="56"/>
        <v>#NUM!</v>
      </c>
      <c r="X203" s="148" t="e">
        <f t="shared" si="57"/>
        <v>#NUM!</v>
      </c>
      <c r="Y203" s="148" t="e">
        <f t="shared" si="58"/>
        <v>#NUM!</v>
      </c>
    </row>
    <row r="204" spans="1:25" x14ac:dyDescent="0.2">
      <c r="A204" s="145"/>
      <c r="B204" s="7">
        <f t="shared" si="62"/>
        <v>0</v>
      </c>
      <c r="C204" s="7" t="e">
        <f t="shared" si="44"/>
        <v>#NUM!</v>
      </c>
      <c r="D204" s="146" t="e">
        <f t="shared" si="63"/>
        <v>#NUM!</v>
      </c>
      <c r="E204" s="147">
        <f t="shared" si="59"/>
        <v>99.999999999999943</v>
      </c>
      <c r="F204" s="145">
        <f t="shared" si="45"/>
        <v>0</v>
      </c>
      <c r="G204" s="145"/>
      <c r="H204" s="151">
        <f t="shared" si="46"/>
        <v>0</v>
      </c>
      <c r="I204" s="145" t="e">
        <f t="shared" si="43"/>
        <v>#NUM!</v>
      </c>
      <c r="J204" s="148" t="e">
        <f t="shared" si="47"/>
        <v>#NUM!</v>
      </c>
      <c r="K204" s="148" t="e">
        <f t="shared" si="48"/>
        <v>#NUM!</v>
      </c>
      <c r="L204" s="148" t="e">
        <f t="shared" si="49"/>
        <v>#NUM!</v>
      </c>
      <c r="M204" s="161" t="e">
        <f t="shared" si="60"/>
        <v>#NUM!</v>
      </c>
      <c r="N204" s="145">
        <v>0</v>
      </c>
      <c r="O204" s="149">
        <f t="shared" si="61"/>
        <v>0</v>
      </c>
      <c r="Q204" s="145">
        <f t="shared" si="50"/>
        <v>0</v>
      </c>
      <c r="R204" s="148">
        <f t="shared" si="51"/>
        <v>0</v>
      </c>
      <c r="S204" s="148">
        <f t="shared" si="52"/>
        <v>0</v>
      </c>
      <c r="T204" s="148">
        <f t="shared" si="53"/>
        <v>0</v>
      </c>
      <c r="U204" s="54" t="e">
        <f t="shared" si="54"/>
        <v>#NUM!</v>
      </c>
      <c r="V204" s="131" t="e">
        <f t="shared" si="55"/>
        <v>#NUM!</v>
      </c>
      <c r="W204" s="148" t="e">
        <f t="shared" si="56"/>
        <v>#NUM!</v>
      </c>
      <c r="X204" s="148" t="e">
        <f t="shared" si="57"/>
        <v>#NUM!</v>
      </c>
      <c r="Y204" s="148" t="e">
        <f t="shared" si="58"/>
        <v>#NUM!</v>
      </c>
    </row>
    <row r="205" spans="1:25" x14ac:dyDescent="0.2">
      <c r="A205" s="145"/>
      <c r="B205" s="7">
        <f t="shared" si="62"/>
        <v>0</v>
      </c>
      <c r="C205" s="7" t="e">
        <f t="shared" si="44"/>
        <v>#NUM!</v>
      </c>
      <c r="D205" s="146" t="e">
        <f t="shared" si="63"/>
        <v>#NUM!</v>
      </c>
      <c r="E205" s="147">
        <f t="shared" si="59"/>
        <v>99.999999999999943</v>
      </c>
      <c r="F205" s="145">
        <f t="shared" si="45"/>
        <v>0</v>
      </c>
      <c r="G205" s="145"/>
      <c r="H205" s="151">
        <f t="shared" si="46"/>
        <v>0</v>
      </c>
      <c r="I205" s="145" t="e">
        <f t="shared" si="43"/>
        <v>#NUM!</v>
      </c>
      <c r="J205" s="148" t="e">
        <f t="shared" si="47"/>
        <v>#NUM!</v>
      </c>
      <c r="K205" s="148" t="e">
        <f t="shared" si="48"/>
        <v>#NUM!</v>
      </c>
      <c r="L205" s="148" t="e">
        <f t="shared" si="49"/>
        <v>#NUM!</v>
      </c>
      <c r="M205" s="161" t="e">
        <f t="shared" si="60"/>
        <v>#NUM!</v>
      </c>
      <c r="N205" s="145">
        <v>0</v>
      </c>
      <c r="O205" s="149">
        <f t="shared" si="61"/>
        <v>0</v>
      </c>
      <c r="Q205" s="145">
        <f t="shared" si="50"/>
        <v>0</v>
      </c>
      <c r="R205" s="148">
        <f t="shared" si="51"/>
        <v>0</v>
      </c>
      <c r="S205" s="148">
        <f t="shared" si="52"/>
        <v>0</v>
      </c>
      <c r="T205" s="148">
        <f t="shared" si="53"/>
        <v>0</v>
      </c>
      <c r="U205" s="54" t="e">
        <f t="shared" si="54"/>
        <v>#NUM!</v>
      </c>
      <c r="V205" s="131" t="e">
        <f t="shared" si="55"/>
        <v>#NUM!</v>
      </c>
      <c r="W205" s="148" t="e">
        <f t="shared" si="56"/>
        <v>#NUM!</v>
      </c>
      <c r="X205" s="148" t="e">
        <f t="shared" si="57"/>
        <v>#NUM!</v>
      </c>
      <c r="Y205" s="148" t="e">
        <f t="shared" si="58"/>
        <v>#NUM!</v>
      </c>
    </row>
    <row r="206" spans="1:25" x14ac:dyDescent="0.2">
      <c r="A206" s="145"/>
      <c r="B206" s="7">
        <f t="shared" si="62"/>
        <v>0</v>
      </c>
      <c r="C206" s="7" t="e">
        <f t="shared" si="44"/>
        <v>#NUM!</v>
      </c>
      <c r="D206" s="146" t="e">
        <f t="shared" si="63"/>
        <v>#NUM!</v>
      </c>
      <c r="E206" s="147">
        <f t="shared" si="59"/>
        <v>99.999999999999943</v>
      </c>
      <c r="F206" s="145">
        <f t="shared" si="45"/>
        <v>0</v>
      </c>
      <c r="G206" s="145"/>
      <c r="H206" s="151">
        <f t="shared" si="46"/>
        <v>0</v>
      </c>
      <c r="I206" s="145" t="e">
        <f t="shared" si="43"/>
        <v>#NUM!</v>
      </c>
      <c r="J206" s="148" t="e">
        <f t="shared" si="47"/>
        <v>#NUM!</v>
      </c>
      <c r="K206" s="148" t="e">
        <f t="shared" si="48"/>
        <v>#NUM!</v>
      </c>
      <c r="L206" s="148" t="e">
        <f t="shared" si="49"/>
        <v>#NUM!</v>
      </c>
      <c r="M206" s="161" t="e">
        <f t="shared" si="60"/>
        <v>#NUM!</v>
      </c>
      <c r="N206" s="145">
        <v>0</v>
      </c>
      <c r="O206" s="149">
        <f t="shared" si="61"/>
        <v>0</v>
      </c>
      <c r="Q206" s="145">
        <f t="shared" si="50"/>
        <v>0</v>
      </c>
      <c r="R206" s="148">
        <f t="shared" si="51"/>
        <v>0</v>
      </c>
      <c r="S206" s="148">
        <f t="shared" si="52"/>
        <v>0</v>
      </c>
      <c r="T206" s="148">
        <f t="shared" si="53"/>
        <v>0</v>
      </c>
      <c r="U206" s="54" t="e">
        <f t="shared" si="54"/>
        <v>#NUM!</v>
      </c>
      <c r="V206" s="131" t="e">
        <f t="shared" si="55"/>
        <v>#NUM!</v>
      </c>
      <c r="W206" s="148" t="e">
        <f t="shared" si="56"/>
        <v>#NUM!</v>
      </c>
      <c r="X206" s="148" t="e">
        <f t="shared" si="57"/>
        <v>#NUM!</v>
      </c>
      <c r="Y206" s="148" t="e">
        <f t="shared" si="58"/>
        <v>#NUM!</v>
      </c>
    </row>
    <row r="207" spans="1:25" x14ac:dyDescent="0.2">
      <c r="A207" s="145"/>
      <c r="B207" s="7">
        <f t="shared" si="62"/>
        <v>0</v>
      </c>
      <c r="C207" s="7" t="e">
        <f t="shared" si="44"/>
        <v>#NUM!</v>
      </c>
      <c r="D207" s="146" t="e">
        <f t="shared" si="63"/>
        <v>#NUM!</v>
      </c>
      <c r="E207" s="147">
        <f t="shared" si="59"/>
        <v>99.999999999999943</v>
      </c>
      <c r="F207" s="145">
        <f t="shared" si="45"/>
        <v>0</v>
      </c>
      <c r="G207" s="145"/>
      <c r="H207" s="151">
        <f t="shared" si="46"/>
        <v>0</v>
      </c>
      <c r="I207" s="145" t="e">
        <f t="shared" si="43"/>
        <v>#NUM!</v>
      </c>
      <c r="J207" s="148" t="e">
        <f t="shared" si="47"/>
        <v>#NUM!</v>
      </c>
      <c r="K207" s="148" t="e">
        <f t="shared" si="48"/>
        <v>#NUM!</v>
      </c>
      <c r="L207" s="148" t="e">
        <f t="shared" si="49"/>
        <v>#NUM!</v>
      </c>
      <c r="M207" s="161" t="e">
        <f t="shared" si="60"/>
        <v>#NUM!</v>
      </c>
      <c r="N207" s="145">
        <v>0</v>
      </c>
      <c r="O207" s="149">
        <f t="shared" si="61"/>
        <v>0</v>
      </c>
      <c r="Q207" s="145">
        <f t="shared" si="50"/>
        <v>0</v>
      </c>
      <c r="R207" s="148">
        <f t="shared" si="51"/>
        <v>0</v>
      </c>
      <c r="S207" s="148">
        <f t="shared" si="52"/>
        <v>0</v>
      </c>
      <c r="T207" s="148">
        <f t="shared" si="53"/>
        <v>0</v>
      </c>
      <c r="U207" s="54" t="e">
        <f t="shared" si="54"/>
        <v>#NUM!</v>
      </c>
      <c r="V207" s="131" t="e">
        <f t="shared" si="55"/>
        <v>#NUM!</v>
      </c>
      <c r="W207" s="148" t="e">
        <f t="shared" si="56"/>
        <v>#NUM!</v>
      </c>
      <c r="X207" s="148" t="e">
        <f t="shared" si="57"/>
        <v>#NUM!</v>
      </c>
      <c r="Y207" s="148" t="e">
        <f t="shared" si="58"/>
        <v>#NUM!</v>
      </c>
    </row>
    <row r="208" spans="1:25" x14ac:dyDescent="0.2">
      <c r="A208" s="145"/>
      <c r="B208" s="7">
        <f t="shared" si="62"/>
        <v>0</v>
      </c>
      <c r="C208" s="7" t="e">
        <f t="shared" si="44"/>
        <v>#NUM!</v>
      </c>
      <c r="D208" s="146" t="e">
        <f t="shared" si="63"/>
        <v>#NUM!</v>
      </c>
      <c r="E208" s="147">
        <f t="shared" si="59"/>
        <v>99.999999999999943</v>
      </c>
      <c r="F208" s="145">
        <f t="shared" si="45"/>
        <v>0</v>
      </c>
      <c r="G208" s="145"/>
      <c r="H208" s="151">
        <f t="shared" si="46"/>
        <v>0</v>
      </c>
      <c r="I208" s="145" t="e">
        <f t="shared" si="43"/>
        <v>#NUM!</v>
      </c>
      <c r="J208" s="148" t="e">
        <f t="shared" si="47"/>
        <v>#NUM!</v>
      </c>
      <c r="K208" s="148" t="e">
        <f t="shared" si="48"/>
        <v>#NUM!</v>
      </c>
      <c r="L208" s="148" t="e">
        <f t="shared" si="49"/>
        <v>#NUM!</v>
      </c>
      <c r="M208" s="161" t="e">
        <f t="shared" si="60"/>
        <v>#NUM!</v>
      </c>
      <c r="N208" s="145">
        <v>0</v>
      </c>
      <c r="O208" s="149">
        <f t="shared" si="61"/>
        <v>0</v>
      </c>
      <c r="Q208" s="145">
        <f t="shared" si="50"/>
        <v>0</v>
      </c>
      <c r="R208" s="148">
        <f t="shared" si="51"/>
        <v>0</v>
      </c>
      <c r="S208" s="148">
        <f t="shared" si="52"/>
        <v>0</v>
      </c>
      <c r="T208" s="148">
        <f t="shared" si="53"/>
        <v>0</v>
      </c>
      <c r="U208" s="54" t="e">
        <f t="shared" si="54"/>
        <v>#NUM!</v>
      </c>
      <c r="V208" s="131" t="e">
        <f t="shared" si="55"/>
        <v>#NUM!</v>
      </c>
      <c r="W208" s="148" t="e">
        <f t="shared" si="56"/>
        <v>#NUM!</v>
      </c>
      <c r="X208" s="148" t="e">
        <f t="shared" si="57"/>
        <v>#NUM!</v>
      </c>
      <c r="Y208" s="148" t="e">
        <f t="shared" si="58"/>
        <v>#NUM!</v>
      </c>
    </row>
    <row r="209" spans="1:25" x14ac:dyDescent="0.2">
      <c r="A209" s="145"/>
      <c r="B209" s="7">
        <f t="shared" si="62"/>
        <v>0</v>
      </c>
      <c r="C209" s="7" t="e">
        <f t="shared" si="44"/>
        <v>#NUM!</v>
      </c>
      <c r="D209" s="146" t="e">
        <f t="shared" si="63"/>
        <v>#NUM!</v>
      </c>
      <c r="E209" s="147">
        <f t="shared" si="59"/>
        <v>99.999999999999943</v>
      </c>
      <c r="F209" s="145">
        <f t="shared" si="45"/>
        <v>0</v>
      </c>
      <c r="G209" s="145"/>
      <c r="H209" s="151">
        <f t="shared" si="46"/>
        <v>0</v>
      </c>
      <c r="I209" s="145" t="e">
        <f t="shared" si="43"/>
        <v>#NUM!</v>
      </c>
      <c r="J209" s="148" t="e">
        <f t="shared" si="47"/>
        <v>#NUM!</v>
      </c>
      <c r="K209" s="148" t="e">
        <f t="shared" si="48"/>
        <v>#NUM!</v>
      </c>
      <c r="L209" s="148" t="e">
        <f t="shared" si="49"/>
        <v>#NUM!</v>
      </c>
      <c r="M209" s="161" t="e">
        <f t="shared" si="60"/>
        <v>#NUM!</v>
      </c>
      <c r="N209" s="145">
        <v>0</v>
      </c>
      <c r="O209" s="149">
        <f t="shared" si="61"/>
        <v>0</v>
      </c>
      <c r="Q209" s="145">
        <f t="shared" si="50"/>
        <v>0</v>
      </c>
      <c r="R209" s="148">
        <f t="shared" si="51"/>
        <v>0</v>
      </c>
      <c r="S209" s="148">
        <f t="shared" si="52"/>
        <v>0</v>
      </c>
      <c r="T209" s="148">
        <f t="shared" si="53"/>
        <v>0</v>
      </c>
      <c r="U209" s="54" t="e">
        <f t="shared" si="54"/>
        <v>#NUM!</v>
      </c>
      <c r="V209" s="131" t="e">
        <f t="shared" si="55"/>
        <v>#NUM!</v>
      </c>
      <c r="W209" s="148" t="e">
        <f t="shared" si="56"/>
        <v>#NUM!</v>
      </c>
      <c r="X209" s="148" t="e">
        <f t="shared" si="57"/>
        <v>#NUM!</v>
      </c>
      <c r="Y209" s="148" t="e">
        <f t="shared" si="58"/>
        <v>#NUM!</v>
      </c>
    </row>
    <row r="210" spans="1:25" x14ac:dyDescent="0.2">
      <c r="A210" s="145"/>
      <c r="B210" s="7">
        <f t="shared" si="62"/>
        <v>0</v>
      </c>
      <c r="C210" s="7" t="e">
        <f t="shared" si="44"/>
        <v>#NUM!</v>
      </c>
      <c r="D210" s="146" t="e">
        <f t="shared" si="63"/>
        <v>#NUM!</v>
      </c>
      <c r="E210" s="147">
        <f t="shared" si="59"/>
        <v>99.999999999999943</v>
      </c>
      <c r="F210" s="145">
        <f t="shared" si="45"/>
        <v>0</v>
      </c>
      <c r="G210" s="145"/>
      <c r="H210" s="151">
        <f t="shared" si="46"/>
        <v>0</v>
      </c>
      <c r="I210" s="145" t="e">
        <f t="shared" si="43"/>
        <v>#NUM!</v>
      </c>
      <c r="J210" s="148" t="e">
        <f t="shared" si="47"/>
        <v>#NUM!</v>
      </c>
      <c r="K210" s="148" t="e">
        <f t="shared" si="48"/>
        <v>#NUM!</v>
      </c>
      <c r="L210" s="148" t="e">
        <f t="shared" si="49"/>
        <v>#NUM!</v>
      </c>
      <c r="M210" s="161" t="e">
        <f t="shared" si="60"/>
        <v>#NUM!</v>
      </c>
      <c r="N210" s="145">
        <v>0</v>
      </c>
      <c r="O210" s="149">
        <f t="shared" si="61"/>
        <v>0</v>
      </c>
      <c r="Q210" s="145">
        <f t="shared" si="50"/>
        <v>0</v>
      </c>
      <c r="R210" s="148">
        <f t="shared" si="51"/>
        <v>0</v>
      </c>
      <c r="S210" s="148">
        <f t="shared" si="52"/>
        <v>0</v>
      </c>
      <c r="T210" s="148">
        <f t="shared" si="53"/>
        <v>0</v>
      </c>
      <c r="U210" s="54" t="e">
        <f t="shared" si="54"/>
        <v>#NUM!</v>
      </c>
      <c r="V210" s="131" t="e">
        <f t="shared" si="55"/>
        <v>#NUM!</v>
      </c>
      <c r="W210" s="148" t="e">
        <f t="shared" si="56"/>
        <v>#NUM!</v>
      </c>
      <c r="X210" s="148" t="e">
        <f t="shared" si="57"/>
        <v>#NUM!</v>
      </c>
      <c r="Y210" s="148" t="e">
        <f t="shared" si="58"/>
        <v>#NUM!</v>
      </c>
    </row>
    <row r="211" spans="1:25" x14ac:dyDescent="0.2">
      <c r="A211" s="145"/>
      <c r="B211" s="7">
        <f t="shared" si="62"/>
        <v>0</v>
      </c>
      <c r="C211" s="7" t="e">
        <f t="shared" si="44"/>
        <v>#NUM!</v>
      </c>
      <c r="D211" s="146" t="e">
        <f t="shared" si="63"/>
        <v>#NUM!</v>
      </c>
      <c r="E211" s="147">
        <f t="shared" si="59"/>
        <v>99.999999999999943</v>
      </c>
      <c r="F211" s="145">
        <f t="shared" si="45"/>
        <v>0</v>
      </c>
      <c r="G211" s="145"/>
      <c r="H211" s="151">
        <f t="shared" si="46"/>
        <v>0</v>
      </c>
      <c r="I211" s="145" t="e">
        <f t="shared" si="43"/>
        <v>#NUM!</v>
      </c>
      <c r="J211" s="148" t="e">
        <f t="shared" si="47"/>
        <v>#NUM!</v>
      </c>
      <c r="K211" s="148" t="e">
        <f t="shared" si="48"/>
        <v>#NUM!</v>
      </c>
      <c r="L211" s="148" t="e">
        <f t="shared" si="49"/>
        <v>#NUM!</v>
      </c>
      <c r="M211" s="161" t="e">
        <f t="shared" si="60"/>
        <v>#NUM!</v>
      </c>
      <c r="N211" s="145">
        <v>0</v>
      </c>
      <c r="O211" s="149">
        <f t="shared" si="61"/>
        <v>0</v>
      </c>
      <c r="Q211" s="145">
        <f t="shared" si="50"/>
        <v>0</v>
      </c>
      <c r="R211" s="148">
        <f t="shared" si="51"/>
        <v>0</v>
      </c>
      <c r="S211" s="148">
        <f t="shared" si="52"/>
        <v>0</v>
      </c>
      <c r="T211" s="148">
        <f t="shared" si="53"/>
        <v>0</v>
      </c>
      <c r="U211" s="54" t="e">
        <f t="shared" si="54"/>
        <v>#NUM!</v>
      </c>
      <c r="V211" s="131" t="e">
        <f t="shared" si="55"/>
        <v>#NUM!</v>
      </c>
      <c r="W211" s="148" t="e">
        <f t="shared" si="56"/>
        <v>#NUM!</v>
      </c>
      <c r="X211" s="148" t="e">
        <f t="shared" si="57"/>
        <v>#NUM!</v>
      </c>
      <c r="Y211" s="148" t="e">
        <f t="shared" si="58"/>
        <v>#NUM!</v>
      </c>
    </row>
    <row r="212" spans="1:25" x14ac:dyDescent="0.2">
      <c r="A212" s="145"/>
      <c r="B212" s="7">
        <f t="shared" si="62"/>
        <v>0</v>
      </c>
      <c r="C212" s="7" t="e">
        <f t="shared" si="44"/>
        <v>#NUM!</v>
      </c>
      <c r="D212" s="146" t="e">
        <f t="shared" si="63"/>
        <v>#NUM!</v>
      </c>
      <c r="E212" s="147">
        <f t="shared" si="59"/>
        <v>99.999999999999943</v>
      </c>
      <c r="F212" s="145">
        <f t="shared" si="45"/>
        <v>0</v>
      </c>
      <c r="G212" s="145"/>
      <c r="H212" s="151">
        <f t="shared" si="46"/>
        <v>0</v>
      </c>
      <c r="I212" s="145" t="e">
        <f t="shared" si="43"/>
        <v>#NUM!</v>
      </c>
      <c r="J212" s="148" t="e">
        <f t="shared" si="47"/>
        <v>#NUM!</v>
      </c>
      <c r="K212" s="148" t="e">
        <f t="shared" si="48"/>
        <v>#NUM!</v>
      </c>
      <c r="L212" s="148" t="e">
        <f t="shared" si="49"/>
        <v>#NUM!</v>
      </c>
      <c r="M212" s="161" t="e">
        <f t="shared" si="60"/>
        <v>#NUM!</v>
      </c>
      <c r="N212" s="145">
        <v>0</v>
      </c>
      <c r="O212" s="149">
        <f t="shared" si="61"/>
        <v>0</v>
      </c>
      <c r="Q212" s="145">
        <f t="shared" si="50"/>
        <v>0</v>
      </c>
      <c r="R212" s="148">
        <f t="shared" si="51"/>
        <v>0</v>
      </c>
      <c r="S212" s="148">
        <f t="shared" si="52"/>
        <v>0</v>
      </c>
      <c r="T212" s="148">
        <f t="shared" si="53"/>
        <v>0</v>
      </c>
      <c r="U212" s="54" t="e">
        <f t="shared" si="54"/>
        <v>#NUM!</v>
      </c>
      <c r="V212" s="131" t="e">
        <f t="shared" si="55"/>
        <v>#NUM!</v>
      </c>
      <c r="W212" s="148" t="e">
        <f t="shared" si="56"/>
        <v>#NUM!</v>
      </c>
      <c r="X212" s="148" t="e">
        <f t="shared" si="57"/>
        <v>#NUM!</v>
      </c>
      <c r="Y212" s="148" t="e">
        <f t="shared" si="58"/>
        <v>#NUM!</v>
      </c>
    </row>
    <row r="213" spans="1:25" x14ac:dyDescent="0.2">
      <c r="A213" s="145"/>
      <c r="B213" s="7">
        <f t="shared" si="62"/>
        <v>0</v>
      </c>
      <c r="C213" s="7" t="e">
        <f t="shared" si="44"/>
        <v>#NUM!</v>
      </c>
      <c r="D213" s="146" t="e">
        <f t="shared" si="63"/>
        <v>#NUM!</v>
      </c>
      <c r="E213" s="147">
        <f t="shared" si="59"/>
        <v>99.999999999999943</v>
      </c>
      <c r="F213" s="145">
        <f t="shared" si="45"/>
        <v>0</v>
      </c>
      <c r="G213" s="145"/>
      <c r="H213" s="151">
        <f t="shared" si="46"/>
        <v>0</v>
      </c>
      <c r="I213" s="145" t="e">
        <f t="shared" si="43"/>
        <v>#NUM!</v>
      </c>
      <c r="J213" s="148" t="e">
        <f t="shared" si="47"/>
        <v>#NUM!</v>
      </c>
      <c r="K213" s="148" t="e">
        <f t="shared" si="48"/>
        <v>#NUM!</v>
      </c>
      <c r="L213" s="148" t="e">
        <f t="shared" si="49"/>
        <v>#NUM!</v>
      </c>
      <c r="M213" s="161" t="e">
        <f t="shared" si="60"/>
        <v>#NUM!</v>
      </c>
      <c r="N213" s="145">
        <v>0</v>
      </c>
      <c r="O213" s="149">
        <f t="shared" si="61"/>
        <v>0</v>
      </c>
      <c r="Q213" s="145">
        <f t="shared" si="50"/>
        <v>0</v>
      </c>
      <c r="R213" s="148">
        <f t="shared" si="51"/>
        <v>0</v>
      </c>
      <c r="S213" s="148">
        <f t="shared" si="52"/>
        <v>0</v>
      </c>
      <c r="T213" s="148">
        <f t="shared" si="53"/>
        <v>0</v>
      </c>
      <c r="U213" s="54" t="e">
        <f t="shared" si="54"/>
        <v>#NUM!</v>
      </c>
      <c r="V213" s="131" t="e">
        <f t="shared" si="55"/>
        <v>#NUM!</v>
      </c>
      <c r="W213" s="148" t="e">
        <f t="shared" si="56"/>
        <v>#NUM!</v>
      </c>
      <c r="X213" s="148" t="e">
        <f t="shared" si="57"/>
        <v>#NUM!</v>
      </c>
      <c r="Y213" s="148" t="e">
        <f t="shared" si="58"/>
        <v>#NUM!</v>
      </c>
    </row>
    <row r="214" spans="1:25" x14ac:dyDescent="0.2">
      <c r="A214" s="145"/>
      <c r="B214" s="7">
        <f t="shared" si="62"/>
        <v>0</v>
      </c>
      <c r="C214" s="7" t="e">
        <f t="shared" si="44"/>
        <v>#NUM!</v>
      </c>
      <c r="D214" s="146" t="e">
        <f t="shared" si="63"/>
        <v>#NUM!</v>
      </c>
      <c r="E214" s="147">
        <f t="shared" si="59"/>
        <v>99.999999999999943</v>
      </c>
      <c r="F214" s="145">
        <f t="shared" si="45"/>
        <v>0</v>
      </c>
      <c r="G214" s="145"/>
      <c r="H214" s="151">
        <f t="shared" si="46"/>
        <v>0</v>
      </c>
      <c r="I214" s="145" t="e">
        <f t="shared" si="43"/>
        <v>#NUM!</v>
      </c>
      <c r="J214" s="148" t="e">
        <f t="shared" si="47"/>
        <v>#NUM!</v>
      </c>
      <c r="K214" s="148" t="e">
        <f t="shared" si="48"/>
        <v>#NUM!</v>
      </c>
      <c r="L214" s="148" t="e">
        <f t="shared" si="49"/>
        <v>#NUM!</v>
      </c>
      <c r="M214" s="161" t="e">
        <f t="shared" si="60"/>
        <v>#NUM!</v>
      </c>
      <c r="N214" s="145">
        <v>0</v>
      </c>
      <c r="O214" s="149">
        <f t="shared" si="61"/>
        <v>0</v>
      </c>
      <c r="Q214" s="145">
        <f t="shared" si="50"/>
        <v>0</v>
      </c>
      <c r="R214" s="148">
        <f t="shared" si="51"/>
        <v>0</v>
      </c>
      <c r="S214" s="148">
        <f t="shared" si="52"/>
        <v>0</v>
      </c>
      <c r="T214" s="148">
        <f t="shared" si="53"/>
        <v>0</v>
      </c>
      <c r="U214" s="54" t="e">
        <f t="shared" si="54"/>
        <v>#NUM!</v>
      </c>
      <c r="V214" s="131" t="e">
        <f t="shared" si="55"/>
        <v>#NUM!</v>
      </c>
      <c r="W214" s="148" t="e">
        <f t="shared" si="56"/>
        <v>#NUM!</v>
      </c>
      <c r="X214" s="148" t="e">
        <f t="shared" si="57"/>
        <v>#NUM!</v>
      </c>
      <c r="Y214" s="148" t="e">
        <f t="shared" si="58"/>
        <v>#NUM!</v>
      </c>
    </row>
    <row r="215" spans="1:25" x14ac:dyDescent="0.2">
      <c r="A215" s="145"/>
      <c r="B215" s="7">
        <f t="shared" si="62"/>
        <v>0</v>
      </c>
      <c r="C215" s="7" t="e">
        <f t="shared" si="44"/>
        <v>#NUM!</v>
      </c>
      <c r="D215" s="146" t="e">
        <f t="shared" si="63"/>
        <v>#NUM!</v>
      </c>
      <c r="E215" s="147">
        <f t="shared" si="59"/>
        <v>99.999999999999943</v>
      </c>
      <c r="F215" s="145">
        <f t="shared" si="45"/>
        <v>0</v>
      </c>
      <c r="G215" s="145"/>
      <c r="H215" s="151">
        <f t="shared" si="46"/>
        <v>0</v>
      </c>
      <c r="I215" s="145" t="e">
        <f t="shared" si="43"/>
        <v>#NUM!</v>
      </c>
      <c r="J215" s="148" t="e">
        <f t="shared" si="47"/>
        <v>#NUM!</v>
      </c>
      <c r="K215" s="148" t="e">
        <f t="shared" si="48"/>
        <v>#NUM!</v>
      </c>
      <c r="L215" s="148" t="e">
        <f t="shared" si="49"/>
        <v>#NUM!</v>
      </c>
      <c r="M215" s="161" t="e">
        <f t="shared" si="60"/>
        <v>#NUM!</v>
      </c>
      <c r="N215" s="145">
        <v>0</v>
      </c>
      <c r="O215" s="149">
        <f t="shared" si="61"/>
        <v>0</v>
      </c>
      <c r="Q215" s="145">
        <f t="shared" si="50"/>
        <v>0</v>
      </c>
      <c r="R215" s="148">
        <f t="shared" si="51"/>
        <v>0</v>
      </c>
      <c r="S215" s="148">
        <f t="shared" si="52"/>
        <v>0</v>
      </c>
      <c r="T215" s="148">
        <f t="shared" si="53"/>
        <v>0</v>
      </c>
      <c r="U215" s="54" t="e">
        <f t="shared" si="54"/>
        <v>#NUM!</v>
      </c>
      <c r="V215" s="131" t="e">
        <f t="shared" si="55"/>
        <v>#NUM!</v>
      </c>
      <c r="W215" s="148" t="e">
        <f t="shared" si="56"/>
        <v>#NUM!</v>
      </c>
      <c r="X215" s="148" t="e">
        <f t="shared" si="57"/>
        <v>#NUM!</v>
      </c>
      <c r="Y215" s="148" t="e">
        <f t="shared" si="58"/>
        <v>#NUM!</v>
      </c>
    </row>
    <row r="216" spans="1:25" x14ac:dyDescent="0.2">
      <c r="A216" s="145"/>
      <c r="B216" s="7">
        <f t="shared" si="62"/>
        <v>0</v>
      </c>
      <c r="C216" s="7" t="e">
        <f t="shared" si="44"/>
        <v>#NUM!</v>
      </c>
      <c r="D216" s="146" t="e">
        <f t="shared" si="63"/>
        <v>#NUM!</v>
      </c>
      <c r="E216" s="147">
        <f t="shared" si="59"/>
        <v>99.999999999999943</v>
      </c>
      <c r="F216" s="145">
        <f t="shared" si="45"/>
        <v>0</v>
      </c>
      <c r="G216" s="145"/>
      <c r="H216" s="151">
        <f t="shared" si="46"/>
        <v>0</v>
      </c>
      <c r="I216" s="145" t="e">
        <f t="shared" si="43"/>
        <v>#NUM!</v>
      </c>
      <c r="J216" s="148" t="e">
        <f t="shared" si="47"/>
        <v>#NUM!</v>
      </c>
      <c r="K216" s="148" t="e">
        <f t="shared" si="48"/>
        <v>#NUM!</v>
      </c>
      <c r="L216" s="148" t="e">
        <f t="shared" si="49"/>
        <v>#NUM!</v>
      </c>
      <c r="M216" s="161" t="e">
        <f t="shared" si="60"/>
        <v>#NUM!</v>
      </c>
      <c r="N216" s="145">
        <v>0</v>
      </c>
      <c r="O216" s="149">
        <f t="shared" si="61"/>
        <v>0</v>
      </c>
      <c r="Q216" s="145">
        <f t="shared" si="50"/>
        <v>0</v>
      </c>
      <c r="R216" s="148">
        <f t="shared" si="51"/>
        <v>0</v>
      </c>
      <c r="S216" s="148">
        <f t="shared" si="52"/>
        <v>0</v>
      </c>
      <c r="T216" s="148">
        <f t="shared" si="53"/>
        <v>0</v>
      </c>
      <c r="U216" s="54" t="e">
        <f t="shared" si="54"/>
        <v>#NUM!</v>
      </c>
      <c r="V216" s="131" t="e">
        <f t="shared" si="55"/>
        <v>#NUM!</v>
      </c>
      <c r="W216" s="148" t="e">
        <f t="shared" si="56"/>
        <v>#NUM!</v>
      </c>
      <c r="X216" s="148" t="e">
        <f t="shared" si="57"/>
        <v>#NUM!</v>
      </c>
      <c r="Y216" s="148" t="e">
        <f t="shared" si="58"/>
        <v>#NUM!</v>
      </c>
    </row>
    <row r="217" spans="1:25" x14ac:dyDescent="0.2">
      <c r="A217" s="145"/>
      <c r="B217" s="7">
        <f t="shared" si="62"/>
        <v>0</v>
      </c>
      <c r="C217" s="7" t="e">
        <f t="shared" si="44"/>
        <v>#NUM!</v>
      </c>
      <c r="D217" s="146" t="e">
        <f t="shared" si="63"/>
        <v>#NUM!</v>
      </c>
      <c r="E217" s="147">
        <f t="shared" si="59"/>
        <v>99.999999999999943</v>
      </c>
      <c r="F217" s="145">
        <f t="shared" si="45"/>
        <v>0</v>
      </c>
      <c r="G217" s="145"/>
      <c r="H217" s="151">
        <f t="shared" si="46"/>
        <v>0</v>
      </c>
      <c r="I217" s="145" t="e">
        <f t="shared" si="43"/>
        <v>#NUM!</v>
      </c>
      <c r="J217" s="148" t="e">
        <f t="shared" si="47"/>
        <v>#NUM!</v>
      </c>
      <c r="K217" s="148" t="e">
        <f t="shared" si="48"/>
        <v>#NUM!</v>
      </c>
      <c r="L217" s="148" t="e">
        <f t="shared" si="49"/>
        <v>#NUM!</v>
      </c>
      <c r="M217" s="161" t="e">
        <f t="shared" si="60"/>
        <v>#NUM!</v>
      </c>
      <c r="N217" s="145">
        <v>0</v>
      </c>
      <c r="O217" s="149">
        <f t="shared" si="61"/>
        <v>0</v>
      </c>
      <c r="Q217" s="145">
        <f t="shared" si="50"/>
        <v>0</v>
      </c>
      <c r="R217" s="148">
        <f t="shared" si="51"/>
        <v>0</v>
      </c>
      <c r="S217" s="148">
        <f t="shared" si="52"/>
        <v>0</v>
      </c>
      <c r="T217" s="148">
        <f t="shared" si="53"/>
        <v>0</v>
      </c>
      <c r="U217" s="54" t="e">
        <f t="shared" si="54"/>
        <v>#NUM!</v>
      </c>
      <c r="V217" s="131" t="e">
        <f t="shared" si="55"/>
        <v>#NUM!</v>
      </c>
      <c r="W217" s="148" t="e">
        <f t="shared" si="56"/>
        <v>#NUM!</v>
      </c>
      <c r="X217" s="148" t="e">
        <f t="shared" si="57"/>
        <v>#NUM!</v>
      </c>
      <c r="Y217" s="148" t="e">
        <f t="shared" si="58"/>
        <v>#NUM!</v>
      </c>
    </row>
    <row r="218" spans="1:25" x14ac:dyDescent="0.2">
      <c r="A218" s="145"/>
      <c r="B218" s="7">
        <f t="shared" si="62"/>
        <v>0</v>
      </c>
      <c r="C218" s="7" t="e">
        <f t="shared" si="44"/>
        <v>#NUM!</v>
      </c>
      <c r="D218" s="146" t="e">
        <f t="shared" si="63"/>
        <v>#NUM!</v>
      </c>
      <c r="E218" s="147">
        <f t="shared" si="59"/>
        <v>99.999999999999943</v>
      </c>
      <c r="F218" s="145">
        <f t="shared" si="45"/>
        <v>0</v>
      </c>
      <c r="G218" s="145"/>
      <c r="H218" s="151">
        <f t="shared" si="46"/>
        <v>0</v>
      </c>
      <c r="I218" s="145" t="e">
        <f t="shared" si="43"/>
        <v>#NUM!</v>
      </c>
      <c r="J218" s="148" t="e">
        <f t="shared" si="47"/>
        <v>#NUM!</v>
      </c>
      <c r="K218" s="148" t="e">
        <f t="shared" si="48"/>
        <v>#NUM!</v>
      </c>
      <c r="L218" s="148" t="e">
        <f t="shared" si="49"/>
        <v>#NUM!</v>
      </c>
      <c r="M218" s="161" t="e">
        <f t="shared" si="60"/>
        <v>#NUM!</v>
      </c>
      <c r="N218" s="145">
        <v>0</v>
      </c>
      <c r="O218" s="149">
        <f t="shared" si="61"/>
        <v>0</v>
      </c>
      <c r="Q218" s="145">
        <f t="shared" si="50"/>
        <v>0</v>
      </c>
      <c r="R218" s="148">
        <f t="shared" si="51"/>
        <v>0</v>
      </c>
      <c r="S218" s="148">
        <f t="shared" si="52"/>
        <v>0</v>
      </c>
      <c r="T218" s="148">
        <f t="shared" si="53"/>
        <v>0</v>
      </c>
      <c r="U218" s="54" t="e">
        <f t="shared" si="54"/>
        <v>#NUM!</v>
      </c>
      <c r="V218" s="131" t="e">
        <f t="shared" si="55"/>
        <v>#NUM!</v>
      </c>
      <c r="W218" s="148" t="e">
        <f t="shared" si="56"/>
        <v>#NUM!</v>
      </c>
      <c r="X218" s="148" t="e">
        <f t="shared" si="57"/>
        <v>#NUM!</v>
      </c>
      <c r="Y218" s="148" t="e">
        <f t="shared" si="58"/>
        <v>#NUM!</v>
      </c>
    </row>
    <row r="219" spans="1:25" x14ac:dyDescent="0.2">
      <c r="A219" s="145"/>
      <c r="B219" s="7">
        <f t="shared" si="62"/>
        <v>0</v>
      </c>
      <c r="C219" s="7" t="e">
        <f t="shared" si="44"/>
        <v>#NUM!</v>
      </c>
      <c r="D219" s="146" t="e">
        <f t="shared" si="63"/>
        <v>#NUM!</v>
      </c>
      <c r="E219" s="147">
        <f t="shared" si="59"/>
        <v>99.999999999999943</v>
      </c>
      <c r="F219" s="145">
        <f t="shared" si="45"/>
        <v>0</v>
      </c>
      <c r="G219" s="145"/>
      <c r="H219" s="151">
        <f t="shared" si="46"/>
        <v>0</v>
      </c>
      <c r="I219" s="145" t="e">
        <f t="shared" si="43"/>
        <v>#NUM!</v>
      </c>
      <c r="J219" s="148" t="e">
        <f t="shared" si="47"/>
        <v>#NUM!</v>
      </c>
      <c r="K219" s="148" t="e">
        <f t="shared" si="48"/>
        <v>#NUM!</v>
      </c>
      <c r="L219" s="148" t="e">
        <f t="shared" si="49"/>
        <v>#NUM!</v>
      </c>
      <c r="M219" s="161" t="e">
        <f t="shared" si="60"/>
        <v>#NUM!</v>
      </c>
      <c r="N219" s="145">
        <v>0</v>
      </c>
      <c r="O219" s="149">
        <f t="shared" si="61"/>
        <v>0</v>
      </c>
      <c r="Q219" s="145">
        <f t="shared" si="50"/>
        <v>0</v>
      </c>
      <c r="R219" s="148">
        <f t="shared" si="51"/>
        <v>0</v>
      </c>
      <c r="S219" s="148">
        <f t="shared" si="52"/>
        <v>0</v>
      </c>
      <c r="T219" s="148">
        <f t="shared" si="53"/>
        <v>0</v>
      </c>
      <c r="U219" s="54" t="e">
        <f t="shared" si="54"/>
        <v>#NUM!</v>
      </c>
      <c r="V219" s="131" t="e">
        <f t="shared" si="55"/>
        <v>#NUM!</v>
      </c>
      <c r="W219" s="148" t="e">
        <f t="shared" si="56"/>
        <v>#NUM!</v>
      </c>
      <c r="X219" s="148" t="e">
        <f t="shared" si="57"/>
        <v>#NUM!</v>
      </c>
      <c r="Y219" s="148" t="e">
        <f t="shared" si="58"/>
        <v>#NUM!</v>
      </c>
    </row>
    <row r="220" spans="1:25" x14ac:dyDescent="0.2">
      <c r="A220" s="145"/>
      <c r="B220" s="7">
        <f t="shared" si="62"/>
        <v>0</v>
      </c>
      <c r="C220" s="7" t="e">
        <f t="shared" si="44"/>
        <v>#NUM!</v>
      </c>
      <c r="D220" s="146" t="e">
        <f t="shared" si="63"/>
        <v>#NUM!</v>
      </c>
      <c r="E220" s="147">
        <f t="shared" si="59"/>
        <v>99.999999999999943</v>
      </c>
      <c r="F220" s="145">
        <f t="shared" si="45"/>
        <v>0</v>
      </c>
      <c r="G220" s="145"/>
      <c r="H220" s="151">
        <f t="shared" si="46"/>
        <v>0</v>
      </c>
      <c r="I220" s="145" t="e">
        <f t="shared" si="43"/>
        <v>#NUM!</v>
      </c>
      <c r="J220" s="148" t="e">
        <f t="shared" si="47"/>
        <v>#NUM!</v>
      </c>
      <c r="K220" s="148" t="e">
        <f t="shared" si="48"/>
        <v>#NUM!</v>
      </c>
      <c r="L220" s="148" t="e">
        <f t="shared" si="49"/>
        <v>#NUM!</v>
      </c>
      <c r="M220" s="161" t="e">
        <f t="shared" si="60"/>
        <v>#NUM!</v>
      </c>
      <c r="N220" s="145">
        <v>0</v>
      </c>
      <c r="O220" s="149">
        <f t="shared" si="61"/>
        <v>0</v>
      </c>
      <c r="Q220" s="145">
        <f t="shared" si="50"/>
        <v>0</v>
      </c>
      <c r="R220" s="148">
        <f t="shared" si="51"/>
        <v>0</v>
      </c>
      <c r="S220" s="148">
        <f t="shared" si="52"/>
        <v>0</v>
      </c>
      <c r="T220" s="148">
        <f t="shared" si="53"/>
        <v>0</v>
      </c>
      <c r="U220" s="54" t="e">
        <f t="shared" si="54"/>
        <v>#NUM!</v>
      </c>
      <c r="V220" s="131" t="e">
        <f t="shared" si="55"/>
        <v>#NUM!</v>
      </c>
      <c r="W220" s="148" t="e">
        <f t="shared" si="56"/>
        <v>#NUM!</v>
      </c>
      <c r="X220" s="148" t="e">
        <f t="shared" si="57"/>
        <v>#NUM!</v>
      </c>
      <c r="Y220" s="148" t="e">
        <f t="shared" si="58"/>
        <v>#NUM!</v>
      </c>
    </row>
    <row r="221" spans="1:25" x14ac:dyDescent="0.2">
      <c r="A221" s="145"/>
      <c r="B221" s="7">
        <f t="shared" si="62"/>
        <v>0</v>
      </c>
      <c r="C221" s="7" t="e">
        <f t="shared" si="44"/>
        <v>#NUM!</v>
      </c>
      <c r="D221" s="146" t="e">
        <f t="shared" si="63"/>
        <v>#NUM!</v>
      </c>
      <c r="E221" s="147">
        <f t="shared" si="59"/>
        <v>99.999999999999943</v>
      </c>
      <c r="F221" s="145">
        <f t="shared" si="45"/>
        <v>0</v>
      </c>
      <c r="G221" s="145"/>
      <c r="H221" s="151">
        <f t="shared" si="46"/>
        <v>0</v>
      </c>
      <c r="I221" s="145" t="e">
        <f t="shared" si="43"/>
        <v>#NUM!</v>
      </c>
      <c r="J221" s="148" t="e">
        <f t="shared" si="47"/>
        <v>#NUM!</v>
      </c>
      <c r="K221" s="148" t="e">
        <f t="shared" si="48"/>
        <v>#NUM!</v>
      </c>
      <c r="L221" s="148" t="e">
        <f t="shared" si="49"/>
        <v>#NUM!</v>
      </c>
      <c r="M221" s="161" t="e">
        <f t="shared" si="60"/>
        <v>#NUM!</v>
      </c>
      <c r="N221" s="145">
        <v>0</v>
      </c>
      <c r="O221" s="149">
        <f t="shared" si="61"/>
        <v>0</v>
      </c>
      <c r="Q221" s="145">
        <f t="shared" si="50"/>
        <v>0</v>
      </c>
      <c r="R221" s="148">
        <f t="shared" si="51"/>
        <v>0</v>
      </c>
      <c r="S221" s="148">
        <f t="shared" si="52"/>
        <v>0</v>
      </c>
      <c r="T221" s="148">
        <f t="shared" si="53"/>
        <v>0</v>
      </c>
      <c r="U221" s="54" t="e">
        <f t="shared" si="54"/>
        <v>#NUM!</v>
      </c>
      <c r="V221" s="131" t="e">
        <f t="shared" si="55"/>
        <v>#NUM!</v>
      </c>
      <c r="W221" s="148" t="e">
        <f t="shared" si="56"/>
        <v>#NUM!</v>
      </c>
      <c r="X221" s="148" t="e">
        <f t="shared" si="57"/>
        <v>#NUM!</v>
      </c>
      <c r="Y221" s="148" t="e">
        <f t="shared" si="58"/>
        <v>#NUM!</v>
      </c>
    </row>
    <row r="222" spans="1:25" x14ac:dyDescent="0.2">
      <c r="A222" s="145"/>
      <c r="B222" s="7">
        <f t="shared" si="62"/>
        <v>0</v>
      </c>
      <c r="C222" s="7" t="e">
        <f t="shared" si="44"/>
        <v>#NUM!</v>
      </c>
      <c r="D222" s="146" t="e">
        <f t="shared" si="63"/>
        <v>#NUM!</v>
      </c>
      <c r="E222" s="147">
        <f t="shared" si="59"/>
        <v>99.999999999999943</v>
      </c>
      <c r="F222" s="145">
        <f t="shared" si="45"/>
        <v>0</v>
      </c>
      <c r="G222" s="145"/>
      <c r="H222" s="151">
        <f t="shared" si="46"/>
        <v>0</v>
      </c>
      <c r="I222" s="145" t="e">
        <f t="shared" ref="I222:I250" si="64">D222*F222</f>
        <v>#NUM!</v>
      </c>
      <c r="J222" s="148" t="e">
        <f t="shared" si="47"/>
        <v>#NUM!</v>
      </c>
      <c r="K222" s="148" t="e">
        <f t="shared" si="48"/>
        <v>#NUM!</v>
      </c>
      <c r="L222" s="148" t="e">
        <f t="shared" si="49"/>
        <v>#NUM!</v>
      </c>
      <c r="M222" s="161" t="e">
        <f t="shared" si="60"/>
        <v>#NUM!</v>
      </c>
      <c r="N222" s="145">
        <v>0</v>
      </c>
      <c r="O222" s="149">
        <f t="shared" si="61"/>
        <v>0</v>
      </c>
      <c r="Q222" s="145">
        <f t="shared" si="50"/>
        <v>0</v>
      </c>
      <c r="R222" s="148">
        <f t="shared" si="51"/>
        <v>0</v>
      </c>
      <c r="S222" s="148">
        <f t="shared" si="52"/>
        <v>0</v>
      </c>
      <c r="T222" s="148">
        <f t="shared" si="53"/>
        <v>0</v>
      </c>
      <c r="U222" s="54" t="e">
        <f t="shared" si="54"/>
        <v>#NUM!</v>
      </c>
      <c r="V222" s="131" t="e">
        <f t="shared" si="55"/>
        <v>#NUM!</v>
      </c>
      <c r="W222" s="148" t="e">
        <f t="shared" si="56"/>
        <v>#NUM!</v>
      </c>
      <c r="X222" s="148" t="e">
        <f t="shared" si="57"/>
        <v>#NUM!</v>
      </c>
      <c r="Y222" s="148" t="e">
        <f t="shared" si="58"/>
        <v>#NUM!</v>
      </c>
    </row>
    <row r="223" spans="1:25" x14ac:dyDescent="0.2">
      <c r="A223" s="145"/>
      <c r="B223" s="7">
        <f t="shared" si="62"/>
        <v>0</v>
      </c>
      <c r="C223" s="7" t="e">
        <f t="shared" ref="C223:C250" si="65">IF(A223=0,IF(B223&gt;0,IF(C222&lt;10,10,-LOG(0,2)),-LOG(0,2)),-LOG(A223,2))</f>
        <v>#NUM!</v>
      </c>
      <c r="D223" s="146" t="e">
        <f t="shared" si="63"/>
        <v>#NUM!</v>
      </c>
      <c r="E223" s="147">
        <f t="shared" si="59"/>
        <v>99.999999999999943</v>
      </c>
      <c r="F223" s="145">
        <f t="shared" ref="F223:F250" si="66">(G223*100)/$A$10</f>
        <v>0</v>
      </c>
      <c r="G223" s="145"/>
      <c r="H223" s="151">
        <f t="shared" ref="H223:H250" si="67">A223*1000</f>
        <v>0</v>
      </c>
      <c r="I223" s="145" t="e">
        <f t="shared" si="64"/>
        <v>#NUM!</v>
      </c>
      <c r="J223" s="148" t="e">
        <f t="shared" ref="J223:J250" si="68">(F223)*(D223-$B$4)^2</f>
        <v>#NUM!</v>
      </c>
      <c r="K223" s="148" t="e">
        <f t="shared" ref="K223:K250" si="69">(F223)*(D223-$B$4)^3</f>
        <v>#NUM!</v>
      </c>
      <c r="L223" s="148" t="e">
        <f t="shared" ref="L223:L250" si="70">(F223)*(D223-$B$4)^4</f>
        <v>#NUM!</v>
      </c>
      <c r="M223" s="161" t="e">
        <f t="shared" si="60"/>
        <v>#NUM!</v>
      </c>
      <c r="N223" s="145">
        <v>0</v>
      </c>
      <c r="O223" s="149">
        <f t="shared" si="61"/>
        <v>0</v>
      </c>
      <c r="Q223" s="145">
        <f t="shared" ref="Q223:Q250" si="71">(B223*1000)*F223</f>
        <v>0</v>
      </c>
      <c r="R223" s="148">
        <f t="shared" ref="R223:R250" si="72">(F223)*((B223*1000)-$B$15)^2</f>
        <v>0</v>
      </c>
      <c r="S223" s="148">
        <f t="shared" ref="S223:S250" si="73">(F223)*((B223*1000)-$B$15)^3</f>
        <v>0</v>
      </c>
      <c r="T223" s="148">
        <f t="shared" ref="T223:T250" si="74">(F223)*((B223*1000)-$B$15)^4</f>
        <v>0</v>
      </c>
      <c r="U223" s="54" t="e">
        <f t="shared" ref="U223:U250" si="75">LOG(((2^(-D223))*1000),10)</f>
        <v>#NUM!</v>
      </c>
      <c r="V223" s="131" t="e">
        <f t="shared" ref="V223:V250" si="76">U223*F223</f>
        <v>#NUM!</v>
      </c>
      <c r="W223" s="148" t="e">
        <f t="shared" ref="W223:W250" si="77">(F223)*(U223-LOG($E$15))^2</f>
        <v>#NUM!</v>
      </c>
      <c r="X223" s="148" t="e">
        <f t="shared" ref="X223:X250" si="78">(F223)*(U223-LOG($E$15))^3</f>
        <v>#NUM!</v>
      </c>
      <c r="Y223" s="148" t="e">
        <f t="shared" ref="Y223:Y250" si="79">(F223)*(U223-LOG($E$15))^4</f>
        <v>#NUM!</v>
      </c>
    </row>
    <row r="224" spans="1:25" x14ac:dyDescent="0.2">
      <c r="A224" s="145"/>
      <c r="B224" s="7">
        <f t="shared" si="62"/>
        <v>0</v>
      </c>
      <c r="C224" s="7" t="e">
        <f t="shared" si="65"/>
        <v>#NUM!</v>
      </c>
      <c r="D224" s="146" t="e">
        <f t="shared" si="63"/>
        <v>#NUM!</v>
      </c>
      <c r="E224" s="147">
        <f t="shared" ref="E224:E250" si="80">F224+E223</f>
        <v>99.999999999999943</v>
      </c>
      <c r="F224" s="145">
        <f t="shared" si="66"/>
        <v>0</v>
      </c>
      <c r="G224" s="145"/>
      <c r="H224" s="151">
        <f t="shared" si="67"/>
        <v>0</v>
      </c>
      <c r="I224" s="145" t="e">
        <f t="shared" si="64"/>
        <v>#NUM!</v>
      </c>
      <c r="J224" s="148" t="e">
        <f t="shared" si="68"/>
        <v>#NUM!</v>
      </c>
      <c r="K224" s="148" t="e">
        <f t="shared" si="69"/>
        <v>#NUM!</v>
      </c>
      <c r="L224" s="148" t="e">
        <f t="shared" si="70"/>
        <v>#NUM!</v>
      </c>
      <c r="M224" s="161" t="e">
        <f t="shared" ref="M224:M250" si="81">((2^(-D224))*1000)</f>
        <v>#NUM!</v>
      </c>
      <c r="N224" s="145">
        <v>0</v>
      </c>
      <c r="O224" s="149">
        <f t="shared" ref="O224:O250" si="82">(N224*100)/$A$13</f>
        <v>0</v>
      </c>
      <c r="Q224" s="145">
        <f t="shared" si="71"/>
        <v>0</v>
      </c>
      <c r="R224" s="148">
        <f t="shared" si="72"/>
        <v>0</v>
      </c>
      <c r="S224" s="148">
        <f t="shared" si="73"/>
        <v>0</v>
      </c>
      <c r="T224" s="148">
        <f t="shared" si="74"/>
        <v>0</v>
      </c>
      <c r="U224" s="54" t="e">
        <f t="shared" si="75"/>
        <v>#NUM!</v>
      </c>
      <c r="V224" s="131" t="e">
        <f t="shared" si="76"/>
        <v>#NUM!</v>
      </c>
      <c r="W224" s="148" t="e">
        <f t="shared" si="77"/>
        <v>#NUM!</v>
      </c>
      <c r="X224" s="148" t="e">
        <f t="shared" si="78"/>
        <v>#NUM!</v>
      </c>
      <c r="Y224" s="148" t="e">
        <f t="shared" si="79"/>
        <v>#NUM!</v>
      </c>
    </row>
    <row r="225" spans="1:25" x14ac:dyDescent="0.2">
      <c r="A225" s="145"/>
      <c r="B225" s="7">
        <f t="shared" ref="B225:B250" si="83">IF(A225=0,IF(A224&gt;0,IF(B224&gt;0.001,((A224+(2^(-10)))/2),0),0),(A224+A225)/2)</f>
        <v>0</v>
      </c>
      <c r="C225" s="7" t="e">
        <f t="shared" si="65"/>
        <v>#NUM!</v>
      </c>
      <c r="D225" s="146" t="e">
        <f t="shared" si="63"/>
        <v>#NUM!</v>
      </c>
      <c r="E225" s="147">
        <f t="shared" si="80"/>
        <v>99.999999999999943</v>
      </c>
      <c r="F225" s="145">
        <f t="shared" si="66"/>
        <v>0</v>
      </c>
      <c r="G225" s="145"/>
      <c r="H225" s="151">
        <f t="shared" si="67"/>
        <v>0</v>
      </c>
      <c r="I225" s="145" t="e">
        <f t="shared" si="64"/>
        <v>#NUM!</v>
      </c>
      <c r="J225" s="148" t="e">
        <f t="shared" si="68"/>
        <v>#NUM!</v>
      </c>
      <c r="K225" s="148" t="e">
        <f t="shared" si="69"/>
        <v>#NUM!</v>
      </c>
      <c r="L225" s="148" t="e">
        <f t="shared" si="70"/>
        <v>#NUM!</v>
      </c>
      <c r="M225" s="161" t="e">
        <f t="shared" si="81"/>
        <v>#NUM!</v>
      </c>
      <c r="N225" s="145">
        <v>0</v>
      </c>
      <c r="O225" s="149">
        <f t="shared" si="82"/>
        <v>0</v>
      </c>
      <c r="Q225" s="145">
        <f t="shared" si="71"/>
        <v>0</v>
      </c>
      <c r="R225" s="148">
        <f t="shared" si="72"/>
        <v>0</v>
      </c>
      <c r="S225" s="148">
        <f t="shared" si="73"/>
        <v>0</v>
      </c>
      <c r="T225" s="148">
        <f t="shared" si="74"/>
        <v>0</v>
      </c>
      <c r="U225" s="54" t="e">
        <f t="shared" si="75"/>
        <v>#NUM!</v>
      </c>
      <c r="V225" s="131" t="e">
        <f t="shared" si="76"/>
        <v>#NUM!</v>
      </c>
      <c r="W225" s="148" t="e">
        <f t="shared" si="77"/>
        <v>#NUM!</v>
      </c>
      <c r="X225" s="148" t="e">
        <f t="shared" si="78"/>
        <v>#NUM!</v>
      </c>
      <c r="Y225" s="148" t="e">
        <f t="shared" si="79"/>
        <v>#NUM!</v>
      </c>
    </row>
    <row r="226" spans="1:25" x14ac:dyDescent="0.2">
      <c r="A226" s="145"/>
      <c r="B226" s="7">
        <f t="shared" si="83"/>
        <v>0</v>
      </c>
      <c r="C226" s="7" t="e">
        <f t="shared" si="65"/>
        <v>#NUM!</v>
      </c>
      <c r="D226" s="146" t="e">
        <f t="shared" si="63"/>
        <v>#NUM!</v>
      </c>
      <c r="E226" s="147">
        <f t="shared" si="80"/>
        <v>99.999999999999943</v>
      </c>
      <c r="F226" s="145">
        <f t="shared" si="66"/>
        <v>0</v>
      </c>
      <c r="G226" s="145"/>
      <c r="H226" s="151">
        <f t="shared" si="67"/>
        <v>0</v>
      </c>
      <c r="I226" s="145" t="e">
        <f t="shared" si="64"/>
        <v>#NUM!</v>
      </c>
      <c r="J226" s="148" t="e">
        <f t="shared" si="68"/>
        <v>#NUM!</v>
      </c>
      <c r="K226" s="148" t="e">
        <f t="shared" si="69"/>
        <v>#NUM!</v>
      </c>
      <c r="L226" s="148" t="e">
        <f t="shared" si="70"/>
        <v>#NUM!</v>
      </c>
      <c r="M226" s="161" t="e">
        <f t="shared" si="81"/>
        <v>#NUM!</v>
      </c>
      <c r="N226" s="145">
        <v>0</v>
      </c>
      <c r="O226" s="149">
        <f t="shared" si="82"/>
        <v>0</v>
      </c>
      <c r="Q226" s="145">
        <f t="shared" si="71"/>
        <v>0</v>
      </c>
      <c r="R226" s="148">
        <f t="shared" si="72"/>
        <v>0</v>
      </c>
      <c r="S226" s="148">
        <f t="shared" si="73"/>
        <v>0</v>
      </c>
      <c r="T226" s="148">
        <f t="shared" si="74"/>
        <v>0</v>
      </c>
      <c r="U226" s="54" t="e">
        <f t="shared" si="75"/>
        <v>#NUM!</v>
      </c>
      <c r="V226" s="131" t="e">
        <f t="shared" si="76"/>
        <v>#NUM!</v>
      </c>
      <c r="W226" s="148" t="e">
        <f t="shared" si="77"/>
        <v>#NUM!</v>
      </c>
      <c r="X226" s="148" t="e">
        <f t="shared" si="78"/>
        <v>#NUM!</v>
      </c>
      <c r="Y226" s="148" t="e">
        <f t="shared" si="79"/>
        <v>#NUM!</v>
      </c>
    </row>
    <row r="227" spans="1:25" x14ac:dyDescent="0.2">
      <c r="A227" s="145"/>
      <c r="B227" s="7">
        <f t="shared" si="83"/>
        <v>0</v>
      </c>
      <c r="C227" s="7" t="e">
        <f t="shared" si="65"/>
        <v>#NUM!</v>
      </c>
      <c r="D227" s="146" t="e">
        <f t="shared" si="63"/>
        <v>#NUM!</v>
      </c>
      <c r="E227" s="147">
        <f t="shared" si="80"/>
        <v>99.999999999999943</v>
      </c>
      <c r="F227" s="145">
        <f t="shared" si="66"/>
        <v>0</v>
      </c>
      <c r="G227" s="145"/>
      <c r="H227" s="151">
        <f t="shared" si="67"/>
        <v>0</v>
      </c>
      <c r="I227" s="145" t="e">
        <f t="shared" si="64"/>
        <v>#NUM!</v>
      </c>
      <c r="J227" s="148" t="e">
        <f t="shared" si="68"/>
        <v>#NUM!</v>
      </c>
      <c r="K227" s="148" t="e">
        <f t="shared" si="69"/>
        <v>#NUM!</v>
      </c>
      <c r="L227" s="148" t="e">
        <f t="shared" si="70"/>
        <v>#NUM!</v>
      </c>
      <c r="M227" s="161" t="e">
        <f t="shared" si="81"/>
        <v>#NUM!</v>
      </c>
      <c r="N227" s="145">
        <v>0</v>
      </c>
      <c r="O227" s="149">
        <f t="shared" si="82"/>
        <v>0</v>
      </c>
      <c r="Q227" s="145">
        <f t="shared" si="71"/>
        <v>0</v>
      </c>
      <c r="R227" s="148">
        <f t="shared" si="72"/>
        <v>0</v>
      </c>
      <c r="S227" s="148">
        <f t="shared" si="73"/>
        <v>0</v>
      </c>
      <c r="T227" s="148">
        <f t="shared" si="74"/>
        <v>0</v>
      </c>
      <c r="U227" s="54" t="e">
        <f t="shared" si="75"/>
        <v>#NUM!</v>
      </c>
      <c r="V227" s="131" t="e">
        <f t="shared" si="76"/>
        <v>#NUM!</v>
      </c>
      <c r="W227" s="148" t="e">
        <f t="shared" si="77"/>
        <v>#NUM!</v>
      </c>
      <c r="X227" s="148" t="e">
        <f t="shared" si="78"/>
        <v>#NUM!</v>
      </c>
      <c r="Y227" s="148" t="e">
        <f t="shared" si="79"/>
        <v>#NUM!</v>
      </c>
    </row>
    <row r="228" spans="1:25" x14ac:dyDescent="0.2">
      <c r="A228" s="145"/>
      <c r="B228" s="7">
        <f t="shared" si="83"/>
        <v>0</v>
      </c>
      <c r="C228" s="7" t="e">
        <f t="shared" si="65"/>
        <v>#NUM!</v>
      </c>
      <c r="D228" s="146" t="e">
        <f t="shared" si="63"/>
        <v>#NUM!</v>
      </c>
      <c r="E228" s="147">
        <f t="shared" si="80"/>
        <v>99.999999999999943</v>
      </c>
      <c r="F228" s="145">
        <f t="shared" si="66"/>
        <v>0</v>
      </c>
      <c r="G228" s="145"/>
      <c r="H228" s="151">
        <f t="shared" si="67"/>
        <v>0</v>
      </c>
      <c r="I228" s="145" t="e">
        <f t="shared" si="64"/>
        <v>#NUM!</v>
      </c>
      <c r="J228" s="148" t="e">
        <f t="shared" si="68"/>
        <v>#NUM!</v>
      </c>
      <c r="K228" s="148" t="e">
        <f t="shared" si="69"/>
        <v>#NUM!</v>
      </c>
      <c r="L228" s="148" t="e">
        <f t="shared" si="70"/>
        <v>#NUM!</v>
      </c>
      <c r="M228" s="161" t="e">
        <f t="shared" si="81"/>
        <v>#NUM!</v>
      </c>
      <c r="N228" s="145">
        <v>0</v>
      </c>
      <c r="O228" s="149">
        <f t="shared" si="82"/>
        <v>0</v>
      </c>
      <c r="Q228" s="145">
        <f t="shared" si="71"/>
        <v>0</v>
      </c>
      <c r="R228" s="148">
        <f t="shared" si="72"/>
        <v>0</v>
      </c>
      <c r="S228" s="148">
        <f t="shared" si="73"/>
        <v>0</v>
      </c>
      <c r="T228" s="148">
        <f t="shared" si="74"/>
        <v>0</v>
      </c>
      <c r="U228" s="54" t="e">
        <f t="shared" si="75"/>
        <v>#NUM!</v>
      </c>
      <c r="V228" s="131" t="e">
        <f t="shared" si="76"/>
        <v>#NUM!</v>
      </c>
      <c r="W228" s="148" t="e">
        <f t="shared" si="77"/>
        <v>#NUM!</v>
      </c>
      <c r="X228" s="148" t="e">
        <f t="shared" si="78"/>
        <v>#NUM!</v>
      </c>
      <c r="Y228" s="148" t="e">
        <f t="shared" si="79"/>
        <v>#NUM!</v>
      </c>
    </row>
    <row r="229" spans="1:25" x14ac:dyDescent="0.2">
      <c r="A229" s="145"/>
      <c r="B229" s="7">
        <f t="shared" si="83"/>
        <v>0</v>
      </c>
      <c r="C229" s="7" t="e">
        <f t="shared" si="65"/>
        <v>#NUM!</v>
      </c>
      <c r="D229" s="146" t="e">
        <f t="shared" si="63"/>
        <v>#NUM!</v>
      </c>
      <c r="E229" s="147">
        <f t="shared" si="80"/>
        <v>99.999999999999943</v>
      </c>
      <c r="F229" s="145">
        <f t="shared" si="66"/>
        <v>0</v>
      </c>
      <c r="G229" s="145"/>
      <c r="H229" s="151">
        <f t="shared" si="67"/>
        <v>0</v>
      </c>
      <c r="I229" s="145" t="e">
        <f t="shared" si="64"/>
        <v>#NUM!</v>
      </c>
      <c r="J229" s="148" t="e">
        <f t="shared" si="68"/>
        <v>#NUM!</v>
      </c>
      <c r="K229" s="148" t="e">
        <f t="shared" si="69"/>
        <v>#NUM!</v>
      </c>
      <c r="L229" s="148" t="e">
        <f t="shared" si="70"/>
        <v>#NUM!</v>
      </c>
      <c r="M229" s="161" t="e">
        <f t="shared" si="81"/>
        <v>#NUM!</v>
      </c>
      <c r="N229" s="145">
        <v>0</v>
      </c>
      <c r="O229" s="149">
        <f t="shared" si="82"/>
        <v>0</v>
      </c>
      <c r="Q229" s="145">
        <f t="shared" si="71"/>
        <v>0</v>
      </c>
      <c r="R229" s="148">
        <f t="shared" si="72"/>
        <v>0</v>
      </c>
      <c r="S229" s="148">
        <f t="shared" si="73"/>
        <v>0</v>
      </c>
      <c r="T229" s="148">
        <f t="shared" si="74"/>
        <v>0</v>
      </c>
      <c r="U229" s="54" t="e">
        <f t="shared" si="75"/>
        <v>#NUM!</v>
      </c>
      <c r="V229" s="131" t="e">
        <f t="shared" si="76"/>
        <v>#NUM!</v>
      </c>
      <c r="W229" s="148" t="e">
        <f t="shared" si="77"/>
        <v>#NUM!</v>
      </c>
      <c r="X229" s="148" t="e">
        <f t="shared" si="78"/>
        <v>#NUM!</v>
      </c>
      <c r="Y229" s="148" t="e">
        <f t="shared" si="79"/>
        <v>#NUM!</v>
      </c>
    </row>
    <row r="230" spans="1:25" x14ac:dyDescent="0.2">
      <c r="A230" s="145"/>
      <c r="B230" s="7">
        <f t="shared" si="83"/>
        <v>0</v>
      </c>
      <c r="C230" s="7" t="e">
        <f t="shared" si="65"/>
        <v>#NUM!</v>
      </c>
      <c r="D230" s="146" t="e">
        <f t="shared" si="63"/>
        <v>#NUM!</v>
      </c>
      <c r="E230" s="147">
        <f t="shared" si="80"/>
        <v>99.999999999999943</v>
      </c>
      <c r="F230" s="145">
        <f t="shared" si="66"/>
        <v>0</v>
      </c>
      <c r="G230" s="145"/>
      <c r="H230" s="151">
        <f t="shared" si="67"/>
        <v>0</v>
      </c>
      <c r="I230" s="145" t="e">
        <f t="shared" si="64"/>
        <v>#NUM!</v>
      </c>
      <c r="J230" s="148" t="e">
        <f t="shared" si="68"/>
        <v>#NUM!</v>
      </c>
      <c r="K230" s="148" t="e">
        <f t="shared" si="69"/>
        <v>#NUM!</v>
      </c>
      <c r="L230" s="148" t="e">
        <f t="shared" si="70"/>
        <v>#NUM!</v>
      </c>
      <c r="M230" s="161" t="e">
        <f t="shared" si="81"/>
        <v>#NUM!</v>
      </c>
      <c r="N230" s="145">
        <v>0</v>
      </c>
      <c r="O230" s="149">
        <f t="shared" si="82"/>
        <v>0</v>
      </c>
      <c r="Q230" s="145">
        <f t="shared" si="71"/>
        <v>0</v>
      </c>
      <c r="R230" s="148">
        <f t="shared" si="72"/>
        <v>0</v>
      </c>
      <c r="S230" s="148">
        <f t="shared" si="73"/>
        <v>0</v>
      </c>
      <c r="T230" s="148">
        <f t="shared" si="74"/>
        <v>0</v>
      </c>
      <c r="U230" s="54" t="e">
        <f t="shared" si="75"/>
        <v>#NUM!</v>
      </c>
      <c r="V230" s="131" t="e">
        <f t="shared" si="76"/>
        <v>#NUM!</v>
      </c>
      <c r="W230" s="148" t="e">
        <f t="shared" si="77"/>
        <v>#NUM!</v>
      </c>
      <c r="X230" s="148" t="e">
        <f t="shared" si="78"/>
        <v>#NUM!</v>
      </c>
      <c r="Y230" s="148" t="e">
        <f t="shared" si="79"/>
        <v>#NUM!</v>
      </c>
    </row>
    <row r="231" spans="1:25" x14ac:dyDescent="0.2">
      <c r="A231" s="145"/>
      <c r="B231" s="7">
        <f t="shared" si="83"/>
        <v>0</v>
      </c>
      <c r="C231" s="7" t="e">
        <f t="shared" si="65"/>
        <v>#NUM!</v>
      </c>
      <c r="D231" s="146" t="e">
        <f t="shared" si="63"/>
        <v>#NUM!</v>
      </c>
      <c r="E231" s="147">
        <f t="shared" si="80"/>
        <v>99.999999999999943</v>
      </c>
      <c r="F231" s="145">
        <f t="shared" si="66"/>
        <v>0</v>
      </c>
      <c r="G231" s="145"/>
      <c r="H231" s="151">
        <f t="shared" si="67"/>
        <v>0</v>
      </c>
      <c r="I231" s="145" t="e">
        <f t="shared" si="64"/>
        <v>#NUM!</v>
      </c>
      <c r="J231" s="148" t="e">
        <f t="shared" si="68"/>
        <v>#NUM!</v>
      </c>
      <c r="K231" s="148" t="e">
        <f t="shared" si="69"/>
        <v>#NUM!</v>
      </c>
      <c r="L231" s="148" t="e">
        <f t="shared" si="70"/>
        <v>#NUM!</v>
      </c>
      <c r="M231" s="161" t="e">
        <f t="shared" si="81"/>
        <v>#NUM!</v>
      </c>
      <c r="N231" s="145">
        <v>0</v>
      </c>
      <c r="O231" s="149">
        <f t="shared" si="82"/>
        <v>0</v>
      </c>
      <c r="Q231" s="145">
        <f t="shared" si="71"/>
        <v>0</v>
      </c>
      <c r="R231" s="148">
        <f t="shared" si="72"/>
        <v>0</v>
      </c>
      <c r="S231" s="148">
        <f t="shared" si="73"/>
        <v>0</v>
      </c>
      <c r="T231" s="148">
        <f t="shared" si="74"/>
        <v>0</v>
      </c>
      <c r="U231" s="54" t="e">
        <f t="shared" si="75"/>
        <v>#NUM!</v>
      </c>
      <c r="V231" s="131" t="e">
        <f t="shared" si="76"/>
        <v>#NUM!</v>
      </c>
      <c r="W231" s="148" t="e">
        <f t="shared" si="77"/>
        <v>#NUM!</v>
      </c>
      <c r="X231" s="148" t="e">
        <f t="shared" si="78"/>
        <v>#NUM!</v>
      </c>
      <c r="Y231" s="148" t="e">
        <f t="shared" si="79"/>
        <v>#NUM!</v>
      </c>
    </row>
    <row r="232" spans="1:25" x14ac:dyDescent="0.2">
      <c r="A232" s="145"/>
      <c r="B232" s="7">
        <f t="shared" si="83"/>
        <v>0</v>
      </c>
      <c r="C232" s="7" t="e">
        <f t="shared" si="65"/>
        <v>#NUM!</v>
      </c>
      <c r="D232" s="146" t="e">
        <f t="shared" si="63"/>
        <v>#NUM!</v>
      </c>
      <c r="E232" s="147">
        <f t="shared" si="80"/>
        <v>99.999999999999943</v>
      </c>
      <c r="F232" s="145">
        <f t="shared" si="66"/>
        <v>0</v>
      </c>
      <c r="G232" s="145"/>
      <c r="H232" s="151">
        <f t="shared" si="67"/>
        <v>0</v>
      </c>
      <c r="I232" s="145" t="e">
        <f t="shared" si="64"/>
        <v>#NUM!</v>
      </c>
      <c r="J232" s="148" t="e">
        <f t="shared" si="68"/>
        <v>#NUM!</v>
      </c>
      <c r="K232" s="148" t="e">
        <f t="shared" si="69"/>
        <v>#NUM!</v>
      </c>
      <c r="L232" s="148" t="e">
        <f t="shared" si="70"/>
        <v>#NUM!</v>
      </c>
      <c r="M232" s="161" t="e">
        <f t="shared" si="81"/>
        <v>#NUM!</v>
      </c>
      <c r="N232" s="145">
        <v>0</v>
      </c>
      <c r="O232" s="149">
        <f t="shared" si="82"/>
        <v>0</v>
      </c>
      <c r="Q232" s="145">
        <f t="shared" si="71"/>
        <v>0</v>
      </c>
      <c r="R232" s="148">
        <f t="shared" si="72"/>
        <v>0</v>
      </c>
      <c r="S232" s="148">
        <f t="shared" si="73"/>
        <v>0</v>
      </c>
      <c r="T232" s="148">
        <f t="shared" si="74"/>
        <v>0</v>
      </c>
      <c r="U232" s="54" t="e">
        <f t="shared" si="75"/>
        <v>#NUM!</v>
      </c>
      <c r="V232" s="131" t="e">
        <f t="shared" si="76"/>
        <v>#NUM!</v>
      </c>
      <c r="W232" s="148" t="e">
        <f t="shared" si="77"/>
        <v>#NUM!</v>
      </c>
      <c r="X232" s="148" t="e">
        <f t="shared" si="78"/>
        <v>#NUM!</v>
      </c>
      <c r="Y232" s="148" t="e">
        <f t="shared" si="79"/>
        <v>#NUM!</v>
      </c>
    </row>
    <row r="233" spans="1:25" x14ac:dyDescent="0.2">
      <c r="A233" s="145"/>
      <c r="B233" s="7">
        <f t="shared" si="83"/>
        <v>0</v>
      </c>
      <c r="C233" s="7" t="e">
        <f t="shared" si="65"/>
        <v>#NUM!</v>
      </c>
      <c r="D233" s="146" t="e">
        <f t="shared" si="63"/>
        <v>#NUM!</v>
      </c>
      <c r="E233" s="147">
        <f t="shared" si="80"/>
        <v>99.999999999999943</v>
      </c>
      <c r="F233" s="145">
        <f t="shared" si="66"/>
        <v>0</v>
      </c>
      <c r="G233" s="145"/>
      <c r="H233" s="151">
        <f t="shared" si="67"/>
        <v>0</v>
      </c>
      <c r="I233" s="145" t="e">
        <f t="shared" si="64"/>
        <v>#NUM!</v>
      </c>
      <c r="J233" s="148" t="e">
        <f t="shared" si="68"/>
        <v>#NUM!</v>
      </c>
      <c r="K233" s="148" t="e">
        <f t="shared" si="69"/>
        <v>#NUM!</v>
      </c>
      <c r="L233" s="148" t="e">
        <f t="shared" si="70"/>
        <v>#NUM!</v>
      </c>
      <c r="M233" s="161" t="e">
        <f t="shared" si="81"/>
        <v>#NUM!</v>
      </c>
      <c r="N233" s="145">
        <v>0</v>
      </c>
      <c r="O233" s="149">
        <f t="shared" si="82"/>
        <v>0</v>
      </c>
      <c r="Q233" s="145">
        <f t="shared" si="71"/>
        <v>0</v>
      </c>
      <c r="R233" s="148">
        <f t="shared" si="72"/>
        <v>0</v>
      </c>
      <c r="S233" s="148">
        <f t="shared" si="73"/>
        <v>0</v>
      </c>
      <c r="T233" s="148">
        <f t="shared" si="74"/>
        <v>0</v>
      </c>
      <c r="U233" s="54" t="e">
        <f t="shared" si="75"/>
        <v>#NUM!</v>
      </c>
      <c r="V233" s="131" t="e">
        <f t="shared" si="76"/>
        <v>#NUM!</v>
      </c>
      <c r="W233" s="148" t="e">
        <f t="shared" si="77"/>
        <v>#NUM!</v>
      </c>
      <c r="X233" s="148" t="e">
        <f t="shared" si="78"/>
        <v>#NUM!</v>
      </c>
      <c r="Y233" s="148" t="e">
        <f t="shared" si="79"/>
        <v>#NUM!</v>
      </c>
    </row>
    <row r="234" spans="1:25" x14ac:dyDescent="0.2">
      <c r="A234" s="145"/>
      <c r="B234" s="7">
        <f t="shared" si="83"/>
        <v>0</v>
      </c>
      <c r="C234" s="7" t="e">
        <f t="shared" si="65"/>
        <v>#NUM!</v>
      </c>
      <c r="D234" s="146" t="e">
        <f t="shared" si="63"/>
        <v>#NUM!</v>
      </c>
      <c r="E234" s="147">
        <f t="shared" si="80"/>
        <v>99.999999999999943</v>
      </c>
      <c r="F234" s="145">
        <f t="shared" si="66"/>
        <v>0</v>
      </c>
      <c r="G234" s="145"/>
      <c r="H234" s="151">
        <f t="shared" si="67"/>
        <v>0</v>
      </c>
      <c r="I234" s="145" t="e">
        <f t="shared" si="64"/>
        <v>#NUM!</v>
      </c>
      <c r="J234" s="148" t="e">
        <f t="shared" si="68"/>
        <v>#NUM!</v>
      </c>
      <c r="K234" s="148" t="e">
        <f t="shared" si="69"/>
        <v>#NUM!</v>
      </c>
      <c r="L234" s="148" t="e">
        <f t="shared" si="70"/>
        <v>#NUM!</v>
      </c>
      <c r="M234" s="161" t="e">
        <f t="shared" si="81"/>
        <v>#NUM!</v>
      </c>
      <c r="N234" s="145">
        <v>0</v>
      </c>
      <c r="O234" s="149">
        <f t="shared" si="82"/>
        <v>0</v>
      </c>
      <c r="Q234" s="145">
        <f t="shared" si="71"/>
        <v>0</v>
      </c>
      <c r="R234" s="148">
        <f t="shared" si="72"/>
        <v>0</v>
      </c>
      <c r="S234" s="148">
        <f t="shared" si="73"/>
        <v>0</v>
      </c>
      <c r="T234" s="148">
        <f t="shared" si="74"/>
        <v>0</v>
      </c>
      <c r="U234" s="54" t="e">
        <f t="shared" si="75"/>
        <v>#NUM!</v>
      </c>
      <c r="V234" s="131" t="e">
        <f t="shared" si="76"/>
        <v>#NUM!</v>
      </c>
      <c r="W234" s="148" t="e">
        <f t="shared" si="77"/>
        <v>#NUM!</v>
      </c>
      <c r="X234" s="148" t="e">
        <f t="shared" si="78"/>
        <v>#NUM!</v>
      </c>
      <c r="Y234" s="148" t="e">
        <f t="shared" si="79"/>
        <v>#NUM!</v>
      </c>
    </row>
    <row r="235" spans="1:25" x14ac:dyDescent="0.2">
      <c r="A235" s="145"/>
      <c r="B235" s="7">
        <f t="shared" si="83"/>
        <v>0</v>
      </c>
      <c r="C235" s="7" t="e">
        <f t="shared" si="65"/>
        <v>#NUM!</v>
      </c>
      <c r="D235" s="146" t="e">
        <f t="shared" si="63"/>
        <v>#NUM!</v>
      </c>
      <c r="E235" s="147">
        <f t="shared" si="80"/>
        <v>99.999999999999943</v>
      </c>
      <c r="F235" s="145">
        <f t="shared" si="66"/>
        <v>0</v>
      </c>
      <c r="G235" s="145"/>
      <c r="H235" s="151">
        <f t="shared" si="67"/>
        <v>0</v>
      </c>
      <c r="I235" s="145" t="e">
        <f t="shared" si="64"/>
        <v>#NUM!</v>
      </c>
      <c r="J235" s="148" t="e">
        <f t="shared" si="68"/>
        <v>#NUM!</v>
      </c>
      <c r="K235" s="148" t="e">
        <f t="shared" si="69"/>
        <v>#NUM!</v>
      </c>
      <c r="L235" s="148" t="e">
        <f t="shared" si="70"/>
        <v>#NUM!</v>
      </c>
      <c r="M235" s="161" t="e">
        <f t="shared" si="81"/>
        <v>#NUM!</v>
      </c>
      <c r="N235" s="145">
        <v>0</v>
      </c>
      <c r="O235" s="149">
        <f t="shared" si="82"/>
        <v>0</v>
      </c>
      <c r="Q235" s="145">
        <f t="shared" si="71"/>
        <v>0</v>
      </c>
      <c r="R235" s="148">
        <f t="shared" si="72"/>
        <v>0</v>
      </c>
      <c r="S235" s="148">
        <f t="shared" si="73"/>
        <v>0</v>
      </c>
      <c r="T235" s="148">
        <f t="shared" si="74"/>
        <v>0</v>
      </c>
      <c r="U235" s="54" t="e">
        <f t="shared" si="75"/>
        <v>#NUM!</v>
      </c>
      <c r="V235" s="131" t="e">
        <f t="shared" si="76"/>
        <v>#NUM!</v>
      </c>
      <c r="W235" s="148" t="e">
        <f t="shared" si="77"/>
        <v>#NUM!</v>
      </c>
      <c r="X235" s="148" t="e">
        <f t="shared" si="78"/>
        <v>#NUM!</v>
      </c>
      <c r="Y235" s="148" t="e">
        <f t="shared" si="79"/>
        <v>#NUM!</v>
      </c>
    </row>
    <row r="236" spans="1:25" x14ac:dyDescent="0.2">
      <c r="A236" s="145"/>
      <c r="B236" s="7">
        <f t="shared" si="83"/>
        <v>0</v>
      </c>
      <c r="C236" s="7" t="e">
        <f t="shared" si="65"/>
        <v>#NUM!</v>
      </c>
      <c r="D236" s="146" t="e">
        <f t="shared" si="63"/>
        <v>#NUM!</v>
      </c>
      <c r="E236" s="147">
        <f t="shared" si="80"/>
        <v>99.999999999999943</v>
      </c>
      <c r="F236" s="145">
        <f t="shared" si="66"/>
        <v>0</v>
      </c>
      <c r="G236" s="145"/>
      <c r="H236" s="151">
        <f t="shared" si="67"/>
        <v>0</v>
      </c>
      <c r="I236" s="145" t="e">
        <f t="shared" si="64"/>
        <v>#NUM!</v>
      </c>
      <c r="J236" s="148" t="e">
        <f t="shared" si="68"/>
        <v>#NUM!</v>
      </c>
      <c r="K236" s="148" t="e">
        <f t="shared" si="69"/>
        <v>#NUM!</v>
      </c>
      <c r="L236" s="148" t="e">
        <f t="shared" si="70"/>
        <v>#NUM!</v>
      </c>
      <c r="M236" s="161" t="e">
        <f t="shared" si="81"/>
        <v>#NUM!</v>
      </c>
      <c r="N236" s="145">
        <v>0</v>
      </c>
      <c r="O236" s="149">
        <f t="shared" si="82"/>
        <v>0</v>
      </c>
      <c r="Q236" s="145">
        <f t="shared" si="71"/>
        <v>0</v>
      </c>
      <c r="R236" s="148">
        <f t="shared" si="72"/>
        <v>0</v>
      </c>
      <c r="S236" s="148">
        <f t="shared" si="73"/>
        <v>0</v>
      </c>
      <c r="T236" s="148">
        <f t="shared" si="74"/>
        <v>0</v>
      </c>
      <c r="U236" s="54" t="e">
        <f t="shared" si="75"/>
        <v>#NUM!</v>
      </c>
      <c r="V236" s="131" t="e">
        <f t="shared" si="76"/>
        <v>#NUM!</v>
      </c>
      <c r="W236" s="148" t="e">
        <f t="shared" si="77"/>
        <v>#NUM!</v>
      </c>
      <c r="X236" s="148" t="e">
        <f t="shared" si="78"/>
        <v>#NUM!</v>
      </c>
      <c r="Y236" s="148" t="e">
        <f t="shared" si="79"/>
        <v>#NUM!</v>
      </c>
    </row>
    <row r="237" spans="1:25" x14ac:dyDescent="0.2">
      <c r="A237" s="145"/>
      <c r="B237" s="7">
        <f t="shared" si="83"/>
        <v>0</v>
      </c>
      <c r="C237" s="7" t="e">
        <f t="shared" si="65"/>
        <v>#NUM!</v>
      </c>
      <c r="D237" s="146" t="e">
        <f t="shared" si="63"/>
        <v>#NUM!</v>
      </c>
      <c r="E237" s="147">
        <f t="shared" si="80"/>
        <v>99.999999999999943</v>
      </c>
      <c r="F237" s="145">
        <f t="shared" si="66"/>
        <v>0</v>
      </c>
      <c r="G237" s="145"/>
      <c r="H237" s="151">
        <f t="shared" si="67"/>
        <v>0</v>
      </c>
      <c r="I237" s="145" t="e">
        <f t="shared" si="64"/>
        <v>#NUM!</v>
      </c>
      <c r="J237" s="148" t="e">
        <f t="shared" si="68"/>
        <v>#NUM!</v>
      </c>
      <c r="K237" s="148" t="e">
        <f t="shared" si="69"/>
        <v>#NUM!</v>
      </c>
      <c r="L237" s="148" t="e">
        <f t="shared" si="70"/>
        <v>#NUM!</v>
      </c>
      <c r="M237" s="161" t="e">
        <f t="shared" si="81"/>
        <v>#NUM!</v>
      </c>
      <c r="N237" s="145">
        <v>0</v>
      </c>
      <c r="O237" s="149">
        <f t="shared" si="82"/>
        <v>0</v>
      </c>
      <c r="Q237" s="145">
        <f t="shared" si="71"/>
        <v>0</v>
      </c>
      <c r="R237" s="148">
        <f t="shared" si="72"/>
        <v>0</v>
      </c>
      <c r="S237" s="148">
        <f t="shared" si="73"/>
        <v>0</v>
      </c>
      <c r="T237" s="148">
        <f t="shared" si="74"/>
        <v>0</v>
      </c>
      <c r="U237" s="54" t="e">
        <f t="shared" si="75"/>
        <v>#NUM!</v>
      </c>
      <c r="V237" s="131" t="e">
        <f t="shared" si="76"/>
        <v>#NUM!</v>
      </c>
      <c r="W237" s="148" t="e">
        <f t="shared" si="77"/>
        <v>#NUM!</v>
      </c>
      <c r="X237" s="148" t="e">
        <f t="shared" si="78"/>
        <v>#NUM!</v>
      </c>
      <c r="Y237" s="148" t="e">
        <f t="shared" si="79"/>
        <v>#NUM!</v>
      </c>
    </row>
    <row r="238" spans="1:25" x14ac:dyDescent="0.2">
      <c r="A238" s="145"/>
      <c r="B238" s="7">
        <f t="shared" si="83"/>
        <v>0</v>
      </c>
      <c r="C238" s="7" t="e">
        <f t="shared" si="65"/>
        <v>#NUM!</v>
      </c>
      <c r="D238" s="146" t="e">
        <f t="shared" si="63"/>
        <v>#NUM!</v>
      </c>
      <c r="E238" s="147">
        <f t="shared" si="80"/>
        <v>99.999999999999943</v>
      </c>
      <c r="F238" s="145">
        <f t="shared" si="66"/>
        <v>0</v>
      </c>
      <c r="G238" s="145"/>
      <c r="H238" s="151">
        <f t="shared" si="67"/>
        <v>0</v>
      </c>
      <c r="I238" s="145" t="e">
        <f t="shared" si="64"/>
        <v>#NUM!</v>
      </c>
      <c r="J238" s="148" t="e">
        <f t="shared" si="68"/>
        <v>#NUM!</v>
      </c>
      <c r="K238" s="148" t="e">
        <f t="shared" si="69"/>
        <v>#NUM!</v>
      </c>
      <c r="L238" s="148" t="e">
        <f t="shared" si="70"/>
        <v>#NUM!</v>
      </c>
      <c r="M238" s="161" t="e">
        <f t="shared" si="81"/>
        <v>#NUM!</v>
      </c>
      <c r="N238" s="145">
        <v>0</v>
      </c>
      <c r="O238" s="149">
        <f t="shared" si="82"/>
        <v>0</v>
      </c>
      <c r="Q238" s="145">
        <f t="shared" si="71"/>
        <v>0</v>
      </c>
      <c r="R238" s="148">
        <f t="shared" si="72"/>
        <v>0</v>
      </c>
      <c r="S238" s="148">
        <f t="shared" si="73"/>
        <v>0</v>
      </c>
      <c r="T238" s="148">
        <f t="shared" si="74"/>
        <v>0</v>
      </c>
      <c r="U238" s="54" t="e">
        <f t="shared" si="75"/>
        <v>#NUM!</v>
      </c>
      <c r="V238" s="131" t="e">
        <f t="shared" si="76"/>
        <v>#NUM!</v>
      </c>
      <c r="W238" s="148" t="e">
        <f t="shared" si="77"/>
        <v>#NUM!</v>
      </c>
      <c r="X238" s="148" t="e">
        <f t="shared" si="78"/>
        <v>#NUM!</v>
      </c>
      <c r="Y238" s="148" t="e">
        <f t="shared" si="79"/>
        <v>#NUM!</v>
      </c>
    </row>
    <row r="239" spans="1:25" x14ac:dyDescent="0.2">
      <c r="A239" s="145"/>
      <c r="B239" s="7">
        <f t="shared" si="83"/>
        <v>0</v>
      </c>
      <c r="C239" s="7" t="e">
        <f t="shared" si="65"/>
        <v>#NUM!</v>
      </c>
      <c r="D239" s="146" t="e">
        <f t="shared" si="63"/>
        <v>#NUM!</v>
      </c>
      <c r="E239" s="147">
        <f t="shared" si="80"/>
        <v>99.999999999999943</v>
      </c>
      <c r="F239" s="145">
        <f t="shared" si="66"/>
        <v>0</v>
      </c>
      <c r="G239" s="145"/>
      <c r="H239" s="151">
        <f t="shared" si="67"/>
        <v>0</v>
      </c>
      <c r="I239" s="145" t="e">
        <f t="shared" si="64"/>
        <v>#NUM!</v>
      </c>
      <c r="J239" s="148" t="e">
        <f t="shared" si="68"/>
        <v>#NUM!</v>
      </c>
      <c r="K239" s="148" t="e">
        <f t="shared" si="69"/>
        <v>#NUM!</v>
      </c>
      <c r="L239" s="148" t="e">
        <f t="shared" si="70"/>
        <v>#NUM!</v>
      </c>
      <c r="M239" s="161" t="e">
        <f t="shared" si="81"/>
        <v>#NUM!</v>
      </c>
      <c r="N239" s="145">
        <v>0</v>
      </c>
      <c r="O239" s="149">
        <f t="shared" si="82"/>
        <v>0</v>
      </c>
      <c r="Q239" s="145">
        <f t="shared" si="71"/>
        <v>0</v>
      </c>
      <c r="R239" s="148">
        <f t="shared" si="72"/>
        <v>0</v>
      </c>
      <c r="S239" s="148">
        <f t="shared" si="73"/>
        <v>0</v>
      </c>
      <c r="T239" s="148">
        <f t="shared" si="74"/>
        <v>0</v>
      </c>
      <c r="U239" s="54" t="e">
        <f t="shared" si="75"/>
        <v>#NUM!</v>
      </c>
      <c r="V239" s="131" t="e">
        <f t="shared" si="76"/>
        <v>#NUM!</v>
      </c>
      <c r="W239" s="148" t="e">
        <f t="shared" si="77"/>
        <v>#NUM!</v>
      </c>
      <c r="X239" s="148" t="e">
        <f t="shared" si="78"/>
        <v>#NUM!</v>
      </c>
      <c r="Y239" s="148" t="e">
        <f t="shared" si="79"/>
        <v>#NUM!</v>
      </c>
    </row>
    <row r="240" spans="1:25" x14ac:dyDescent="0.2">
      <c r="A240" s="145"/>
      <c r="B240" s="7">
        <f t="shared" si="83"/>
        <v>0</v>
      </c>
      <c r="C240" s="7" t="e">
        <f t="shared" si="65"/>
        <v>#NUM!</v>
      </c>
      <c r="D240" s="146" t="e">
        <f t="shared" si="63"/>
        <v>#NUM!</v>
      </c>
      <c r="E240" s="147">
        <f t="shared" si="80"/>
        <v>99.999999999999943</v>
      </c>
      <c r="F240" s="145">
        <f t="shared" si="66"/>
        <v>0</v>
      </c>
      <c r="G240" s="145"/>
      <c r="H240" s="151">
        <f t="shared" si="67"/>
        <v>0</v>
      </c>
      <c r="I240" s="145" t="e">
        <f t="shared" si="64"/>
        <v>#NUM!</v>
      </c>
      <c r="J240" s="148" t="e">
        <f t="shared" si="68"/>
        <v>#NUM!</v>
      </c>
      <c r="K240" s="148" t="e">
        <f t="shared" si="69"/>
        <v>#NUM!</v>
      </c>
      <c r="L240" s="148" t="e">
        <f t="shared" si="70"/>
        <v>#NUM!</v>
      </c>
      <c r="M240" s="161" t="e">
        <f t="shared" si="81"/>
        <v>#NUM!</v>
      </c>
      <c r="N240" s="145">
        <v>0</v>
      </c>
      <c r="O240" s="149">
        <f t="shared" si="82"/>
        <v>0</v>
      </c>
      <c r="Q240" s="145">
        <f t="shared" si="71"/>
        <v>0</v>
      </c>
      <c r="R240" s="148">
        <f t="shared" si="72"/>
        <v>0</v>
      </c>
      <c r="S240" s="148">
        <f t="shared" si="73"/>
        <v>0</v>
      </c>
      <c r="T240" s="148">
        <f t="shared" si="74"/>
        <v>0</v>
      </c>
      <c r="U240" s="54" t="e">
        <f t="shared" si="75"/>
        <v>#NUM!</v>
      </c>
      <c r="V240" s="131" t="e">
        <f t="shared" si="76"/>
        <v>#NUM!</v>
      </c>
      <c r="W240" s="148" t="e">
        <f t="shared" si="77"/>
        <v>#NUM!</v>
      </c>
      <c r="X240" s="148" t="e">
        <f t="shared" si="78"/>
        <v>#NUM!</v>
      </c>
      <c r="Y240" s="148" t="e">
        <f t="shared" si="79"/>
        <v>#NUM!</v>
      </c>
    </row>
    <row r="241" spans="1:25" x14ac:dyDescent="0.2">
      <c r="A241" s="145"/>
      <c r="B241" s="7">
        <f t="shared" si="83"/>
        <v>0</v>
      </c>
      <c r="C241" s="7" t="e">
        <f t="shared" si="65"/>
        <v>#NUM!</v>
      </c>
      <c r="D241" s="146" t="e">
        <f t="shared" si="63"/>
        <v>#NUM!</v>
      </c>
      <c r="E241" s="147">
        <f t="shared" si="80"/>
        <v>99.999999999999943</v>
      </c>
      <c r="F241" s="145">
        <f t="shared" si="66"/>
        <v>0</v>
      </c>
      <c r="G241" s="145"/>
      <c r="H241" s="151">
        <f t="shared" si="67"/>
        <v>0</v>
      </c>
      <c r="I241" s="145" t="e">
        <f t="shared" si="64"/>
        <v>#NUM!</v>
      </c>
      <c r="J241" s="148" t="e">
        <f t="shared" si="68"/>
        <v>#NUM!</v>
      </c>
      <c r="K241" s="148" t="e">
        <f t="shared" si="69"/>
        <v>#NUM!</v>
      </c>
      <c r="L241" s="148" t="e">
        <f t="shared" si="70"/>
        <v>#NUM!</v>
      </c>
      <c r="M241" s="161" t="e">
        <f t="shared" si="81"/>
        <v>#NUM!</v>
      </c>
      <c r="N241" s="145">
        <v>0</v>
      </c>
      <c r="O241" s="149">
        <f t="shared" si="82"/>
        <v>0</v>
      </c>
      <c r="Q241" s="145">
        <f t="shared" si="71"/>
        <v>0</v>
      </c>
      <c r="R241" s="148">
        <f t="shared" si="72"/>
        <v>0</v>
      </c>
      <c r="S241" s="148">
        <f t="shared" si="73"/>
        <v>0</v>
      </c>
      <c r="T241" s="148">
        <f t="shared" si="74"/>
        <v>0</v>
      </c>
      <c r="U241" s="54" t="e">
        <f t="shared" si="75"/>
        <v>#NUM!</v>
      </c>
      <c r="V241" s="131" t="e">
        <f t="shared" si="76"/>
        <v>#NUM!</v>
      </c>
      <c r="W241" s="148" t="e">
        <f t="shared" si="77"/>
        <v>#NUM!</v>
      </c>
      <c r="X241" s="148" t="e">
        <f t="shared" si="78"/>
        <v>#NUM!</v>
      </c>
      <c r="Y241" s="148" t="e">
        <f t="shared" si="79"/>
        <v>#NUM!</v>
      </c>
    </row>
    <row r="242" spans="1:25" x14ac:dyDescent="0.2">
      <c r="A242" s="145"/>
      <c r="B242" s="7">
        <f t="shared" si="83"/>
        <v>0</v>
      </c>
      <c r="C242" s="7" t="e">
        <f t="shared" si="65"/>
        <v>#NUM!</v>
      </c>
      <c r="D242" s="146" t="e">
        <f t="shared" si="63"/>
        <v>#NUM!</v>
      </c>
      <c r="E242" s="147">
        <f t="shared" si="80"/>
        <v>99.999999999999943</v>
      </c>
      <c r="F242" s="145">
        <f t="shared" si="66"/>
        <v>0</v>
      </c>
      <c r="G242" s="145"/>
      <c r="H242" s="151">
        <f t="shared" si="67"/>
        <v>0</v>
      </c>
      <c r="I242" s="145" t="e">
        <f t="shared" si="64"/>
        <v>#NUM!</v>
      </c>
      <c r="J242" s="148" t="e">
        <f t="shared" si="68"/>
        <v>#NUM!</v>
      </c>
      <c r="K242" s="148" t="e">
        <f t="shared" si="69"/>
        <v>#NUM!</v>
      </c>
      <c r="L242" s="148" t="e">
        <f t="shared" si="70"/>
        <v>#NUM!</v>
      </c>
      <c r="M242" s="161" t="e">
        <f t="shared" si="81"/>
        <v>#NUM!</v>
      </c>
      <c r="N242" s="145">
        <v>0</v>
      </c>
      <c r="O242" s="149">
        <f t="shared" si="82"/>
        <v>0</v>
      </c>
      <c r="Q242" s="145">
        <f t="shared" si="71"/>
        <v>0</v>
      </c>
      <c r="R242" s="148">
        <f t="shared" si="72"/>
        <v>0</v>
      </c>
      <c r="S242" s="148">
        <f t="shared" si="73"/>
        <v>0</v>
      </c>
      <c r="T242" s="148">
        <f t="shared" si="74"/>
        <v>0</v>
      </c>
      <c r="U242" s="54" t="e">
        <f t="shared" si="75"/>
        <v>#NUM!</v>
      </c>
      <c r="V242" s="131" t="e">
        <f t="shared" si="76"/>
        <v>#NUM!</v>
      </c>
      <c r="W242" s="148" t="e">
        <f t="shared" si="77"/>
        <v>#NUM!</v>
      </c>
      <c r="X242" s="148" t="e">
        <f t="shared" si="78"/>
        <v>#NUM!</v>
      </c>
      <c r="Y242" s="148" t="e">
        <f t="shared" si="79"/>
        <v>#NUM!</v>
      </c>
    </row>
    <row r="243" spans="1:25" x14ac:dyDescent="0.2">
      <c r="A243" s="145"/>
      <c r="B243" s="7">
        <f t="shared" si="83"/>
        <v>0</v>
      </c>
      <c r="C243" s="7" t="e">
        <f t="shared" si="65"/>
        <v>#NUM!</v>
      </c>
      <c r="D243" s="146" t="e">
        <f t="shared" ref="D243:D250" si="84">(C242+C243)/2</f>
        <v>#NUM!</v>
      </c>
      <c r="E243" s="147">
        <f t="shared" si="80"/>
        <v>99.999999999999943</v>
      </c>
      <c r="F243" s="145">
        <f t="shared" si="66"/>
        <v>0</v>
      </c>
      <c r="G243" s="145"/>
      <c r="H243" s="151">
        <f t="shared" si="67"/>
        <v>0</v>
      </c>
      <c r="I243" s="145" t="e">
        <f t="shared" si="64"/>
        <v>#NUM!</v>
      </c>
      <c r="J243" s="148" t="e">
        <f t="shared" si="68"/>
        <v>#NUM!</v>
      </c>
      <c r="K243" s="148" t="e">
        <f t="shared" si="69"/>
        <v>#NUM!</v>
      </c>
      <c r="L243" s="148" t="e">
        <f t="shared" si="70"/>
        <v>#NUM!</v>
      </c>
      <c r="M243" s="161" t="e">
        <f t="shared" si="81"/>
        <v>#NUM!</v>
      </c>
      <c r="N243" s="145">
        <v>0</v>
      </c>
      <c r="O243" s="149">
        <f t="shared" si="82"/>
        <v>0</v>
      </c>
      <c r="Q243" s="145">
        <f t="shared" si="71"/>
        <v>0</v>
      </c>
      <c r="R243" s="148">
        <f t="shared" si="72"/>
        <v>0</v>
      </c>
      <c r="S243" s="148">
        <f t="shared" si="73"/>
        <v>0</v>
      </c>
      <c r="T243" s="148">
        <f t="shared" si="74"/>
        <v>0</v>
      </c>
      <c r="U243" s="54" t="e">
        <f t="shared" si="75"/>
        <v>#NUM!</v>
      </c>
      <c r="V243" s="131" t="e">
        <f t="shared" si="76"/>
        <v>#NUM!</v>
      </c>
      <c r="W243" s="148" t="e">
        <f t="shared" si="77"/>
        <v>#NUM!</v>
      </c>
      <c r="X243" s="148" t="e">
        <f t="shared" si="78"/>
        <v>#NUM!</v>
      </c>
      <c r="Y243" s="148" t="e">
        <f t="shared" si="79"/>
        <v>#NUM!</v>
      </c>
    </row>
    <row r="244" spans="1:25" x14ac:dyDescent="0.2">
      <c r="A244" s="145"/>
      <c r="B244" s="7">
        <f t="shared" si="83"/>
        <v>0</v>
      </c>
      <c r="C244" s="7" t="e">
        <f t="shared" si="65"/>
        <v>#NUM!</v>
      </c>
      <c r="D244" s="146" t="e">
        <f t="shared" si="84"/>
        <v>#NUM!</v>
      </c>
      <c r="E244" s="147">
        <f t="shared" si="80"/>
        <v>99.999999999999943</v>
      </c>
      <c r="F244" s="145">
        <f t="shared" si="66"/>
        <v>0</v>
      </c>
      <c r="G244" s="145"/>
      <c r="H244" s="151">
        <f t="shared" si="67"/>
        <v>0</v>
      </c>
      <c r="I244" s="145" t="e">
        <f t="shared" si="64"/>
        <v>#NUM!</v>
      </c>
      <c r="J244" s="148" t="e">
        <f t="shared" si="68"/>
        <v>#NUM!</v>
      </c>
      <c r="K244" s="148" t="e">
        <f t="shared" si="69"/>
        <v>#NUM!</v>
      </c>
      <c r="L244" s="148" t="e">
        <f t="shared" si="70"/>
        <v>#NUM!</v>
      </c>
      <c r="M244" s="161" t="e">
        <f t="shared" si="81"/>
        <v>#NUM!</v>
      </c>
      <c r="N244" s="145">
        <v>0</v>
      </c>
      <c r="O244" s="149">
        <f t="shared" si="82"/>
        <v>0</v>
      </c>
      <c r="Q244" s="145">
        <f t="shared" si="71"/>
        <v>0</v>
      </c>
      <c r="R244" s="148">
        <f t="shared" si="72"/>
        <v>0</v>
      </c>
      <c r="S244" s="148">
        <f t="shared" si="73"/>
        <v>0</v>
      </c>
      <c r="T244" s="148">
        <f t="shared" si="74"/>
        <v>0</v>
      </c>
      <c r="U244" s="54" t="e">
        <f t="shared" si="75"/>
        <v>#NUM!</v>
      </c>
      <c r="V244" s="131" t="e">
        <f t="shared" si="76"/>
        <v>#NUM!</v>
      </c>
      <c r="W244" s="148" t="e">
        <f t="shared" si="77"/>
        <v>#NUM!</v>
      </c>
      <c r="X244" s="148" t="e">
        <f t="shared" si="78"/>
        <v>#NUM!</v>
      </c>
      <c r="Y244" s="148" t="e">
        <f t="shared" si="79"/>
        <v>#NUM!</v>
      </c>
    </row>
    <row r="245" spans="1:25" x14ac:dyDescent="0.2">
      <c r="A245" s="145"/>
      <c r="B245" s="7">
        <f t="shared" si="83"/>
        <v>0</v>
      </c>
      <c r="C245" s="7" t="e">
        <f t="shared" si="65"/>
        <v>#NUM!</v>
      </c>
      <c r="D245" s="146" t="e">
        <f t="shared" si="84"/>
        <v>#NUM!</v>
      </c>
      <c r="E245" s="147">
        <f t="shared" si="80"/>
        <v>99.999999999999943</v>
      </c>
      <c r="F245" s="145">
        <f t="shared" si="66"/>
        <v>0</v>
      </c>
      <c r="G245" s="145"/>
      <c r="H245" s="151">
        <f t="shared" si="67"/>
        <v>0</v>
      </c>
      <c r="I245" s="145" t="e">
        <f t="shared" si="64"/>
        <v>#NUM!</v>
      </c>
      <c r="J245" s="148" t="e">
        <f t="shared" si="68"/>
        <v>#NUM!</v>
      </c>
      <c r="K245" s="148" t="e">
        <f t="shared" si="69"/>
        <v>#NUM!</v>
      </c>
      <c r="L245" s="148" t="e">
        <f t="shared" si="70"/>
        <v>#NUM!</v>
      </c>
      <c r="M245" s="161" t="e">
        <f t="shared" si="81"/>
        <v>#NUM!</v>
      </c>
      <c r="N245" s="145">
        <v>0</v>
      </c>
      <c r="O245" s="149">
        <f t="shared" si="82"/>
        <v>0</v>
      </c>
      <c r="Q245" s="145">
        <f t="shared" si="71"/>
        <v>0</v>
      </c>
      <c r="R245" s="148">
        <f t="shared" si="72"/>
        <v>0</v>
      </c>
      <c r="S245" s="148">
        <f t="shared" si="73"/>
        <v>0</v>
      </c>
      <c r="T245" s="148">
        <f t="shared" si="74"/>
        <v>0</v>
      </c>
      <c r="U245" s="54" t="e">
        <f t="shared" si="75"/>
        <v>#NUM!</v>
      </c>
      <c r="V245" s="131" t="e">
        <f t="shared" si="76"/>
        <v>#NUM!</v>
      </c>
      <c r="W245" s="148" t="e">
        <f t="shared" si="77"/>
        <v>#NUM!</v>
      </c>
      <c r="X245" s="148" t="e">
        <f t="shared" si="78"/>
        <v>#NUM!</v>
      </c>
      <c r="Y245" s="148" t="e">
        <f t="shared" si="79"/>
        <v>#NUM!</v>
      </c>
    </row>
    <row r="246" spans="1:25" x14ac:dyDescent="0.2">
      <c r="A246" s="145"/>
      <c r="B246" s="7">
        <f t="shared" si="83"/>
        <v>0</v>
      </c>
      <c r="C246" s="7" t="e">
        <f t="shared" si="65"/>
        <v>#NUM!</v>
      </c>
      <c r="D246" s="146" t="e">
        <f t="shared" si="84"/>
        <v>#NUM!</v>
      </c>
      <c r="E246" s="147">
        <f t="shared" si="80"/>
        <v>99.999999999999943</v>
      </c>
      <c r="F246" s="145">
        <f t="shared" si="66"/>
        <v>0</v>
      </c>
      <c r="G246" s="145"/>
      <c r="H246" s="151">
        <f t="shared" si="67"/>
        <v>0</v>
      </c>
      <c r="I246" s="145" t="e">
        <f t="shared" si="64"/>
        <v>#NUM!</v>
      </c>
      <c r="J246" s="148" t="e">
        <f t="shared" si="68"/>
        <v>#NUM!</v>
      </c>
      <c r="K246" s="148" t="e">
        <f t="shared" si="69"/>
        <v>#NUM!</v>
      </c>
      <c r="L246" s="148" t="e">
        <f t="shared" si="70"/>
        <v>#NUM!</v>
      </c>
      <c r="M246" s="161" t="e">
        <f t="shared" si="81"/>
        <v>#NUM!</v>
      </c>
      <c r="N246" s="145">
        <v>0</v>
      </c>
      <c r="O246" s="149">
        <f t="shared" si="82"/>
        <v>0</v>
      </c>
      <c r="Q246" s="145">
        <f t="shared" si="71"/>
        <v>0</v>
      </c>
      <c r="R246" s="148">
        <f t="shared" si="72"/>
        <v>0</v>
      </c>
      <c r="S246" s="148">
        <f t="shared" si="73"/>
        <v>0</v>
      </c>
      <c r="T246" s="148">
        <f t="shared" si="74"/>
        <v>0</v>
      </c>
      <c r="U246" s="54" t="e">
        <f t="shared" si="75"/>
        <v>#NUM!</v>
      </c>
      <c r="V246" s="131" t="e">
        <f t="shared" si="76"/>
        <v>#NUM!</v>
      </c>
      <c r="W246" s="148" t="e">
        <f t="shared" si="77"/>
        <v>#NUM!</v>
      </c>
      <c r="X246" s="148" t="e">
        <f t="shared" si="78"/>
        <v>#NUM!</v>
      </c>
      <c r="Y246" s="148" t="e">
        <f t="shared" si="79"/>
        <v>#NUM!</v>
      </c>
    </row>
    <row r="247" spans="1:25" x14ac:dyDescent="0.2">
      <c r="A247" s="145"/>
      <c r="B247" s="7">
        <f t="shared" si="83"/>
        <v>0</v>
      </c>
      <c r="C247" s="7" t="e">
        <f t="shared" si="65"/>
        <v>#NUM!</v>
      </c>
      <c r="D247" s="146" t="e">
        <f t="shared" si="84"/>
        <v>#NUM!</v>
      </c>
      <c r="E247" s="147">
        <f t="shared" si="80"/>
        <v>99.999999999999943</v>
      </c>
      <c r="F247" s="145">
        <f t="shared" si="66"/>
        <v>0</v>
      </c>
      <c r="G247" s="145"/>
      <c r="H247" s="151">
        <f t="shared" si="67"/>
        <v>0</v>
      </c>
      <c r="I247" s="145" t="e">
        <f t="shared" si="64"/>
        <v>#NUM!</v>
      </c>
      <c r="J247" s="148" t="e">
        <f t="shared" si="68"/>
        <v>#NUM!</v>
      </c>
      <c r="K247" s="148" t="e">
        <f t="shared" si="69"/>
        <v>#NUM!</v>
      </c>
      <c r="L247" s="148" t="e">
        <f t="shared" si="70"/>
        <v>#NUM!</v>
      </c>
      <c r="M247" s="161" t="e">
        <f t="shared" si="81"/>
        <v>#NUM!</v>
      </c>
      <c r="N247" s="145">
        <v>0</v>
      </c>
      <c r="O247" s="149">
        <f t="shared" si="82"/>
        <v>0</v>
      </c>
      <c r="Q247" s="145">
        <f t="shared" si="71"/>
        <v>0</v>
      </c>
      <c r="R247" s="148">
        <f t="shared" si="72"/>
        <v>0</v>
      </c>
      <c r="S247" s="148">
        <f t="shared" si="73"/>
        <v>0</v>
      </c>
      <c r="T247" s="148">
        <f t="shared" si="74"/>
        <v>0</v>
      </c>
      <c r="U247" s="54" t="e">
        <f t="shared" si="75"/>
        <v>#NUM!</v>
      </c>
      <c r="V247" s="131" t="e">
        <f t="shared" si="76"/>
        <v>#NUM!</v>
      </c>
      <c r="W247" s="148" t="e">
        <f t="shared" si="77"/>
        <v>#NUM!</v>
      </c>
      <c r="X247" s="148" t="e">
        <f t="shared" si="78"/>
        <v>#NUM!</v>
      </c>
      <c r="Y247" s="148" t="e">
        <f t="shared" si="79"/>
        <v>#NUM!</v>
      </c>
    </row>
    <row r="248" spans="1:25" x14ac:dyDescent="0.2">
      <c r="A248" s="145"/>
      <c r="B248" s="7">
        <f t="shared" si="83"/>
        <v>0</v>
      </c>
      <c r="C248" s="7" t="e">
        <f t="shared" si="65"/>
        <v>#NUM!</v>
      </c>
      <c r="D248" s="146" t="e">
        <f t="shared" si="84"/>
        <v>#NUM!</v>
      </c>
      <c r="E248" s="147">
        <f t="shared" si="80"/>
        <v>99.999999999999943</v>
      </c>
      <c r="F248" s="145">
        <f t="shared" si="66"/>
        <v>0</v>
      </c>
      <c r="G248" s="145"/>
      <c r="H248" s="151">
        <f t="shared" si="67"/>
        <v>0</v>
      </c>
      <c r="I248" s="145" t="e">
        <f t="shared" si="64"/>
        <v>#NUM!</v>
      </c>
      <c r="J248" s="148" t="e">
        <f t="shared" si="68"/>
        <v>#NUM!</v>
      </c>
      <c r="K248" s="148" t="e">
        <f t="shared" si="69"/>
        <v>#NUM!</v>
      </c>
      <c r="L248" s="148" t="e">
        <f t="shared" si="70"/>
        <v>#NUM!</v>
      </c>
      <c r="M248" s="161" t="e">
        <f t="shared" si="81"/>
        <v>#NUM!</v>
      </c>
      <c r="N248" s="145">
        <v>0</v>
      </c>
      <c r="O248" s="149">
        <f t="shared" si="82"/>
        <v>0</v>
      </c>
      <c r="Q248" s="145">
        <f t="shared" si="71"/>
        <v>0</v>
      </c>
      <c r="R248" s="148">
        <f t="shared" si="72"/>
        <v>0</v>
      </c>
      <c r="S248" s="148">
        <f t="shared" si="73"/>
        <v>0</v>
      </c>
      <c r="T248" s="148">
        <f t="shared" si="74"/>
        <v>0</v>
      </c>
      <c r="U248" s="54" t="e">
        <f t="shared" si="75"/>
        <v>#NUM!</v>
      </c>
      <c r="V248" s="131" t="e">
        <f t="shared" si="76"/>
        <v>#NUM!</v>
      </c>
      <c r="W248" s="148" t="e">
        <f t="shared" si="77"/>
        <v>#NUM!</v>
      </c>
      <c r="X248" s="148" t="e">
        <f t="shared" si="78"/>
        <v>#NUM!</v>
      </c>
      <c r="Y248" s="148" t="e">
        <f t="shared" si="79"/>
        <v>#NUM!</v>
      </c>
    </row>
    <row r="249" spans="1:25" x14ac:dyDescent="0.2">
      <c r="A249" s="145"/>
      <c r="B249" s="7">
        <f t="shared" si="83"/>
        <v>0</v>
      </c>
      <c r="C249" s="7" t="e">
        <f t="shared" si="65"/>
        <v>#NUM!</v>
      </c>
      <c r="D249" s="146" t="e">
        <f t="shared" si="84"/>
        <v>#NUM!</v>
      </c>
      <c r="E249" s="147">
        <f t="shared" si="80"/>
        <v>99.999999999999943</v>
      </c>
      <c r="F249" s="145">
        <f t="shared" si="66"/>
        <v>0</v>
      </c>
      <c r="G249" s="145"/>
      <c r="H249" s="151">
        <f t="shared" si="67"/>
        <v>0</v>
      </c>
      <c r="I249" s="145" t="e">
        <f t="shared" si="64"/>
        <v>#NUM!</v>
      </c>
      <c r="J249" s="148" t="e">
        <f t="shared" si="68"/>
        <v>#NUM!</v>
      </c>
      <c r="K249" s="148" t="e">
        <f t="shared" si="69"/>
        <v>#NUM!</v>
      </c>
      <c r="L249" s="148" t="e">
        <f t="shared" si="70"/>
        <v>#NUM!</v>
      </c>
      <c r="M249" s="161" t="e">
        <f t="shared" si="81"/>
        <v>#NUM!</v>
      </c>
      <c r="N249" s="145">
        <v>0</v>
      </c>
      <c r="O249" s="149">
        <f t="shared" si="82"/>
        <v>0</v>
      </c>
      <c r="Q249" s="145">
        <f t="shared" si="71"/>
        <v>0</v>
      </c>
      <c r="R249" s="148">
        <f t="shared" si="72"/>
        <v>0</v>
      </c>
      <c r="S249" s="148">
        <f t="shared" si="73"/>
        <v>0</v>
      </c>
      <c r="T249" s="148">
        <f t="shared" si="74"/>
        <v>0</v>
      </c>
      <c r="U249" s="54" t="e">
        <f t="shared" si="75"/>
        <v>#NUM!</v>
      </c>
      <c r="V249" s="131" t="e">
        <f t="shared" si="76"/>
        <v>#NUM!</v>
      </c>
      <c r="W249" s="148" t="e">
        <f t="shared" si="77"/>
        <v>#NUM!</v>
      </c>
      <c r="X249" s="148" t="e">
        <f t="shared" si="78"/>
        <v>#NUM!</v>
      </c>
      <c r="Y249" s="148" t="e">
        <f t="shared" si="79"/>
        <v>#NUM!</v>
      </c>
    </row>
    <row r="250" spans="1:25" x14ac:dyDescent="0.2">
      <c r="A250" s="145"/>
      <c r="B250" s="7">
        <f t="shared" si="83"/>
        <v>0</v>
      </c>
      <c r="C250" s="7" t="e">
        <f t="shared" si="65"/>
        <v>#NUM!</v>
      </c>
      <c r="D250" s="146" t="e">
        <f t="shared" si="84"/>
        <v>#NUM!</v>
      </c>
      <c r="E250" s="147">
        <f t="shared" si="80"/>
        <v>99.999999999999943</v>
      </c>
      <c r="F250" s="145">
        <f t="shared" si="66"/>
        <v>0</v>
      </c>
      <c r="G250" s="145"/>
      <c r="H250" s="151">
        <f t="shared" si="67"/>
        <v>0</v>
      </c>
      <c r="I250" s="145" t="e">
        <f t="shared" si="64"/>
        <v>#NUM!</v>
      </c>
      <c r="J250" s="148" t="e">
        <f t="shared" si="68"/>
        <v>#NUM!</v>
      </c>
      <c r="K250" s="148" t="e">
        <f t="shared" si="69"/>
        <v>#NUM!</v>
      </c>
      <c r="L250" s="148" t="e">
        <f t="shared" si="70"/>
        <v>#NUM!</v>
      </c>
      <c r="M250" s="161" t="e">
        <f t="shared" si="81"/>
        <v>#NUM!</v>
      </c>
      <c r="N250" s="145">
        <v>0</v>
      </c>
      <c r="O250" s="149">
        <f t="shared" si="82"/>
        <v>0</v>
      </c>
      <c r="Q250" s="145">
        <f t="shared" si="71"/>
        <v>0</v>
      </c>
      <c r="R250" s="148">
        <f t="shared" si="72"/>
        <v>0</v>
      </c>
      <c r="S250" s="148">
        <f t="shared" si="73"/>
        <v>0</v>
      </c>
      <c r="T250" s="148">
        <f t="shared" si="74"/>
        <v>0</v>
      </c>
      <c r="U250" s="54" t="e">
        <f t="shared" si="75"/>
        <v>#NUM!</v>
      </c>
      <c r="V250" s="131" t="e">
        <f t="shared" si="76"/>
        <v>#NUM!</v>
      </c>
      <c r="W250" s="148" t="e">
        <f t="shared" si="77"/>
        <v>#NUM!</v>
      </c>
      <c r="X250" s="148" t="e">
        <f t="shared" si="78"/>
        <v>#NUM!</v>
      </c>
      <c r="Y250" s="148"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2014-05-30T18:42:44Z</dcterms:modified>
  <cp:category>Research</cp:category>
</cp:coreProperties>
</file>