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H31" i="5"/>
  <c r="B32" i="5"/>
  <c r="B33" i="5" s="1"/>
  <c r="B34" i="5" s="1"/>
  <c r="B35" i="5" s="1"/>
  <c r="B36" i="5" s="1"/>
  <c r="B37" i="5" s="1"/>
  <c r="B38" i="5" s="1"/>
  <c r="B39" i="5" s="1"/>
  <c r="B40" i="5" s="1"/>
  <c r="B41" i="5" s="1"/>
  <c r="B42" i="5" s="1"/>
  <c r="B43" i="5" s="1"/>
  <c r="B44" i="5" s="1"/>
  <c r="B45" i="5" s="1"/>
  <c r="B46" i="5" s="1"/>
  <c r="B47" i="5" s="1"/>
  <c r="B48" i="5" s="1"/>
  <c r="B49" i="5" s="1"/>
  <c r="B50" i="5" s="1"/>
  <c r="B51" i="5" s="1"/>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H169" i="5"/>
  <c r="B170" i="5"/>
  <c r="C170" i="5" s="1"/>
  <c r="H170" i="5"/>
  <c r="B171" i="5"/>
  <c r="C171" i="5" s="1"/>
  <c r="H171" i="5"/>
  <c r="B172" i="5"/>
  <c r="C172" i="5" s="1"/>
  <c r="H172" i="5"/>
  <c r="B173" i="5"/>
  <c r="H173" i="5"/>
  <c r="B174" i="5"/>
  <c r="C174" i="5" s="1"/>
  <c r="H174" i="5"/>
  <c r="B175" i="5"/>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H224" i="5"/>
  <c r="B225" i="5"/>
  <c r="C225" i="5" s="1"/>
  <c r="H225" i="5"/>
  <c r="B226" i="5"/>
  <c r="C226" i="5" s="1"/>
  <c r="H226" i="5"/>
  <c r="B227" i="5"/>
  <c r="C227" i="5" s="1"/>
  <c r="H227" i="5"/>
  <c r="B228" i="5"/>
  <c r="H228" i="5"/>
  <c r="B229" i="5"/>
  <c r="C229" i="5" s="1"/>
  <c r="H229" i="5"/>
  <c r="B230" i="5"/>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O239" i="5" l="1"/>
  <c r="O175" i="5"/>
  <c r="O249" i="5"/>
  <c r="O199" i="5"/>
  <c r="O143" i="5"/>
  <c r="O109" i="5"/>
  <c r="O236" i="5"/>
  <c r="O209" i="5"/>
  <c r="O77" i="5"/>
  <c r="O212" i="5"/>
  <c r="O132" i="5"/>
  <c r="O89" i="5"/>
  <c r="O215" i="5"/>
  <c r="O135" i="5"/>
  <c r="O38" i="5"/>
  <c r="O228" i="5"/>
  <c r="O191" i="5"/>
  <c r="O156" i="5"/>
  <c r="O124" i="5"/>
  <c r="O231" i="5"/>
  <c r="O127" i="5"/>
  <c r="O61" i="5"/>
  <c r="O244" i="5"/>
  <c r="O217" i="5"/>
  <c r="O207" i="5"/>
  <c r="O180" i="5"/>
  <c r="O148" i="5"/>
  <c r="O105" i="5"/>
  <c r="O73" i="5"/>
  <c r="O185" i="5"/>
  <c r="O164" i="5"/>
  <c r="O121" i="5"/>
  <c r="O33" i="5"/>
  <c r="O225" i="5"/>
  <c r="O188" i="5"/>
  <c r="O167" i="5"/>
  <c r="O101" i="5"/>
  <c r="O69" i="5"/>
  <c r="O201" i="5"/>
  <c r="O81" i="5"/>
  <c r="O241" i="5"/>
  <c r="O159" i="5"/>
  <c r="O247" i="5"/>
  <c r="O220" i="5"/>
  <c r="O193" i="5"/>
  <c r="O183" i="5"/>
  <c r="O151" i="5"/>
  <c r="O117" i="5"/>
  <c r="O85" i="5"/>
  <c r="O113" i="5"/>
  <c r="O204" i="5"/>
  <c r="O93" i="5"/>
  <c r="O42" i="5"/>
  <c r="O233" i="5"/>
  <c r="O223" i="5"/>
  <c r="O196" i="5"/>
  <c r="O172" i="5"/>
  <c r="O140" i="5"/>
  <c r="O97" i="5"/>
  <c r="O65" i="5"/>
  <c r="O177" i="5"/>
  <c r="O169" i="5"/>
  <c r="O161" i="5"/>
  <c r="O153" i="5"/>
  <c r="O145" i="5"/>
  <c r="O137" i="5"/>
  <c r="O129" i="5"/>
  <c r="O55" i="5"/>
  <c r="O50" i="5"/>
  <c r="O246" i="5"/>
  <c r="O222" i="5"/>
  <c r="O190" i="5"/>
  <c r="O174" i="5"/>
  <c r="O166" i="5"/>
  <c r="O158" i="5"/>
  <c r="O150" i="5"/>
  <c r="O142" i="5"/>
  <c r="O134" i="5"/>
  <c r="O126" i="5"/>
  <c r="O120" i="5"/>
  <c r="O116" i="5"/>
  <c r="O112" i="5"/>
  <c r="O108" i="5"/>
  <c r="O104" i="5"/>
  <c r="O100" i="5"/>
  <c r="O96" i="5"/>
  <c r="O92" i="5"/>
  <c r="O88" i="5"/>
  <c r="O84" i="5"/>
  <c r="O80" i="5"/>
  <c r="O76" i="5"/>
  <c r="O72" i="5"/>
  <c r="O68" i="5"/>
  <c r="O64" i="5"/>
  <c r="O243" i="5"/>
  <c r="O235" i="5"/>
  <c r="O227" i="5"/>
  <c r="O219" i="5"/>
  <c r="O211" i="5"/>
  <c r="O203" i="5"/>
  <c r="O195" i="5"/>
  <c r="O187" i="5"/>
  <c r="O179" i="5"/>
  <c r="O171" i="5"/>
  <c r="O163" i="5"/>
  <c r="O155" i="5"/>
  <c r="O147" i="5"/>
  <c r="O139" i="5"/>
  <c r="O131" i="5"/>
  <c r="O123" i="5"/>
  <c r="O40" i="5"/>
  <c r="O37" i="5"/>
  <c r="O248" i="5"/>
  <c r="O240" i="5"/>
  <c r="O232" i="5"/>
  <c r="O224" i="5"/>
  <c r="O216" i="5"/>
  <c r="O208" i="5"/>
  <c r="O200" i="5"/>
  <c r="O192" i="5"/>
  <c r="O184" i="5"/>
  <c r="O176" i="5"/>
  <c r="O168" i="5"/>
  <c r="O160" i="5"/>
  <c r="O152" i="5"/>
  <c r="O144" i="5"/>
  <c r="O136" i="5"/>
  <c r="O128" i="5"/>
  <c r="O119" i="5"/>
  <c r="O115" i="5"/>
  <c r="O111" i="5"/>
  <c r="O107" i="5"/>
  <c r="O103" i="5"/>
  <c r="O99" i="5"/>
  <c r="O95" i="5"/>
  <c r="O91" i="5"/>
  <c r="O87" i="5"/>
  <c r="O83" i="5"/>
  <c r="O79" i="5"/>
  <c r="O75" i="5"/>
  <c r="O71" i="5"/>
  <c r="O67" i="5"/>
  <c r="O63" i="5"/>
  <c r="O58" i="5"/>
  <c r="O48" i="5"/>
  <c r="O238" i="5"/>
  <c r="O230" i="5"/>
  <c r="O214" i="5"/>
  <c r="O206" i="5"/>
  <c r="O198" i="5"/>
  <c r="O182" i="5"/>
  <c r="O245" i="5"/>
  <c r="O237" i="5"/>
  <c r="O229" i="5"/>
  <c r="O221" i="5"/>
  <c r="O213" i="5"/>
  <c r="O205" i="5"/>
  <c r="O197" i="5"/>
  <c r="O189" i="5"/>
  <c r="O181" i="5"/>
  <c r="O173" i="5"/>
  <c r="O165" i="5"/>
  <c r="O157" i="5"/>
  <c r="O149" i="5"/>
  <c r="O141" i="5"/>
  <c r="O133" i="5"/>
  <c r="O125" i="5"/>
  <c r="O52" i="5"/>
  <c r="O44" i="5"/>
  <c r="O39" i="5"/>
  <c r="O250" i="5"/>
  <c r="O242" i="5"/>
  <c r="O234" i="5"/>
  <c r="O226" i="5"/>
  <c r="O218" i="5"/>
  <c r="O210" i="5"/>
  <c r="O202" i="5"/>
  <c r="O194" i="5"/>
  <c r="O186" i="5"/>
  <c r="O178" i="5"/>
  <c r="O170" i="5"/>
  <c r="O162" i="5"/>
  <c r="O154" i="5"/>
  <c r="O146" i="5"/>
  <c r="O138" i="5"/>
  <c r="O130" i="5"/>
  <c r="O122" i="5"/>
  <c r="O118" i="5"/>
  <c r="O114" i="5"/>
  <c r="O110" i="5"/>
  <c r="O106" i="5"/>
  <c r="O102" i="5"/>
  <c r="O98" i="5"/>
  <c r="O94" i="5"/>
  <c r="O90" i="5"/>
  <c r="O86" i="5"/>
  <c r="O82" i="5"/>
  <c r="O78" i="5"/>
  <c r="O74" i="5"/>
  <c r="O70" i="5"/>
  <c r="O66" i="5"/>
  <c r="O62" i="5"/>
  <c r="O57" i="5"/>
  <c r="O47" i="5"/>
  <c r="F243" i="5"/>
  <c r="Q243" i="5" s="1"/>
  <c r="F249" i="5"/>
  <c r="Q249" i="5" s="1"/>
  <c r="F241" i="5"/>
  <c r="Q241" i="5" s="1"/>
  <c r="F141" i="5"/>
  <c r="Q141" i="5" s="1"/>
  <c r="F245" i="5"/>
  <c r="Q245" i="5" s="1"/>
  <c r="F143" i="5"/>
  <c r="Q143" i="5" s="1"/>
  <c r="F125" i="5"/>
  <c r="Q125" i="5" s="1"/>
  <c r="F247" i="5"/>
  <c r="Q247" i="5" s="1"/>
  <c r="F109" i="5"/>
  <c r="F88" i="5"/>
  <c r="F157" i="5"/>
  <c r="Q157" i="5" s="1"/>
  <c r="F159" i="5"/>
  <c r="Q159" i="5" s="1"/>
  <c r="F149" i="5"/>
  <c r="Q149" i="5" s="1"/>
  <c r="F127" i="5"/>
  <c r="Q127" i="5" s="1"/>
  <c r="F111" i="5"/>
  <c r="F90" i="5"/>
  <c r="F161" i="5"/>
  <c r="Q161" i="5" s="1"/>
  <c r="F145" i="5"/>
  <c r="Q145" i="5" s="1"/>
  <c r="F129" i="5"/>
  <c r="Q129" i="5" s="1"/>
  <c r="F113" i="5"/>
  <c r="F92" i="5"/>
  <c r="F239" i="5"/>
  <c r="Q239" i="5" s="1"/>
  <c r="F237" i="5"/>
  <c r="Q237" i="5" s="1"/>
  <c r="F235" i="5"/>
  <c r="Q235" i="5" s="1"/>
  <c r="F233" i="5"/>
  <c r="Q233" i="5" s="1"/>
  <c r="F231" i="5"/>
  <c r="Q231" i="5" s="1"/>
  <c r="F229" i="5"/>
  <c r="Q229" i="5" s="1"/>
  <c r="F227" i="5"/>
  <c r="Q227" i="5" s="1"/>
  <c r="F225" i="5"/>
  <c r="Q225" i="5" s="1"/>
  <c r="F223" i="5"/>
  <c r="Q223" i="5" s="1"/>
  <c r="F221" i="5"/>
  <c r="Q221" i="5" s="1"/>
  <c r="F219" i="5"/>
  <c r="Q219" i="5" s="1"/>
  <c r="F217" i="5"/>
  <c r="Q217" i="5" s="1"/>
  <c r="F215" i="5"/>
  <c r="Q215" i="5" s="1"/>
  <c r="F213" i="5"/>
  <c r="Q213" i="5" s="1"/>
  <c r="F211" i="5"/>
  <c r="Q211" i="5" s="1"/>
  <c r="F209" i="5"/>
  <c r="Q209" i="5" s="1"/>
  <c r="F207" i="5"/>
  <c r="Q207" i="5" s="1"/>
  <c r="F205" i="5"/>
  <c r="Q205" i="5" s="1"/>
  <c r="F203" i="5"/>
  <c r="Q203" i="5" s="1"/>
  <c r="F201" i="5"/>
  <c r="Q201" i="5" s="1"/>
  <c r="F199" i="5"/>
  <c r="Q199" i="5" s="1"/>
  <c r="F197" i="5"/>
  <c r="Q197" i="5" s="1"/>
  <c r="F195" i="5"/>
  <c r="Q195" i="5" s="1"/>
  <c r="F193" i="5"/>
  <c r="Q193" i="5" s="1"/>
  <c r="F191" i="5"/>
  <c r="Q191" i="5" s="1"/>
  <c r="F189" i="5"/>
  <c r="Q189" i="5" s="1"/>
  <c r="F187" i="5"/>
  <c r="Q187" i="5" s="1"/>
  <c r="F185" i="5"/>
  <c r="Q185" i="5" s="1"/>
  <c r="F183" i="5"/>
  <c r="Q183" i="5" s="1"/>
  <c r="F181" i="5"/>
  <c r="Q181" i="5" s="1"/>
  <c r="F179" i="5"/>
  <c r="Q179" i="5" s="1"/>
  <c r="F177" i="5"/>
  <c r="Q177" i="5" s="1"/>
  <c r="F175" i="5"/>
  <c r="Q175" i="5" s="1"/>
  <c r="F173" i="5"/>
  <c r="Q173" i="5" s="1"/>
  <c r="F171" i="5"/>
  <c r="Q171" i="5" s="1"/>
  <c r="F169" i="5"/>
  <c r="Q169" i="5" s="1"/>
  <c r="F167" i="5"/>
  <c r="Q167" i="5" s="1"/>
  <c r="F165" i="5"/>
  <c r="Q165" i="5" s="1"/>
  <c r="F163" i="5"/>
  <c r="Q163" i="5" s="1"/>
  <c r="F147" i="5"/>
  <c r="Q147" i="5" s="1"/>
  <c r="F131" i="5"/>
  <c r="Q131" i="5" s="1"/>
  <c r="F115" i="5"/>
  <c r="F94" i="5"/>
  <c r="F133" i="5"/>
  <c r="Q133" i="5" s="1"/>
  <c r="F117" i="5"/>
  <c r="F101" i="5"/>
  <c r="F96" i="5"/>
  <c r="F151" i="5"/>
  <c r="Q151" i="5" s="1"/>
  <c r="F135" i="5"/>
  <c r="Q135" i="5" s="1"/>
  <c r="F119" i="5"/>
  <c r="F103" i="5"/>
  <c r="F153" i="5"/>
  <c r="Q153" i="5" s="1"/>
  <c r="F137" i="5"/>
  <c r="Q137" i="5" s="1"/>
  <c r="F121" i="5"/>
  <c r="F105" i="5"/>
  <c r="F250" i="5"/>
  <c r="Q250" i="5" s="1"/>
  <c r="F248" i="5"/>
  <c r="Q248" i="5" s="1"/>
  <c r="F246" i="5"/>
  <c r="Q246" i="5" s="1"/>
  <c r="F244" i="5"/>
  <c r="Q244" i="5" s="1"/>
  <c r="F242" i="5"/>
  <c r="Q242" i="5" s="1"/>
  <c r="F240" i="5"/>
  <c r="Q240" i="5" s="1"/>
  <c r="F238" i="5"/>
  <c r="Q238" i="5" s="1"/>
  <c r="F236" i="5"/>
  <c r="Q236" i="5" s="1"/>
  <c r="F234" i="5"/>
  <c r="Q234" i="5" s="1"/>
  <c r="F232" i="5"/>
  <c r="Q232" i="5" s="1"/>
  <c r="F230" i="5"/>
  <c r="Q230" i="5" s="1"/>
  <c r="F228" i="5"/>
  <c r="Q228" i="5" s="1"/>
  <c r="F226" i="5"/>
  <c r="Q226" i="5" s="1"/>
  <c r="F224" i="5"/>
  <c r="Q224" i="5" s="1"/>
  <c r="F222" i="5"/>
  <c r="Q222" i="5" s="1"/>
  <c r="F220" i="5"/>
  <c r="Q220" i="5" s="1"/>
  <c r="F218" i="5"/>
  <c r="Q218" i="5" s="1"/>
  <c r="F216" i="5"/>
  <c r="Q216" i="5" s="1"/>
  <c r="F214" i="5"/>
  <c r="Q214" i="5" s="1"/>
  <c r="F212" i="5"/>
  <c r="Q212" i="5" s="1"/>
  <c r="F210" i="5"/>
  <c r="Q210" i="5" s="1"/>
  <c r="F208" i="5"/>
  <c r="Q208" i="5" s="1"/>
  <c r="F206" i="5"/>
  <c r="Q206" i="5" s="1"/>
  <c r="F204" i="5"/>
  <c r="Q204" i="5" s="1"/>
  <c r="F202" i="5"/>
  <c r="Q202" i="5" s="1"/>
  <c r="F200" i="5"/>
  <c r="Q200" i="5" s="1"/>
  <c r="F198" i="5"/>
  <c r="Q198" i="5" s="1"/>
  <c r="F196" i="5"/>
  <c r="Q196" i="5" s="1"/>
  <c r="F194" i="5"/>
  <c r="Q194" i="5" s="1"/>
  <c r="F192" i="5"/>
  <c r="Q192" i="5" s="1"/>
  <c r="F190" i="5"/>
  <c r="Q190" i="5" s="1"/>
  <c r="F188" i="5"/>
  <c r="Q188" i="5" s="1"/>
  <c r="F186" i="5"/>
  <c r="Q186" i="5" s="1"/>
  <c r="F184" i="5"/>
  <c r="Q184" i="5" s="1"/>
  <c r="F182" i="5"/>
  <c r="Q182" i="5" s="1"/>
  <c r="F180" i="5"/>
  <c r="Q180" i="5" s="1"/>
  <c r="F178" i="5"/>
  <c r="Q178" i="5" s="1"/>
  <c r="F176" i="5"/>
  <c r="Q176" i="5" s="1"/>
  <c r="F174" i="5"/>
  <c r="Q174" i="5" s="1"/>
  <c r="F172" i="5"/>
  <c r="Q172" i="5" s="1"/>
  <c r="F170" i="5"/>
  <c r="Q170" i="5" s="1"/>
  <c r="F168" i="5"/>
  <c r="Q168" i="5" s="1"/>
  <c r="F166" i="5"/>
  <c r="Q166" i="5" s="1"/>
  <c r="F164" i="5"/>
  <c r="Q164" i="5" s="1"/>
  <c r="F155" i="5"/>
  <c r="Q155" i="5" s="1"/>
  <c r="F139" i="5"/>
  <c r="Q139" i="5" s="1"/>
  <c r="F123" i="5"/>
  <c r="Q123" i="5" s="1"/>
  <c r="F107" i="5"/>
  <c r="F98" i="5"/>
  <c r="F162" i="5"/>
  <c r="Q162" i="5" s="1"/>
  <c r="F160" i="5"/>
  <c r="Q160" i="5" s="1"/>
  <c r="F158" i="5"/>
  <c r="Q158" i="5" s="1"/>
  <c r="F156" i="5"/>
  <c r="Q156" i="5" s="1"/>
  <c r="F154" i="5"/>
  <c r="Q154" i="5" s="1"/>
  <c r="F152" i="5"/>
  <c r="Q152" i="5" s="1"/>
  <c r="F150" i="5"/>
  <c r="Q150" i="5" s="1"/>
  <c r="F148" i="5"/>
  <c r="Q148" i="5" s="1"/>
  <c r="F146" i="5"/>
  <c r="Q146" i="5" s="1"/>
  <c r="F144" i="5"/>
  <c r="Q144" i="5" s="1"/>
  <c r="F142" i="5"/>
  <c r="Q142" i="5" s="1"/>
  <c r="F140" i="5"/>
  <c r="Q140" i="5" s="1"/>
  <c r="F138" i="5"/>
  <c r="Q138" i="5" s="1"/>
  <c r="F136" i="5"/>
  <c r="F134" i="5"/>
  <c r="Q134" i="5" s="1"/>
  <c r="F132" i="5"/>
  <c r="Q132" i="5" s="1"/>
  <c r="F130" i="5"/>
  <c r="Q130" i="5" s="1"/>
  <c r="F128" i="5"/>
  <c r="Q128" i="5" s="1"/>
  <c r="F126" i="5"/>
  <c r="Q126" i="5" s="1"/>
  <c r="F124" i="5"/>
  <c r="Q124" i="5" s="1"/>
  <c r="F122" i="5"/>
  <c r="F120" i="5"/>
  <c r="F118" i="5"/>
  <c r="F116" i="5"/>
  <c r="F114" i="5"/>
  <c r="F112" i="5"/>
  <c r="F110" i="5"/>
  <c r="F108" i="5"/>
  <c r="F106" i="5"/>
  <c r="F104" i="5"/>
  <c r="F102" i="5"/>
  <c r="F100" i="5"/>
  <c r="F70" i="5"/>
  <c r="F81" i="5"/>
  <c r="F74" i="5"/>
  <c r="F56" i="5"/>
  <c r="F53" i="5"/>
  <c r="F50" i="5"/>
  <c r="Q50" i="5" s="1"/>
  <c r="F72" i="5"/>
  <c r="F62" i="5"/>
  <c r="F83" i="5"/>
  <c r="F76" i="5"/>
  <c r="F49" i="5"/>
  <c r="Q49" i="5" s="1"/>
  <c r="F44" i="5"/>
  <c r="Q44" i="5" s="1"/>
  <c r="F35" i="5"/>
  <c r="Q35" i="5" s="1"/>
  <c r="F89" i="5"/>
  <c r="F32" i="5"/>
  <c r="Q32" i="5" s="1"/>
  <c r="F99" i="5"/>
  <c r="F97" i="5"/>
  <c r="F95" i="5"/>
  <c r="F93" i="5"/>
  <c r="F91" i="5"/>
  <c r="F87" i="5"/>
  <c r="F85" i="5"/>
  <c r="F78" i="5"/>
  <c r="F60" i="5"/>
  <c r="F46" i="5"/>
  <c r="Q46" i="5" s="1"/>
  <c r="F38" i="5"/>
  <c r="Q38" i="5" s="1"/>
  <c r="F66" i="5"/>
  <c r="F42" i="5"/>
  <c r="Q42" i="5" s="1"/>
  <c r="F68" i="5"/>
  <c r="F58" i="5"/>
  <c r="F39" i="5"/>
  <c r="Q39" i="5" s="1"/>
  <c r="F37" i="5"/>
  <c r="Q37" i="5" s="1"/>
  <c r="D247" i="5"/>
  <c r="C230" i="5"/>
  <c r="D230" i="5" s="1"/>
  <c r="F51" i="5"/>
  <c r="Q51" i="5" s="1"/>
  <c r="F86" i="5"/>
  <c r="F84" i="5"/>
  <c r="F82" i="5"/>
  <c r="F80" i="5"/>
  <c r="F64" i="5"/>
  <c r="F43" i="5"/>
  <c r="Q43" i="5" s="1"/>
  <c r="C175" i="5"/>
  <c r="D176" i="5" s="1"/>
  <c r="U176" i="5" s="1"/>
  <c r="C169" i="5"/>
  <c r="D170" i="5" s="1"/>
  <c r="M170" i="5" s="1"/>
  <c r="D140" i="5"/>
  <c r="M140" i="5" s="1"/>
  <c r="D137" i="5"/>
  <c r="M137" i="5" s="1"/>
  <c r="D136" i="5"/>
  <c r="U136" i="5" s="1"/>
  <c r="D168" i="5"/>
  <c r="C31" i="5"/>
  <c r="D31" i="5" s="1"/>
  <c r="C224" i="5"/>
  <c r="D225" i="5" s="1"/>
  <c r="D188" i="5"/>
  <c r="M188" i="5" s="1"/>
  <c r="F65" i="5"/>
  <c r="F63" i="5"/>
  <c r="F61" i="5"/>
  <c r="F54" i="5"/>
  <c r="F52" i="5"/>
  <c r="F48" i="5"/>
  <c r="Q48" i="5" s="1"/>
  <c r="F41" i="5"/>
  <c r="Q41" i="5" s="1"/>
  <c r="F36" i="5"/>
  <c r="Q36" i="5" s="1"/>
  <c r="F34" i="5"/>
  <c r="Q34" i="5" s="1"/>
  <c r="F55" i="5"/>
  <c r="F47" i="5"/>
  <c r="Q47" i="5" s="1"/>
  <c r="F40" i="5"/>
  <c r="Q40" i="5" s="1"/>
  <c r="F33" i="5"/>
  <c r="F79" i="5"/>
  <c r="F77" i="5"/>
  <c r="F75" i="5"/>
  <c r="F73" i="5"/>
  <c r="F71" i="5"/>
  <c r="F69" i="5"/>
  <c r="F67" i="5"/>
  <c r="F59" i="5"/>
  <c r="F57" i="5"/>
  <c r="F45" i="5"/>
  <c r="Q45" i="5" s="1"/>
  <c r="C248" i="5"/>
  <c r="D248" i="5" s="1"/>
  <c r="U248" i="5" s="1"/>
  <c r="D192" i="5"/>
  <c r="M192" i="5" s="1"/>
  <c r="D180" i="5"/>
  <c r="U180" i="5" s="1"/>
  <c r="D130" i="5"/>
  <c r="D129" i="5"/>
  <c r="U129" i="5" s="1"/>
  <c r="C126" i="5"/>
  <c r="D126" i="5" s="1"/>
  <c r="D184" i="5"/>
  <c r="M184" i="5" s="1"/>
  <c r="D182" i="5"/>
  <c r="U182" i="5" s="1"/>
  <c r="D178" i="5"/>
  <c r="M178" i="5" s="1"/>
  <c r="D172" i="5"/>
  <c r="M172" i="5" s="1"/>
  <c r="C133" i="5"/>
  <c r="D133" i="5" s="1"/>
  <c r="O60" i="5"/>
  <c r="O59" i="5"/>
  <c r="O56" i="5"/>
  <c r="O54" i="5"/>
  <c r="O53" i="5"/>
  <c r="O51" i="5"/>
  <c r="O49" i="5"/>
  <c r="O46" i="5"/>
  <c r="O45" i="5"/>
  <c r="O43" i="5"/>
  <c r="O41" i="5"/>
  <c r="O35" i="5"/>
  <c r="D125" i="5"/>
  <c r="U125" i="5" s="1"/>
  <c r="B52" i="5"/>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D124" i="5"/>
  <c r="C244" i="5"/>
  <c r="D244" i="5" s="1"/>
  <c r="C228" i="5"/>
  <c r="D229" i="5" s="1"/>
  <c r="C212" i="5"/>
  <c r="D212" i="5" s="1"/>
  <c r="C196" i="5"/>
  <c r="D197" i="5" s="1"/>
  <c r="C189" i="5"/>
  <c r="D189" i="5" s="1"/>
  <c r="U189" i="5" s="1"/>
  <c r="C173" i="5"/>
  <c r="D174" i="5" s="1"/>
  <c r="M174" i="5" s="1"/>
  <c r="C157" i="5"/>
  <c r="D158" i="5" s="1"/>
  <c r="C141" i="5"/>
  <c r="D141" i="5" s="1"/>
  <c r="C127" i="5"/>
  <c r="D128" i="5" s="1"/>
  <c r="U128" i="5" s="1"/>
  <c r="D186" i="5"/>
  <c r="M186" i="5" s="1"/>
  <c r="D246" i="5"/>
  <c r="D238" i="5"/>
  <c r="D237" i="5"/>
  <c r="D243" i="5"/>
  <c r="D236" i="5"/>
  <c r="D235" i="5"/>
  <c r="D227" i="5"/>
  <c r="D219" i="5"/>
  <c r="D220" i="5"/>
  <c r="D211" i="5"/>
  <c r="D203" i="5"/>
  <c r="D204" i="5"/>
  <c r="D195" i="5"/>
  <c r="D226" i="5"/>
  <c r="D218" i="5"/>
  <c r="D217" i="5"/>
  <c r="D210" i="5"/>
  <c r="D209" i="5"/>
  <c r="D202" i="5"/>
  <c r="D201" i="5"/>
  <c r="D194" i="5"/>
  <c r="D193" i="5"/>
  <c r="D250" i="5"/>
  <c r="D242" i="5"/>
  <c r="D241" i="5"/>
  <c r="D234" i="5"/>
  <c r="D233" i="5"/>
  <c r="D240" i="5"/>
  <c r="D239" i="5"/>
  <c r="D232" i="5"/>
  <c r="D223"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1" i="5"/>
  <c r="D161" i="5"/>
  <c r="D160" i="5"/>
  <c r="D153" i="5"/>
  <c r="D152" i="5"/>
  <c r="D145" i="5"/>
  <c r="D144" i="5"/>
  <c r="C190" i="5"/>
  <c r="D166" i="5"/>
  <c r="D167" i="5"/>
  <c r="D159" i="5"/>
  <c r="D150" i="5"/>
  <c r="D151" i="5"/>
  <c r="D185" i="5"/>
  <c r="D181" i="5"/>
  <c r="D177" i="5"/>
  <c r="C142" i="5"/>
  <c r="C138" i="5"/>
  <c r="C134" i="5"/>
  <c r="C131" i="5"/>
  <c r="D132" i="5" s="1"/>
  <c r="Q31" i="5"/>
  <c r="O34" i="5"/>
  <c r="F30" i="5"/>
  <c r="O31" i="5"/>
  <c r="O36" i="5"/>
  <c r="Q59" i="5" l="1"/>
  <c r="Q105" i="5"/>
  <c r="Q65" i="5"/>
  <c r="Q90" i="5"/>
  <c r="Q102" i="5"/>
  <c r="Q66" i="5"/>
  <c r="Q110" i="5"/>
  <c r="Q103" i="5"/>
  <c r="Q112" i="5"/>
  <c r="Q57" i="5"/>
  <c r="Q64" i="5"/>
  <c r="C113" i="5"/>
  <c r="B114" i="5"/>
  <c r="Q113" i="5"/>
  <c r="Q111" i="5"/>
  <c r="Q109" i="5"/>
  <c r="Q108" i="5"/>
  <c r="Q107" i="5"/>
  <c r="Q106" i="5"/>
  <c r="Q104" i="5"/>
  <c r="Q101" i="5"/>
  <c r="Q100" i="5"/>
  <c r="Q99" i="5"/>
  <c r="Q98" i="5"/>
  <c r="Q97" i="5"/>
  <c r="Q96" i="5"/>
  <c r="Q95" i="5"/>
  <c r="Q93" i="5"/>
  <c r="Q94" i="5"/>
  <c r="Q92" i="5"/>
  <c r="Q91" i="5"/>
  <c r="Q89" i="5"/>
  <c r="Q88" i="5"/>
  <c r="Q87" i="5"/>
  <c r="Q86" i="5"/>
  <c r="Q85" i="5"/>
  <c r="Q84" i="5"/>
  <c r="Q83" i="5"/>
  <c r="Q82" i="5"/>
  <c r="Q81" i="5"/>
  <c r="Q80" i="5"/>
  <c r="Q79" i="5"/>
  <c r="Q78" i="5"/>
  <c r="Q77" i="5"/>
  <c r="Q76" i="5"/>
  <c r="Q75" i="5"/>
  <c r="Q74" i="5"/>
  <c r="Q73" i="5"/>
  <c r="Q72" i="5"/>
  <c r="Q71" i="5"/>
  <c r="Q70" i="5"/>
  <c r="Q69" i="5"/>
  <c r="Q68" i="5"/>
  <c r="Q67" i="5"/>
  <c r="Q62" i="5"/>
  <c r="Q63" i="5"/>
  <c r="Q61" i="5"/>
  <c r="Q60" i="5"/>
  <c r="Q58" i="5"/>
  <c r="Q56" i="5"/>
  <c r="Q55" i="5"/>
  <c r="Q54" i="5"/>
  <c r="Q53" i="5"/>
  <c r="V128" i="5"/>
  <c r="I168" i="5"/>
  <c r="I136" i="5"/>
  <c r="I247" i="5"/>
  <c r="D249" i="5"/>
  <c r="M249" i="5" s="1"/>
  <c r="M176" i="5"/>
  <c r="Q136" i="5"/>
  <c r="I124" i="5"/>
  <c r="D231" i="5"/>
  <c r="I231" i="5" s="1"/>
  <c r="D169" i="5"/>
  <c r="I169" i="5" s="1"/>
  <c r="U137" i="5"/>
  <c r="V137" i="5" s="1"/>
  <c r="I176" i="5"/>
  <c r="I137" i="5"/>
  <c r="V136" i="5"/>
  <c r="I130" i="5"/>
  <c r="I188" i="5"/>
  <c r="M129" i="5"/>
  <c r="I129" i="5"/>
  <c r="U247" i="5"/>
  <c r="V247" i="5" s="1"/>
  <c r="M136" i="5"/>
  <c r="I174" i="5"/>
  <c r="D228" i="5"/>
  <c r="U228" i="5" s="1"/>
  <c r="M247" i="5"/>
  <c r="U188" i="5"/>
  <c r="V188" i="5" s="1"/>
  <c r="I184" i="5"/>
  <c r="M128" i="5"/>
  <c r="I172" i="5"/>
  <c r="M168" i="5"/>
  <c r="I128" i="5"/>
  <c r="M180" i="5"/>
  <c r="M182" i="5"/>
  <c r="M248" i="5"/>
  <c r="U168" i="5"/>
  <c r="V168" i="5" s="1"/>
  <c r="U130" i="5"/>
  <c r="V130" i="5" s="1"/>
  <c r="I248" i="5"/>
  <c r="U174" i="5"/>
  <c r="V174" i="5" s="1"/>
  <c r="U184" i="5"/>
  <c r="V184" i="5" s="1"/>
  <c r="I140" i="5"/>
  <c r="M130" i="5"/>
  <c r="D173" i="5"/>
  <c r="M173" i="5" s="1"/>
  <c r="D127" i="5"/>
  <c r="U127" i="5" s="1"/>
  <c r="V127" i="5" s="1"/>
  <c r="U140" i="5"/>
  <c r="V140" i="5" s="1"/>
  <c r="U186" i="5"/>
  <c r="V186" i="5" s="1"/>
  <c r="D175" i="5"/>
  <c r="U175" i="5" s="1"/>
  <c r="C32" i="5"/>
  <c r="Q33" i="5"/>
  <c r="D224" i="5"/>
  <c r="M224" i="5" s="1"/>
  <c r="M125" i="5"/>
  <c r="D157" i="5"/>
  <c r="U157" i="5" s="1"/>
  <c r="I125" i="5"/>
  <c r="U172" i="5"/>
  <c r="V172" i="5" s="1"/>
  <c r="U178" i="5"/>
  <c r="V178" i="5" s="1"/>
  <c r="I192" i="5"/>
  <c r="I180" i="5"/>
  <c r="D245" i="5"/>
  <c r="U245" i="5" s="1"/>
  <c r="I182" i="5"/>
  <c r="U192" i="5"/>
  <c r="V192" i="5" s="1"/>
  <c r="D213" i="5"/>
  <c r="I213" i="5" s="1"/>
  <c r="I178" i="5"/>
  <c r="M133" i="5"/>
  <c r="I133" i="5"/>
  <c r="U133" i="5"/>
  <c r="V133" i="5" s="1"/>
  <c r="I186" i="5"/>
  <c r="M141" i="5"/>
  <c r="I141" i="5"/>
  <c r="I170" i="5"/>
  <c r="Q52" i="5"/>
  <c r="U141" i="5"/>
  <c r="V141" i="5" s="1"/>
  <c r="U124" i="5"/>
  <c r="V124" i="5" s="1"/>
  <c r="M124" i="5"/>
  <c r="U170" i="5"/>
  <c r="V170" i="5" s="1"/>
  <c r="D196" i="5"/>
  <c r="U196" i="5" s="1"/>
  <c r="M189" i="5"/>
  <c r="I189" i="5"/>
  <c r="D131" i="5"/>
  <c r="U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I239" i="5"/>
  <c r="U239" i="5"/>
  <c r="M239" i="5"/>
  <c r="I233" i="5"/>
  <c r="M233" i="5"/>
  <c r="U233" i="5"/>
  <c r="I250" i="5"/>
  <c r="M250" i="5"/>
  <c r="U250" i="5"/>
  <c r="U193" i="5"/>
  <c r="I193" i="5"/>
  <c r="M193" i="5"/>
  <c r="U209" i="5"/>
  <c r="I209" i="5"/>
  <c r="M209" i="5"/>
  <c r="U225" i="5"/>
  <c r="M225" i="5"/>
  <c r="I225" i="5"/>
  <c r="I203" i="5"/>
  <c r="M203" i="5"/>
  <c r="U203" i="5"/>
  <c r="I219" i="5"/>
  <c r="M219" i="5"/>
  <c r="U219" i="5"/>
  <c r="U236" i="5"/>
  <c r="I236" i="5"/>
  <c r="M236" i="5"/>
  <c r="I230" i="5"/>
  <c r="M230" i="5"/>
  <c r="U230" i="5"/>
  <c r="I246" i="5"/>
  <c r="M246" i="5"/>
  <c r="U246" i="5"/>
  <c r="U126" i="5"/>
  <c r="M126" i="5"/>
  <c r="I126" i="5"/>
  <c r="I158" i="5"/>
  <c r="M158" i="5"/>
  <c r="U158"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I199" i="5"/>
  <c r="M199" i="5"/>
  <c r="U199" i="5"/>
  <c r="I215" i="5"/>
  <c r="M215" i="5"/>
  <c r="U215" i="5"/>
  <c r="I242" i="5"/>
  <c r="M242" i="5"/>
  <c r="U242" i="5"/>
  <c r="I202" i="5"/>
  <c r="M202" i="5"/>
  <c r="U202" i="5"/>
  <c r="I218" i="5"/>
  <c r="M218" i="5"/>
  <c r="U218" i="5"/>
  <c r="U204" i="5"/>
  <c r="I204" i="5"/>
  <c r="M204" i="5"/>
  <c r="U220" i="5"/>
  <c r="I220" i="5"/>
  <c r="M220" i="5"/>
  <c r="I235" i="5"/>
  <c r="U235" i="5"/>
  <c r="M235" i="5"/>
  <c r="U229" i="5"/>
  <c r="M229" i="5"/>
  <c r="I229" i="5"/>
  <c r="I185" i="5"/>
  <c r="M185" i="5"/>
  <c r="U185" i="5"/>
  <c r="U159" i="5"/>
  <c r="I159" i="5"/>
  <c r="M159" i="5"/>
  <c r="I145" i="5"/>
  <c r="M145" i="5"/>
  <c r="U145" i="5"/>
  <c r="I161" i="5"/>
  <c r="M161" i="5"/>
  <c r="U161" i="5"/>
  <c r="I154" i="5"/>
  <c r="M154" i="5"/>
  <c r="U154" i="5"/>
  <c r="U205" i="5"/>
  <c r="I205" i="5"/>
  <c r="M205" i="5"/>
  <c r="U221" i="5"/>
  <c r="I221" i="5"/>
  <c r="M221" i="5"/>
  <c r="V182" i="5"/>
  <c r="U200" i="5"/>
  <c r="I200" i="5"/>
  <c r="M200" i="5"/>
  <c r="U216" i="5"/>
  <c r="I216" i="5"/>
  <c r="M216" i="5"/>
  <c r="U232" i="5"/>
  <c r="I232" i="5"/>
  <c r="M232" i="5"/>
  <c r="V248" i="5"/>
  <c r="M241" i="5"/>
  <c r="I241" i="5"/>
  <c r="U241" i="5"/>
  <c r="V176" i="5"/>
  <c r="U201" i="5"/>
  <c r="I201" i="5"/>
  <c r="M201" i="5"/>
  <c r="U217" i="5"/>
  <c r="I217" i="5"/>
  <c r="M217" i="5"/>
  <c r="I195" i="5"/>
  <c r="M195" i="5"/>
  <c r="U195" i="5"/>
  <c r="I211" i="5"/>
  <c r="M211" i="5"/>
  <c r="U211"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83" i="5"/>
  <c r="I183" i="5"/>
  <c r="M183" i="5"/>
  <c r="V125" i="5"/>
  <c r="U155" i="5"/>
  <c r="I155" i="5"/>
  <c r="M155" i="5"/>
  <c r="V129" i="5"/>
  <c r="U156" i="5"/>
  <c r="I156" i="5"/>
  <c r="M156" i="5"/>
  <c r="V180"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C114" i="5" l="1"/>
  <c r="B115" i="5"/>
  <c r="B116" i="5" s="1"/>
  <c r="B117" i="5" s="1"/>
  <c r="B118" i="5" s="1"/>
  <c r="B119" i="5" s="1"/>
  <c r="B120" i="5" s="1"/>
  <c r="B121" i="5" s="1"/>
  <c r="B122" i="5" s="1"/>
  <c r="Q114" i="5"/>
  <c r="U231" i="5"/>
  <c r="V231" i="5" s="1"/>
  <c r="I249" i="5"/>
  <c r="U249" i="5"/>
  <c r="V249" i="5" s="1"/>
  <c r="U224" i="5"/>
  <c r="V224" i="5" s="1"/>
  <c r="M169" i="5"/>
  <c r="M231" i="5"/>
  <c r="M175" i="5"/>
  <c r="U169" i="5"/>
  <c r="V169" i="5" s="1"/>
  <c r="I127" i="5"/>
  <c r="M228" i="5"/>
  <c r="I173" i="5"/>
  <c r="M196" i="5"/>
  <c r="I196" i="5"/>
  <c r="I228" i="5"/>
  <c r="U173" i="5"/>
  <c r="V173" i="5" s="1"/>
  <c r="I245" i="5"/>
  <c r="I224" i="5"/>
  <c r="M131" i="5"/>
  <c r="M157" i="5"/>
  <c r="C33" i="5"/>
  <c r="I175" i="5"/>
  <c r="M127" i="5"/>
  <c r="I157" i="5"/>
  <c r="I131" i="5"/>
  <c r="D32" i="5"/>
  <c r="M245" i="5"/>
  <c r="U213" i="5"/>
  <c r="V213" i="5" s="1"/>
  <c r="M213" i="5"/>
  <c r="V223" i="5"/>
  <c r="I190" i="5"/>
  <c r="U190" i="5"/>
  <c r="M190" i="5"/>
  <c r="V181" i="5"/>
  <c r="I143" i="5"/>
  <c r="U143" i="5"/>
  <c r="M143" i="5"/>
  <c r="I135" i="5"/>
  <c r="M135" i="5"/>
  <c r="U135" i="5"/>
  <c r="V243" i="5"/>
  <c r="V228" i="5"/>
  <c r="V216" i="5"/>
  <c r="V159" i="5"/>
  <c r="V235" i="5"/>
  <c r="V218" i="5"/>
  <c r="V163" i="5"/>
  <c r="V230" i="5"/>
  <c r="V219" i="5"/>
  <c r="V203" i="5"/>
  <c r="V225" i="5"/>
  <c r="V209" i="5"/>
  <c r="V193" i="5"/>
  <c r="V233" i="5"/>
  <c r="V208" i="5"/>
  <c r="V194" i="5"/>
  <c r="V214" i="5"/>
  <c r="V183" i="5"/>
  <c r="M138" i="5"/>
  <c r="I138" i="5"/>
  <c r="U138" i="5"/>
  <c r="V244" i="5"/>
  <c r="V196" i="5"/>
  <c r="V210" i="5"/>
  <c r="V240" i="5"/>
  <c r="V198" i="5"/>
  <c r="V175" i="5"/>
  <c r="V160" i="5"/>
  <c r="V144" i="5"/>
  <c r="V166" i="5"/>
  <c r="M142" i="5"/>
  <c r="I142" i="5"/>
  <c r="U142" i="5"/>
  <c r="M134" i="5"/>
  <c r="I134" i="5"/>
  <c r="U134" i="5"/>
  <c r="V131" i="5"/>
  <c r="V211" i="5"/>
  <c r="V195" i="5"/>
  <c r="V241" i="5"/>
  <c r="V232" i="5"/>
  <c r="V154" i="5"/>
  <c r="V145" i="5"/>
  <c r="V245"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151" i="5"/>
  <c r="V226" i="5"/>
  <c r="V238" i="5"/>
  <c r="V217" i="5"/>
  <c r="V201" i="5"/>
  <c r="V221" i="5"/>
  <c r="V205" i="5"/>
  <c r="V157" i="5"/>
  <c r="V161" i="5"/>
  <c r="V185" i="5"/>
  <c r="V220" i="5"/>
  <c r="V222" i="5"/>
  <c r="V179" i="5"/>
  <c r="V158" i="5"/>
  <c r="V239" i="5"/>
  <c r="V197" i="5"/>
  <c r="V149" i="5"/>
  <c r="V167" i="5"/>
  <c r="V31" i="5"/>
  <c r="C122" i="5" l="1"/>
  <c r="D123" i="5" s="1"/>
  <c r="Q122" i="5"/>
  <c r="C121" i="5"/>
  <c r="Q121" i="5"/>
  <c r="C120" i="5"/>
  <c r="Q120" i="5"/>
  <c r="C119" i="5"/>
  <c r="Q119" i="5"/>
  <c r="C118" i="5"/>
  <c r="Q118" i="5"/>
  <c r="C117" i="5"/>
  <c r="Q117" i="5"/>
  <c r="C116" i="5"/>
  <c r="Q116" i="5"/>
  <c r="C115" i="5"/>
  <c r="Q115" i="5"/>
  <c r="D114" i="5"/>
  <c r="C34" i="5"/>
  <c r="D33" i="5"/>
  <c r="I32" i="5"/>
  <c r="U32" i="5"/>
  <c r="V32" i="5" s="1"/>
  <c r="M32" i="5"/>
  <c r="V142" i="5"/>
  <c r="V143" i="5"/>
  <c r="V191" i="5"/>
  <c r="V134" i="5"/>
  <c r="V138" i="5"/>
  <c r="V190" i="5"/>
  <c r="V139" i="5"/>
  <c r="V135" i="5"/>
  <c r="B15" i="5" l="1"/>
  <c r="T30" i="5" s="1"/>
  <c r="D116" i="5"/>
  <c r="U116" i="5" s="1"/>
  <c r="V116" i="5" s="1"/>
  <c r="D120" i="5"/>
  <c r="M120" i="5" s="1"/>
  <c r="D117" i="5"/>
  <c r="M117" i="5" s="1"/>
  <c r="D115" i="5"/>
  <c r="U115" i="5" s="1"/>
  <c r="V115" i="5" s="1"/>
  <c r="D121" i="5"/>
  <c r="U121" i="5" s="1"/>
  <c r="V121" i="5" s="1"/>
  <c r="M123" i="5"/>
  <c r="U123" i="5"/>
  <c r="V123" i="5" s="1"/>
  <c r="I123" i="5"/>
  <c r="D122" i="5"/>
  <c r="M122" i="5" s="1"/>
  <c r="D118" i="5"/>
  <c r="M118" i="5" s="1"/>
  <c r="D119" i="5"/>
  <c r="U119" i="5" s="1"/>
  <c r="V119" i="5" s="1"/>
  <c r="U114" i="5"/>
  <c r="V114" i="5" s="1"/>
  <c r="M114" i="5"/>
  <c r="I114" i="5"/>
  <c r="C35" i="5"/>
  <c r="D34" i="5"/>
  <c r="I33" i="5"/>
  <c r="M33" i="5"/>
  <c r="U33" i="5"/>
  <c r="V33" i="5" s="1"/>
  <c r="U120" i="5" l="1"/>
  <c r="V120" i="5" s="1"/>
  <c r="I122" i="5"/>
  <c r="S123" i="5"/>
  <c r="R78" i="5"/>
  <c r="S209" i="5"/>
  <c r="T90" i="5"/>
  <c r="T152" i="5"/>
  <c r="S122" i="5"/>
  <c r="T202" i="5"/>
  <c r="S100" i="5"/>
  <c r="S198" i="5"/>
  <c r="R72" i="5"/>
  <c r="R116" i="5"/>
  <c r="T249" i="5"/>
  <c r="R209" i="5"/>
  <c r="T120" i="5"/>
  <c r="R87" i="5"/>
  <c r="S91" i="5"/>
  <c r="R83" i="5"/>
  <c r="S72" i="5"/>
  <c r="S80" i="5"/>
  <c r="S215" i="5"/>
  <c r="S238" i="5"/>
  <c r="T64" i="5"/>
  <c r="T174" i="5"/>
  <c r="S165" i="5"/>
  <c r="S96" i="5"/>
  <c r="T236" i="5"/>
  <c r="R38" i="5"/>
  <c r="R250" i="5"/>
  <c r="T131" i="5"/>
  <c r="S43" i="5"/>
  <c r="S98" i="5"/>
  <c r="T195" i="5"/>
  <c r="S46" i="5"/>
  <c r="T190" i="5"/>
  <c r="R171" i="5"/>
  <c r="R151" i="5"/>
  <c r="S192" i="5"/>
  <c r="T53" i="5"/>
  <c r="T166" i="5"/>
  <c r="S154" i="5"/>
  <c r="R181" i="5"/>
  <c r="S248" i="5"/>
  <c r="S115" i="5"/>
  <c r="T49" i="5"/>
  <c r="T225" i="5"/>
  <c r="R127" i="5"/>
  <c r="T114" i="5"/>
  <c r="R180" i="5"/>
  <c r="T108" i="5"/>
  <c r="T59" i="5"/>
  <c r="T194" i="5"/>
  <c r="R62" i="5"/>
  <c r="T209" i="5"/>
  <c r="R146" i="5"/>
  <c r="R205" i="5"/>
  <c r="S213" i="5"/>
  <c r="S148" i="5"/>
  <c r="S99" i="5"/>
  <c r="S157" i="5"/>
  <c r="S141" i="5"/>
  <c r="S104" i="5"/>
  <c r="R173" i="5"/>
  <c r="S82" i="5"/>
  <c r="T75" i="5"/>
  <c r="S231" i="5"/>
  <c r="R37" i="5"/>
  <c r="R144" i="5"/>
  <c r="R230" i="5"/>
  <c r="R108" i="5"/>
  <c r="T71" i="5"/>
  <c r="S120" i="5"/>
  <c r="R124" i="5"/>
  <c r="S160" i="5"/>
  <c r="T143" i="5"/>
  <c r="R47" i="5"/>
  <c r="T35" i="5"/>
  <c r="T201" i="5"/>
  <c r="S191" i="5"/>
  <c r="T239" i="5"/>
  <c r="R214" i="5"/>
  <c r="R107" i="5"/>
  <c r="R220" i="5"/>
  <c r="S89" i="5"/>
  <c r="R86" i="5"/>
  <c r="T109" i="5"/>
  <c r="T57" i="5"/>
  <c r="T47" i="5"/>
  <c r="S178" i="5"/>
  <c r="R94" i="5"/>
  <c r="R239" i="5"/>
  <c r="T125" i="5"/>
  <c r="R74" i="5"/>
  <c r="T121" i="5"/>
  <c r="T100" i="5"/>
  <c r="S184" i="5"/>
  <c r="R80" i="5"/>
  <c r="T179" i="5"/>
  <c r="S149" i="5"/>
  <c r="R132" i="5"/>
  <c r="T218" i="5"/>
  <c r="R211" i="5"/>
  <c r="T92" i="5"/>
  <c r="T88" i="5"/>
  <c r="S151" i="5"/>
  <c r="T159" i="5"/>
  <c r="T156" i="5"/>
  <c r="S234" i="5"/>
  <c r="T245" i="5"/>
  <c r="R67" i="5"/>
  <c r="S156" i="5"/>
  <c r="S249" i="5"/>
  <c r="S40" i="5"/>
  <c r="S86" i="5"/>
  <c r="S235" i="5"/>
  <c r="S49" i="5"/>
  <c r="T87" i="5"/>
  <c r="T38" i="5"/>
  <c r="T136" i="5"/>
  <c r="T170" i="5"/>
  <c r="T186" i="5"/>
  <c r="S76" i="5"/>
  <c r="T132" i="5"/>
  <c r="T247" i="5"/>
  <c r="S135" i="5"/>
  <c r="T46" i="5"/>
  <c r="S47" i="5"/>
  <c r="T217" i="5"/>
  <c r="T34" i="5"/>
  <c r="T32" i="5"/>
  <c r="R58" i="5"/>
  <c r="R65" i="5"/>
  <c r="S145" i="5"/>
  <c r="R206" i="5"/>
  <c r="R183" i="5"/>
  <c r="T228" i="5"/>
  <c r="R166" i="5"/>
  <c r="R184" i="5"/>
  <c r="T129" i="5"/>
  <c r="S176" i="5"/>
  <c r="T221" i="5"/>
  <c r="S188" i="5"/>
  <c r="S133" i="5"/>
  <c r="T127" i="5"/>
  <c r="S170" i="5"/>
  <c r="T116" i="5"/>
  <c r="R241" i="5"/>
  <c r="S201" i="5"/>
  <c r="R122" i="5"/>
  <c r="S50" i="5"/>
  <c r="T81" i="5"/>
  <c r="R145" i="5"/>
  <c r="S134" i="5"/>
  <c r="T204" i="5"/>
  <c r="S139" i="5"/>
  <c r="T122" i="5"/>
  <c r="S175" i="5"/>
  <c r="S219" i="5"/>
  <c r="R76" i="5"/>
  <c r="S180" i="5"/>
  <c r="S217" i="5"/>
  <c r="R165" i="5"/>
  <c r="S110" i="5"/>
  <c r="S65" i="5"/>
  <c r="S81" i="5"/>
  <c r="S33" i="5"/>
  <c r="S51" i="5"/>
  <c r="T203" i="5"/>
  <c r="S73" i="5"/>
  <c r="S127" i="5"/>
  <c r="R225" i="5"/>
  <c r="T230" i="5"/>
  <c r="R31" i="5"/>
  <c r="T243" i="5"/>
  <c r="S193" i="5"/>
  <c r="S53" i="5"/>
  <c r="T103" i="5"/>
  <c r="S62" i="5"/>
  <c r="S236" i="5"/>
  <c r="R148" i="5"/>
  <c r="R81" i="5"/>
  <c r="R84" i="5"/>
  <c r="S119" i="5"/>
  <c r="S108" i="5"/>
  <c r="T173" i="5"/>
  <c r="S124" i="5"/>
  <c r="S126" i="5"/>
  <c r="R115" i="5"/>
  <c r="S228" i="5"/>
  <c r="R217" i="5"/>
  <c r="S224" i="5"/>
  <c r="R36" i="5"/>
  <c r="T60" i="5"/>
  <c r="R79" i="5"/>
  <c r="T197" i="5"/>
  <c r="T72" i="5"/>
  <c r="S187" i="5"/>
  <c r="R138" i="5"/>
  <c r="T31" i="5"/>
  <c r="R193" i="5"/>
  <c r="S195" i="5"/>
  <c r="R113" i="5"/>
  <c r="T149" i="5"/>
  <c r="S233" i="5"/>
  <c r="T76" i="5"/>
  <c r="R207" i="5"/>
  <c r="S75" i="5"/>
  <c r="R46" i="5"/>
  <c r="R152" i="5"/>
  <c r="R41" i="5"/>
  <c r="T176" i="5"/>
  <c r="R139" i="5"/>
  <c r="T168" i="5"/>
  <c r="R140" i="5"/>
  <c r="R129" i="5"/>
  <c r="S45" i="5"/>
  <c r="S177" i="5"/>
  <c r="S210" i="5"/>
  <c r="T145" i="5"/>
  <c r="T222" i="5"/>
  <c r="T184" i="5"/>
  <c r="R169" i="5"/>
  <c r="S59" i="5"/>
  <c r="S93" i="5"/>
  <c r="S130" i="5"/>
  <c r="S167" i="5"/>
  <c r="T216" i="5"/>
  <c r="T165" i="5"/>
  <c r="S245" i="5"/>
  <c r="T106" i="5"/>
  <c r="S186" i="5"/>
  <c r="T207" i="5"/>
  <c r="T233" i="5"/>
  <c r="R45" i="5"/>
  <c r="R197" i="5"/>
  <c r="R64" i="5"/>
  <c r="S174" i="5"/>
  <c r="R112" i="5"/>
  <c r="R57" i="5"/>
  <c r="S101" i="5"/>
  <c r="R143" i="5"/>
  <c r="R40" i="5"/>
  <c r="S118" i="5"/>
  <c r="T214" i="5"/>
  <c r="R160" i="5"/>
  <c r="S205" i="5"/>
  <c r="T198" i="5"/>
  <c r="T232" i="5"/>
  <c r="R192" i="5"/>
  <c r="T91" i="5"/>
  <c r="S166" i="5"/>
  <c r="T113" i="5"/>
  <c r="T212" i="5"/>
  <c r="T161" i="5"/>
  <c r="T148" i="5"/>
  <c r="T73" i="5"/>
  <c r="R117" i="5"/>
  <c r="T61" i="5"/>
  <c r="R60" i="5"/>
  <c r="T246" i="5"/>
  <c r="S137" i="5"/>
  <c r="S207" i="5"/>
  <c r="S202" i="5"/>
  <c r="S158" i="5"/>
  <c r="R63" i="5"/>
  <c r="R158" i="5"/>
  <c r="T235" i="5"/>
  <c r="S84" i="5"/>
  <c r="T85" i="5"/>
  <c r="R30" i="5"/>
  <c r="T33" i="5"/>
  <c r="S226" i="5"/>
  <c r="R196" i="5"/>
  <c r="T210" i="5"/>
  <c r="R232" i="5"/>
  <c r="T119" i="5"/>
  <c r="R194" i="5"/>
  <c r="T94" i="5"/>
  <c r="T104" i="5"/>
  <c r="S103" i="5"/>
  <c r="S172" i="5"/>
  <c r="R93" i="5"/>
  <c r="T205" i="5"/>
  <c r="T169" i="5"/>
  <c r="S225" i="5"/>
  <c r="R68" i="5"/>
  <c r="S243" i="5"/>
  <c r="S36" i="5"/>
  <c r="T37" i="5"/>
  <c r="S142" i="5"/>
  <c r="S212" i="5"/>
  <c r="I116" i="5"/>
  <c r="I117" i="5"/>
  <c r="M116" i="5"/>
  <c r="R104" i="5"/>
  <c r="T70" i="5"/>
  <c r="S41" i="5"/>
  <c r="S169" i="5"/>
  <c r="S208" i="5"/>
  <c r="R170" i="5"/>
  <c r="T52" i="5"/>
  <c r="R163" i="5"/>
  <c r="T229" i="5"/>
  <c r="S105" i="5"/>
  <c r="S44" i="5"/>
  <c r="S107" i="5"/>
  <c r="T199" i="5"/>
  <c r="S189" i="5"/>
  <c r="T79" i="5"/>
  <c r="R212" i="5"/>
  <c r="S182" i="5"/>
  <c r="T180" i="5"/>
  <c r="R164" i="5"/>
  <c r="T193" i="5"/>
  <c r="S35" i="5"/>
  <c r="R110" i="5"/>
  <c r="R154" i="5"/>
  <c r="T219" i="5"/>
  <c r="R33" i="5"/>
  <c r="R216" i="5"/>
  <c r="T105" i="5"/>
  <c r="R189" i="5"/>
  <c r="T141" i="5"/>
  <c r="R53" i="5"/>
  <c r="R39" i="5"/>
  <c r="T215" i="5"/>
  <c r="T178" i="5"/>
  <c r="R198" i="5"/>
  <c r="R178" i="5"/>
  <c r="R215" i="5"/>
  <c r="S194" i="5"/>
  <c r="S230" i="5"/>
  <c r="S113" i="5"/>
  <c r="T160" i="5"/>
  <c r="T130" i="5"/>
  <c r="R101" i="5"/>
  <c r="T111" i="5"/>
  <c r="R219" i="5"/>
  <c r="R240" i="5"/>
  <c r="R66" i="5"/>
  <c r="S88" i="5"/>
  <c r="R119" i="5"/>
  <c r="S131" i="5"/>
  <c r="R34" i="5"/>
  <c r="T54" i="5"/>
  <c r="T167" i="5"/>
  <c r="T62" i="5"/>
  <c r="S146" i="5"/>
  <c r="S95" i="5"/>
  <c r="T112" i="5"/>
  <c r="T128" i="5"/>
  <c r="R231" i="5"/>
  <c r="T189" i="5"/>
  <c r="R51" i="5"/>
  <c r="R159" i="5"/>
  <c r="R188" i="5"/>
  <c r="R157" i="5"/>
  <c r="S42" i="5"/>
  <c r="R54" i="5"/>
  <c r="T242" i="5"/>
  <c r="T244" i="5"/>
  <c r="S79" i="5"/>
  <c r="T123" i="5"/>
  <c r="T206" i="5"/>
  <c r="R35" i="5"/>
  <c r="R246" i="5"/>
  <c r="R224" i="5"/>
  <c r="T78" i="5"/>
  <c r="S164" i="5"/>
  <c r="T238" i="5"/>
  <c r="R245" i="5"/>
  <c r="R236" i="5"/>
  <c r="R162" i="5"/>
  <c r="T182" i="5"/>
  <c r="S63" i="5"/>
  <c r="T56" i="5"/>
  <c r="R199" i="5"/>
  <c r="R213" i="5"/>
  <c r="S125" i="5"/>
  <c r="T65" i="5"/>
  <c r="R203" i="5"/>
  <c r="T58" i="5"/>
  <c r="R120" i="5"/>
  <c r="S85" i="5"/>
  <c r="T226" i="5"/>
  <c r="T107" i="5"/>
  <c r="R52" i="5"/>
  <c r="T139" i="5"/>
  <c r="R71" i="5"/>
  <c r="S216" i="5"/>
  <c r="R98" i="5"/>
  <c r="S155" i="5"/>
  <c r="T133" i="5"/>
  <c r="R226" i="5"/>
  <c r="T192" i="5"/>
  <c r="S237" i="5"/>
  <c r="S48" i="5"/>
  <c r="T36" i="5"/>
  <c r="R96" i="5"/>
  <c r="S159" i="5"/>
  <c r="S77" i="5"/>
  <c r="S69" i="5"/>
  <c r="S61" i="5"/>
  <c r="S32" i="5"/>
  <c r="T82" i="5"/>
  <c r="S97" i="5"/>
  <c r="S94" i="5"/>
  <c r="T95" i="5"/>
  <c r="T147" i="5"/>
  <c r="R95" i="5"/>
  <c r="T68" i="5"/>
  <c r="T185" i="5"/>
  <c r="R102" i="5"/>
  <c r="R190" i="5"/>
  <c r="T237" i="5"/>
  <c r="T157" i="5"/>
  <c r="T241" i="5"/>
  <c r="R109" i="5"/>
  <c r="R248" i="5"/>
  <c r="R90" i="5"/>
  <c r="S204" i="5"/>
  <c r="R126" i="5"/>
  <c r="T67" i="5"/>
  <c r="T44" i="5"/>
  <c r="T118" i="5"/>
  <c r="R123" i="5"/>
  <c r="S114" i="5"/>
  <c r="R218" i="5"/>
  <c r="T153" i="5"/>
  <c r="S244" i="5"/>
  <c r="T158" i="5"/>
  <c r="R111" i="5"/>
  <c r="R186" i="5"/>
  <c r="S246" i="5"/>
  <c r="R142" i="5"/>
  <c r="S136" i="5"/>
  <c r="R185" i="5"/>
  <c r="R135" i="5"/>
  <c r="T183" i="5"/>
  <c r="T250" i="5"/>
  <c r="T99" i="5"/>
  <c r="T69" i="5"/>
  <c r="T137" i="5"/>
  <c r="T181" i="5"/>
  <c r="S34" i="5"/>
  <c r="R177" i="5"/>
  <c r="S232" i="5"/>
  <c r="R118" i="5"/>
  <c r="T191" i="5"/>
  <c r="R242" i="5"/>
  <c r="R238" i="5"/>
  <c r="R161" i="5"/>
  <c r="R175" i="5"/>
  <c r="T96" i="5"/>
  <c r="S168" i="5"/>
  <c r="R133" i="5"/>
  <c r="S71" i="5"/>
  <c r="R149" i="5"/>
  <c r="R61" i="5"/>
  <c r="R128" i="5"/>
  <c r="R168" i="5"/>
  <c r="S161" i="5"/>
  <c r="R88" i="5"/>
  <c r="T84" i="5"/>
  <c r="T102" i="5"/>
  <c r="T110" i="5"/>
  <c r="T138" i="5"/>
  <c r="T77" i="5"/>
  <c r="T63" i="5"/>
  <c r="S57" i="5"/>
  <c r="R85" i="5"/>
  <c r="R56" i="5"/>
  <c r="S214" i="5"/>
  <c r="S132" i="5"/>
  <c r="S68" i="5"/>
  <c r="T140" i="5"/>
  <c r="R201" i="5"/>
  <c r="T124" i="5"/>
  <c r="R147" i="5"/>
  <c r="R121" i="5"/>
  <c r="S222" i="5"/>
  <c r="S37" i="5"/>
  <c r="S138" i="5"/>
  <c r="R243" i="5"/>
  <c r="S247" i="5"/>
  <c r="R100" i="5"/>
  <c r="T50" i="5"/>
  <c r="R221" i="5"/>
  <c r="R202" i="5"/>
  <c r="T40" i="5"/>
  <c r="R32" i="5"/>
  <c r="S227" i="5"/>
  <c r="S128" i="5"/>
  <c r="R150" i="5"/>
  <c r="T175" i="5"/>
  <c r="S185" i="5"/>
  <c r="S39" i="5"/>
  <c r="S112" i="5"/>
  <c r="S30" i="5"/>
  <c r="T55" i="5"/>
  <c r="R228" i="5"/>
  <c r="S109" i="5"/>
  <c r="R77" i="5"/>
  <c r="R82" i="5"/>
  <c r="T234" i="5"/>
  <c r="R92" i="5"/>
  <c r="S87" i="5"/>
  <c r="S179" i="5"/>
  <c r="S250" i="5"/>
  <c r="R42" i="5"/>
  <c r="R59" i="5"/>
  <c r="R200" i="5"/>
  <c r="S74" i="5"/>
  <c r="T240" i="5"/>
  <c r="S190" i="5"/>
  <c r="T223" i="5"/>
  <c r="R50" i="5"/>
  <c r="S143" i="5"/>
  <c r="T231" i="5"/>
  <c r="S102" i="5"/>
  <c r="T151" i="5"/>
  <c r="S60" i="5"/>
  <c r="S70" i="5"/>
  <c r="R167" i="5"/>
  <c r="S83" i="5"/>
  <c r="S67" i="5"/>
  <c r="T248" i="5"/>
  <c r="T196" i="5"/>
  <c r="S199" i="5"/>
  <c r="T117" i="5"/>
  <c r="R134" i="5"/>
  <c r="R179" i="5"/>
  <c r="R136" i="5"/>
  <c r="R91" i="5"/>
  <c r="S121" i="5"/>
  <c r="T98" i="5"/>
  <c r="S129" i="5"/>
  <c r="S140" i="5"/>
  <c r="R44" i="5"/>
  <c r="T154" i="5"/>
  <c r="R233" i="5"/>
  <c r="T135" i="5"/>
  <c r="S162" i="5"/>
  <c r="R49" i="5"/>
  <c r="S183" i="5"/>
  <c r="T142" i="5"/>
  <c r="R223" i="5"/>
  <c r="S218" i="5"/>
  <c r="S221" i="5"/>
  <c r="T97" i="5"/>
  <c r="S55" i="5"/>
  <c r="R182" i="5"/>
  <c r="T200" i="5"/>
  <c r="T164" i="5"/>
  <c r="T86" i="5"/>
  <c r="T144" i="5"/>
  <c r="T48" i="5"/>
  <c r="R234" i="5"/>
  <c r="S223" i="5"/>
  <c r="S206" i="5"/>
  <c r="S66" i="5"/>
  <c r="T43" i="5"/>
  <c r="R43" i="5"/>
  <c r="S52" i="5"/>
  <c r="T80" i="5"/>
  <c r="T115" i="5"/>
  <c r="T188" i="5"/>
  <c r="R237" i="5"/>
  <c r="T42" i="5"/>
  <c r="T74" i="5"/>
  <c r="S150" i="5"/>
  <c r="S56" i="5"/>
  <c r="T162" i="5"/>
  <c r="S171" i="5"/>
  <c r="R191" i="5"/>
  <c r="S54" i="5"/>
  <c r="T227" i="5"/>
  <c r="S173" i="5"/>
  <c r="S117" i="5"/>
  <c r="R195" i="5"/>
  <c r="R70" i="5"/>
  <c r="S242" i="5"/>
  <c r="T208" i="5"/>
  <c r="R204" i="5"/>
  <c r="T172" i="5"/>
  <c r="R227" i="5"/>
  <c r="T224" i="5"/>
  <c r="S153" i="5"/>
  <c r="R69" i="5"/>
  <c r="R187" i="5"/>
  <c r="T126" i="5"/>
  <c r="S111" i="5"/>
  <c r="R249" i="5"/>
  <c r="T171" i="5"/>
  <c r="R155" i="5"/>
  <c r="T51" i="5"/>
  <c r="S64" i="5"/>
  <c r="R103" i="5"/>
  <c r="T146" i="5"/>
  <c r="S106" i="5"/>
  <c r="R131" i="5"/>
  <c r="R208" i="5"/>
  <c r="S58" i="5"/>
  <c r="T45" i="5"/>
  <c r="S229" i="5"/>
  <c r="S31" i="5"/>
  <c r="R105" i="5"/>
  <c r="S220" i="5"/>
  <c r="R235" i="5"/>
  <c r="R114" i="5"/>
  <c r="R55" i="5"/>
  <c r="S116" i="5"/>
  <c r="S203" i="5"/>
  <c r="R99" i="5"/>
  <c r="S78" i="5"/>
  <c r="R75" i="5"/>
  <c r="T41" i="5"/>
  <c r="S181" i="5"/>
  <c r="R48" i="5"/>
  <c r="T83" i="5"/>
  <c r="T187" i="5"/>
  <c r="R125" i="5"/>
  <c r="R222" i="5"/>
  <c r="T211" i="5"/>
  <c r="S211" i="5"/>
  <c r="T89" i="5"/>
  <c r="T66" i="5"/>
  <c r="S200" i="5"/>
  <c r="R247" i="5"/>
  <c r="S92" i="5"/>
  <c r="R89" i="5"/>
  <c r="R172" i="5"/>
  <c r="R156" i="5"/>
  <c r="S239" i="5"/>
  <c r="R130" i="5"/>
  <c r="R229" i="5"/>
  <c r="T101" i="5"/>
  <c r="T93" i="5"/>
  <c r="R141" i="5"/>
  <c r="R137" i="5"/>
  <c r="T134" i="5"/>
  <c r="S163" i="5"/>
  <c r="S240" i="5"/>
  <c r="T150" i="5"/>
  <c r="R176" i="5"/>
  <c r="S152" i="5"/>
  <c r="S90" i="5"/>
  <c r="S147" i="5"/>
  <c r="R106" i="5"/>
  <c r="R210" i="5"/>
  <c r="T155" i="5"/>
  <c r="S144" i="5"/>
  <c r="R97" i="5"/>
  <c r="S241" i="5"/>
  <c r="S197" i="5"/>
  <c r="R153" i="5"/>
  <c r="R73" i="5"/>
  <c r="S38" i="5"/>
  <c r="R244" i="5"/>
  <c r="T220" i="5"/>
  <c r="T213" i="5"/>
  <c r="S196" i="5"/>
  <c r="T39" i="5"/>
  <c r="T163" i="5"/>
  <c r="T177" i="5"/>
  <c r="R174" i="5"/>
  <c r="I120" i="5"/>
  <c r="M115" i="5"/>
  <c r="I115" i="5"/>
  <c r="U117" i="5"/>
  <c r="V117" i="5" s="1"/>
  <c r="M121" i="5"/>
  <c r="U118" i="5"/>
  <c r="V118" i="5" s="1"/>
  <c r="I121" i="5"/>
  <c r="I119" i="5"/>
  <c r="U122" i="5"/>
  <c r="V122" i="5" s="1"/>
  <c r="M119" i="5"/>
  <c r="I118" i="5"/>
  <c r="C36" i="5"/>
  <c r="D35" i="5"/>
  <c r="I34" i="5"/>
  <c r="U34" i="5"/>
  <c r="M34" i="5"/>
  <c r="B16" i="5" l="1"/>
  <c r="B18" i="5" s="1"/>
  <c r="B19" i="5" s="1"/>
  <c r="C37" i="5"/>
  <c r="D36" i="5"/>
  <c r="V34" i="5"/>
  <c r="U35" i="5"/>
  <c r="I35" i="5"/>
  <c r="M35" i="5"/>
  <c r="B17" i="5" l="1"/>
  <c r="C38" i="5"/>
  <c r="D37" i="5"/>
  <c r="U36" i="5"/>
  <c r="V36" i="5" s="1"/>
  <c r="M36" i="5"/>
  <c r="I36" i="5"/>
  <c r="V35" i="5"/>
  <c r="C39" i="5" l="1"/>
  <c r="D38" i="5"/>
  <c r="M37" i="5"/>
  <c r="U37" i="5"/>
  <c r="V37" i="5" s="1"/>
  <c r="I37" i="5"/>
  <c r="C40" i="5" l="1"/>
  <c r="D39" i="5"/>
  <c r="I38" i="5"/>
  <c r="M38" i="5"/>
  <c r="U38" i="5"/>
  <c r="C41" i="5" l="1"/>
  <c r="D40" i="5"/>
  <c r="U39" i="5"/>
  <c r="V39" i="5" s="1"/>
  <c r="I39" i="5"/>
  <c r="M39" i="5"/>
  <c r="V38" i="5"/>
  <c r="C42" i="5" l="1"/>
  <c r="D41" i="5"/>
  <c r="I40" i="5"/>
  <c r="U40" i="5"/>
  <c r="V40" i="5" s="1"/>
  <c r="M40" i="5"/>
  <c r="C43" i="5" l="1"/>
  <c r="D42" i="5"/>
  <c r="I41" i="5"/>
  <c r="M41" i="5"/>
  <c r="U41" i="5"/>
  <c r="C44" i="5" l="1"/>
  <c r="D43" i="5"/>
  <c r="I42" i="5"/>
  <c r="M42" i="5"/>
  <c r="U42" i="5"/>
  <c r="V42" i="5" s="1"/>
  <c r="V41" i="5"/>
  <c r="C45" i="5" l="1"/>
  <c r="D44" i="5"/>
  <c r="I43" i="5"/>
  <c r="U43" i="5"/>
  <c r="M43" i="5"/>
  <c r="C46" i="5" l="1"/>
  <c r="D45" i="5"/>
  <c r="V43" i="5"/>
  <c r="U44" i="5"/>
  <c r="I44" i="5"/>
  <c r="M44" i="5"/>
  <c r="C47" i="5" l="1"/>
  <c r="D46" i="5"/>
  <c r="M45" i="5"/>
  <c r="U45" i="5"/>
  <c r="V45" i="5" s="1"/>
  <c r="I45" i="5"/>
  <c r="V44" i="5"/>
  <c r="C48" i="5" l="1"/>
  <c r="D47" i="5"/>
  <c r="M46" i="5"/>
  <c r="U46" i="5"/>
  <c r="I46" i="5"/>
  <c r="C49" i="5" l="1"/>
  <c r="D48" i="5"/>
  <c r="U47" i="5"/>
  <c r="V47" i="5" s="1"/>
  <c r="I47" i="5"/>
  <c r="M47" i="5"/>
  <c r="V46" i="5"/>
  <c r="C50" i="5" l="1"/>
  <c r="D49" i="5"/>
  <c r="M48" i="5"/>
  <c r="I48" i="5"/>
  <c r="U48" i="5"/>
  <c r="C51" i="5" l="1"/>
  <c r="D50" i="5"/>
  <c r="V48" i="5"/>
  <c r="I49" i="5"/>
  <c r="M49" i="5"/>
  <c r="U49" i="5"/>
  <c r="C52" i="5" l="1"/>
  <c r="D51" i="5"/>
  <c r="M50" i="5"/>
  <c r="I50" i="5"/>
  <c r="U50" i="5"/>
  <c r="V50" i="5" s="1"/>
  <c r="V49" i="5"/>
  <c r="C53" i="5" l="1"/>
  <c r="D52" i="5"/>
  <c r="I51" i="5"/>
  <c r="M51" i="5"/>
  <c r="U51" i="5"/>
  <c r="V51" i="5" s="1"/>
  <c r="C54" i="5" l="1"/>
  <c r="D53" i="5"/>
  <c r="I52" i="5"/>
  <c r="M52" i="5"/>
  <c r="U52" i="5"/>
  <c r="C55" i="5" l="1"/>
  <c r="D54" i="5"/>
  <c r="U53" i="5"/>
  <c r="V53" i="5" s="1"/>
  <c r="I53" i="5"/>
  <c r="M53" i="5"/>
  <c r="V52" i="5"/>
  <c r="C56" i="5" l="1"/>
  <c r="D55" i="5"/>
  <c r="I54" i="5"/>
  <c r="U54" i="5"/>
  <c r="V54" i="5" s="1"/>
  <c r="M54" i="5"/>
  <c r="C57" i="5" l="1"/>
  <c r="D56" i="5"/>
  <c r="U55" i="5"/>
  <c r="I55" i="5"/>
  <c r="M55" i="5"/>
  <c r="C58" i="5" l="1"/>
  <c r="D57" i="5"/>
  <c r="V55" i="5"/>
  <c r="I56" i="5"/>
  <c r="U56" i="5"/>
  <c r="M56" i="5"/>
  <c r="C59" i="5" l="1"/>
  <c r="D58" i="5"/>
  <c r="I57" i="5"/>
  <c r="M57" i="5"/>
  <c r="U57" i="5"/>
  <c r="V57" i="5" s="1"/>
  <c r="V56" i="5"/>
  <c r="C60" i="5" l="1"/>
  <c r="D59" i="5"/>
  <c r="U58" i="5"/>
  <c r="V58" i="5" s="1"/>
  <c r="M58" i="5"/>
  <c r="I58" i="5"/>
  <c r="C61" i="5" l="1"/>
  <c r="D60" i="5"/>
  <c r="M59" i="5"/>
  <c r="U59" i="5"/>
  <c r="I59" i="5"/>
  <c r="C62" i="5" l="1"/>
  <c r="D61" i="5"/>
  <c r="M60" i="5"/>
  <c r="U60" i="5"/>
  <c r="V60" i="5" s="1"/>
  <c r="I60" i="5"/>
  <c r="V59" i="5"/>
  <c r="C63" i="5" l="1"/>
  <c r="D62" i="5"/>
  <c r="M61" i="5"/>
  <c r="U61" i="5"/>
  <c r="V61" i="5" s="1"/>
  <c r="I61" i="5"/>
  <c r="C64" i="5" l="1"/>
  <c r="D63" i="5"/>
  <c r="U62" i="5"/>
  <c r="M62" i="5"/>
  <c r="I62" i="5"/>
  <c r="C65" i="5" l="1"/>
  <c r="D64" i="5"/>
  <c r="I63" i="5"/>
  <c r="M63" i="5"/>
  <c r="U63" i="5"/>
  <c r="V63" i="5" s="1"/>
  <c r="V62" i="5"/>
  <c r="C66" i="5" l="1"/>
  <c r="D65" i="5"/>
  <c r="U64" i="5"/>
  <c r="V64" i="5" s="1"/>
  <c r="M64" i="5"/>
  <c r="I64" i="5"/>
  <c r="C67" i="5" l="1"/>
  <c r="D66" i="5"/>
  <c r="M65" i="5"/>
  <c r="I65" i="5"/>
  <c r="U65" i="5"/>
  <c r="C68" i="5" l="1"/>
  <c r="D67" i="5"/>
  <c r="M66" i="5"/>
  <c r="U66" i="5"/>
  <c r="V66" i="5" s="1"/>
  <c r="I66" i="5"/>
  <c r="V65" i="5"/>
  <c r="C69" i="5" l="1"/>
  <c r="D68" i="5"/>
  <c r="U67" i="5"/>
  <c r="M67" i="5"/>
  <c r="I67" i="5"/>
  <c r="C70" i="5" l="1"/>
  <c r="D69" i="5"/>
  <c r="V67" i="5"/>
  <c r="I68" i="5"/>
  <c r="U68" i="5"/>
  <c r="M68" i="5"/>
  <c r="C71" i="5" l="1"/>
  <c r="D70" i="5"/>
  <c r="I69" i="5"/>
  <c r="M69" i="5"/>
  <c r="U69" i="5"/>
  <c r="V69" i="5" s="1"/>
  <c r="V68" i="5"/>
  <c r="C72" i="5" l="1"/>
  <c r="D71" i="5"/>
  <c r="U70" i="5"/>
  <c r="I70" i="5"/>
  <c r="M70" i="5"/>
  <c r="C73" i="5" l="1"/>
  <c r="D72" i="5"/>
  <c r="V70" i="5"/>
  <c r="M71" i="5"/>
  <c r="I71" i="5"/>
  <c r="U71" i="5"/>
  <c r="C74" i="5" l="1"/>
  <c r="D73" i="5"/>
  <c r="M72" i="5"/>
  <c r="U72" i="5"/>
  <c r="V72" i="5" s="1"/>
  <c r="I72" i="5"/>
  <c r="V71" i="5"/>
  <c r="C75" i="5" l="1"/>
  <c r="D74" i="5"/>
  <c r="M73" i="5"/>
  <c r="U73" i="5"/>
  <c r="V73" i="5" s="1"/>
  <c r="I73" i="5"/>
  <c r="C76" i="5" l="1"/>
  <c r="D75" i="5"/>
  <c r="U74" i="5"/>
  <c r="V74" i="5" s="1"/>
  <c r="M74" i="5"/>
  <c r="I74" i="5"/>
  <c r="C77" i="5" l="1"/>
  <c r="D76" i="5"/>
  <c r="U75" i="5"/>
  <c r="M75" i="5"/>
  <c r="I75" i="5"/>
  <c r="C78" i="5" l="1"/>
  <c r="D77" i="5"/>
  <c r="U76" i="5"/>
  <c r="V76" i="5" s="1"/>
  <c r="I76" i="5"/>
  <c r="M76" i="5"/>
  <c r="V75" i="5"/>
  <c r="C79" i="5" l="1"/>
  <c r="D78" i="5"/>
  <c r="I77" i="5"/>
  <c r="U77" i="5"/>
  <c r="M77" i="5"/>
  <c r="C80" i="5" l="1"/>
  <c r="D79" i="5"/>
  <c r="V77" i="5"/>
  <c r="U78" i="5"/>
  <c r="I78" i="5"/>
  <c r="M78" i="5"/>
  <c r="C81" i="5" l="1"/>
  <c r="D80" i="5"/>
  <c r="I79" i="5"/>
  <c r="M79" i="5"/>
  <c r="U79" i="5"/>
  <c r="V79" i="5" s="1"/>
  <c r="V78" i="5"/>
  <c r="C82" i="5" l="1"/>
  <c r="D81" i="5"/>
  <c r="U80" i="5"/>
  <c r="V80" i="5" s="1"/>
  <c r="I80" i="5"/>
  <c r="M80" i="5"/>
  <c r="C83" i="5" l="1"/>
  <c r="D82" i="5"/>
  <c r="U81" i="5"/>
  <c r="M81" i="5"/>
  <c r="I81" i="5"/>
  <c r="C84" i="5" l="1"/>
  <c r="D83" i="5"/>
  <c r="V81" i="5"/>
  <c r="U82" i="5"/>
  <c r="M82" i="5"/>
  <c r="I82" i="5"/>
  <c r="C85" i="5" l="1"/>
  <c r="D84" i="5"/>
  <c r="U83" i="5"/>
  <c r="V83" i="5" s="1"/>
  <c r="M83" i="5"/>
  <c r="I83" i="5"/>
  <c r="V82" i="5"/>
  <c r="C86" i="5" l="1"/>
  <c r="D85" i="5"/>
  <c r="M84" i="5"/>
  <c r="I84" i="5"/>
  <c r="U84" i="5"/>
  <c r="C87" i="5" l="1"/>
  <c r="D86" i="5"/>
  <c r="U85" i="5"/>
  <c r="V85" i="5" s="1"/>
  <c r="I85" i="5"/>
  <c r="M85" i="5"/>
  <c r="V84" i="5"/>
  <c r="C88" i="5" l="1"/>
  <c r="D87" i="5"/>
  <c r="M86" i="5"/>
  <c r="U86" i="5"/>
  <c r="V86" i="5" s="1"/>
  <c r="I86" i="5"/>
  <c r="C89" i="5" l="1"/>
  <c r="D88" i="5"/>
  <c r="M87" i="5"/>
  <c r="I87" i="5"/>
  <c r="U87" i="5"/>
  <c r="C90" i="5" l="1"/>
  <c r="D89" i="5"/>
  <c r="M88" i="5"/>
  <c r="I88" i="5"/>
  <c r="U88" i="5"/>
  <c r="V88" i="5" s="1"/>
  <c r="V87" i="5"/>
  <c r="C91" i="5" l="1"/>
  <c r="D90" i="5"/>
  <c r="I89" i="5"/>
  <c r="U89" i="5"/>
  <c r="V89" i="5" s="1"/>
  <c r="M89" i="5"/>
  <c r="C92" i="5" l="1"/>
  <c r="D91" i="5"/>
  <c r="U90" i="5"/>
  <c r="I90" i="5"/>
  <c r="M90" i="5"/>
  <c r="C93" i="5" l="1"/>
  <c r="D92" i="5"/>
  <c r="I91" i="5"/>
  <c r="U91" i="5"/>
  <c r="V91" i="5" s="1"/>
  <c r="M91" i="5"/>
  <c r="V90" i="5"/>
  <c r="C94" i="5" l="1"/>
  <c r="D93" i="5"/>
  <c r="U92" i="5"/>
  <c r="V92" i="5" s="1"/>
  <c r="M92" i="5"/>
  <c r="I92" i="5"/>
  <c r="C95" i="5" l="1"/>
  <c r="D94" i="5"/>
  <c r="I93" i="5"/>
  <c r="U93" i="5"/>
  <c r="M93" i="5"/>
  <c r="C96" i="5" l="1"/>
  <c r="D95" i="5"/>
  <c r="I94" i="5"/>
  <c r="M94" i="5"/>
  <c r="U94" i="5"/>
  <c r="V94" i="5" s="1"/>
  <c r="V93" i="5"/>
  <c r="C97" i="5" l="1"/>
  <c r="D96" i="5"/>
  <c r="M95" i="5"/>
  <c r="U95" i="5"/>
  <c r="V95" i="5" s="1"/>
  <c r="I95" i="5"/>
  <c r="C98" i="5" l="1"/>
  <c r="D97" i="5"/>
  <c r="M96" i="5"/>
  <c r="I96" i="5"/>
  <c r="U96" i="5"/>
  <c r="C99" i="5" l="1"/>
  <c r="D98" i="5"/>
  <c r="U97" i="5"/>
  <c r="V97" i="5" s="1"/>
  <c r="I97" i="5"/>
  <c r="M97" i="5"/>
  <c r="V96" i="5"/>
  <c r="C100" i="5" l="1"/>
  <c r="D99" i="5"/>
  <c r="M98" i="5"/>
  <c r="U98" i="5"/>
  <c r="V98" i="5" s="1"/>
  <c r="I98" i="5"/>
  <c r="C101" i="5" l="1"/>
  <c r="D100" i="5"/>
  <c r="M99" i="5"/>
  <c r="U99" i="5"/>
  <c r="I99" i="5"/>
  <c r="C102" i="5" l="1"/>
  <c r="D101" i="5"/>
  <c r="I100" i="5"/>
  <c r="U100" i="5"/>
  <c r="V100" i="5" s="1"/>
  <c r="M100" i="5"/>
  <c r="V99" i="5"/>
  <c r="C103" i="5" l="1"/>
  <c r="D102" i="5"/>
  <c r="U101" i="5"/>
  <c r="V101" i="5" s="1"/>
  <c r="M101" i="5"/>
  <c r="I101" i="5"/>
  <c r="C104" i="5" l="1"/>
  <c r="D103" i="5"/>
  <c r="M102" i="5"/>
  <c r="U102" i="5"/>
  <c r="I102" i="5"/>
  <c r="C105" i="5" l="1"/>
  <c r="D104" i="5"/>
  <c r="M103" i="5"/>
  <c r="I103" i="5"/>
  <c r="U103" i="5"/>
  <c r="V103" i="5" s="1"/>
  <c r="V102" i="5"/>
  <c r="C106" i="5" l="1"/>
  <c r="D105" i="5"/>
  <c r="U104" i="5"/>
  <c r="V104" i="5" s="1"/>
  <c r="I104" i="5"/>
  <c r="M104" i="5"/>
  <c r="C107" i="5" l="1"/>
  <c r="D106" i="5"/>
  <c r="U105" i="5"/>
  <c r="M105" i="5"/>
  <c r="I105" i="5"/>
  <c r="C108" i="5" l="1"/>
  <c r="D107" i="5"/>
  <c r="I106" i="5"/>
  <c r="M106" i="5"/>
  <c r="U106" i="5"/>
  <c r="V106" i="5" s="1"/>
  <c r="V105" i="5"/>
  <c r="C109" i="5" l="1"/>
  <c r="D108" i="5"/>
  <c r="U107" i="5"/>
  <c r="V107" i="5" s="1"/>
  <c r="I107" i="5"/>
  <c r="M107" i="5"/>
  <c r="C110" i="5" l="1"/>
  <c r="D109" i="5"/>
  <c r="U108" i="5"/>
  <c r="M108" i="5"/>
  <c r="I108" i="5"/>
  <c r="C111" i="5" l="1"/>
  <c r="D110" i="5"/>
  <c r="M109" i="5"/>
  <c r="U109" i="5"/>
  <c r="V109" i="5" s="1"/>
  <c r="I109" i="5"/>
  <c r="V108" i="5"/>
  <c r="C112" i="5" l="1"/>
  <c r="D113" i="5" s="1"/>
  <c r="D111" i="5"/>
  <c r="U110" i="5"/>
  <c r="M110" i="5"/>
  <c r="I110" i="5"/>
  <c r="U113" i="5" l="1"/>
  <c r="V113" i="5" s="1"/>
  <c r="M113" i="5"/>
  <c r="I113" i="5"/>
  <c r="D112" i="5"/>
  <c r="V110" i="5"/>
  <c r="M111" i="5"/>
  <c r="U111" i="5"/>
  <c r="I111" i="5"/>
  <c r="M112" i="5" l="1"/>
  <c r="U112" i="5"/>
  <c r="V112" i="5" s="1"/>
  <c r="I112" i="5"/>
  <c r="B4" i="5" s="1"/>
  <c r="J153" i="5" s="1"/>
  <c r="V111" i="5"/>
  <c r="E15" i="5" l="1"/>
  <c r="Y60" i="5" s="1"/>
  <c r="K179" i="5"/>
  <c r="J122" i="5"/>
  <c r="J155" i="5"/>
  <c r="J186" i="5"/>
  <c r="K102" i="5"/>
  <c r="L166" i="5"/>
  <c r="L164" i="5"/>
  <c r="J159" i="5"/>
  <c r="J121" i="5"/>
  <c r="K124" i="5"/>
  <c r="L99" i="5"/>
  <c r="J66" i="5"/>
  <c r="L210" i="5"/>
  <c r="J187" i="5"/>
  <c r="K169" i="5"/>
  <c r="J165" i="5"/>
  <c r="L208" i="5"/>
  <c r="L148" i="5"/>
  <c r="K239" i="5"/>
  <c r="L124" i="5"/>
  <c r="K163" i="5"/>
  <c r="K94" i="5"/>
  <c r="K43" i="5"/>
  <c r="L76" i="5"/>
  <c r="K160" i="5"/>
  <c r="J241" i="5"/>
  <c r="K147" i="5"/>
  <c r="K60" i="5"/>
  <c r="J134" i="5"/>
  <c r="K68" i="5"/>
  <c r="J52" i="5"/>
  <c r="J226" i="5"/>
  <c r="K71" i="5"/>
  <c r="K138" i="5"/>
  <c r="J225" i="5"/>
  <c r="L235" i="5"/>
  <c r="K180" i="5"/>
  <c r="L134" i="5"/>
  <c r="K92" i="5"/>
  <c r="L188" i="5"/>
  <c r="J102" i="5"/>
  <c r="J98" i="5"/>
  <c r="J193" i="5"/>
  <c r="L106" i="5"/>
  <c r="L247" i="5"/>
  <c r="J231" i="5"/>
  <c r="K219" i="5"/>
  <c r="L194" i="5"/>
  <c r="L116" i="5"/>
  <c r="J215" i="5"/>
  <c r="J205" i="5"/>
  <c r="K190" i="5"/>
  <c r="L218" i="5"/>
  <c r="J250" i="5"/>
  <c r="L172" i="5"/>
  <c r="J36" i="5"/>
  <c r="K157" i="5"/>
  <c r="J197" i="5"/>
  <c r="K242" i="5"/>
  <c r="J237" i="5"/>
  <c r="J179" i="5"/>
  <c r="J55" i="5"/>
  <c r="L181" i="5"/>
  <c r="L75" i="5"/>
  <c r="L62" i="5"/>
  <c r="L117" i="5"/>
  <c r="J34" i="5"/>
  <c r="J96" i="5"/>
  <c r="K156" i="5"/>
  <c r="K54" i="5"/>
  <c r="K137" i="5"/>
  <c r="K217" i="5"/>
  <c r="L94" i="5"/>
  <c r="L107" i="5"/>
  <c r="L180" i="5"/>
  <c r="J78" i="5"/>
  <c r="K199" i="5"/>
  <c r="J125" i="5"/>
  <c r="L146" i="5"/>
  <c r="J44" i="5"/>
  <c r="L140" i="5"/>
  <c r="L78" i="5"/>
  <c r="J178" i="5"/>
  <c r="J45" i="5"/>
  <c r="J106" i="5"/>
  <c r="J221" i="5"/>
  <c r="J211" i="5"/>
  <c r="L40" i="5"/>
  <c r="L144" i="5"/>
  <c r="L77" i="5"/>
  <c r="L61" i="5"/>
  <c r="K146" i="5"/>
  <c r="K45" i="5"/>
  <c r="L209" i="5"/>
  <c r="J246" i="5"/>
  <c r="K132" i="5"/>
  <c r="L190" i="5"/>
  <c r="K52" i="5"/>
  <c r="K220" i="5"/>
  <c r="K172" i="5"/>
  <c r="L111" i="5"/>
  <c r="K234" i="5"/>
  <c r="J60" i="5"/>
  <c r="K30" i="5"/>
  <c r="L160" i="5"/>
  <c r="J196" i="5"/>
  <c r="K227" i="5"/>
  <c r="L186" i="5"/>
  <c r="J82" i="5"/>
  <c r="J129" i="5"/>
  <c r="J89" i="5"/>
  <c r="J57" i="5"/>
  <c r="K238" i="5"/>
  <c r="L32" i="5"/>
  <c r="L206" i="5"/>
  <c r="L59" i="5"/>
  <c r="L56" i="5"/>
  <c r="J227" i="5"/>
  <c r="J40" i="5"/>
  <c r="L240" i="5"/>
  <c r="J46" i="5"/>
  <c r="L227" i="5"/>
  <c r="K123" i="5"/>
  <c r="L109" i="5"/>
  <c r="J48" i="5"/>
  <c r="J240" i="5"/>
  <c r="L197" i="5"/>
  <c r="K127" i="5"/>
  <c r="L242" i="5"/>
  <c r="L127" i="5"/>
  <c r="K171" i="5"/>
  <c r="L95" i="5"/>
  <c r="J130" i="5"/>
  <c r="K111" i="5"/>
  <c r="K95" i="5"/>
  <c r="J126" i="5"/>
  <c r="J222" i="5"/>
  <c r="J90" i="5"/>
  <c r="K205" i="5"/>
  <c r="L149" i="5"/>
  <c r="K83" i="5"/>
  <c r="K93" i="5"/>
  <c r="K130" i="5"/>
  <c r="L108" i="5"/>
  <c r="K236" i="5"/>
  <c r="K174" i="5"/>
  <c r="J204" i="5"/>
  <c r="J160" i="5"/>
  <c r="L37" i="5"/>
  <c r="J120" i="5"/>
  <c r="J213" i="5"/>
  <c r="K161" i="5"/>
  <c r="K53" i="5"/>
  <c r="K226" i="5"/>
  <c r="K64" i="5"/>
  <c r="J166" i="5"/>
  <c r="L113" i="5"/>
  <c r="L69" i="5"/>
  <c r="J99" i="5"/>
  <c r="J138" i="5"/>
  <c r="K230" i="5"/>
  <c r="K125" i="5"/>
  <c r="J53" i="5"/>
  <c r="K37" i="5"/>
  <c r="J123" i="5"/>
  <c r="K121" i="5"/>
  <c r="L88" i="5"/>
  <c r="J151" i="5"/>
  <c r="J51" i="5"/>
  <c r="K141" i="5"/>
  <c r="L147" i="5"/>
  <c r="J169" i="5"/>
  <c r="L120" i="5"/>
  <c r="L198" i="5"/>
  <c r="L42" i="5"/>
  <c r="L229" i="5"/>
  <c r="L187" i="5"/>
  <c r="K167" i="5"/>
  <c r="J30" i="5"/>
  <c r="J50" i="5"/>
  <c r="J137" i="5"/>
  <c r="J62" i="5"/>
  <c r="J235" i="5"/>
  <c r="L33" i="5"/>
  <c r="L178" i="5"/>
  <c r="L189" i="5"/>
  <c r="L212" i="5"/>
  <c r="K249" i="5"/>
  <c r="L121" i="5"/>
  <c r="J61" i="5"/>
  <c r="L125" i="5"/>
  <c r="J148" i="5"/>
  <c r="J80" i="5"/>
  <c r="K170" i="5"/>
  <c r="L34" i="5"/>
  <c r="J234" i="5"/>
  <c r="K224" i="5"/>
  <c r="J144" i="5"/>
  <c r="K243" i="5"/>
  <c r="L232" i="5"/>
  <c r="J43" i="5"/>
  <c r="J182" i="5"/>
  <c r="J140" i="5"/>
  <c r="L74" i="5"/>
  <c r="L118" i="5"/>
  <c r="L93" i="5"/>
  <c r="J242" i="5"/>
  <c r="L153" i="5"/>
  <c r="K145" i="5"/>
  <c r="L179" i="5"/>
  <c r="K183" i="5"/>
  <c r="J217" i="5"/>
  <c r="L81" i="5"/>
  <c r="K126" i="5"/>
  <c r="L219" i="5"/>
  <c r="K210" i="5"/>
  <c r="J100" i="5"/>
  <c r="J67" i="5"/>
  <c r="K50" i="5"/>
  <c r="K116" i="5"/>
  <c r="J103" i="5"/>
  <c r="J172" i="5"/>
  <c r="J149" i="5"/>
  <c r="L215" i="5"/>
  <c r="K97" i="5"/>
  <c r="L47" i="5"/>
  <c r="L248" i="5"/>
  <c r="L91" i="5"/>
  <c r="J161" i="5"/>
  <c r="J203" i="5"/>
  <c r="L80" i="5"/>
  <c r="K57" i="5"/>
  <c r="L230" i="5"/>
  <c r="K162" i="5"/>
  <c r="J171" i="5"/>
  <c r="L165" i="5"/>
  <c r="L84" i="5"/>
  <c r="L131" i="5"/>
  <c r="L199" i="5"/>
  <c r="L103" i="5"/>
  <c r="K129" i="5"/>
  <c r="L163" i="5"/>
  <c r="L115" i="5"/>
  <c r="K112" i="5"/>
  <c r="J167" i="5"/>
  <c r="J143" i="5"/>
  <c r="L129" i="5"/>
  <c r="J188" i="5"/>
  <c r="K248" i="5"/>
  <c r="K198" i="5"/>
  <c r="L83" i="5"/>
  <c r="K77" i="5"/>
  <c r="J139" i="5"/>
  <c r="J97" i="5"/>
  <c r="J65" i="5"/>
  <c r="L161" i="5"/>
  <c r="K74" i="5"/>
  <c r="L169" i="5"/>
  <c r="L176" i="5"/>
  <c r="L211" i="5"/>
  <c r="K228" i="5"/>
  <c r="K84" i="5"/>
  <c r="L68" i="5"/>
  <c r="K164" i="5"/>
  <c r="K113" i="5"/>
  <c r="K89" i="5"/>
  <c r="K216" i="5"/>
  <c r="L122" i="5"/>
  <c r="L222" i="5"/>
  <c r="L152" i="5"/>
  <c r="J92" i="5"/>
  <c r="L236" i="5"/>
  <c r="K67" i="5"/>
  <c r="J156" i="5"/>
  <c r="L183" i="5"/>
  <c r="K122" i="5"/>
  <c r="L154" i="5"/>
  <c r="L195" i="5"/>
  <c r="J105" i="5"/>
  <c r="K103" i="5"/>
  <c r="J230" i="5"/>
  <c r="J194" i="5"/>
  <c r="K136" i="5"/>
  <c r="L200" i="5"/>
  <c r="K231" i="5"/>
  <c r="L31" i="5"/>
  <c r="L226" i="5"/>
  <c r="J91" i="5"/>
  <c r="J145" i="5"/>
  <c r="L102" i="5"/>
  <c r="K240" i="5"/>
  <c r="K153" i="5"/>
  <c r="J214" i="5"/>
  <c r="J206" i="5"/>
  <c r="J88" i="5"/>
  <c r="L50" i="5"/>
  <c r="J232" i="5"/>
  <c r="J135" i="5"/>
  <c r="K150" i="5"/>
  <c r="K194" i="5"/>
  <c r="K184" i="5"/>
  <c r="J249" i="5"/>
  <c r="K31" i="5"/>
  <c r="J47" i="5"/>
  <c r="K204" i="5"/>
  <c r="L145" i="5"/>
  <c r="L98" i="5"/>
  <c r="K212" i="5"/>
  <c r="L220" i="5"/>
  <c r="J128" i="5"/>
  <c r="K39" i="5"/>
  <c r="J247" i="5"/>
  <c r="K55" i="5"/>
  <c r="K237" i="5"/>
  <c r="K154" i="5"/>
  <c r="L96" i="5"/>
  <c r="J73" i="5"/>
  <c r="L207" i="5"/>
  <c r="J150" i="5"/>
  <c r="L150" i="5"/>
  <c r="J168" i="5"/>
  <c r="K99" i="5"/>
  <c r="L30" i="5"/>
  <c r="L174" i="5"/>
  <c r="L60" i="5"/>
  <c r="K189" i="5"/>
  <c r="K196" i="5"/>
  <c r="K66" i="5"/>
  <c r="K166" i="5"/>
  <c r="J127" i="5"/>
  <c r="L57" i="5"/>
  <c r="K107" i="5"/>
  <c r="L53" i="5"/>
  <c r="L119" i="5"/>
  <c r="L159" i="5"/>
  <c r="L101" i="5"/>
  <c r="L168" i="5"/>
  <c r="L70" i="5"/>
  <c r="J87" i="5"/>
  <c r="K173" i="5"/>
  <c r="L72" i="5"/>
  <c r="L173" i="5"/>
  <c r="K87" i="5"/>
  <c r="L92" i="5"/>
  <c r="J38" i="5"/>
  <c r="J71" i="5"/>
  <c r="L43" i="5"/>
  <c r="K135" i="5"/>
  <c r="K114" i="5"/>
  <c r="K81" i="5"/>
  <c r="L185" i="5"/>
  <c r="K133" i="5"/>
  <c r="K187" i="5"/>
  <c r="J74" i="5"/>
  <c r="K206" i="5"/>
  <c r="J108" i="5"/>
  <c r="L201" i="5"/>
  <c r="K40" i="5"/>
  <c r="K49" i="5"/>
  <c r="L143" i="5"/>
  <c r="J86" i="5"/>
  <c r="L213" i="5"/>
  <c r="L244" i="5"/>
  <c r="J114" i="5"/>
  <c r="L141" i="5"/>
  <c r="K221" i="5"/>
  <c r="K98" i="5"/>
  <c r="L126" i="5"/>
  <c r="K38" i="5"/>
  <c r="J76" i="5"/>
  <c r="J42" i="5"/>
  <c r="J113" i="5"/>
  <c r="K63" i="5"/>
  <c r="K202" i="5"/>
  <c r="K215" i="5"/>
  <c r="J202" i="5"/>
  <c r="K143" i="5"/>
  <c r="L234" i="5"/>
  <c r="J132" i="5"/>
  <c r="J37" i="5"/>
  <c r="K34" i="5"/>
  <c r="J83" i="5"/>
  <c r="J190" i="5"/>
  <c r="K90" i="5"/>
  <c r="J59" i="5"/>
  <c r="K232" i="5"/>
  <c r="L86" i="5"/>
  <c r="J109" i="5"/>
  <c r="J248" i="5"/>
  <c r="K100" i="5"/>
  <c r="L49" i="5"/>
  <c r="L223" i="5"/>
  <c r="L155" i="5"/>
  <c r="L177" i="5"/>
  <c r="K62" i="5"/>
  <c r="L55" i="5"/>
  <c r="L41" i="5"/>
  <c r="L204" i="5"/>
  <c r="J228" i="5"/>
  <c r="K200" i="5"/>
  <c r="J56" i="5"/>
  <c r="K159" i="5"/>
  <c r="L205" i="5"/>
  <c r="K109" i="5"/>
  <c r="K96" i="5"/>
  <c r="L171" i="5"/>
  <c r="K201" i="5"/>
  <c r="L250" i="5"/>
  <c r="K186" i="5"/>
  <c r="K80" i="5"/>
  <c r="K33" i="5"/>
  <c r="J68" i="5"/>
  <c r="K128" i="5"/>
  <c r="K203" i="5"/>
  <c r="L46" i="5"/>
  <c r="J184" i="5"/>
  <c r="L191" i="5"/>
  <c r="L136" i="5"/>
  <c r="L100" i="5"/>
  <c r="J200" i="5"/>
  <c r="K241" i="5"/>
  <c r="J63" i="5"/>
  <c r="L156" i="5"/>
  <c r="K149" i="5"/>
  <c r="J131" i="5"/>
  <c r="L221" i="5"/>
  <c r="L38" i="5"/>
  <c r="L123" i="5"/>
  <c r="L97" i="5"/>
  <c r="L89" i="5"/>
  <c r="J147" i="5"/>
  <c r="K155" i="5"/>
  <c r="L224" i="5"/>
  <c r="K225" i="5"/>
  <c r="J124" i="5"/>
  <c r="J210" i="5"/>
  <c r="K246" i="5"/>
  <c r="K69" i="5"/>
  <c r="K131" i="5"/>
  <c r="J79" i="5"/>
  <c r="K247" i="5"/>
  <c r="K76" i="5"/>
  <c r="L137" i="5"/>
  <c r="L158" i="5"/>
  <c r="L203" i="5"/>
  <c r="J236" i="5"/>
  <c r="L36" i="5"/>
  <c r="J81" i="5"/>
  <c r="L133" i="5"/>
  <c r="J238" i="5"/>
  <c r="K91" i="5"/>
  <c r="J191" i="5"/>
  <c r="L66" i="5"/>
  <c r="K79" i="5"/>
  <c r="L246" i="5"/>
  <c r="K101" i="5"/>
  <c r="J207" i="5"/>
  <c r="K158" i="5"/>
  <c r="K110" i="5"/>
  <c r="K115" i="5"/>
  <c r="L132" i="5"/>
  <c r="L170" i="5"/>
  <c r="L162" i="5"/>
  <c r="K106" i="5"/>
  <c r="J31" i="5"/>
  <c r="J209" i="5"/>
  <c r="L142" i="5"/>
  <c r="J224" i="5"/>
  <c r="L135" i="5"/>
  <c r="J58" i="5"/>
  <c r="L45" i="5"/>
  <c r="J229" i="5"/>
  <c r="L52" i="5"/>
  <c r="K59" i="5"/>
  <c r="K175" i="5"/>
  <c r="L238" i="5"/>
  <c r="J189" i="5"/>
  <c r="L105" i="5"/>
  <c r="K72" i="5"/>
  <c r="K192" i="5"/>
  <c r="L202" i="5"/>
  <c r="J185" i="5"/>
  <c r="J77" i="5"/>
  <c r="L182" i="5"/>
  <c r="L110" i="5"/>
  <c r="L114" i="5"/>
  <c r="L231" i="5"/>
  <c r="L237" i="5"/>
  <c r="J158" i="5"/>
  <c r="K82" i="5"/>
  <c r="K75" i="5"/>
  <c r="K208" i="5"/>
  <c r="J41" i="5"/>
  <c r="L241" i="5"/>
  <c r="K185" i="5"/>
  <c r="J163" i="5"/>
  <c r="J170" i="5"/>
  <c r="J181" i="5"/>
  <c r="K229" i="5"/>
  <c r="L139" i="5"/>
  <c r="K214" i="5"/>
  <c r="K209" i="5"/>
  <c r="K176" i="5"/>
  <c r="J164" i="5"/>
  <c r="L193" i="5"/>
  <c r="J146" i="5"/>
  <c r="K47" i="5"/>
  <c r="K233" i="5"/>
  <c r="K119" i="5"/>
  <c r="K88" i="5"/>
  <c r="K105" i="5"/>
  <c r="K193" i="5"/>
  <c r="J142" i="5"/>
  <c r="K32" i="5"/>
  <c r="J111" i="5"/>
  <c r="J32" i="5"/>
  <c r="L87" i="5"/>
  <c r="L85" i="5"/>
  <c r="J70" i="5"/>
  <c r="J195" i="5"/>
  <c r="L138" i="5"/>
  <c r="K223" i="5"/>
  <c r="J162" i="5"/>
  <c r="J54" i="5"/>
  <c r="K188" i="5"/>
  <c r="K207" i="5"/>
  <c r="K70" i="5"/>
  <c r="K118" i="5"/>
  <c r="L48" i="5"/>
  <c r="K213" i="5"/>
  <c r="L104" i="5"/>
  <c r="K211" i="5"/>
  <c r="K51" i="5"/>
  <c r="L196" i="5"/>
  <c r="J239" i="5"/>
  <c r="K44" i="5"/>
  <c r="L35" i="5"/>
  <c r="J110" i="5"/>
  <c r="J183" i="5"/>
  <c r="L63" i="5"/>
  <c r="K250" i="5"/>
  <c r="L239" i="5"/>
  <c r="J75" i="5"/>
  <c r="K222" i="5"/>
  <c r="K117" i="5"/>
  <c r="K177" i="5"/>
  <c r="L112" i="5"/>
  <c r="K191" i="5"/>
  <c r="J244" i="5"/>
  <c r="J33" i="5"/>
  <c r="J201" i="5"/>
  <c r="K218" i="5"/>
  <c r="J175" i="5"/>
  <c r="J84" i="5"/>
  <c r="K140" i="5"/>
  <c r="J95" i="5"/>
  <c r="J208" i="5"/>
  <c r="L217" i="5"/>
  <c r="J35" i="5"/>
  <c r="J245" i="5"/>
  <c r="L225" i="5"/>
  <c r="K46" i="5"/>
  <c r="J177" i="5"/>
  <c r="K108" i="5"/>
  <c r="K86" i="5"/>
  <c r="K151" i="5"/>
  <c r="K65" i="5"/>
  <c r="K56" i="5"/>
  <c r="K35" i="5"/>
  <c r="K195" i="5"/>
  <c r="L73" i="5"/>
  <c r="K152" i="5"/>
  <c r="K144" i="5"/>
  <c r="L243" i="5"/>
  <c r="J85" i="5"/>
  <c r="J192" i="5"/>
  <c r="J173" i="5"/>
  <c r="L233" i="5"/>
  <c r="K178" i="5"/>
  <c r="K148" i="5"/>
  <c r="J233" i="5"/>
  <c r="J93" i="5"/>
  <c r="K42" i="5"/>
  <c r="L130" i="5"/>
  <c r="L167" i="5"/>
  <c r="J39" i="5"/>
  <c r="L214" i="5"/>
  <c r="L90" i="5"/>
  <c r="K41" i="5"/>
  <c r="K181" i="5"/>
  <c r="L128" i="5"/>
  <c r="L184" i="5"/>
  <c r="J136" i="5"/>
  <c r="L51" i="5"/>
  <c r="L79" i="5"/>
  <c r="J223" i="5"/>
  <c r="J101" i="5"/>
  <c r="J112" i="5"/>
  <c r="K142" i="5"/>
  <c r="L71" i="5"/>
  <c r="J141" i="5"/>
  <c r="J133" i="5"/>
  <c r="K165" i="5"/>
  <c r="J243" i="5"/>
  <c r="K182" i="5"/>
  <c r="J212" i="5"/>
  <c r="K120" i="5"/>
  <c r="L82" i="5"/>
  <c r="J115" i="5"/>
  <c r="L44" i="5"/>
  <c r="J49" i="5"/>
  <c r="J107" i="5"/>
  <c r="K78" i="5"/>
  <c r="K134" i="5"/>
  <c r="J117" i="5"/>
  <c r="J152" i="5"/>
  <c r="L54" i="5"/>
  <c r="L249" i="5"/>
  <c r="J64" i="5"/>
  <c r="K73" i="5"/>
  <c r="J198" i="5"/>
  <c r="J174" i="5"/>
  <c r="K197" i="5"/>
  <c r="L157" i="5"/>
  <c r="J176" i="5"/>
  <c r="K235" i="5"/>
  <c r="J219" i="5"/>
  <c r="K36" i="5"/>
  <c r="L65" i="5"/>
  <c r="J94" i="5"/>
  <c r="J119" i="5"/>
  <c r="J72" i="5"/>
  <c r="J157" i="5"/>
  <c r="J220" i="5"/>
  <c r="K244" i="5"/>
  <c r="J154" i="5"/>
  <c r="K61" i="5"/>
  <c r="J116" i="5"/>
  <c r="J216" i="5"/>
  <c r="K139" i="5"/>
  <c r="J218" i="5"/>
  <c r="L151" i="5"/>
  <c r="L39" i="5"/>
  <c r="J69" i="5"/>
  <c r="K58" i="5"/>
  <c r="L64" i="5"/>
  <c r="L216" i="5"/>
  <c r="L67" i="5"/>
  <c r="J104" i="5"/>
  <c r="L245" i="5"/>
  <c r="K85" i="5"/>
  <c r="J118" i="5"/>
  <c r="K245" i="5"/>
  <c r="K48" i="5"/>
  <c r="L192" i="5"/>
  <c r="J199" i="5"/>
  <c r="L228" i="5"/>
  <c r="K168" i="5"/>
  <c r="K104" i="5"/>
  <c r="J180" i="5"/>
  <c r="L58" i="5"/>
  <c r="L175" i="5"/>
  <c r="Y124" i="5" l="1"/>
  <c r="Y206" i="5"/>
  <c r="X149" i="5"/>
  <c r="Y31" i="5"/>
  <c r="X34" i="5"/>
  <c r="Y174" i="5"/>
  <c r="Y128" i="5"/>
  <c r="Y126" i="5"/>
  <c r="W54" i="5"/>
  <c r="X110" i="5"/>
  <c r="X196" i="5"/>
  <c r="W202" i="5"/>
  <c r="W61" i="5"/>
  <c r="Y41" i="5"/>
  <c r="Y100" i="5"/>
  <c r="Y40" i="5"/>
  <c r="W89" i="5"/>
  <c r="Y37" i="5"/>
  <c r="X115" i="5"/>
  <c r="X103" i="5"/>
  <c r="W75" i="5"/>
  <c r="W182" i="5"/>
  <c r="Y62" i="5"/>
  <c r="X86" i="5"/>
  <c r="W138" i="5"/>
  <c r="W71" i="5"/>
  <c r="Y110" i="5"/>
  <c r="W146" i="5"/>
  <c r="X219" i="5"/>
  <c r="W140" i="5"/>
  <c r="W41" i="5"/>
  <c r="W73" i="5"/>
  <c r="Y34" i="5"/>
  <c r="Y98" i="5"/>
  <c r="W70" i="5"/>
  <c r="W132" i="5"/>
  <c r="Y241" i="5"/>
  <c r="W62" i="5"/>
  <c r="X153" i="5"/>
  <c r="W230" i="5"/>
  <c r="Y129" i="5"/>
  <c r="Y113" i="5"/>
  <c r="W203" i="5"/>
  <c r="Y69" i="5"/>
  <c r="X37" i="5"/>
  <c r="X167" i="5"/>
  <c r="W185" i="5"/>
  <c r="W228" i="5"/>
  <c r="W79" i="5"/>
  <c r="Y162" i="5"/>
  <c r="Y57" i="5"/>
  <c r="W208" i="5"/>
  <c r="Y217" i="5"/>
  <c r="Y119" i="5"/>
  <c r="W151" i="5"/>
  <c r="Y220" i="5"/>
  <c r="Y134" i="5"/>
  <c r="W107" i="5"/>
  <c r="Y172" i="5"/>
  <c r="X98" i="5"/>
  <c r="W59" i="5"/>
  <c r="Y179" i="5"/>
  <c r="Y141" i="5"/>
  <c r="X130" i="5"/>
  <c r="W76" i="5"/>
  <c r="Y123" i="5"/>
  <c r="W191" i="5"/>
  <c r="W130" i="5"/>
  <c r="Y103" i="5"/>
  <c r="Y65" i="5"/>
  <c r="W200" i="5"/>
  <c r="X236" i="5"/>
  <c r="Y177" i="5"/>
  <c r="X233" i="5"/>
  <c r="Y163" i="5"/>
  <c r="W51" i="5"/>
  <c r="W148" i="5"/>
  <c r="X163" i="5"/>
  <c r="X89" i="5"/>
  <c r="X125" i="5"/>
  <c r="W96" i="5"/>
  <c r="X180" i="5"/>
  <c r="Y115" i="5"/>
  <c r="W99" i="5"/>
  <c r="W69" i="5"/>
  <c r="X215" i="5"/>
  <c r="W55" i="5"/>
  <c r="X85" i="5"/>
  <c r="X242" i="5"/>
  <c r="X209" i="5"/>
  <c r="X134" i="5"/>
  <c r="X229" i="5"/>
  <c r="W136" i="5"/>
  <c r="W129" i="5"/>
  <c r="W186" i="5"/>
  <c r="W242" i="5"/>
  <c r="W217" i="5"/>
  <c r="X54" i="5"/>
  <c r="W163" i="5"/>
  <c r="X41" i="5"/>
  <c r="Y71" i="5"/>
  <c r="X216" i="5"/>
  <c r="W143" i="5"/>
  <c r="X239" i="5"/>
  <c r="W171" i="5"/>
  <c r="Y105" i="5"/>
  <c r="W117" i="5"/>
  <c r="Y151" i="5"/>
  <c r="Y175" i="5"/>
  <c r="W207" i="5"/>
  <c r="Y80" i="5"/>
  <c r="Y213" i="5"/>
  <c r="X191" i="5"/>
  <c r="W134" i="5"/>
  <c r="W118" i="5"/>
  <c r="X147" i="5"/>
  <c r="W42" i="5"/>
  <c r="W247" i="5"/>
  <c r="Y219" i="5"/>
  <c r="X230" i="5"/>
  <c r="X33" i="5"/>
  <c r="Y169" i="5"/>
  <c r="W236" i="5"/>
  <c r="W244" i="5"/>
  <c r="X143" i="5"/>
  <c r="Y157" i="5"/>
  <c r="Y74" i="5"/>
  <c r="Y180" i="5"/>
  <c r="Y244" i="5"/>
  <c r="W250" i="5"/>
  <c r="X132" i="5"/>
  <c r="X214" i="5"/>
  <c r="W84" i="5"/>
  <c r="Y84" i="5"/>
  <c r="W57" i="5"/>
  <c r="X177" i="5"/>
  <c r="X77" i="5"/>
  <c r="W181" i="5"/>
  <c r="W245" i="5"/>
  <c r="W68" i="5"/>
  <c r="Y197" i="5"/>
  <c r="Y147" i="5"/>
  <c r="X232" i="5"/>
  <c r="Y114" i="5"/>
  <c r="Y240" i="5"/>
  <c r="W39" i="5"/>
  <c r="Y201" i="5"/>
  <c r="Y158" i="5"/>
  <c r="W220" i="5"/>
  <c r="Y94" i="5"/>
  <c r="X247" i="5"/>
  <c r="X119" i="5"/>
  <c r="X75" i="5"/>
  <c r="X227" i="5"/>
  <c r="Y211" i="5"/>
  <c r="Y108" i="5"/>
  <c r="X210" i="5"/>
  <c r="W218" i="5"/>
  <c r="Y72" i="5"/>
  <c r="Y112" i="5"/>
  <c r="Y61" i="5"/>
  <c r="W231" i="5"/>
  <c r="X71" i="5"/>
  <c r="X160" i="5"/>
  <c r="W38" i="5"/>
  <c r="X68" i="5"/>
  <c r="Y167" i="5"/>
  <c r="X184" i="5"/>
  <c r="W121" i="5"/>
  <c r="Y148" i="5"/>
  <c r="Y51" i="5"/>
  <c r="X171" i="5"/>
  <c r="Y216" i="5"/>
  <c r="Y59" i="5"/>
  <c r="X92" i="5"/>
  <c r="W110" i="5"/>
  <c r="X137" i="5"/>
  <c r="Y58" i="5"/>
  <c r="X204" i="5"/>
  <c r="X176" i="5"/>
  <c r="X104" i="5"/>
  <c r="Y168" i="5"/>
  <c r="X38" i="5"/>
  <c r="X200" i="5"/>
  <c r="W93" i="5"/>
  <c r="X218" i="5"/>
  <c r="Y153" i="5"/>
  <c r="Y204" i="5"/>
  <c r="W227" i="5"/>
  <c r="Y106" i="5"/>
  <c r="W183" i="5"/>
  <c r="Y107" i="5"/>
  <c r="Y64" i="5"/>
  <c r="Y142" i="5"/>
  <c r="Y170" i="5"/>
  <c r="W243" i="5"/>
  <c r="X80" i="5"/>
  <c r="X51" i="5"/>
  <c r="W166" i="5"/>
  <c r="W201" i="5"/>
  <c r="W221" i="5"/>
  <c r="X154" i="5"/>
  <c r="X49" i="5"/>
  <c r="W45" i="5"/>
  <c r="W33" i="5"/>
  <c r="Y166" i="5"/>
  <c r="Y99" i="5"/>
  <c r="X235" i="5"/>
  <c r="X178" i="5"/>
  <c r="W63" i="5"/>
  <c r="X225" i="5"/>
  <c r="X190" i="5"/>
  <c r="Y221" i="5"/>
  <c r="X183" i="5"/>
  <c r="X47" i="5"/>
  <c r="Y215" i="5"/>
  <c r="Y137" i="5"/>
  <c r="X139" i="5"/>
  <c r="X79" i="5"/>
  <c r="W176" i="5"/>
  <c r="X189" i="5"/>
  <c r="X31" i="5"/>
  <c r="Y208" i="5"/>
  <c r="Y88" i="5"/>
  <c r="X126" i="5"/>
  <c r="Y46" i="5"/>
  <c r="X102" i="5"/>
  <c r="W43" i="5"/>
  <c r="W205" i="5"/>
  <c r="Y93" i="5"/>
  <c r="X56" i="5"/>
  <c r="W226" i="5"/>
  <c r="X105" i="5"/>
  <c r="X222" i="5"/>
  <c r="X223" i="5"/>
  <c r="X91" i="5"/>
  <c r="W240" i="5"/>
  <c r="X123" i="5"/>
  <c r="Y247" i="5"/>
  <c r="W119" i="5"/>
  <c r="X181" i="5"/>
  <c r="W204" i="5"/>
  <c r="W128" i="5"/>
  <c r="Y171" i="5"/>
  <c r="W34" i="5"/>
  <c r="Y54" i="5"/>
  <c r="W150" i="5"/>
  <c r="X156" i="5"/>
  <c r="Y194" i="5"/>
  <c r="Y183" i="5"/>
  <c r="X39" i="5"/>
  <c r="W40" i="5"/>
  <c r="W137" i="5"/>
  <c r="W159" i="5"/>
  <c r="W74" i="5"/>
  <c r="W190" i="5"/>
  <c r="W87" i="5"/>
  <c r="Y152" i="5"/>
  <c r="Y45" i="5"/>
  <c r="Y43" i="5"/>
  <c r="W199" i="5"/>
  <c r="W216" i="5"/>
  <c r="W135" i="5"/>
  <c r="X224" i="5"/>
  <c r="X240" i="5"/>
  <c r="W44" i="5"/>
  <c r="X94" i="5"/>
  <c r="X48" i="5"/>
  <c r="X100" i="5"/>
  <c r="X129" i="5"/>
  <c r="W66" i="5"/>
  <c r="Y131" i="5"/>
  <c r="Y30" i="5"/>
  <c r="W111" i="5"/>
  <c r="Y117" i="5"/>
  <c r="W50" i="5"/>
  <c r="W192" i="5"/>
  <c r="Y150" i="5"/>
  <c r="W198" i="5"/>
  <c r="X174" i="5"/>
  <c r="Y87" i="5"/>
  <c r="Y190" i="5"/>
  <c r="Y231" i="5"/>
  <c r="X144" i="5"/>
  <c r="W193" i="5"/>
  <c r="X199" i="5"/>
  <c r="Y50" i="5"/>
  <c r="X249" i="5"/>
  <c r="Y250" i="5"/>
  <c r="W164" i="5"/>
  <c r="X221" i="5"/>
  <c r="W211" i="5"/>
  <c r="W67" i="5"/>
  <c r="Y75" i="5"/>
  <c r="W169" i="5"/>
  <c r="X152" i="5"/>
  <c r="X72" i="5"/>
  <c r="W206" i="5"/>
  <c r="X64" i="5"/>
  <c r="W97" i="5"/>
  <c r="Y91" i="5"/>
  <c r="Y63" i="5"/>
  <c r="W108" i="5"/>
  <c r="W144" i="5"/>
  <c r="Y149" i="5"/>
  <c r="X150" i="5"/>
  <c r="X67" i="5"/>
  <c r="Y205" i="5"/>
  <c r="W120" i="5"/>
  <c r="Y79" i="5"/>
  <c r="Y109" i="5"/>
  <c r="W91" i="5"/>
  <c r="X88" i="5"/>
  <c r="X168" i="5"/>
  <c r="X164" i="5"/>
  <c r="Y245" i="5"/>
  <c r="X42" i="5"/>
  <c r="Y218" i="5"/>
  <c r="X120" i="5"/>
  <c r="X116" i="5"/>
  <c r="X55" i="5"/>
  <c r="W48" i="5"/>
  <c r="Y38" i="5"/>
  <c r="X226" i="5"/>
  <c r="X96" i="5"/>
  <c r="Y73" i="5"/>
  <c r="W127" i="5"/>
  <c r="Y192" i="5"/>
  <c r="Y82" i="5"/>
  <c r="Y212" i="5"/>
  <c r="X97" i="5"/>
  <c r="X128" i="5"/>
  <c r="W241" i="5"/>
  <c r="Y223" i="5"/>
  <c r="X122" i="5"/>
  <c r="W210" i="5"/>
  <c r="X145" i="5"/>
  <c r="X211" i="5"/>
  <c r="Y230" i="5"/>
  <c r="W235" i="5"/>
  <c r="X246" i="5"/>
  <c r="Y70" i="5"/>
  <c r="Y81" i="5"/>
  <c r="W30" i="5"/>
  <c r="Y207" i="5"/>
  <c r="X194" i="5"/>
  <c r="Y222" i="5"/>
  <c r="Y49" i="5"/>
  <c r="Y178" i="5"/>
  <c r="X59" i="5"/>
  <c r="Y155" i="5"/>
  <c r="X141" i="5"/>
  <c r="X188" i="5"/>
  <c r="Y136" i="5"/>
  <c r="W157" i="5"/>
  <c r="X118" i="5"/>
  <c r="W215" i="5"/>
  <c r="X241" i="5"/>
  <c r="X90" i="5"/>
  <c r="X175" i="5"/>
  <c r="Y130" i="5"/>
  <c r="Y76" i="5"/>
  <c r="W88" i="5"/>
  <c r="Y140" i="5"/>
  <c r="W81" i="5"/>
  <c r="Y238" i="5"/>
  <c r="X155" i="5"/>
  <c r="X157" i="5"/>
  <c r="Y196" i="5"/>
  <c r="X84" i="5"/>
  <c r="Y145" i="5"/>
  <c r="Y96" i="5"/>
  <c r="W197" i="5"/>
  <c r="W188" i="5"/>
  <c r="W125" i="5"/>
  <c r="Y214" i="5"/>
  <c r="W82" i="5"/>
  <c r="W232" i="5"/>
  <c r="X117" i="5"/>
  <c r="X151" i="5"/>
  <c r="W161" i="5"/>
  <c r="W194" i="5"/>
  <c r="X185" i="5"/>
  <c r="X135" i="5"/>
  <c r="W106" i="5"/>
  <c r="X140" i="5"/>
  <c r="W133" i="5"/>
  <c r="X106" i="5"/>
  <c r="W153" i="5"/>
  <c r="X70" i="5"/>
  <c r="Y56" i="5"/>
  <c r="X74" i="5"/>
  <c r="Y104" i="5"/>
  <c r="X238" i="5"/>
  <c r="W102" i="5"/>
  <c r="X217" i="5"/>
  <c r="X243" i="5"/>
  <c r="W101" i="5"/>
  <c r="Y121" i="5"/>
  <c r="Y86" i="5"/>
  <c r="X159" i="5"/>
  <c r="Y35" i="5"/>
  <c r="W212" i="5"/>
  <c r="W31" i="5"/>
  <c r="Y66" i="5"/>
  <c r="W229" i="5"/>
  <c r="W60" i="5"/>
  <c r="Y234" i="5"/>
  <c r="Y146" i="5"/>
  <c r="X158" i="5"/>
  <c r="X60" i="5"/>
  <c r="Y200" i="5"/>
  <c r="X208" i="5"/>
  <c r="W98" i="5"/>
  <c r="X138" i="5"/>
  <c r="X173" i="5"/>
  <c r="W139" i="5"/>
  <c r="Y195" i="5"/>
  <c r="X45" i="5"/>
  <c r="X205" i="5"/>
  <c r="W223" i="5"/>
  <c r="W156" i="5"/>
  <c r="X220" i="5"/>
  <c r="W238" i="5"/>
  <c r="W170" i="5"/>
  <c r="X95" i="5"/>
  <c r="X62" i="5"/>
  <c r="W94" i="5"/>
  <c r="W246" i="5"/>
  <c r="Y237" i="5"/>
  <c r="Y127" i="5"/>
  <c r="Y154" i="5"/>
  <c r="Y229" i="5"/>
  <c r="W154" i="5"/>
  <c r="X133" i="5"/>
  <c r="W179" i="5"/>
  <c r="W184" i="5"/>
  <c r="Y182" i="5"/>
  <c r="X73" i="5"/>
  <c r="Y248" i="5"/>
  <c r="Y85" i="5"/>
  <c r="Y92" i="5"/>
  <c r="W114" i="5"/>
  <c r="W112" i="5"/>
  <c r="W56" i="5"/>
  <c r="W47" i="5"/>
  <c r="X193" i="5"/>
  <c r="W177" i="5"/>
  <c r="Y68" i="5"/>
  <c r="W168" i="5"/>
  <c r="X44" i="5"/>
  <c r="X32" i="5"/>
  <c r="Y116" i="5"/>
  <c r="Y228" i="5"/>
  <c r="X202" i="5"/>
  <c r="Y227" i="5"/>
  <c r="X186" i="5"/>
  <c r="X65" i="5"/>
  <c r="W64" i="5"/>
  <c r="X170" i="5"/>
  <c r="Y199" i="5"/>
  <c r="W77" i="5"/>
  <c r="X245" i="5"/>
  <c r="Y161" i="5"/>
  <c r="X50" i="5"/>
  <c r="Y44" i="5"/>
  <c r="X136" i="5"/>
  <c r="Y143" i="5"/>
  <c r="Y246" i="5"/>
  <c r="W49" i="5"/>
  <c r="Y159" i="5"/>
  <c r="W109" i="5"/>
  <c r="W234" i="5"/>
  <c r="W116" i="5"/>
  <c r="W46" i="5"/>
  <c r="Y52" i="5"/>
  <c r="Y42" i="5"/>
  <c r="X179" i="5"/>
  <c r="W103" i="5"/>
  <c r="W145" i="5"/>
  <c r="X53" i="5"/>
  <c r="X131" i="5"/>
  <c r="W83" i="5"/>
  <c r="Y33" i="5"/>
  <c r="X61" i="5"/>
  <c r="W142" i="5"/>
  <c r="Y32" i="5"/>
  <c r="X206" i="5"/>
  <c r="Y188" i="5"/>
  <c r="Y39" i="5"/>
  <c r="Y95" i="5"/>
  <c r="W86" i="5"/>
  <c r="Y186" i="5"/>
  <c r="Y67" i="5"/>
  <c r="W172" i="5"/>
  <c r="X111" i="5"/>
  <c r="X207" i="5"/>
  <c r="X82" i="5"/>
  <c r="X40" i="5"/>
  <c r="W131" i="5"/>
  <c r="X212" i="5"/>
  <c r="Y156" i="5"/>
  <c r="W85" i="5"/>
  <c r="Y232" i="5"/>
  <c r="Y239" i="5"/>
  <c r="W225" i="5"/>
  <c r="X99" i="5"/>
  <c r="X169" i="5"/>
  <c r="Y89" i="5"/>
  <c r="W141" i="5"/>
  <c r="X93" i="5"/>
  <c r="W175" i="5"/>
  <c r="Y176" i="5"/>
  <c r="X81" i="5"/>
  <c r="X244" i="5"/>
  <c r="X165" i="5"/>
  <c r="Y181" i="5"/>
  <c r="X237" i="5"/>
  <c r="Y55" i="5"/>
  <c r="X58" i="5"/>
  <c r="Y202" i="5"/>
  <c r="W72" i="5"/>
  <c r="X46" i="5"/>
  <c r="Y135" i="5"/>
  <c r="Y53" i="5"/>
  <c r="W36" i="5"/>
  <c r="W213" i="5"/>
  <c r="W122" i="5"/>
  <c r="Y226" i="5"/>
  <c r="X112" i="5"/>
  <c r="X172" i="5"/>
  <c r="X76" i="5"/>
  <c r="W195" i="5"/>
  <c r="Y144" i="5"/>
  <c r="X36" i="5"/>
  <c r="W53" i="5"/>
  <c r="Y233" i="5"/>
  <c r="X52" i="5"/>
  <c r="X203" i="5"/>
  <c r="X146" i="5"/>
  <c r="Y210" i="5"/>
  <c r="X142" i="5"/>
  <c r="X148" i="5"/>
  <c r="W189" i="5"/>
  <c r="W178" i="5"/>
  <c r="Y187" i="5"/>
  <c r="W124" i="5"/>
  <c r="X87" i="5"/>
  <c r="W158" i="5"/>
  <c r="W65" i="5"/>
  <c r="Y133" i="5"/>
  <c r="X101" i="5"/>
  <c r="W126" i="5"/>
  <c r="X114" i="5"/>
  <c r="Y173" i="5"/>
  <c r="W78" i="5"/>
  <c r="X166" i="5"/>
  <c r="Y165" i="5"/>
  <c r="X83" i="5"/>
  <c r="W237" i="5"/>
  <c r="W152" i="5"/>
  <c r="X109" i="5"/>
  <c r="Y164" i="5"/>
  <c r="Y185" i="5"/>
  <c r="Y139" i="5"/>
  <c r="W187" i="5"/>
  <c r="X121" i="5"/>
  <c r="W104" i="5"/>
  <c r="X231" i="5"/>
  <c r="X35" i="5"/>
  <c r="X57" i="5"/>
  <c r="Y225" i="5"/>
  <c r="Y235" i="5"/>
  <c r="W95" i="5"/>
  <c r="Y203" i="5"/>
  <c r="Y77" i="5"/>
  <c r="Y209" i="5"/>
  <c r="X30" i="5"/>
  <c r="W209" i="5"/>
  <c r="W113" i="5"/>
  <c r="Y111" i="5"/>
  <c r="Y236" i="5"/>
  <c r="X124" i="5"/>
  <c r="X108" i="5"/>
  <c r="Y198" i="5"/>
  <c r="W80" i="5"/>
  <c r="X213" i="5"/>
  <c r="W155" i="5"/>
  <c r="X127" i="5"/>
  <c r="Y242" i="5"/>
  <c r="Y249" i="5"/>
  <c r="X107" i="5"/>
  <c r="X201" i="5"/>
  <c r="W214" i="5"/>
  <c r="W224" i="5"/>
  <c r="W239" i="5"/>
  <c r="W105" i="5"/>
  <c r="Y243" i="5"/>
  <c r="W100" i="5"/>
  <c r="X192" i="5"/>
  <c r="X69" i="5"/>
  <c r="W90" i="5"/>
  <c r="W196" i="5"/>
  <c r="Y138" i="5"/>
  <c r="W173" i="5"/>
  <c r="W35" i="5"/>
  <c r="Y184" i="5"/>
  <c r="Y36" i="5"/>
  <c r="Y78" i="5"/>
  <c r="X78" i="5"/>
  <c r="W219" i="5"/>
  <c r="Y48" i="5"/>
  <c r="W115" i="5"/>
  <c r="Y47" i="5"/>
  <c r="Y160" i="5"/>
  <c r="W52" i="5"/>
  <c r="X63" i="5"/>
  <c r="X182" i="5"/>
  <c r="Y132" i="5"/>
  <c r="Y193" i="5"/>
  <c r="W58" i="5"/>
  <c r="Y191" i="5"/>
  <c r="W123" i="5"/>
  <c r="Y122" i="5"/>
  <c r="W165" i="5"/>
  <c r="X198" i="5"/>
  <c r="Y125" i="5"/>
  <c r="X197" i="5"/>
  <c r="W32" i="5"/>
  <c r="W222" i="5"/>
  <c r="X195" i="5"/>
  <c r="Y97" i="5"/>
  <c r="Y224" i="5"/>
  <c r="W249" i="5"/>
  <c r="Y90" i="5"/>
  <c r="X161" i="5"/>
  <c r="W162" i="5"/>
  <c r="W180" i="5"/>
  <c r="W147" i="5"/>
  <c r="Y83" i="5"/>
  <c r="W174" i="5"/>
  <c r="Y189" i="5"/>
  <c r="Y120" i="5"/>
  <c r="X250" i="5"/>
  <c r="X248" i="5"/>
  <c r="X43" i="5"/>
  <c r="X234" i="5"/>
  <c r="Y118" i="5"/>
  <c r="W92" i="5"/>
  <c r="Y101" i="5"/>
  <c r="W160" i="5"/>
  <c r="W37" i="5"/>
  <c r="W248" i="5"/>
  <c r="W167" i="5"/>
  <c r="X228" i="5"/>
  <c r="Y102" i="5"/>
  <c r="X66" i="5"/>
  <c r="X162" i="5"/>
  <c r="W233" i="5"/>
  <c r="W149" i="5"/>
  <c r="X187" i="5"/>
  <c r="X113" i="5"/>
  <c r="B5" i="5"/>
  <c r="B6" i="5" s="1"/>
  <c r="E16" i="5" l="1"/>
  <c r="E17" i="5" s="1"/>
  <c r="B7" i="5"/>
  <c r="E18" i="5" l="1"/>
  <c r="E19" i="5" s="1"/>
</calcChain>
</file>

<file path=xl/sharedStrings.xml><?xml version="1.0" encoding="utf-8"?>
<sst xmlns="http://schemas.openxmlformats.org/spreadsheetml/2006/main" count="875" uniqueCount="304">
  <si>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</si>
  <si>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</si>
  <si>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</si>
  <si>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</si>
  <si>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</si>
  <si>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</si>
  <si>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</si>
  <si>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</si>
  <si>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</si>
  <si>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</si>
  <si>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</si>
  <si>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</si>
  <si>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</si>
  <si>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</si>
  <si>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</si>
  <si>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</si>
  <si>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</si>
  <si>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</si>
  <si>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</si>
  <si>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</si>
  <si>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</si>
  <si>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</si>
  <si>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</si>
  <si>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</si>
  <si>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</si>
  <si>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</si>
  <si>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</si>
  <si>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</si>
  <si>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</si>
  <si>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</si>
  <si>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</si>
  <si>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</si>
  <si>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</si>
  <si>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</si>
  <si>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</si>
  <si>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</si>
  <si>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</si>
  <si>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</si>
  <si>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</si>
  <si>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</si>
  <si>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</si>
  <si>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</si>
  <si>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</si>
  <si>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</si>
  <si>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</si>
  <si>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</si>
  <si>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</si>
  <si>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</si>
  <si>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</si>
  <si>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</si>
  <si>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</si>
  <si>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</si>
  <si>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</si>
  <si>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</si>
  <si>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</si>
  <si>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</si>
  <si>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</si>
  <si>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</si>
  <si>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</si>
  <si>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</si>
  <si>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</si>
  <si>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</si>
  <si>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</si>
  <si>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</si>
  <si>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</si>
  <si>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</si>
  <si>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</si>
  <si>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</si>
  <si>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</si>
  <si>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</si>
  <si>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</si>
  <si>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</si>
  <si>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</si>
  <si>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</si>
  <si>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</si>
  <si>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</si>
  <si>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</si>
  <si>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</si>
  <si>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</si>
  <si>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</si>
  <si>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</si>
  <si>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</si>
  <si>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</si>
  <si>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</si>
  <si>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</si>
  <si>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</si>
  <si>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</si>
  <si>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</si>
  <si>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</si>
  <si>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</si>
  <si>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</si>
  <si>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</si>
  <si>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</si>
  <si>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</si>
  <si>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</si>
  <si>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</si>
  <si>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</si>
  <si>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</si>
  <si>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</si>
  <si>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</si>
  <si>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</si>
  <si>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</si>
  <si>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</si>
  <si>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</si>
  <si>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</si>
  <si>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</si>
  <si>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</si>
  <si>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</si>
  <si>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</si>
  <si>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</si>
  <si>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</si>
  <si>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</si>
  <si>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</si>
  <si>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</si>
  <si>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</si>
  <si>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</si>
  <si>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</si>
  <si>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</si>
  <si>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</si>
  <si>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</si>
  <si>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</si>
  <si>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</si>
  <si>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</si>
  <si>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</si>
  <si>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</si>
  <si>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</si>
  <si>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</si>
  <si>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</si>
  <si>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</si>
  <si>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</si>
  <si>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</si>
  <si>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</si>
  <si>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</si>
  <si>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</si>
  <si>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</si>
  <si>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</si>
  <si>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</si>
  <si>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</si>
  <si>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</si>
  <si>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</si>
  <si>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</si>
  <si>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</si>
  <si>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</si>
  <si>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</si>
  <si>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</si>
  <si>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13BIM05-16_00.0-02.0cm_Set1_Run1</t>
  </si>
  <si>
    <t>13BIM05-16_00.0-02.0cm_Set1_Run2</t>
  </si>
  <si>
    <t>13BIM05-16_00.0-02.0cm_Set1_Run3</t>
  </si>
  <si>
    <t>13BIM05-16_00.0-02.0cm_Set2_Run1</t>
  </si>
  <si>
    <t>13BIM05-16_00.0-02.0cm_Set2_Run2</t>
  </si>
  <si>
    <t>13BIM05-16_00.0-02.0cm_Set2_Run3</t>
  </si>
  <si>
    <t>13BIM05-16_02.0-03.5cm_Set1_Run1</t>
  </si>
  <si>
    <t>13BIM05-16_02.0-03.5cm_Set1_Run2</t>
  </si>
  <si>
    <t>13BIM05-16_02.0-03.5cm_Set1_Run3</t>
  </si>
  <si>
    <t>13BIM05-16_02.0-03.5cm_Set2_Run1</t>
  </si>
  <si>
    <t>13BIM05-16_02.0-03.5cm_Set2_Run2</t>
  </si>
  <si>
    <t>13BIM05-16_02.0-03.5cm_Set2_Run3</t>
  </si>
  <si>
    <t>13BIM05-16_04.5-06.5cm_Set1_Run1</t>
  </si>
  <si>
    <t>13BIM05-16_04.5-06.5cm_Set1_Run2</t>
  </si>
  <si>
    <t>13BIM05-16_04.5-06.5cm_Set1_Run3</t>
  </si>
  <si>
    <t>13BIM05-16_04.5-06.5cm_Set2_Run1</t>
  </si>
  <si>
    <t>13BIM05-16_04.5-06.5cm_Set2_Run2</t>
  </si>
  <si>
    <t>13BIM05-16_04.5-06.5cm_Set2_Run3</t>
  </si>
  <si>
    <t>13BIM05-16_06.5-08.5cm_Set1_Run1</t>
  </si>
  <si>
    <t>13BIM05-16_06.5-08.5cm_Set1_Run2</t>
  </si>
  <si>
    <t>13BIM05-16_06.5-08.5cm_Set1_Run3</t>
  </si>
  <si>
    <t>13BIM05-16_06.5-08.5cm_Set2_Run1</t>
  </si>
  <si>
    <t>13BIM05-16_06.5-08.5cm_Set2_Run2</t>
  </si>
  <si>
    <t>13BIM05-16_06.5-08.5cm_Set2_Run3</t>
  </si>
  <si>
    <t>13BIM05-16_08.5-10.5cm_Set1_Run2</t>
  </si>
  <si>
    <t>13BIM05-16_08.5-10.5cm_Set1_Run3</t>
  </si>
  <si>
    <t>13BIM05-16_08.5-10.5cm_Set2_Run1</t>
  </si>
  <si>
    <t>13BIM05-16_08.5-10.5cm_Set2_Run3</t>
  </si>
  <si>
    <t>13BIM05-16_10.5-13.0cm_Set1_Run1</t>
  </si>
  <si>
    <t>13BIM05-16_10.5-13.0cm_Set1_Run2</t>
  </si>
  <si>
    <t>13BIM05-16_10.5-13.0cm_Set1_Run3</t>
  </si>
  <si>
    <t>13BIM05-16_10.5-13.0cm_Set2_Run1</t>
  </si>
  <si>
    <t>13BIM05-16_10.5-13.0cm_Set2_Run2</t>
  </si>
  <si>
    <t>13BIM05-16_10.5-13.0cm_Set2_Run3</t>
  </si>
  <si>
    <t>13BIM05-16_14.0-16.0cm_Set1_Run1</t>
  </si>
  <si>
    <t>13BIM05-16_14.0-16.0cm_Set1_Run2</t>
  </si>
  <si>
    <t>13BIM05-16_14.0-16.0cm_Set1_Run3</t>
  </si>
  <si>
    <t>13BIM05-16_14.0-16.0cm_Set2_Run1</t>
  </si>
  <si>
    <t>13BIM05-16_14.0-16.0cm_Set2_Run2</t>
  </si>
  <si>
    <t>13BIM05-16_14.0-16.0cm_Set2_Run3</t>
  </si>
  <si>
    <t>13BIM05-16_16.0-18.0cm_Set1_Run1</t>
  </si>
  <si>
    <t>13BIM05-16_16.0-18.0cm_Set1_Run2</t>
  </si>
  <si>
    <t>13BIM05-16_16.0-18.0cm_Set1_Run3</t>
  </si>
  <si>
    <t>13BIM05-16_16.0-18.0cm_Set2_Run1</t>
  </si>
  <si>
    <t>13BIM05-16_16.0-18.0cm_Set2_Run2</t>
  </si>
  <si>
    <t>13BIM05-16_16.0-18.0cm_Set2_Run3</t>
  </si>
  <si>
    <t>13BIM05-16_19.0-22.0cm_Set1_Run1</t>
  </si>
  <si>
    <t>13BIM05-16_19.0-22.0cm_Set1_Run2</t>
  </si>
  <si>
    <t>13BIM05-16_19.0-22.0cm_Set1_Run3</t>
  </si>
  <si>
    <t>13BIM05-16_19.0-22.0cm_Set2_Run1</t>
  </si>
  <si>
    <t>13BIM05-16_19.0-22.0cm_Set2_Run2</t>
  </si>
  <si>
    <t>13BIM05-16_19.0-22.0cm_Set2_Run3</t>
  </si>
  <si>
    <t>13BIM05-16_23.0-24.5cm_Set1_Run1</t>
  </si>
  <si>
    <t>13BIM05-16_23.0-24.5cm_Set1_Run2</t>
  </si>
  <si>
    <t>13BIM05-16_23.0-24.5cm_Set1_Run3</t>
  </si>
  <si>
    <t>13BIM05-16_23.0-24.5cm_Set2_Run3</t>
  </si>
  <si>
    <t>13BIM05-16_23.0-24.5cm_Set2_Run4</t>
  </si>
  <si>
    <t>13BIM05-16_25.5-28.0cm_Set1_Run1</t>
  </si>
  <si>
    <t>13BIM05-16_25.5-28.0cm_Set1_Run2</t>
  </si>
  <si>
    <t>13BIM05-16_25.5-28.0cm_Set1_Run3</t>
  </si>
  <si>
    <t>13BIM05-16_25.5-28.0cm_Set2_Run1</t>
  </si>
  <si>
    <t>13BIM05-16_28.0-30.0cm_Set1_Run1</t>
  </si>
  <si>
    <t>13BIM05-16_28.0-30.0cm_Set1_Run2</t>
  </si>
  <si>
    <t>13BIM05-16_28.0-30.0cm_Set1_Run3</t>
  </si>
  <si>
    <t>13BIM05-16_28.0-30.0cm_Set2_Run1</t>
  </si>
  <si>
    <t>13BIM05-16_28.0-30.0cm_Set2_Run2</t>
  </si>
  <si>
    <t>13BIM05-16_28.0-30.0cm_Set2_Run3</t>
  </si>
  <si>
    <t>13BIM05-16_30.0-33.5cm_Set1_Run1</t>
  </si>
  <si>
    <t>13BIM05-16_30.0-33.5cm_Set1_Run2</t>
  </si>
  <si>
    <t>13BIM05-16_30.0-33.5cm_Set1_Run3</t>
  </si>
  <si>
    <t>13BIM05-16_30.0-33.5cm_Set2_Run1</t>
  </si>
  <si>
    <t>13BIM05-16_30.0-33.5cm_Set2_Run2</t>
  </si>
  <si>
    <t>13BIM05-16_30.0-33.5cm_Set2_Run3</t>
  </si>
  <si>
    <t>Wheaton, 3/13/2014  11:02:00 AM</t>
  </si>
  <si>
    <t>Fine Sand</t>
  </si>
  <si>
    <t>Well Sorted</t>
  </si>
  <si>
    <t>Symmetrical</t>
  </si>
  <si>
    <t>Mesokurtic</t>
  </si>
  <si>
    <t>Unimodal, Well Sorted</t>
  </si>
  <si>
    <t>Sand</t>
  </si>
  <si>
    <t>Well Sorted Fine Sand</t>
  </si>
  <si>
    <t>Wheaton, 3/13/2014  11:04:00 AM</t>
  </si>
  <si>
    <t>Wheaton, 3/13/2014  11:06:00 AM</t>
  </si>
  <si>
    <t>Wheaton, 3/13/2014  11:13:00 AM</t>
  </si>
  <si>
    <t>Wheaton, 3/13/2014  11:15:00 AM</t>
  </si>
  <si>
    <t>Wheaton, 3/13/2014  11:17:00 AM</t>
  </si>
  <si>
    <t>Wheaton, 3/13/2014  11:25:00 AM</t>
  </si>
  <si>
    <t>Wheaton, 3/13/2014  11:27:00 AM</t>
  </si>
  <si>
    <t>Wheaton, 3/13/2014  11:30:00 AM</t>
  </si>
  <si>
    <t>Wheaton, 3/13/2014  11:37:00 AM</t>
  </si>
  <si>
    <t>Wheaton, 3/13/2014  11:39:00 AM</t>
  </si>
  <si>
    <t>Wheaton, 3/13/2014  11:41:00 AM</t>
  </si>
  <si>
    <t>Wheaton, 3/13/2014  11:49:00 AM</t>
  </si>
  <si>
    <t>Wheaton, 3/13/2014  11:51:00 AM</t>
  </si>
  <si>
    <t>Wheaton, 3/13/2014  11:54:00 AM</t>
  </si>
  <si>
    <t>Wheaton, 3/13/2014  12:02:00 PM</t>
  </si>
  <si>
    <t>Wheaton, 3/13/2014  12:04:00 PM</t>
  </si>
  <si>
    <t>Wheaton, 3/13/2014  12:06:00 PM</t>
  </si>
  <si>
    <t>Wheaton, 3/13/2014  12:17:00 PM</t>
  </si>
  <si>
    <t>Wheaton, 3/13/2014  12:19:00 PM</t>
  </si>
  <si>
    <t>Wheaton, 3/13/2014  12:21:00 PM</t>
  </si>
  <si>
    <t>Wheaton, 3/13/2014  12:28:00 PM</t>
  </si>
  <si>
    <t>Wheaton, 3/13/2014  12:31:00 PM</t>
  </si>
  <si>
    <t>Wheaton, 3/13/2014  12:33:00 PM</t>
  </si>
  <si>
    <t>Wheaton, 3/13/2014  1:39:00 PM</t>
  </si>
  <si>
    <t>Wheaton, 3/13/2014  1:41:00 PM</t>
  </si>
  <si>
    <t>Wheaton, 3/13/2014  1:48:00 PM</t>
  </si>
  <si>
    <t>Wheaton, 3/13/2014  1:53:00 PM</t>
  </si>
  <si>
    <t>Wheaton, 3/13/2014  2:01:00 PM</t>
  </si>
  <si>
    <t>Wheaton, 3/13/2014  2:03:00 PM</t>
  </si>
  <si>
    <t>Wheaton, 3/13/2014  2:05:00 PM</t>
  </si>
  <si>
    <t>Wheaton, 3/13/2014  2:12:00 PM</t>
  </si>
  <si>
    <t>Wheaton, 3/13/2014  2:14:00 PM</t>
  </si>
  <si>
    <t>Wheaton, 3/13/2014  2:16:00 PM</t>
  </si>
  <si>
    <t>Wheaton, 3/13/2014  2:26:00 PM</t>
  </si>
  <si>
    <t>Wheaton, 3/13/2014  2:28:00 PM</t>
  </si>
  <si>
    <t>Wheaton, 3/13/2014  2:31:00 PM</t>
  </si>
  <si>
    <t>Wheaton, 3/13/2014  2:38:00 PM</t>
  </si>
  <si>
    <t>Wheaton, 3/13/2014  2:40:00 PM</t>
  </si>
  <si>
    <t>Wheaton, 3/13/2014  2:42:00 PM</t>
  </si>
  <si>
    <t>Wheaton, 3/13/2014  2:53:00 PM</t>
  </si>
  <si>
    <t>Wheaton, 3/13/2014  2:55:00 PM</t>
  </si>
  <si>
    <t>Wheaton, 3/13/2014  2:57:00 PM</t>
  </si>
  <si>
    <t>Wheaton, 3/13/2014  3:04:00 PM</t>
  </si>
  <si>
    <t>Wheaton, 3/13/2014  3:06:00 PM</t>
  </si>
  <si>
    <t>Wheaton, 3/13/2014  3:09:00 PM</t>
  </si>
  <si>
    <t>Wheaton, 3/13/2014  3:17:00 PM</t>
  </si>
  <si>
    <t>Wheaton, 3/13/2014  3:19:00 PM</t>
  </si>
  <si>
    <t>Wheaton, 3/13/2014  3:21:00 PM</t>
  </si>
  <si>
    <t>Wheaton, 3/13/2014  3:28:00 PM</t>
  </si>
  <si>
    <t>Wheaton, 3/13/2014  3:31:00 PM</t>
  </si>
  <si>
    <t>Wheaton, 3/13/2014  3:33:00 PM</t>
  </si>
  <si>
    <t>Wheaton,  8:12  14 Mar 2014</t>
  </si>
  <si>
    <t>Wheaton,  8:14  14 Mar 2014</t>
  </si>
  <si>
    <t>Wheaton,  8:16  14 Mar 2014</t>
  </si>
  <si>
    <t>Wheaton,  8:28  14 Mar 2014</t>
  </si>
  <si>
    <t>Wheaton,  8:31  14 Mar 2014</t>
  </si>
  <si>
    <t>Wheaton,  8:39  14 Mar 2014</t>
  </si>
  <si>
    <t>Wheaton,  8:42  14 Mar 2014</t>
  </si>
  <si>
    <t>Wheaton,  8:44  14 Mar 2014</t>
  </si>
  <si>
    <t>Wheaton,  8:51  14 Mar 2014</t>
  </si>
  <si>
    <t>Wheaton,  9:11  14 Mar 2014</t>
  </si>
  <si>
    <t>Wheaton,  9:14  14 Mar 2014</t>
  </si>
  <si>
    <t>Wheaton,  9:16  14 Mar 2014</t>
  </si>
  <si>
    <t>Wheaton,  9:23  14 Mar 2014</t>
  </si>
  <si>
    <t>Wheaton,  9:25  14 Mar 2014</t>
  </si>
  <si>
    <t>Wheaton,  9:27  14 Mar 2014</t>
  </si>
  <si>
    <t>Wheaton,  9:35  14 Mar 2014</t>
  </si>
  <si>
    <t>Wheaton,  9:38  14 Mar 2014</t>
  </si>
  <si>
    <t>Wheaton,  9:40  14 Mar 2014</t>
  </si>
  <si>
    <t>Fine Skewed</t>
  </si>
  <si>
    <t>Wheaton, 3/14/2014  10:41:00 AM</t>
  </si>
  <si>
    <t>Wheaton, 3/14/2014  10:43:00 AM</t>
  </si>
  <si>
    <t>3/14/2014  10:47:00 AM</t>
  </si>
  <si>
    <t>Wheaton, 3/14/2014  10:47:00 AM</t>
  </si>
  <si>
    <t>Standard Deviation</t>
  </si>
  <si>
    <t>Averaged Data (N=6)</t>
  </si>
  <si>
    <t>Averaged Data (N=4)</t>
  </si>
  <si>
    <t>Averaged Data (N=5)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</si>
</sst>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00">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3" xfId="1" applyNumberFormat="1" applyFont="1" applyBorder="1" applyAlignment="1" applyProtection="1">
      <alignment horizontal="center" vertic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14" xfId="0" applyNumberFormat="1" applyFont="1" applyBorder="1" applyAlignment="1">
      <alignment horizontal="center"/>
    </xf>
    <xf numFmtId="2" fontId="8" fillId="0" borderId="8" xfId="0" applyNumberFormat="1" applyFont="1" applyBorder="1" applyAlignment="1">
      <alignment horizontal="center"/>
    </xf>
    <xf numFmtId="165" fontId="8" fillId="0" borderId="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24" xfId="0" applyNumberFormat="1" applyFont="1" applyBorder="1" applyAlignment="1">
      <alignment horizontal="center"/>
    </xf>
    <xf numFmtId="0" fontId="1" fillId="0" borderId="12" xfId="0" applyFont="1" applyBorder="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3355392"/>
        <c:axId val="267154176"/>
      </c:barChart>
      <c:catAx>
        <c:axId val="263355392"/>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7154176"/>
        <c:crosses val="autoZero"/>
        <c:auto val="0"/>
        <c:lblAlgn val="ctr"/>
        <c:lblOffset val="100"/>
        <c:tickMarkSkip val="1"/>
        <c:noMultiLvlLbl val="0"/>
      </c:catAx>
      <c:valAx>
        <c:axId val="267154176"/>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355392"/>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0.4509</cdr:x>
      <cdr:y>0.0573</cdr:y>
    </cdr:from>
    <cdr:to>
      <cdr:x>0.4571</cdr:x>
      <cdr:y>0.06748</cdr:y>
    </cdr:to>
    <cdr:sp macro="" textlink="">
      <cdr:nvSpPr>
        <cdr:cNvPr id="2" name="Oval 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 name="Oval 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4" name="Oval 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5" name="Oval 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6" name="Oval 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7" name="Oval 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8" name="Oval 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9" name="Oval 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0" name="Oval 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1" name="Oval 1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 name="Oval 1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3" name="Oval 1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0.45187</cdr:x>
      <cdr:y>0.06812</cdr:y>
    </cdr:from>
    <cdr:to>
      <cdr:x>0.45808</cdr:x>
      <cdr:y>0.0783</cdr:y>
    </cdr:to>
    <cdr:sp macro="" textlink="">
      <cdr:nvSpPr>
        <cdr:cNvPr id="14" name="Oval 13"/>
        <cdr:cNvSpPr/>
      </cdr:nvSpPr>
      <cdr:spPr bwMode="auto">
        <a:xfrm xmlns:a="http://schemas.openxmlformats.org/drawingml/2006/main">
          <a:off x="4160627" y="38237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0.45197</cdr:x>
      <cdr:y>0.06854</cdr:y>
    </cdr:from>
    <cdr:to>
      <cdr:x>0.45818</cdr:x>
      <cdr:y>0.07872</cdr:y>
    </cdr:to>
    <cdr:sp macro="" textlink="">
      <cdr:nvSpPr>
        <cdr:cNvPr id="15" name="Oval 14"/>
        <cdr:cNvSpPr/>
      </cdr:nvSpPr>
      <cdr:spPr bwMode="auto">
        <a:xfrm xmlns:a="http://schemas.openxmlformats.org/drawingml/2006/main">
          <a:off x="4161503" y="38475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0.45204</cdr:x>
      <cdr:y>0.06885</cdr:y>
    </cdr:from>
    <cdr:to>
      <cdr:x>0.45825</cdr:x>
      <cdr:y>0.07903</cdr:y>
    </cdr:to>
    <cdr:sp macro="" textlink="">
      <cdr:nvSpPr>
        <cdr:cNvPr id="16" name="Oval 15"/>
        <cdr:cNvSpPr/>
      </cdr:nvSpPr>
      <cdr:spPr bwMode="auto">
        <a:xfrm xmlns:a="http://schemas.openxmlformats.org/drawingml/2006/main">
          <a:off x="4162186" y="38647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0.45182</cdr:x>
      <cdr:y>0.06788</cdr:y>
    </cdr:from>
    <cdr:to>
      <cdr:x>0.45803</cdr:x>
      <cdr:y>0.07806</cdr:y>
    </cdr:to>
    <cdr:sp macro="" textlink="">
      <cdr:nvSpPr>
        <cdr:cNvPr id="17" name="Oval 16"/>
        <cdr:cNvSpPr/>
      </cdr:nvSpPr>
      <cdr:spPr bwMode="auto">
        <a:xfrm xmlns:a="http://schemas.openxmlformats.org/drawingml/2006/main">
          <a:off x="4160118" y="38104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0.45193</cdr:x>
      <cdr:y>0.06827</cdr:y>
    </cdr:from>
    <cdr:to>
      <cdr:x>0.45814</cdr:x>
      <cdr:y>0.07845</cdr:y>
    </cdr:to>
    <cdr:sp macro="" textlink="">
      <cdr:nvSpPr>
        <cdr:cNvPr id="18" name="Oval 17"/>
        <cdr:cNvSpPr/>
      </cdr:nvSpPr>
      <cdr:spPr bwMode="auto">
        <a:xfrm xmlns:a="http://schemas.openxmlformats.org/drawingml/2006/main">
          <a:off x="4161130" y="38323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cdr:x>
      <cdr:y>0.06853</cdr:y>
    </cdr:from>
    <cdr:to>
      <cdr:x>0.45821</cdr:x>
      <cdr:y>0.07871</cdr:y>
    </cdr:to>
    <cdr:sp macro="" textlink="">
      <cdr:nvSpPr>
        <cdr:cNvPr id="19" name="Oval 18"/>
        <cdr:cNvSpPr/>
      </cdr:nvSpPr>
      <cdr:spPr bwMode="auto">
        <a:xfrm xmlns:a="http://schemas.openxmlformats.org/drawingml/2006/main">
          <a:off x="4161788" y="38468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0" name="Oval 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1" name="Oval 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2" name="Oval 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3" name="Oval 2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4" name="Oval 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5" name="Oval 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6" name="Oval 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7" name="Oval 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8" name="Oval 2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9" name="Oval 2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0" name="Oval 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1" name="Oval 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0" name="Oval 123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1" name="Oval 123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2" name="Oval 123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6" name="Oval 123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0.45174</cdr:x>
      <cdr:y>0.06744</cdr:y>
    </cdr:from>
    <cdr:to>
      <cdr:x>0.45794</cdr:x>
      <cdr:y>0.07762</cdr:y>
    </cdr:to>
    <cdr:sp macro="" textlink="">
      <cdr:nvSpPr>
        <cdr:cNvPr id="12327" name="Oval 12326"/>
        <cdr:cNvSpPr/>
      </cdr:nvSpPr>
      <cdr:spPr bwMode="auto">
        <a:xfrm xmlns:a="http://schemas.openxmlformats.org/drawingml/2006/main">
          <a:off x="4159359" y="3785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0.45181</cdr:x>
      <cdr:y>0.06771</cdr:y>
    </cdr:from>
    <cdr:to>
      <cdr:x>0.45802</cdr:x>
      <cdr:y>0.07789</cdr:y>
    </cdr:to>
    <cdr:sp macro="" textlink="">
      <cdr:nvSpPr>
        <cdr:cNvPr id="12330" name="Oval 12329"/>
        <cdr:cNvSpPr/>
      </cdr:nvSpPr>
      <cdr:spPr bwMode="auto">
        <a:xfrm xmlns:a="http://schemas.openxmlformats.org/drawingml/2006/main">
          <a:off x="4160024" y="38010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0.45185</cdr:x>
      <cdr:y>0.06792</cdr:y>
    </cdr:from>
    <cdr:to>
      <cdr:x>0.45805</cdr:x>
      <cdr:y>0.0781</cdr:y>
    </cdr:to>
    <cdr:sp macro="" textlink="">
      <cdr:nvSpPr>
        <cdr:cNvPr id="12331" name="Oval 12330"/>
        <cdr:cNvSpPr/>
      </cdr:nvSpPr>
      <cdr:spPr bwMode="auto">
        <a:xfrm xmlns:a="http://schemas.openxmlformats.org/drawingml/2006/main">
          <a:off x="4160363" y="3812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0.45179</cdr:x>
      <cdr:y>0.06762</cdr:y>
    </cdr:from>
    <cdr:to>
      <cdr:x>0.45799</cdr:x>
      <cdr:y>0.0778</cdr:y>
    </cdr:to>
    <cdr:sp macro="" textlink="">
      <cdr:nvSpPr>
        <cdr:cNvPr id="12335" name="Oval 12334"/>
        <cdr:cNvSpPr/>
      </cdr:nvSpPr>
      <cdr:spPr bwMode="auto">
        <a:xfrm xmlns:a="http://schemas.openxmlformats.org/drawingml/2006/main">
          <a:off x="4159836" y="37956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0.45184</cdr:x>
      <cdr:y>0.06781</cdr:y>
    </cdr:from>
    <cdr:to>
      <cdr:x>0.45805</cdr:x>
      <cdr:y>0.07799</cdr:y>
    </cdr:to>
    <cdr:sp macro="" textlink="">
      <cdr:nvSpPr>
        <cdr:cNvPr id="12337" name="Oval 12336"/>
        <cdr:cNvSpPr/>
      </cdr:nvSpPr>
      <cdr:spPr bwMode="auto">
        <a:xfrm xmlns:a="http://schemas.openxmlformats.org/drawingml/2006/main">
          <a:off x="4160339" y="38065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0.45189</cdr:x>
      <cdr:y>0.06806</cdr:y>
    </cdr:from>
    <cdr:to>
      <cdr:x>0.4581</cdr:x>
      <cdr:y>0.07824</cdr:y>
    </cdr:to>
    <cdr:sp macro="" textlink="">
      <cdr:nvSpPr>
        <cdr:cNvPr id="12339" name="Oval 12338"/>
        <cdr:cNvSpPr/>
      </cdr:nvSpPr>
      <cdr:spPr bwMode="auto">
        <a:xfrm xmlns:a="http://schemas.openxmlformats.org/drawingml/2006/main">
          <a:off x="4160786" y="38205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0.45171</cdr:x>
      <cdr:y>0.0677</cdr:y>
    </cdr:from>
    <cdr:to>
      <cdr:x>0.45792</cdr:x>
      <cdr:y>0.07788</cdr:y>
    </cdr:to>
    <cdr:sp macro="" textlink="">
      <cdr:nvSpPr>
        <cdr:cNvPr id="12340" name="Oval 12339"/>
        <cdr:cNvSpPr/>
      </cdr:nvSpPr>
      <cdr:spPr bwMode="auto">
        <a:xfrm xmlns:a="http://schemas.openxmlformats.org/drawingml/2006/main">
          <a:off x="4159144" y="3800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0.45177</cdr:x>
      <cdr:y>0.06792</cdr:y>
    </cdr:from>
    <cdr:to>
      <cdr:x>0.45798</cdr:x>
      <cdr:y>0.0781</cdr:y>
    </cdr:to>
    <cdr:sp macro="" textlink="">
      <cdr:nvSpPr>
        <cdr:cNvPr id="12348" name="Oval 12347"/>
        <cdr:cNvSpPr/>
      </cdr:nvSpPr>
      <cdr:spPr bwMode="auto">
        <a:xfrm xmlns:a="http://schemas.openxmlformats.org/drawingml/2006/main">
          <a:off x="4159714" y="3812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0.45182</cdr:x>
      <cdr:y>0.06805</cdr:y>
    </cdr:from>
    <cdr:to>
      <cdr:x>0.45803</cdr:x>
      <cdr:y>0.07823</cdr:y>
    </cdr:to>
    <cdr:sp macro="" textlink="">
      <cdr:nvSpPr>
        <cdr:cNvPr id="12383" name="Oval 12382"/>
        <cdr:cNvSpPr/>
      </cdr:nvSpPr>
      <cdr:spPr bwMode="auto">
        <a:xfrm xmlns:a="http://schemas.openxmlformats.org/drawingml/2006/main">
          <a:off x="4160121" y="38201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0.45172</cdr:x>
      <cdr:y>0.06766</cdr:y>
    </cdr:from>
    <cdr:to>
      <cdr:x>0.45793</cdr:x>
      <cdr:y>0.07784</cdr:y>
    </cdr:to>
    <cdr:sp macro="" textlink="">
      <cdr:nvSpPr>
        <cdr:cNvPr id="12384" name="Oval 12383"/>
        <cdr:cNvSpPr/>
      </cdr:nvSpPr>
      <cdr:spPr bwMode="auto">
        <a:xfrm xmlns:a="http://schemas.openxmlformats.org/drawingml/2006/main">
          <a:off x="4159249" y="37981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cdr:x>
      <cdr:y>0.06794</cdr:y>
    </cdr:from>
    <cdr:to>
      <cdr:x>0.45801</cdr:x>
      <cdr:y>0.07812</cdr:y>
    </cdr:to>
    <cdr:sp macro="" textlink="">
      <cdr:nvSpPr>
        <cdr:cNvPr id="12385" name="Oval 12384"/>
        <cdr:cNvSpPr/>
      </cdr:nvSpPr>
      <cdr:spPr bwMode="auto">
        <a:xfrm xmlns:a="http://schemas.openxmlformats.org/drawingml/2006/main">
          <a:off x="4159967" y="3813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0.45184</cdr:x>
      <cdr:y>0.06816</cdr:y>
    </cdr:from>
    <cdr:to>
      <cdr:x>0.45805</cdr:x>
      <cdr:y>0.07834</cdr:y>
    </cdr:to>
    <cdr:sp macro="" textlink="">
      <cdr:nvSpPr>
        <cdr:cNvPr id="12386" name="Oval 12385"/>
        <cdr:cNvSpPr/>
      </cdr:nvSpPr>
      <cdr:spPr bwMode="auto">
        <a:xfrm xmlns:a="http://schemas.openxmlformats.org/drawingml/2006/main">
          <a:off x="4160349" y="3825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0.45197</cdr:x>
      <cdr:y>0.06839</cdr:y>
    </cdr:from>
    <cdr:to>
      <cdr:x>0.45818</cdr:x>
      <cdr:y>0.07857</cdr:y>
    </cdr:to>
    <cdr:sp macro="" textlink="">
      <cdr:nvSpPr>
        <cdr:cNvPr id="12387" name="Oval 12386"/>
        <cdr:cNvSpPr/>
      </cdr:nvSpPr>
      <cdr:spPr bwMode="auto">
        <a:xfrm xmlns:a="http://schemas.openxmlformats.org/drawingml/2006/main">
          <a:off x="4161518" y="38389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0.45204</cdr:x>
      <cdr:y>0.06864</cdr:y>
    </cdr:from>
    <cdr:to>
      <cdr:x>0.45825</cdr:x>
      <cdr:y>0.07882</cdr:y>
    </cdr:to>
    <cdr:sp macro="" textlink="">
      <cdr:nvSpPr>
        <cdr:cNvPr id="12388" name="Oval 12387"/>
        <cdr:cNvSpPr/>
      </cdr:nvSpPr>
      <cdr:spPr bwMode="auto">
        <a:xfrm xmlns:a="http://schemas.openxmlformats.org/drawingml/2006/main">
          <a:off x="4162200" y="38531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0.45209</cdr:x>
      <cdr:y>0.06881</cdr:y>
    </cdr:from>
    <cdr:to>
      <cdr:x>0.4583</cdr:x>
      <cdr:y>0.07899</cdr:y>
    </cdr:to>
    <cdr:sp macro="" textlink="">
      <cdr:nvSpPr>
        <cdr:cNvPr id="12389" name="Oval 12388"/>
        <cdr:cNvSpPr/>
      </cdr:nvSpPr>
      <cdr:spPr bwMode="auto">
        <a:xfrm xmlns:a="http://schemas.openxmlformats.org/drawingml/2006/main">
          <a:off x="4162647" y="38627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0.45198</cdr:x>
      <cdr:y>0.06835</cdr:y>
    </cdr:from>
    <cdr:to>
      <cdr:x>0.45819</cdr:x>
      <cdr:y>0.07853</cdr:y>
    </cdr:to>
    <cdr:sp macro="" textlink="">
      <cdr:nvSpPr>
        <cdr:cNvPr id="12390" name="Oval 12389"/>
        <cdr:cNvSpPr/>
      </cdr:nvSpPr>
      <cdr:spPr bwMode="auto">
        <a:xfrm xmlns:a="http://schemas.openxmlformats.org/drawingml/2006/main">
          <a:off x="4161618" y="38366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0.45208</cdr:x>
      <cdr:y>0.06874</cdr:y>
    </cdr:from>
    <cdr:to>
      <cdr:x>0.45828</cdr:x>
      <cdr:y>0.07892</cdr:y>
    </cdr:to>
    <cdr:sp macro="" textlink="">
      <cdr:nvSpPr>
        <cdr:cNvPr id="12391" name="Oval 12390"/>
        <cdr:cNvSpPr/>
      </cdr:nvSpPr>
      <cdr:spPr bwMode="auto">
        <a:xfrm xmlns:a="http://schemas.openxmlformats.org/drawingml/2006/main">
          <a:off x="4162507" y="38586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0.45216</cdr:x>
      <cdr:y>0.06899</cdr:y>
    </cdr:from>
    <cdr:to>
      <cdr:x>0.45837</cdr:x>
      <cdr:y>0.07917</cdr:y>
    </cdr:to>
    <cdr:sp macro="" textlink="">
      <cdr:nvSpPr>
        <cdr:cNvPr id="12392" name="Oval 12391"/>
        <cdr:cNvSpPr/>
      </cdr:nvSpPr>
      <cdr:spPr bwMode="auto">
        <a:xfrm xmlns:a="http://schemas.openxmlformats.org/drawingml/2006/main">
          <a:off x="4163261" y="3872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0.45254</cdr:x>
      <cdr:y>0.06946</cdr:y>
    </cdr:from>
    <cdr:to>
      <cdr:x>0.45875</cdr:x>
      <cdr:y>0.07964</cdr:y>
    </cdr:to>
    <cdr:sp macro="" textlink="">
      <cdr:nvSpPr>
        <cdr:cNvPr id="12393" name="Oval 12392"/>
        <cdr:cNvSpPr/>
      </cdr:nvSpPr>
      <cdr:spPr bwMode="auto">
        <a:xfrm xmlns:a="http://schemas.openxmlformats.org/drawingml/2006/main">
          <a:off x="4166792" y="38992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0.45273</cdr:x>
      <cdr:y>0.07017</cdr:y>
    </cdr:from>
    <cdr:to>
      <cdr:x>0.45893</cdr:x>
      <cdr:y>0.08035</cdr:y>
    </cdr:to>
    <cdr:sp macro="" textlink="">
      <cdr:nvSpPr>
        <cdr:cNvPr id="12394" name="Oval 12393"/>
        <cdr:cNvSpPr/>
      </cdr:nvSpPr>
      <cdr:spPr bwMode="auto">
        <a:xfrm xmlns:a="http://schemas.openxmlformats.org/drawingml/2006/main">
          <a:off x="4168474" y="3938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0.45281</cdr:x>
      <cdr:y>0.07052</cdr:y>
    </cdr:from>
    <cdr:to>
      <cdr:x>0.45902</cdr:x>
      <cdr:y>0.08071</cdr:y>
    </cdr:to>
    <cdr:sp macro="" textlink="">
      <cdr:nvSpPr>
        <cdr:cNvPr id="12395" name="Oval 12394"/>
        <cdr:cNvSpPr/>
      </cdr:nvSpPr>
      <cdr:spPr bwMode="auto">
        <a:xfrm xmlns:a="http://schemas.openxmlformats.org/drawingml/2006/main">
          <a:off x="4169274" y="39588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0.45245</cdr:x>
      <cdr:y>0.06921</cdr:y>
    </cdr:from>
    <cdr:to>
      <cdr:x>0.45866</cdr:x>
      <cdr:y>0.07939</cdr:y>
    </cdr:to>
    <cdr:sp macro="" textlink="">
      <cdr:nvSpPr>
        <cdr:cNvPr id="12396" name="Oval 12395"/>
        <cdr:cNvSpPr/>
      </cdr:nvSpPr>
      <cdr:spPr bwMode="auto">
        <a:xfrm xmlns:a="http://schemas.openxmlformats.org/drawingml/2006/main">
          <a:off x="4165957" y="3885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0.45272</cdr:x>
      <cdr:y>0.07026</cdr:y>
    </cdr:from>
    <cdr:to>
      <cdr:x>0.45893</cdr:x>
      <cdr:y>0.08044</cdr:y>
    </cdr:to>
    <cdr:sp macro="" textlink="">
      <cdr:nvSpPr>
        <cdr:cNvPr id="12397" name="Oval 12396"/>
        <cdr:cNvSpPr/>
      </cdr:nvSpPr>
      <cdr:spPr bwMode="auto">
        <a:xfrm xmlns:a="http://schemas.openxmlformats.org/drawingml/2006/main">
          <a:off x="4168444" y="39438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0.45281</cdr:x>
      <cdr:y>0.07063</cdr:y>
    </cdr:from>
    <cdr:to>
      <cdr:x>0.45902</cdr:x>
      <cdr:y>0.08081</cdr:y>
    </cdr:to>
    <cdr:sp macro="" textlink="">
      <cdr:nvSpPr>
        <cdr:cNvPr id="12398" name="Oval 12397"/>
        <cdr:cNvSpPr/>
      </cdr:nvSpPr>
      <cdr:spPr bwMode="auto">
        <a:xfrm xmlns:a="http://schemas.openxmlformats.org/drawingml/2006/main">
          <a:off x="4169239" y="39647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0.45219</cdr:x>
      <cdr:y>0.06975</cdr:y>
    </cdr:from>
    <cdr:to>
      <cdr:x>0.4584</cdr:x>
      <cdr:y>0.07993</cdr:y>
    </cdr:to>
    <cdr:sp macro="" textlink="">
      <cdr:nvSpPr>
        <cdr:cNvPr id="12399" name="Oval 12398"/>
        <cdr:cNvSpPr/>
      </cdr:nvSpPr>
      <cdr:spPr bwMode="auto">
        <a:xfrm xmlns:a="http://schemas.openxmlformats.org/drawingml/2006/main">
          <a:off x="4163552" y="3915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0.45231</cdr:x>
      <cdr:y>0.07017</cdr:y>
    </cdr:from>
    <cdr:to>
      <cdr:x>0.45852</cdr:x>
      <cdr:y>0.08035</cdr:y>
    </cdr:to>
    <cdr:sp macro="" textlink="">
      <cdr:nvSpPr>
        <cdr:cNvPr id="12400" name="Oval 12399"/>
        <cdr:cNvSpPr/>
      </cdr:nvSpPr>
      <cdr:spPr bwMode="auto">
        <a:xfrm xmlns:a="http://schemas.openxmlformats.org/drawingml/2006/main">
          <a:off x="4164642" y="3938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0.45238</cdr:x>
      <cdr:y>0.07045</cdr:y>
    </cdr:from>
    <cdr:to>
      <cdr:x>0.45858</cdr:x>
      <cdr:y>0.08063</cdr:y>
    </cdr:to>
    <cdr:sp macro="" textlink="">
      <cdr:nvSpPr>
        <cdr:cNvPr id="12401" name="Oval 12400"/>
        <cdr:cNvSpPr/>
      </cdr:nvSpPr>
      <cdr:spPr bwMode="auto">
        <a:xfrm xmlns:a="http://schemas.openxmlformats.org/drawingml/2006/main">
          <a:off x="4165244" y="39545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0.45227</cdr:x>
      <cdr:y>0.07005</cdr:y>
    </cdr:from>
    <cdr:to>
      <cdr:x>0.45848</cdr:x>
      <cdr:y>0.08023</cdr:y>
    </cdr:to>
    <cdr:sp macro="" textlink="">
      <cdr:nvSpPr>
        <cdr:cNvPr id="12402" name="Oval 12401"/>
        <cdr:cNvSpPr/>
      </cdr:nvSpPr>
      <cdr:spPr bwMode="auto">
        <a:xfrm xmlns:a="http://schemas.openxmlformats.org/drawingml/2006/main">
          <a:off x="4164308" y="39319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0.45231</cdr:x>
      <cdr:y>0.07025</cdr:y>
    </cdr:from>
    <cdr:to>
      <cdr:x>0.45852</cdr:x>
      <cdr:y>0.08044</cdr:y>
    </cdr:to>
    <cdr:sp macro="" textlink="">
      <cdr:nvSpPr>
        <cdr:cNvPr id="12403" name="Oval 12402"/>
        <cdr:cNvSpPr/>
      </cdr:nvSpPr>
      <cdr:spPr bwMode="auto">
        <a:xfrm xmlns:a="http://schemas.openxmlformats.org/drawingml/2006/main">
          <a:off x="4164686" y="39436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0.45239</cdr:x>
      <cdr:y>0.07051</cdr:y>
    </cdr:from>
    <cdr:to>
      <cdr:x>0.4586</cdr:x>
      <cdr:y>0.08069</cdr:y>
    </cdr:to>
    <cdr:sp macro="" textlink="">
      <cdr:nvSpPr>
        <cdr:cNvPr id="12404" name="Oval 12403"/>
        <cdr:cNvSpPr/>
      </cdr:nvSpPr>
      <cdr:spPr bwMode="auto">
        <a:xfrm xmlns:a="http://schemas.openxmlformats.org/drawingml/2006/main">
          <a:off x="4165383" y="39579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0.45283</cdr:x>
      <cdr:y>0.07105</cdr:y>
    </cdr:from>
    <cdr:to>
      <cdr:x>0.45904</cdr:x>
      <cdr:y>0.08123</cdr:y>
    </cdr:to>
    <cdr:sp macro="" textlink="">
      <cdr:nvSpPr>
        <cdr:cNvPr id="12405" name="Oval 12404"/>
        <cdr:cNvSpPr/>
      </cdr:nvSpPr>
      <cdr:spPr bwMode="auto">
        <a:xfrm xmlns:a="http://schemas.openxmlformats.org/drawingml/2006/main">
          <a:off x="4169423" y="39883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0.45297</cdr:x>
      <cdr:y>0.07164</cdr:y>
    </cdr:from>
    <cdr:to>
      <cdr:x>0.45918</cdr:x>
      <cdr:y>0.08182</cdr:y>
    </cdr:to>
    <cdr:sp macro="" textlink="">
      <cdr:nvSpPr>
        <cdr:cNvPr id="12406" name="Oval 12405"/>
        <cdr:cNvSpPr/>
      </cdr:nvSpPr>
      <cdr:spPr bwMode="auto">
        <a:xfrm xmlns:a="http://schemas.openxmlformats.org/drawingml/2006/main">
          <a:off x="4170752" y="40213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0.45307</cdr:x>
      <cdr:y>0.07202</cdr:y>
    </cdr:from>
    <cdr:to>
      <cdr:x>0.45927</cdr:x>
      <cdr:y>0.0822</cdr:y>
    </cdr:to>
    <cdr:sp macro="" textlink="">
      <cdr:nvSpPr>
        <cdr:cNvPr id="12407" name="Oval 12406"/>
        <cdr:cNvSpPr/>
      </cdr:nvSpPr>
      <cdr:spPr bwMode="auto">
        <a:xfrm xmlns:a="http://schemas.openxmlformats.org/drawingml/2006/main">
          <a:off x="4171609" y="4042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0.45285</cdr:x>
      <cdr:y>0.07127</cdr:y>
    </cdr:from>
    <cdr:to>
      <cdr:x>0.45905</cdr:x>
      <cdr:y>0.08145</cdr:y>
    </cdr:to>
    <cdr:sp macro="" textlink="">
      <cdr:nvSpPr>
        <cdr:cNvPr id="12408" name="Oval 12407"/>
        <cdr:cNvSpPr/>
      </cdr:nvSpPr>
      <cdr:spPr bwMode="auto">
        <a:xfrm xmlns:a="http://schemas.openxmlformats.org/drawingml/2006/main">
          <a:off x="4169578" y="40008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0.45296</cdr:x>
      <cdr:y>0.07181</cdr:y>
    </cdr:from>
    <cdr:to>
      <cdr:x>0.45917</cdr:x>
      <cdr:y>0.08199</cdr:y>
    </cdr:to>
    <cdr:sp macro="" textlink="">
      <cdr:nvSpPr>
        <cdr:cNvPr id="12409" name="Oval 12408"/>
        <cdr:cNvSpPr/>
      </cdr:nvSpPr>
      <cdr:spPr bwMode="auto">
        <a:xfrm xmlns:a="http://schemas.openxmlformats.org/drawingml/2006/main">
          <a:off x="4170658" y="4030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0.45303</cdr:x>
      <cdr:y>0.07206</cdr:y>
    </cdr:from>
    <cdr:to>
      <cdr:x>0.45923</cdr:x>
      <cdr:y>0.08225</cdr:y>
    </cdr:to>
    <cdr:sp macro="" textlink="">
      <cdr:nvSpPr>
        <cdr:cNvPr id="12410" name="Oval 12409"/>
        <cdr:cNvSpPr/>
      </cdr:nvSpPr>
      <cdr:spPr bwMode="auto">
        <a:xfrm xmlns:a="http://schemas.openxmlformats.org/drawingml/2006/main">
          <a:off x="4171250" y="40452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0.45335</cdr:x>
      <cdr:y>0.07308</cdr:y>
    </cdr:from>
    <cdr:to>
      <cdr:x>0.45956</cdr:x>
      <cdr:y>0.08326</cdr:y>
    </cdr:to>
    <cdr:sp macro="" textlink="">
      <cdr:nvSpPr>
        <cdr:cNvPr id="12412" name="Oval 12411"/>
        <cdr:cNvSpPr/>
      </cdr:nvSpPr>
      <cdr:spPr bwMode="auto">
        <a:xfrm xmlns:a="http://schemas.openxmlformats.org/drawingml/2006/main">
          <a:off x="4174216" y="41024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0.45352</cdr:x>
      <cdr:y>0.07379</cdr:y>
    </cdr:from>
    <cdr:to>
      <cdr:x>0.45973</cdr:x>
      <cdr:y>0.08397</cdr:y>
    </cdr:to>
    <cdr:sp macro="" textlink="">
      <cdr:nvSpPr>
        <cdr:cNvPr id="12415" name="Oval 12414"/>
        <cdr:cNvSpPr/>
      </cdr:nvSpPr>
      <cdr:spPr bwMode="auto">
        <a:xfrm xmlns:a="http://schemas.openxmlformats.org/drawingml/2006/main">
          <a:off x="4175798" y="41418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0.45359</cdr:x>
      <cdr:y>0.07419</cdr:y>
    </cdr:from>
    <cdr:to>
      <cdr:x>0.4598</cdr:x>
      <cdr:y>0.08437</cdr:y>
    </cdr:to>
    <cdr:sp macro="" textlink="">
      <cdr:nvSpPr>
        <cdr:cNvPr id="12672" name="Oval 12671"/>
        <cdr:cNvSpPr/>
      </cdr:nvSpPr>
      <cdr:spPr bwMode="auto">
        <a:xfrm xmlns:a="http://schemas.openxmlformats.org/drawingml/2006/main">
          <a:off x="4176453" y="4164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cdr:x>
      <cdr:y>0.07247</cdr:y>
    </cdr:from>
    <cdr:to>
      <cdr:x>0.45941</cdr:x>
      <cdr:y>0.08265</cdr:y>
    </cdr:to>
    <cdr:sp macro="" textlink="">
      <cdr:nvSpPr>
        <cdr:cNvPr id="12673" name="Oval 12672"/>
        <cdr:cNvSpPr/>
      </cdr:nvSpPr>
      <cdr:spPr bwMode="auto">
        <a:xfrm xmlns:a="http://schemas.openxmlformats.org/drawingml/2006/main">
          <a:off x="4172855" y="4068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cdr:x>
      <cdr:y>0.0729</cdr:y>
    </cdr:from>
    <cdr:to>
      <cdr:x>0.4595</cdr:x>
      <cdr:y>0.08308</cdr:y>
    </cdr:to>
    <cdr:sp macro="" textlink="">
      <cdr:nvSpPr>
        <cdr:cNvPr id="12674" name="Oval 12673"/>
        <cdr:cNvSpPr/>
      </cdr:nvSpPr>
      <cdr:spPr bwMode="auto">
        <a:xfrm xmlns:a="http://schemas.openxmlformats.org/drawingml/2006/main">
          <a:off x="4173716" y="40923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0.45337</cdr:x>
      <cdr:y>0.07322</cdr:y>
    </cdr:from>
    <cdr:to>
      <cdr:x>0.45957</cdr:x>
      <cdr:y>0.0834</cdr:y>
    </cdr:to>
    <cdr:sp macro="" textlink="">
      <cdr:nvSpPr>
        <cdr:cNvPr id="12675" name="Oval 12674"/>
        <cdr:cNvSpPr/>
      </cdr:nvSpPr>
      <cdr:spPr bwMode="auto">
        <a:xfrm xmlns:a="http://schemas.openxmlformats.org/drawingml/2006/main">
          <a:off x="4174370" y="41102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13BIM05-16_30.0-33.5cm_Set2_Run3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98.2%</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1.8%</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77.3%</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11.4%</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0.7%</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9.6%</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0.5%</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0.1%</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0.2%</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88"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Q76"/>
  <sheetViews>
    <sheetView showGridLines="0" tabSelected="1" zoomScale="66" zoomScaleNormal="66" workbookViewId="0">
      <pane xSplit="2" topLeftCell="BY1" activePane="topRight" state="frozen"/>
      <selection pane="topRight" activeCell="A40" sqref="A40"/>
    </sheetView>
  </sheetViews>
  <sheetFormatPr defaultColWidth="28.7109375" defaultRowHeight="12.75" x14ac:dyDescent="0.2"/>
  <cols>
    <col min="1" max="1" width="16" style="14" customWidth="1"/>
    <col min="2" max="2" width="24.28515625" style="14" customWidth="1"/>
    <col min="3" max="101" width="42.140625" style="14" customWidth="1"/>
    <col min="102" max="16384" width="28.7109375" style="14"/>
  </cols>
  <sheetData>
    <row r="2" spans="1:277" ht="15.75" x14ac:dyDescent="0.25">
      <c r="B2" s="15" t="s">
        <v>41</v>
      </c>
    </row>
    <row r="3" spans="1:277" ht="13.5" thickBot="1" x14ac:dyDescent="0.25">
      <c r="B3" s="14" t="s">
        <v>144</v>
      </c>
    </row>
    <row r="4" spans="1:277" s="17" customFormat="1" ht="14.25" customHeight="1" thickBot="1" x14ac:dyDescent="0.25">
      <c r="A4" s="14"/>
      <c r="B4" s="14"/>
      <c r="C4" s="16" t="s">
        <v>145</v>
      </c>
      <c r="D4" s="17" t="s">
        <v>146</v>
      </c>
      <c r="E4" s="17" t="s">
        <v>147</v>
      </c>
      <c r="F4" s="17" t="s">
        <v>148</v>
      </c>
      <c r="G4" s="17" t="s">
        <v>149</v>
      </c>
      <c r="H4" s="17" t="s">
        <v>150</v>
      </c>
      <c r="I4" s="190" t="s">
        <v>301</v>
      </c>
      <c r="J4" s="17" t="s">
        <v>300</v>
      </c>
      <c r="K4" s="17" t="s">
        <v>151</v>
      </c>
      <c r="L4" s="17" t="s">
        <v>152</v>
      </c>
      <c r="M4" s="17" t="s">
        <v>153</v>
      </c>
      <c r="N4" s="17" t="s">
        <v>154</v>
      </c>
      <c r="O4" s="17" t="s">
        <v>155</v>
      </c>
      <c r="P4" s="17" t="s">
        <v>156</v>
      </c>
      <c r="Q4" s="190" t="s">
        <v>301</v>
      </c>
      <c r="R4" s="17" t="s">
        <v>300</v>
      </c>
      <c r="S4" s="17" t="s">
        <v>157</v>
      </c>
      <c r="T4" s="17" t="s">
        <v>158</v>
      </c>
      <c r="U4" s="17" t="s">
        <v>159</v>
      </c>
      <c r="V4" s="17" t="s">
        <v>160</v>
      </c>
      <c r="W4" s="17" t="s">
        <v>161</v>
      </c>
      <c r="X4" s="17" t="s">
        <v>162</v>
      </c>
      <c r="Y4" s="190" t="s">
        <v>301</v>
      </c>
      <c r="Z4" s="17" t="s">
        <v>300</v>
      </c>
      <c r="AA4" s="17" t="s">
        <v>163</v>
      </c>
      <c r="AB4" s="17" t="s">
        <v>164</v>
      </c>
      <c r="AC4" s="17" t="s">
        <v>165</v>
      </c>
      <c r="AD4" s="17" t="s">
        <v>166</v>
      </c>
      <c r="AE4" s="17" t="s">
        <v>167</v>
      </c>
      <c r="AF4" s="17" t="s">
        <v>168</v>
      </c>
      <c r="AG4" s="190" t="s">
        <v>301</v>
      </c>
      <c r="AH4" s="17" t="s">
        <v>300</v>
      </c>
      <c r="AI4" s="17" t="s">
        <v>169</v>
      </c>
      <c r="AJ4" s="17" t="s">
        <v>170</v>
      </c>
      <c r="AK4" s="17" t="s">
        <v>171</v>
      </c>
      <c r="AL4" s="17" t="s">
        <v>172</v>
      </c>
      <c r="AM4" s="190" t="s">
        <v>302</v>
      </c>
      <c r="AN4" s="17" t="s">
        <v>300</v>
      </c>
      <c r="AO4" s="17" t="s">
        <v>173</v>
      </c>
      <c r="AP4" s="17" t="s">
        <v>174</v>
      </c>
      <c r="AQ4" s="17" t="s">
        <v>175</v>
      </c>
      <c r="AR4" s="17" t="s">
        <v>176</v>
      </c>
      <c r="AS4" s="17" t="s">
        <v>177</v>
      </c>
      <c r="AT4" s="17" t="s">
        <v>178</v>
      </c>
      <c r="AU4" s="190" t="s">
        <v>301</v>
      </c>
      <c r="AV4" s="17" t="s">
        <v>300</v>
      </c>
      <c r="AW4" s="17" t="s">
        <v>179</v>
      </c>
      <c r="AX4" s="17" t="s">
        <v>180</v>
      </c>
      <c r="AY4" s="17" t="s">
        <v>181</v>
      </c>
      <c r="AZ4" s="17" t="s">
        <v>182</v>
      </c>
      <c r="BA4" s="17" t="s">
        <v>183</v>
      </c>
      <c r="BB4" s="17" t="s">
        <v>184</v>
      </c>
      <c r="BC4" s="190" t="s">
        <v>301</v>
      </c>
      <c r="BD4" s="17" t="s">
        <v>300</v>
      </c>
      <c r="BE4" s="17" t="s">
        <v>185</v>
      </c>
      <c r="BF4" s="17" t="s">
        <v>186</v>
      </c>
      <c r="BG4" s="17" t="s">
        <v>187</v>
      </c>
      <c r="BH4" s="17" t="s">
        <v>188</v>
      </c>
      <c r="BI4" s="17" t="s">
        <v>189</v>
      </c>
      <c r="BJ4" s="17" t="s">
        <v>190</v>
      </c>
      <c r="BK4" s="190" t="s">
        <v>301</v>
      </c>
      <c r="BL4" s="17" t="s">
        <v>300</v>
      </c>
      <c r="BM4" s="17" t="s">
        <v>191</v>
      </c>
      <c r="BN4" s="17" t="s">
        <v>192</v>
      </c>
      <c r="BO4" s="17" t="s">
        <v>193</v>
      </c>
      <c r="BP4" s="17" t="s">
        <v>194</v>
      </c>
      <c r="BQ4" s="17" t="s">
        <v>195</v>
      </c>
      <c r="BR4" s="17" t="s">
        <v>196</v>
      </c>
      <c r="BS4" s="190" t="s">
        <v>301</v>
      </c>
      <c r="BT4" s="17" t="s">
        <v>300</v>
      </c>
      <c r="BU4" s="17" t="s">
        <v>197</v>
      </c>
      <c r="BV4" s="17" t="s">
        <v>198</v>
      </c>
      <c r="BW4" s="17" t="s">
        <v>199</v>
      </c>
      <c r="BX4" s="17" t="s">
        <v>200</v>
      </c>
      <c r="BY4" s="17" t="s">
        <v>201</v>
      </c>
      <c r="BZ4" s="190" t="s">
        <v>303</v>
      </c>
      <c r="CA4" s="17" t="s">
        <v>300</v>
      </c>
      <c r="CB4" s="17" t="s">
        <v>202</v>
      </c>
      <c r="CC4" s="17" t="s">
        <v>203</v>
      </c>
      <c r="CD4" s="17" t="s">
        <v>204</v>
      </c>
      <c r="CE4" s="17" t="s">
        <v>205</v>
      </c>
      <c r="CF4" s="190" t="s">
        <v>302</v>
      </c>
      <c r="CG4" s="17" t="s">
        <v>300</v>
      </c>
      <c r="CH4" s="17" t="s">
        <v>206</v>
      </c>
      <c r="CI4" s="17" t="s">
        <v>207</v>
      </c>
      <c r="CJ4" s="17" t="s">
        <v>208</v>
      </c>
      <c r="CK4" s="17" t="s">
        <v>209</v>
      </c>
      <c r="CL4" s="17" t="s">
        <v>210</v>
      </c>
      <c r="CM4" s="17" t="s">
        <v>211</v>
      </c>
      <c r="CN4" s="190" t="s">
        <v>301</v>
      </c>
      <c r="CO4" s="17" t="s">
        <v>300</v>
      </c>
      <c r="CP4" s="17" t="s">
        <v>212</v>
      </c>
      <c r="CQ4" s="17" t="s">
        <v>213</v>
      </c>
      <c r="CR4" s="17" t="s">
        <v>214</v>
      </c>
      <c r="CS4" s="17" t="s">
        <v>215</v>
      </c>
      <c r="CT4" s="17" t="s">
        <v>216</v>
      </c>
      <c r="CU4" s="17" t="s">
        <v>217</v>
      </c>
      <c r="CV4" s="190" t="s">
        <v>301</v>
      </c>
      <c r="CW4" s="17" t="s">
        <v>300</v>
      </c>
    </row>
    <row r="5" spans="1:277" s="20" customFormat="1" ht="13.5" customHeight="1" x14ac:dyDescent="0.2">
      <c r="A5" s="34"/>
      <c r="B5" s="50" t="s">
        <v>45</v>
      </c>
      <c r="C5" s="18" t="s">
        <v>218</v>
      </c>
      <c r="D5" s="19" t="s">
        <v>226</v>
      </c>
      <c r="E5" s="19" t="s">
        <v>227</v>
      </c>
      <c r="F5" s="19" t="s">
        <v>228</v>
      </c>
      <c r="G5" s="19" t="s">
        <v>229</v>
      </c>
      <c r="H5" s="19" t="s">
        <v>230</v>
      </c>
      <c r="I5" s="19"/>
      <c r="J5" s="19"/>
      <c r="K5" s="19" t="s">
        <v>231</v>
      </c>
      <c r="L5" s="19" t="s">
        <v>232</v>
      </c>
      <c r="M5" s="19" t="s">
        <v>233</v>
      </c>
      <c r="N5" s="19" t="s">
        <v>234</v>
      </c>
      <c r="O5" s="19" t="s">
        <v>235</v>
      </c>
      <c r="P5" s="19" t="s">
        <v>236</v>
      </c>
      <c r="Q5" s="19"/>
      <c r="R5" s="19"/>
      <c r="S5" s="19" t="s">
        <v>237</v>
      </c>
      <c r="T5" s="19" t="s">
        <v>238</v>
      </c>
      <c r="U5" s="19" t="s">
        <v>239</v>
      </c>
      <c r="V5" s="19" t="s">
        <v>240</v>
      </c>
      <c r="W5" s="19" t="s">
        <v>241</v>
      </c>
      <c r="X5" s="19" t="s">
        <v>242</v>
      </c>
      <c r="Y5" s="19"/>
      <c r="Z5" s="19"/>
      <c r="AA5" s="19" t="s">
        <v>243</v>
      </c>
      <c r="AB5" s="19" t="s">
        <v>244</v>
      </c>
      <c r="AC5" s="19" t="s">
        <v>245</v>
      </c>
      <c r="AD5" s="19" t="s">
        <v>246</v>
      </c>
      <c r="AE5" s="19" t="s">
        <v>247</v>
      </c>
      <c r="AF5" s="19" t="s">
        <v>248</v>
      </c>
      <c r="AG5" s="19"/>
      <c r="AH5" s="19"/>
      <c r="AI5" s="19" t="s">
        <v>249</v>
      </c>
      <c r="AJ5" s="19" t="s">
        <v>250</v>
      </c>
      <c r="AK5" s="19" t="s">
        <v>251</v>
      </c>
      <c r="AL5" s="19" t="s">
        <v>252</v>
      </c>
      <c r="AM5" s="19"/>
      <c r="AN5" s="19"/>
      <c r="AO5" s="19" t="s">
        <v>253</v>
      </c>
      <c r="AP5" s="19" t="s">
        <v>254</v>
      </c>
      <c r="AQ5" s="19" t="s">
        <v>255</v>
      </c>
      <c r="AR5" s="19" t="s">
        <v>256</v>
      </c>
      <c r="AS5" s="19" t="s">
        <v>257</v>
      </c>
      <c r="AT5" s="19" t="s">
        <v>258</v>
      </c>
      <c r="AU5" s="19"/>
      <c r="AV5" s="19"/>
      <c r="AW5" s="19" t="s">
        <v>259</v>
      </c>
      <c r="AX5" s="19" t="s">
        <v>260</v>
      </c>
      <c r="AY5" s="19" t="s">
        <v>261</v>
      </c>
      <c r="AZ5" s="19" t="s">
        <v>262</v>
      </c>
      <c r="BA5" s="19" t="s">
        <v>263</v>
      </c>
      <c r="BB5" s="19" t="s">
        <v>264</v>
      </c>
      <c r="BC5" s="19"/>
      <c r="BD5" s="19"/>
      <c r="BE5" s="19" t="s">
        <v>265</v>
      </c>
      <c r="BF5" s="19" t="s">
        <v>266</v>
      </c>
      <c r="BG5" s="19" t="s">
        <v>267</v>
      </c>
      <c r="BH5" s="19" t="s">
        <v>268</v>
      </c>
      <c r="BI5" s="19" t="s">
        <v>269</v>
      </c>
      <c r="BJ5" s="19" t="s">
        <v>270</v>
      </c>
      <c r="BK5" s="19"/>
      <c r="BL5" s="19"/>
      <c r="BM5" s="19" t="s">
        <v>271</v>
      </c>
      <c r="BN5" s="19" t="s">
        <v>272</v>
      </c>
      <c r="BO5" s="19" t="s">
        <v>273</v>
      </c>
      <c r="BP5" s="19" t="s">
        <v>274</v>
      </c>
      <c r="BQ5" s="19" t="s">
        <v>275</v>
      </c>
      <c r="BR5" s="19" t="s">
        <v>276</v>
      </c>
      <c r="BS5" s="19"/>
      <c r="BT5" s="19"/>
      <c r="BU5" s="19" t="s">
        <v>277</v>
      </c>
      <c r="BV5" s="19" t="s">
        <v>278</v>
      </c>
      <c r="BW5" s="19" t="s">
        <v>279</v>
      </c>
      <c r="BX5" s="19" t="s">
        <v>280</v>
      </c>
      <c r="BY5" s="19" t="s">
        <v>281</v>
      </c>
      <c r="BZ5" s="19"/>
      <c r="CA5" s="19"/>
      <c r="CB5" s="19" t="s">
        <v>282</v>
      </c>
      <c r="CC5" s="19" t="s">
        <v>283</v>
      </c>
      <c r="CD5" s="19" t="s">
        <v>284</v>
      </c>
      <c r="CE5" s="19" t="s">
        <v>285</v>
      </c>
      <c r="CF5" s="19"/>
      <c r="CG5" s="19"/>
      <c r="CH5" s="19" t="s">
        <v>286</v>
      </c>
      <c r="CI5" s="19" t="s">
        <v>287</v>
      </c>
      <c r="CJ5" s="19" t="s">
        <v>288</v>
      </c>
      <c r="CK5" s="19" t="s">
        <v>289</v>
      </c>
      <c r="CL5" s="19" t="s">
        <v>290</v>
      </c>
      <c r="CM5" s="19" t="s">
        <v>291</v>
      </c>
      <c r="CN5" s="19"/>
      <c r="CO5" s="19"/>
      <c r="CP5" s="19" t="s">
        <v>292</v>
      </c>
      <c r="CQ5" s="19" t="s">
        <v>293</v>
      </c>
      <c r="CR5" s="19" t="s">
        <v>294</v>
      </c>
      <c r="CS5" s="19" t="s">
        <v>296</v>
      </c>
      <c r="CT5" s="19" t="s">
        <v>297</v>
      </c>
      <c r="CU5" s="19" t="s">
        <v>299</v>
      </c>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c r="JN5" s="19"/>
      <c r="JO5" s="19"/>
      <c r="JP5" s="19"/>
      <c r="JQ5" s="19"/>
    </row>
    <row r="6" spans="1:277" s="26" customFormat="1" ht="13.5" customHeight="1" x14ac:dyDescent="0.2">
      <c r="A6" s="34"/>
      <c r="B6" s="185" t="s">
        <v>133</v>
      </c>
      <c r="C6" s="25"/>
    </row>
    <row r="7" spans="1:277" s="22" customFormat="1" ht="13.5" customHeight="1" x14ac:dyDescent="0.2">
      <c r="A7" s="34"/>
      <c r="B7" s="51" t="s">
        <v>1</v>
      </c>
      <c r="C7" s="21" t="s">
        <v>223</v>
      </c>
      <c r="D7" s="22" t="s">
        <v>223</v>
      </c>
      <c r="E7" s="22" t="s">
        <v>223</v>
      </c>
      <c r="F7" s="22" t="s">
        <v>223</v>
      </c>
      <c r="G7" s="22" t="s">
        <v>223</v>
      </c>
      <c r="H7" s="22" t="s">
        <v>223</v>
      </c>
      <c r="K7" s="22" t="s">
        <v>223</v>
      </c>
      <c r="L7" s="22" t="s">
        <v>223</v>
      </c>
      <c r="M7" s="22" t="s">
        <v>223</v>
      </c>
      <c r="N7" s="22" t="s">
        <v>223</v>
      </c>
      <c r="O7" s="22" t="s">
        <v>223</v>
      </c>
      <c r="P7" s="22" t="s">
        <v>223</v>
      </c>
      <c r="S7" s="22" t="s">
        <v>223</v>
      </c>
      <c r="T7" s="22" t="s">
        <v>223</v>
      </c>
      <c r="U7" s="22" t="s">
        <v>223</v>
      </c>
      <c r="V7" s="22" t="s">
        <v>223</v>
      </c>
      <c r="W7" s="22" t="s">
        <v>223</v>
      </c>
      <c r="X7" s="22" t="s">
        <v>223</v>
      </c>
      <c r="AA7" s="22" t="s">
        <v>223</v>
      </c>
      <c r="AB7" s="22" t="s">
        <v>223</v>
      </c>
      <c r="AC7" s="22" t="s">
        <v>223</v>
      </c>
      <c r="AD7" s="22" t="s">
        <v>223</v>
      </c>
      <c r="AE7" s="22" t="s">
        <v>223</v>
      </c>
      <c r="AF7" s="22" t="s">
        <v>223</v>
      </c>
      <c r="AI7" s="22" t="s">
        <v>223</v>
      </c>
      <c r="AJ7" s="22" t="s">
        <v>223</v>
      </c>
      <c r="AK7" s="22" t="s">
        <v>223</v>
      </c>
      <c r="AL7" s="22" t="s">
        <v>223</v>
      </c>
      <c r="AO7" s="22" t="s">
        <v>223</v>
      </c>
      <c r="AP7" s="22" t="s">
        <v>223</v>
      </c>
      <c r="AQ7" s="22" t="s">
        <v>223</v>
      </c>
      <c r="AR7" s="22" t="s">
        <v>223</v>
      </c>
      <c r="AS7" s="22" t="s">
        <v>223</v>
      </c>
      <c r="AT7" s="22" t="s">
        <v>223</v>
      </c>
      <c r="AW7" s="22" t="s">
        <v>223</v>
      </c>
      <c r="AX7" s="22" t="s">
        <v>223</v>
      </c>
      <c r="AY7" s="22" t="s">
        <v>223</v>
      </c>
      <c r="AZ7" s="22" t="s">
        <v>223</v>
      </c>
      <c r="BA7" s="22" t="s">
        <v>223</v>
      </c>
      <c r="BB7" s="22" t="s">
        <v>223</v>
      </c>
      <c r="BE7" s="22" t="s">
        <v>223</v>
      </c>
      <c r="BF7" s="22" t="s">
        <v>223</v>
      </c>
      <c r="BG7" s="22" t="s">
        <v>223</v>
      </c>
      <c r="BH7" s="22" t="s">
        <v>223</v>
      </c>
      <c r="BI7" s="22" t="s">
        <v>223</v>
      </c>
      <c r="BJ7" s="22" t="s">
        <v>223</v>
      </c>
      <c r="BM7" s="22" t="s">
        <v>223</v>
      </c>
      <c r="BN7" s="22" t="s">
        <v>223</v>
      </c>
      <c r="BO7" s="22" t="s">
        <v>223</v>
      </c>
      <c r="BP7" s="22" t="s">
        <v>223</v>
      </c>
      <c r="BQ7" s="22" t="s">
        <v>223</v>
      </c>
      <c r="BR7" s="22" t="s">
        <v>223</v>
      </c>
      <c r="BU7" s="22" t="s">
        <v>223</v>
      </c>
      <c r="BV7" s="22" t="s">
        <v>223</v>
      </c>
      <c r="BW7" s="22" t="s">
        <v>223</v>
      </c>
      <c r="BX7" s="22" t="s">
        <v>223</v>
      </c>
      <c r="BY7" s="22" t="s">
        <v>223</v>
      </c>
      <c r="CB7" s="22" t="s">
        <v>223</v>
      </c>
      <c r="CC7" s="22" t="s">
        <v>223</v>
      </c>
      <c r="CD7" s="22" t="s">
        <v>223</v>
      </c>
      <c r="CE7" s="22" t="s">
        <v>223</v>
      </c>
      <c r="CH7" s="22" t="s">
        <v>223</v>
      </c>
      <c r="CI7" s="22" t="s">
        <v>223</v>
      </c>
      <c r="CJ7" s="22" t="s">
        <v>223</v>
      </c>
      <c r="CK7" s="22" t="s">
        <v>223</v>
      </c>
      <c r="CL7" s="22" t="s">
        <v>223</v>
      </c>
      <c r="CM7" s="22" t="s">
        <v>223</v>
      </c>
      <c r="CP7" s="22" t="s">
        <v>223</v>
      </c>
      <c r="CQ7" s="22" t="s">
        <v>223</v>
      </c>
      <c r="CR7" s="22" t="s">
        <v>223</v>
      </c>
      <c r="CS7" s="22" t="s">
        <v>223</v>
      </c>
      <c r="CT7" s="22" t="s">
        <v>223</v>
      </c>
      <c r="CU7" s="22" t="s">
        <v>223</v>
      </c>
    </row>
    <row r="8" spans="1:277" s="39" customFormat="1" ht="13.5" customHeight="1" x14ac:dyDescent="0.2">
      <c r="A8" s="34"/>
      <c r="B8" s="51" t="s">
        <v>46</v>
      </c>
      <c r="C8" s="38" t="s">
        <v>224</v>
      </c>
      <c r="D8" s="39" t="s">
        <v>224</v>
      </c>
      <c r="E8" s="39" t="s">
        <v>224</v>
      </c>
      <c r="F8" s="39" t="s">
        <v>224</v>
      </c>
      <c r="G8" s="39" t="s">
        <v>224</v>
      </c>
      <c r="H8" s="39" t="s">
        <v>224</v>
      </c>
      <c r="K8" s="39" t="s">
        <v>224</v>
      </c>
      <c r="L8" s="39" t="s">
        <v>224</v>
      </c>
      <c r="M8" s="39" t="s">
        <v>224</v>
      </c>
      <c r="N8" s="39" t="s">
        <v>224</v>
      </c>
      <c r="O8" s="39" t="s">
        <v>224</v>
      </c>
      <c r="P8" s="39" t="s">
        <v>224</v>
      </c>
      <c r="S8" s="39" t="s">
        <v>224</v>
      </c>
      <c r="T8" s="39" t="s">
        <v>224</v>
      </c>
      <c r="U8" s="39" t="s">
        <v>224</v>
      </c>
      <c r="V8" s="39" t="s">
        <v>224</v>
      </c>
      <c r="W8" s="39" t="s">
        <v>224</v>
      </c>
      <c r="X8" s="39" t="s">
        <v>224</v>
      </c>
      <c r="AA8" s="39" t="s">
        <v>224</v>
      </c>
      <c r="AB8" s="39" t="s">
        <v>224</v>
      </c>
      <c r="AC8" s="39" t="s">
        <v>224</v>
      </c>
      <c r="AD8" s="39" t="s">
        <v>224</v>
      </c>
      <c r="AE8" s="39" t="s">
        <v>224</v>
      </c>
      <c r="AF8" s="39" t="s">
        <v>224</v>
      </c>
      <c r="AI8" s="39" t="s">
        <v>224</v>
      </c>
      <c r="AJ8" s="39" t="s">
        <v>224</v>
      </c>
      <c r="AK8" s="39" t="s">
        <v>224</v>
      </c>
      <c r="AL8" s="39" t="s">
        <v>224</v>
      </c>
      <c r="AO8" s="39" t="s">
        <v>224</v>
      </c>
      <c r="AP8" s="39" t="s">
        <v>224</v>
      </c>
      <c r="AQ8" s="39" t="s">
        <v>224</v>
      </c>
      <c r="AR8" s="39" t="s">
        <v>224</v>
      </c>
      <c r="AS8" s="39" t="s">
        <v>224</v>
      </c>
      <c r="AT8" s="39" t="s">
        <v>224</v>
      </c>
      <c r="AW8" s="39" t="s">
        <v>224</v>
      </c>
      <c r="AX8" s="39" t="s">
        <v>224</v>
      </c>
      <c r="AY8" s="39" t="s">
        <v>224</v>
      </c>
      <c r="AZ8" s="39" t="s">
        <v>224</v>
      </c>
      <c r="BA8" s="39" t="s">
        <v>224</v>
      </c>
      <c r="BB8" s="39" t="s">
        <v>224</v>
      </c>
      <c r="BE8" s="39" t="s">
        <v>224</v>
      </c>
      <c r="BF8" s="39" t="s">
        <v>224</v>
      </c>
      <c r="BG8" s="39" t="s">
        <v>224</v>
      </c>
      <c r="BH8" s="39" t="s">
        <v>224</v>
      </c>
      <c r="BI8" s="39" t="s">
        <v>224</v>
      </c>
      <c r="BJ8" s="39" t="s">
        <v>224</v>
      </c>
      <c r="BM8" s="39" t="s">
        <v>224</v>
      </c>
      <c r="BN8" s="39" t="s">
        <v>224</v>
      </c>
      <c r="BO8" s="39" t="s">
        <v>224</v>
      </c>
      <c r="BP8" s="39" t="s">
        <v>224</v>
      </c>
      <c r="BQ8" s="39" t="s">
        <v>224</v>
      </c>
      <c r="BR8" s="39" t="s">
        <v>224</v>
      </c>
      <c r="BU8" s="39" t="s">
        <v>224</v>
      </c>
      <c r="BV8" s="39" t="s">
        <v>224</v>
      </c>
      <c r="BW8" s="39" t="s">
        <v>224</v>
      </c>
      <c r="BX8" s="39" t="s">
        <v>224</v>
      </c>
      <c r="BY8" s="39" t="s">
        <v>224</v>
      </c>
      <c r="CB8" s="39" t="s">
        <v>224</v>
      </c>
      <c r="CC8" s="39" t="s">
        <v>224</v>
      </c>
      <c r="CD8" s="39" t="s">
        <v>224</v>
      </c>
      <c r="CE8" s="39" t="s">
        <v>224</v>
      </c>
      <c r="CH8" s="39" t="s">
        <v>224</v>
      </c>
      <c r="CI8" s="39" t="s">
        <v>224</v>
      </c>
      <c r="CJ8" s="39" t="s">
        <v>224</v>
      </c>
      <c r="CK8" s="39" t="s">
        <v>224</v>
      </c>
      <c r="CL8" s="39" t="s">
        <v>224</v>
      </c>
      <c r="CM8" s="39" t="s">
        <v>224</v>
      </c>
      <c r="CP8" s="39" t="s">
        <v>224</v>
      </c>
      <c r="CQ8" s="39" t="s">
        <v>224</v>
      </c>
      <c r="CR8" s="39" t="s">
        <v>224</v>
      </c>
      <c r="CS8" s="39" t="s">
        <v>224</v>
      </c>
      <c r="CT8" s="39" t="s">
        <v>224</v>
      </c>
      <c r="CU8" s="39" t="s">
        <v>224</v>
      </c>
    </row>
    <row r="9" spans="1:277" s="39" customFormat="1" ht="13.5" customHeight="1" thickBot="1" x14ac:dyDescent="0.25">
      <c r="A9" s="34"/>
      <c r="B9" s="52" t="s">
        <v>47</v>
      </c>
      <c r="C9" s="38" t="s">
        <v>225</v>
      </c>
      <c r="D9" s="39" t="s">
        <v>225</v>
      </c>
      <c r="E9" s="39" t="s">
        <v>225</v>
      </c>
      <c r="F9" s="39" t="s">
        <v>225</v>
      </c>
      <c r="G9" s="39" t="s">
        <v>225</v>
      </c>
      <c r="H9" s="39" t="s">
        <v>225</v>
      </c>
      <c r="K9" s="39" t="s">
        <v>225</v>
      </c>
      <c r="L9" s="39" t="s">
        <v>225</v>
      </c>
      <c r="M9" s="39" t="s">
        <v>225</v>
      </c>
      <c r="N9" s="39" t="s">
        <v>225</v>
      </c>
      <c r="O9" s="39" t="s">
        <v>225</v>
      </c>
      <c r="P9" s="39" t="s">
        <v>225</v>
      </c>
      <c r="S9" s="39" t="s">
        <v>225</v>
      </c>
      <c r="T9" s="39" t="s">
        <v>225</v>
      </c>
      <c r="U9" s="39" t="s">
        <v>225</v>
      </c>
      <c r="V9" s="39" t="s">
        <v>225</v>
      </c>
      <c r="W9" s="39" t="s">
        <v>225</v>
      </c>
      <c r="X9" s="39" t="s">
        <v>225</v>
      </c>
      <c r="AA9" s="39" t="s">
        <v>225</v>
      </c>
      <c r="AB9" s="39" t="s">
        <v>225</v>
      </c>
      <c r="AC9" s="39" t="s">
        <v>225</v>
      </c>
      <c r="AD9" s="39" t="s">
        <v>225</v>
      </c>
      <c r="AE9" s="39" t="s">
        <v>225</v>
      </c>
      <c r="AF9" s="39" t="s">
        <v>225</v>
      </c>
      <c r="AI9" s="39" t="s">
        <v>225</v>
      </c>
      <c r="AJ9" s="39" t="s">
        <v>225</v>
      </c>
      <c r="AK9" s="39" t="s">
        <v>225</v>
      </c>
      <c r="AL9" s="39" t="s">
        <v>225</v>
      </c>
      <c r="AO9" s="39" t="s">
        <v>225</v>
      </c>
      <c r="AP9" s="39" t="s">
        <v>225</v>
      </c>
      <c r="AQ9" s="39" t="s">
        <v>225</v>
      </c>
      <c r="AR9" s="39" t="s">
        <v>225</v>
      </c>
      <c r="AS9" s="39" t="s">
        <v>225</v>
      </c>
      <c r="AT9" s="39" t="s">
        <v>225</v>
      </c>
      <c r="AW9" s="39" t="s">
        <v>225</v>
      </c>
      <c r="AX9" s="39" t="s">
        <v>225</v>
      </c>
      <c r="AY9" s="39" t="s">
        <v>225</v>
      </c>
      <c r="AZ9" s="39" t="s">
        <v>225</v>
      </c>
      <c r="BA9" s="39" t="s">
        <v>225</v>
      </c>
      <c r="BB9" s="39" t="s">
        <v>225</v>
      </c>
      <c r="BE9" s="39" t="s">
        <v>225</v>
      </c>
      <c r="BF9" s="39" t="s">
        <v>225</v>
      </c>
      <c r="BG9" s="39" t="s">
        <v>225</v>
      </c>
      <c r="BH9" s="39" t="s">
        <v>225</v>
      </c>
      <c r="BI9" s="39" t="s">
        <v>225</v>
      </c>
      <c r="BJ9" s="39" t="s">
        <v>225</v>
      </c>
      <c r="BM9" s="39" t="s">
        <v>225</v>
      </c>
      <c r="BN9" s="39" t="s">
        <v>225</v>
      </c>
      <c r="BO9" s="39" t="s">
        <v>225</v>
      </c>
      <c r="BP9" s="39" t="s">
        <v>225</v>
      </c>
      <c r="BQ9" s="39" t="s">
        <v>225</v>
      </c>
      <c r="BR9" s="39" t="s">
        <v>225</v>
      </c>
      <c r="BU9" s="39" t="s">
        <v>225</v>
      </c>
      <c r="BV9" s="39" t="s">
        <v>225</v>
      </c>
      <c r="BW9" s="39" t="s">
        <v>225</v>
      </c>
      <c r="BX9" s="39" t="s">
        <v>225</v>
      </c>
      <c r="BY9" s="39" t="s">
        <v>225</v>
      </c>
      <c r="CB9" s="39" t="s">
        <v>225</v>
      </c>
      <c r="CC9" s="39" t="s">
        <v>225</v>
      </c>
      <c r="CD9" s="39" t="s">
        <v>225</v>
      </c>
      <c r="CE9" s="39" t="s">
        <v>225</v>
      </c>
      <c r="CH9" s="39" t="s">
        <v>225</v>
      </c>
      <c r="CI9" s="39" t="s">
        <v>225</v>
      </c>
      <c r="CJ9" s="39" t="s">
        <v>225</v>
      </c>
      <c r="CK9" s="39" t="s">
        <v>225</v>
      </c>
      <c r="CL9" s="39" t="s">
        <v>225</v>
      </c>
      <c r="CM9" s="39" t="s">
        <v>225</v>
      </c>
      <c r="CP9" s="39" t="s">
        <v>225</v>
      </c>
      <c r="CQ9" s="39" t="s">
        <v>225</v>
      </c>
      <c r="CR9" s="39" t="s">
        <v>225</v>
      </c>
      <c r="CS9" s="39" t="s">
        <v>225</v>
      </c>
      <c r="CT9" s="39" t="s">
        <v>225</v>
      </c>
      <c r="CU9" s="39" t="s">
        <v>225</v>
      </c>
    </row>
    <row r="10" spans="1:277" s="41" customFormat="1" ht="13.5" customHeight="1" x14ac:dyDescent="0.2">
      <c r="A10" s="35" t="s">
        <v>2</v>
      </c>
      <c r="B10" s="40" t="s">
        <v>122</v>
      </c>
      <c r="C10" s="62">
        <v>189.004306967307</v>
      </c>
      <c r="D10" s="63">
        <v>188.943333783095</v>
      </c>
      <c r="E10" s="63">
        <v>188.90303482661699</v>
      </c>
      <c r="F10" s="63">
        <v>190.98679276578699</v>
      </c>
      <c r="G10" s="63">
        <v>190.80993297788299</v>
      </c>
      <c r="H10" s="63">
        <v>190.60945872550701</v>
      </c>
      <c r="I10" s="63">
        <v>189.87614334103264</v>
      </c>
      <c r="J10" s="63">
        <v>0.93277625027496958</v>
      </c>
      <c r="K10" s="63">
        <v>189.25434585142401</v>
      </c>
      <c r="L10" s="63">
        <v>189.03530456242899</v>
      </c>
      <c r="M10" s="63">
        <v>189.135306552114</v>
      </c>
      <c r="N10" s="63">
        <v>189.624045837371</v>
      </c>
      <c r="O10" s="63">
        <v>189.70640254135699</v>
      </c>
      <c r="P10" s="63">
        <v>189.586803144252</v>
      </c>
      <c r="Q10" s="63">
        <v>189.39036808149115</v>
      </c>
      <c r="R10" s="63">
        <v>0.25906831168215438</v>
      </c>
      <c r="S10" s="63">
        <v>190.38801707070701</v>
      </c>
      <c r="T10" s="63">
        <v>190.19377372259501</v>
      </c>
      <c r="U10" s="63">
        <v>190.281685441913</v>
      </c>
      <c r="V10" s="63">
        <v>191.47668583891601</v>
      </c>
      <c r="W10" s="63">
        <v>191.28691145225699</v>
      </c>
      <c r="X10" s="63">
        <v>191.44393665732099</v>
      </c>
      <c r="Y10" s="63">
        <v>190.8451683639515</v>
      </c>
      <c r="Z10" s="63">
        <v>0.56321843505694158</v>
      </c>
      <c r="AA10" s="63">
        <v>198.15902455736699</v>
      </c>
      <c r="AB10" s="63">
        <v>198.11657075216701</v>
      </c>
      <c r="AC10" s="63">
        <v>198.13156519348101</v>
      </c>
      <c r="AD10" s="63">
        <v>198.723679477433</v>
      </c>
      <c r="AE10" s="63">
        <v>198.622924062919</v>
      </c>
      <c r="AF10" s="63">
        <v>198.51429227876801</v>
      </c>
      <c r="AG10" s="63">
        <v>198.3780093870225</v>
      </c>
      <c r="AH10" s="63">
        <v>0.25002776259216924</v>
      </c>
      <c r="AI10" s="63">
        <v>212.55543410280001</v>
      </c>
      <c r="AJ10" s="63">
        <v>212.60583101900201</v>
      </c>
      <c r="AK10" s="63">
        <v>212.492763417097</v>
      </c>
      <c r="AL10" s="63">
        <v>212.479390854191</v>
      </c>
      <c r="AM10" s="63">
        <v>212.5333548482725</v>
      </c>
      <c r="AN10" s="63">
        <v>5.0744619779361844E-2</v>
      </c>
      <c r="AO10" s="63">
        <v>204.30279042414401</v>
      </c>
      <c r="AP10" s="63">
        <v>204.327687872545</v>
      </c>
      <c r="AQ10" s="63">
        <v>204.311683499731</v>
      </c>
      <c r="AR10" s="63">
        <v>204.57509038185</v>
      </c>
      <c r="AS10" s="63">
        <v>204.49917239370799</v>
      </c>
      <c r="AT10" s="63">
        <v>204.709968401911</v>
      </c>
      <c r="AU10" s="63">
        <v>204.45439882898151</v>
      </c>
      <c r="AV10" s="63">
        <v>0.15345757814512034</v>
      </c>
      <c r="AW10" s="63">
        <v>194.72819564515399</v>
      </c>
      <c r="AX10" s="63">
        <v>194.498392210921</v>
      </c>
      <c r="AY10" s="63">
        <v>194.55877649563101</v>
      </c>
      <c r="AZ10" s="63">
        <v>194.264538483819</v>
      </c>
      <c r="BA10" s="63">
        <v>194.244080691161</v>
      </c>
      <c r="BB10" s="63">
        <v>194.18114201085501</v>
      </c>
      <c r="BC10" s="63">
        <v>194.41252092292351</v>
      </c>
      <c r="BD10" s="63">
        <v>0.19673256628189681</v>
      </c>
      <c r="BE10" s="63">
        <v>191.57398193894301</v>
      </c>
      <c r="BF10" s="63">
        <v>191.43068849401701</v>
      </c>
      <c r="BG10" s="63">
        <v>191.441824651042</v>
      </c>
      <c r="BH10" s="63">
        <v>191.779453857444</v>
      </c>
      <c r="BI10" s="63">
        <v>191.760316515292</v>
      </c>
      <c r="BJ10" s="63">
        <v>191.56824827612701</v>
      </c>
      <c r="BK10" s="63">
        <v>191.59241895547748</v>
      </c>
      <c r="BL10" s="63">
        <v>0.13719279448819277</v>
      </c>
      <c r="BM10" s="63">
        <v>190.494960599065</v>
      </c>
      <c r="BN10" s="63">
        <v>190.344845327629</v>
      </c>
      <c r="BO10" s="63">
        <v>190.38308820287801</v>
      </c>
      <c r="BP10" s="63">
        <v>191.111275085199</v>
      </c>
      <c r="BQ10" s="63">
        <v>190.983060336508</v>
      </c>
      <c r="BR10" s="63">
        <v>190.935397050636</v>
      </c>
      <c r="BS10" s="63">
        <v>190.70877110031918</v>
      </c>
      <c r="BT10" s="63">
        <v>0.30898479262755613</v>
      </c>
      <c r="BU10" s="63">
        <v>212.748348912474</v>
      </c>
      <c r="BV10" s="63">
        <v>211.53743723027901</v>
      </c>
      <c r="BW10" s="63">
        <v>213.327533726019</v>
      </c>
      <c r="BX10" s="63">
        <v>207.17183404159599</v>
      </c>
      <c r="BY10" s="63">
        <v>206.70971054425701</v>
      </c>
      <c r="BZ10" s="63">
        <v>210.298972890925</v>
      </c>
      <c r="CA10" s="63">
        <v>2.8059657561291602</v>
      </c>
      <c r="CB10" s="63">
        <v>179.682699057805</v>
      </c>
      <c r="CC10" s="63">
        <v>179.69073231489</v>
      </c>
      <c r="CD10" s="63">
        <v>179.55589024115301</v>
      </c>
      <c r="CE10" s="63">
        <v>179.442335243363</v>
      </c>
      <c r="CF10" s="63">
        <v>179.59291421430277</v>
      </c>
      <c r="CG10" s="63">
        <v>0.1020716660027227</v>
      </c>
      <c r="CH10" s="63">
        <v>188.45844457042799</v>
      </c>
      <c r="CI10" s="63">
        <v>188.491901167191</v>
      </c>
      <c r="CJ10" s="63">
        <v>188.39499940077999</v>
      </c>
      <c r="CK10" s="63">
        <v>189.16708473754801</v>
      </c>
      <c r="CL10" s="63">
        <v>189.068156937688</v>
      </c>
      <c r="CM10" s="63">
        <v>188.85059956001899</v>
      </c>
      <c r="CN10" s="63">
        <v>188.73853106227565</v>
      </c>
      <c r="CO10" s="63">
        <v>0.30609355025117652</v>
      </c>
      <c r="CP10" s="63">
        <v>178.55879448370101</v>
      </c>
      <c r="CQ10" s="63">
        <v>178.15393815457099</v>
      </c>
      <c r="CR10" s="63">
        <v>178.05788334027</v>
      </c>
      <c r="CS10" s="63">
        <v>179.50664744954099</v>
      </c>
      <c r="CT10" s="63">
        <v>179.310896741618</v>
      </c>
      <c r="CU10" s="63">
        <v>179.32061656701501</v>
      </c>
      <c r="CV10" s="63">
        <v>178.81812945611932</v>
      </c>
      <c r="CW10" s="63">
        <v>0.58534160840417016</v>
      </c>
      <c r="CY10" s="169"/>
      <c r="CZ10" s="169"/>
      <c r="DA10" s="169"/>
      <c r="DB10" s="169"/>
      <c r="DC10" s="169"/>
      <c r="DD10" s="169"/>
      <c r="DE10" s="169"/>
      <c r="DF10" s="63"/>
      <c r="DG10" s="63"/>
      <c r="DH10" s="63"/>
      <c r="DI10" s="63"/>
      <c r="DK10" s="63"/>
      <c r="DL10" s="63"/>
      <c r="DM10" s="63"/>
      <c r="DN10" s="63"/>
      <c r="DO10" s="63"/>
      <c r="DP10" s="63"/>
      <c r="DQ10" s="63"/>
      <c r="DR10" s="63"/>
      <c r="DS10" s="63"/>
      <c r="DT10" s="63"/>
      <c r="DU10" s="63"/>
      <c r="DW10" s="63"/>
      <c r="DX10" s="63"/>
      <c r="DY10" s="63"/>
      <c r="DZ10" s="63"/>
      <c r="EA10" s="63"/>
      <c r="EB10" s="63"/>
      <c r="EC10" s="63"/>
      <c r="ED10" s="63"/>
      <c r="EE10" s="63"/>
      <c r="EF10" s="63"/>
      <c r="EG10" s="63"/>
      <c r="EH10" s="63"/>
      <c r="EI10" s="63"/>
      <c r="EJ10" s="63"/>
      <c r="EK10" s="63"/>
      <c r="EL10" s="63"/>
      <c r="EM10" s="63"/>
      <c r="EN10" s="63"/>
      <c r="EO10" s="63"/>
      <c r="EP10" s="63"/>
      <c r="EQ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c r="GC10" s="63"/>
      <c r="GD10" s="63"/>
      <c r="GE10" s="63"/>
      <c r="GF10" s="63"/>
      <c r="GG10" s="63"/>
      <c r="GH10" s="63"/>
      <c r="GI10" s="63"/>
      <c r="GJ10" s="63"/>
    </row>
    <row r="11" spans="1:277" s="24" customFormat="1" ht="13.5" customHeight="1" x14ac:dyDescent="0.2">
      <c r="A11" s="36" t="s">
        <v>100</v>
      </c>
      <c r="B11" s="33" t="s">
        <v>121</v>
      </c>
      <c r="C11" s="171">
        <v>47.509268945643697</v>
      </c>
      <c r="D11" s="64">
        <v>47.486834518915401</v>
      </c>
      <c r="E11" s="64">
        <v>47.307853228121303</v>
      </c>
      <c r="F11" s="64">
        <v>48.143753816628902</v>
      </c>
      <c r="G11" s="64">
        <v>47.974588961416799</v>
      </c>
      <c r="H11" s="64">
        <v>47.9041840912788</v>
      </c>
      <c r="I11" s="64">
        <v>47.721080593667487</v>
      </c>
      <c r="J11" s="64">
        <v>0.30192115145529852</v>
      </c>
      <c r="K11" s="64">
        <v>47.5098425102018</v>
      </c>
      <c r="L11" s="64">
        <v>47.391096477798897</v>
      </c>
      <c r="M11" s="64">
        <v>47.513502955789001</v>
      </c>
      <c r="N11" s="64">
        <v>47.609490868860803</v>
      </c>
      <c r="O11" s="64">
        <v>47.6601491540548</v>
      </c>
      <c r="P11" s="64">
        <v>47.5300486568335</v>
      </c>
      <c r="Q11" s="64">
        <v>47.535688437256461</v>
      </c>
      <c r="R11" s="64">
        <v>8.4691713814403449E-2</v>
      </c>
      <c r="S11" s="64">
        <v>52.283274232037002</v>
      </c>
      <c r="T11" s="64">
        <v>52.289049161199998</v>
      </c>
      <c r="U11" s="64">
        <v>52.6278976472599</v>
      </c>
      <c r="V11" s="64">
        <v>52.670465677402497</v>
      </c>
      <c r="W11" s="64">
        <v>52.688647519877797</v>
      </c>
      <c r="X11" s="64">
        <v>53.001851297302203</v>
      </c>
      <c r="Y11" s="64">
        <v>52.593530922513231</v>
      </c>
      <c r="Z11" s="64">
        <v>0.24894480003921071</v>
      </c>
      <c r="AA11" s="64">
        <v>49.6919277164722</v>
      </c>
      <c r="AB11" s="64">
        <v>49.609786754976199</v>
      </c>
      <c r="AC11" s="64">
        <v>49.679679770319197</v>
      </c>
      <c r="AD11" s="64">
        <v>49.639373031504597</v>
      </c>
      <c r="AE11" s="64">
        <v>49.632954634462102</v>
      </c>
      <c r="AF11" s="64">
        <v>49.568027224535903</v>
      </c>
      <c r="AG11" s="64">
        <v>49.636958188711695</v>
      </c>
      <c r="AH11" s="64">
        <v>4.1549984081525271E-2</v>
      </c>
      <c r="AI11" s="64">
        <v>52.565619549329199</v>
      </c>
      <c r="AJ11" s="64">
        <v>52.687015232297703</v>
      </c>
      <c r="AK11" s="64">
        <v>52.5768231145572</v>
      </c>
      <c r="AL11" s="64">
        <v>52.591921679667301</v>
      </c>
      <c r="AM11" s="64">
        <v>52.605344893962858</v>
      </c>
      <c r="AN11" s="64">
        <v>4.8067197111129112E-2</v>
      </c>
      <c r="AO11" s="64">
        <v>51.107121246150299</v>
      </c>
      <c r="AP11" s="64">
        <v>51.329187591036401</v>
      </c>
      <c r="AQ11" s="64">
        <v>51.064464805924601</v>
      </c>
      <c r="AR11" s="64">
        <v>51.426697438881099</v>
      </c>
      <c r="AS11" s="64">
        <v>51.185029689959102</v>
      </c>
      <c r="AT11" s="64">
        <v>51.419569414402503</v>
      </c>
      <c r="AU11" s="64">
        <v>51.255345031058994</v>
      </c>
      <c r="AV11" s="64">
        <v>0.14441480612516591</v>
      </c>
      <c r="AW11" s="64">
        <v>53.911164286872797</v>
      </c>
      <c r="AX11" s="64">
        <v>54.054413533041</v>
      </c>
      <c r="AY11" s="64">
        <v>54.107709236871898</v>
      </c>
      <c r="AZ11" s="64">
        <v>54.076267877836798</v>
      </c>
      <c r="BA11" s="64">
        <v>54.131778184310399</v>
      </c>
      <c r="BB11" s="64">
        <v>54.166420894995902</v>
      </c>
      <c r="BC11" s="64">
        <v>54.074625668988126</v>
      </c>
      <c r="BD11" s="64">
        <v>8.156607415862592E-2</v>
      </c>
      <c r="BE11" s="64">
        <v>51.223178261963298</v>
      </c>
      <c r="BF11" s="64">
        <v>51.191704849453203</v>
      </c>
      <c r="BG11" s="64">
        <v>51.276207726706602</v>
      </c>
      <c r="BH11" s="64">
        <v>51.334982293716699</v>
      </c>
      <c r="BI11" s="64">
        <v>51.416002483353502</v>
      </c>
      <c r="BJ11" s="64">
        <v>51.387640681956398</v>
      </c>
      <c r="BK11" s="64">
        <v>51.304952716191615</v>
      </c>
      <c r="BL11" s="64">
        <v>8.2066579780277718E-2</v>
      </c>
      <c r="BM11" s="64">
        <v>52.547258580778397</v>
      </c>
      <c r="BN11" s="64">
        <v>52.616255187032102</v>
      </c>
      <c r="BO11" s="64">
        <v>52.7125398537002</v>
      </c>
      <c r="BP11" s="64">
        <v>52.971229763583601</v>
      </c>
      <c r="BQ11" s="64">
        <v>53.083562205403098</v>
      </c>
      <c r="BR11" s="64">
        <v>53.000517972397603</v>
      </c>
      <c r="BS11" s="64">
        <v>52.821893927149155</v>
      </c>
      <c r="BT11" s="64">
        <v>0.20508055641701392</v>
      </c>
      <c r="BU11" s="56">
        <v>110.910322784654</v>
      </c>
      <c r="BV11" s="56">
        <v>105.71772582540601</v>
      </c>
      <c r="BW11" s="56">
        <v>118.04872299007501</v>
      </c>
      <c r="BX11" s="64">
        <v>82.338645030076506</v>
      </c>
      <c r="BY11" s="64">
        <v>81.333955923259893</v>
      </c>
      <c r="BZ11" s="64">
        <v>99.669874510694285</v>
      </c>
      <c r="CA11" s="64">
        <v>15.081668873883379</v>
      </c>
      <c r="CB11" s="64">
        <v>48.897154025839697</v>
      </c>
      <c r="CC11" s="64">
        <v>49.1419324578887</v>
      </c>
      <c r="CD11" s="64">
        <v>49.159749493792098</v>
      </c>
      <c r="CE11" s="64">
        <v>48.813795857752503</v>
      </c>
      <c r="CF11" s="64">
        <v>49.00315795881825</v>
      </c>
      <c r="CG11" s="64">
        <v>0.15072666448299402</v>
      </c>
      <c r="CH11" s="64">
        <v>53.801148928522103</v>
      </c>
      <c r="CI11" s="64">
        <v>54.053149502786901</v>
      </c>
      <c r="CJ11" s="64">
        <v>54.240831531238001</v>
      </c>
      <c r="CK11" s="64">
        <v>53.969188195884001</v>
      </c>
      <c r="CL11" s="64">
        <v>54.116138565626201</v>
      </c>
      <c r="CM11" s="64">
        <v>53.984166967239702</v>
      </c>
      <c r="CN11" s="64">
        <v>54.027437281882818</v>
      </c>
      <c r="CO11" s="64">
        <v>0.13573125206028896</v>
      </c>
      <c r="CP11" s="64">
        <v>51.9380228177343</v>
      </c>
      <c r="CQ11" s="64">
        <v>51.930694753287199</v>
      </c>
      <c r="CR11" s="64">
        <v>52.036630673945602</v>
      </c>
      <c r="CS11" s="64">
        <v>52.941853702524902</v>
      </c>
      <c r="CT11" s="64">
        <v>52.780398685122698</v>
      </c>
      <c r="CU11" s="64">
        <v>53.115224812373903</v>
      </c>
      <c r="CV11" s="64">
        <v>52.457137574164769</v>
      </c>
      <c r="CW11" s="64">
        <v>0.49932863446385822</v>
      </c>
      <c r="CY11" s="64"/>
      <c r="CZ11" s="64"/>
      <c r="DA11" s="64"/>
      <c r="DB11" s="64"/>
      <c r="DC11" s="64"/>
      <c r="DD11" s="64"/>
      <c r="DE11" s="64"/>
      <c r="DF11" s="64"/>
      <c r="DG11" s="64"/>
      <c r="DH11" s="64"/>
      <c r="DI11" s="64"/>
      <c r="DK11" s="56"/>
      <c r="DL11" s="56"/>
      <c r="DM11" s="56"/>
      <c r="DN11" s="56"/>
      <c r="DO11" s="56"/>
      <c r="DP11" s="56"/>
      <c r="DQ11" s="56"/>
      <c r="DR11" s="56"/>
      <c r="DS11" s="56"/>
      <c r="DT11" s="56"/>
      <c r="DU11" s="56"/>
      <c r="DW11" s="64"/>
      <c r="DX11" s="64"/>
      <c r="DY11" s="64"/>
      <c r="DZ11" s="64"/>
      <c r="EA11" s="64"/>
      <c r="EB11" s="64"/>
      <c r="EC11" s="64"/>
      <c r="ED11" s="64"/>
      <c r="EE11" s="64"/>
      <c r="EF11" s="64"/>
      <c r="EG11" s="64"/>
      <c r="EH11" s="64"/>
      <c r="EI11" s="64"/>
      <c r="EJ11" s="56"/>
      <c r="EK11" s="56"/>
      <c r="EL11" s="56"/>
      <c r="EM11" s="64"/>
      <c r="EN11" s="56"/>
      <c r="EO11" s="56"/>
      <c r="EP11" s="56"/>
      <c r="EQ11" s="64"/>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c r="GG11" s="56"/>
      <c r="GH11" s="56"/>
      <c r="GI11" s="56"/>
      <c r="GJ11" s="56"/>
    </row>
    <row r="12" spans="1:277" s="24" customFormat="1" ht="13.5" customHeight="1" x14ac:dyDescent="0.2">
      <c r="A12" s="36" t="s">
        <v>108</v>
      </c>
      <c r="B12" s="33" t="s">
        <v>123</v>
      </c>
      <c r="C12" s="23">
        <v>0.494668052260747</v>
      </c>
      <c r="D12" s="24">
        <v>0.49371203214201398</v>
      </c>
      <c r="E12" s="24">
        <v>0.48654964168630599</v>
      </c>
      <c r="F12" s="24">
        <v>0.49925205775519599</v>
      </c>
      <c r="G12" s="24">
        <v>0.49341622195041401</v>
      </c>
      <c r="H12" s="24">
        <v>0.48937016477234402</v>
      </c>
      <c r="I12" s="24">
        <v>0.4928280284278368</v>
      </c>
      <c r="J12" s="24">
        <v>4.0240161494734155E-3</v>
      </c>
      <c r="K12" s="24">
        <v>0.50041262543153398</v>
      </c>
      <c r="L12" s="24">
        <v>0.497105484542674</v>
      </c>
      <c r="M12" s="24">
        <v>0.502038480826691</v>
      </c>
      <c r="N12" s="24">
        <v>0.50134195393868497</v>
      </c>
      <c r="O12" s="24">
        <v>0.50362393653980397</v>
      </c>
      <c r="P12" s="24">
        <v>0.49948364637003101</v>
      </c>
      <c r="Q12" s="24">
        <v>0.50066768794156979</v>
      </c>
      <c r="R12" s="24">
        <v>2.0505860107779246E-3</v>
      </c>
      <c r="S12" s="24">
        <v>2.7806764747331101E-2</v>
      </c>
      <c r="T12" s="24">
        <v>6.37683942194064E-3</v>
      </c>
      <c r="U12" s="24">
        <v>3.0369563998242002E-3</v>
      </c>
      <c r="V12" s="24">
        <v>4.6021076110150903E-2</v>
      </c>
      <c r="W12" s="24">
        <v>2.8644047948790601E-2</v>
      </c>
      <c r="X12" s="24">
        <v>2.8173969046892601E-2</v>
      </c>
      <c r="Y12" s="24">
        <v>2.3343275612488338E-2</v>
      </c>
      <c r="Z12" s="24">
        <v>1.4639249263889226E-2</v>
      </c>
      <c r="AA12" s="24">
        <v>0.42515205744194801</v>
      </c>
      <c r="AB12" s="24">
        <v>0.42349669327134398</v>
      </c>
      <c r="AC12" s="24">
        <v>0.42799056801114399</v>
      </c>
      <c r="AD12" s="24">
        <v>0.41919067757893003</v>
      </c>
      <c r="AE12" s="24">
        <v>0.41733773903975002</v>
      </c>
      <c r="AF12" s="24">
        <v>0.41603966605274201</v>
      </c>
      <c r="AG12" s="24">
        <v>0.42153456689930963</v>
      </c>
      <c r="AH12" s="24">
        <v>4.3188973250219802E-3</v>
      </c>
      <c r="AI12" s="24">
        <v>0.50867841371804301</v>
      </c>
      <c r="AJ12" s="24">
        <v>0.51101828019117801</v>
      </c>
      <c r="AK12" s="24">
        <v>0.51129550590596995</v>
      </c>
      <c r="AL12" s="24">
        <v>0.51208201171343704</v>
      </c>
      <c r="AM12" s="24">
        <v>0.51076855288215706</v>
      </c>
      <c r="AN12" s="24">
        <v>1.2682565833662298E-3</v>
      </c>
      <c r="AO12" s="24">
        <v>0.43857561596921302</v>
      </c>
      <c r="AP12" s="24">
        <v>0.44435713440455998</v>
      </c>
      <c r="AQ12" s="24">
        <v>0.45200456102299102</v>
      </c>
      <c r="AR12" s="24">
        <v>0.43677660125844298</v>
      </c>
      <c r="AS12" s="24">
        <v>0.44879479057261801</v>
      </c>
      <c r="AT12" s="24">
        <v>0.453056382111162</v>
      </c>
      <c r="AU12" s="24">
        <v>0.44559418088983116</v>
      </c>
      <c r="AV12" s="24">
        <v>6.2658009725854447E-3</v>
      </c>
      <c r="AW12" s="24">
        <v>2.44536957656496E-2</v>
      </c>
      <c r="AX12" s="24">
        <v>1.5684311614617901E-2</v>
      </c>
      <c r="AY12" s="24">
        <v>5.2116554838004901E-3</v>
      </c>
      <c r="AZ12" s="24">
        <v>2.4023475032383699E-2</v>
      </c>
      <c r="BA12" s="24">
        <v>1.71731457710118E-2</v>
      </c>
      <c r="BB12" s="24">
        <v>6.9583477931423002E-3</v>
      </c>
      <c r="BC12" s="24">
        <v>1.55841052434343E-2</v>
      </c>
      <c r="BD12" s="24">
        <v>7.4656892424489517E-3</v>
      </c>
      <c r="BE12" s="24">
        <v>-2.9139386541789901E-2</v>
      </c>
      <c r="BF12" s="24">
        <v>-4.3893638694186402E-2</v>
      </c>
      <c r="BG12" s="24">
        <v>-4.5389864355064799E-2</v>
      </c>
      <c r="BH12" s="24">
        <v>-2.5287926245485599E-2</v>
      </c>
      <c r="BI12" s="24">
        <v>-3.0929075757190901E-2</v>
      </c>
      <c r="BJ12" s="24">
        <v>-4.48080347644466E-2</v>
      </c>
      <c r="BK12" s="24">
        <v>-3.6574654393027366E-2</v>
      </c>
      <c r="BL12" s="24">
        <v>8.3027104876004128E-3</v>
      </c>
      <c r="BM12" s="24">
        <v>8.7819713114072502E-3</v>
      </c>
      <c r="BN12" s="24">
        <v>-1.0995946253908001E-3</v>
      </c>
      <c r="BO12" s="24">
        <v>-8.2001650331638993E-3</v>
      </c>
      <c r="BP12" s="24">
        <v>2.20959884224417E-2</v>
      </c>
      <c r="BQ12" s="24">
        <v>1.2011359947689501E-2</v>
      </c>
      <c r="BR12" s="24">
        <v>-6.6058136294494998E-3</v>
      </c>
      <c r="BS12" s="24">
        <v>4.4972910655890416E-3</v>
      </c>
      <c r="BT12" s="24">
        <v>1.0804037203121402E-2</v>
      </c>
      <c r="BU12" s="24">
        <v>4.2161424433113801</v>
      </c>
      <c r="BV12" s="24">
        <v>3.8602617907142101</v>
      </c>
      <c r="BW12" s="24">
        <v>4.95092452564095</v>
      </c>
      <c r="BX12" s="24">
        <v>2.0942423544649</v>
      </c>
      <c r="BY12" s="24">
        <v>2.0366153146149002</v>
      </c>
      <c r="BZ12" s="24">
        <v>3.4316372857492681</v>
      </c>
      <c r="CA12" s="24">
        <v>1.1697959247636678</v>
      </c>
      <c r="CB12" s="24">
        <v>-8.5892386915796495E-2</v>
      </c>
      <c r="CC12" s="24">
        <v>-8.7153973711745894E-2</v>
      </c>
      <c r="CD12" s="24">
        <v>-9.9058586298298598E-2</v>
      </c>
      <c r="CE12" s="24">
        <v>-0.10517143650551899</v>
      </c>
      <c r="CF12" s="24">
        <v>-9.4319095857839985E-2</v>
      </c>
      <c r="CG12" s="24">
        <v>8.1022291088753522E-3</v>
      </c>
      <c r="CH12" s="24">
        <v>-7.1074331757609993E-2</v>
      </c>
      <c r="CI12" s="24">
        <v>-8.1338283847847498E-2</v>
      </c>
      <c r="CJ12" s="24">
        <v>-8.7621071184826302E-2</v>
      </c>
      <c r="CK12" s="24">
        <v>-8.5939693248123797E-2</v>
      </c>
      <c r="CL12" s="24">
        <v>-0.101882633262609</v>
      </c>
      <c r="CM12" s="24">
        <v>-0.122449048987501</v>
      </c>
      <c r="CN12" s="24">
        <v>-9.1717510381419606E-2</v>
      </c>
      <c r="CO12" s="24">
        <v>1.6491363094731627E-2</v>
      </c>
      <c r="CP12" s="24">
        <v>-9.6692231784314395E-2</v>
      </c>
      <c r="CQ12" s="24">
        <v>-0.12899636838918799</v>
      </c>
      <c r="CR12" s="24">
        <v>-0.14020001974931001</v>
      </c>
      <c r="CS12" s="24">
        <v>1.0542233067980701E-2</v>
      </c>
      <c r="CT12" s="24">
        <v>-4.62832822070521E-2</v>
      </c>
      <c r="CU12" s="24">
        <v>-1.3998393862974599E-2</v>
      </c>
      <c r="CV12" s="24">
        <v>-6.9271343820809725E-2</v>
      </c>
      <c r="CW12" s="24">
        <v>5.6720980473061892E-2</v>
      </c>
      <c r="DS12" s="64"/>
      <c r="DT12" s="64"/>
      <c r="EJ12" s="64"/>
      <c r="EL12" s="64"/>
      <c r="EN12" s="64"/>
      <c r="ET12" s="64"/>
    </row>
    <row r="13" spans="1:277" s="43" customFormat="1" ht="13.5" customHeight="1" thickBot="1" x14ac:dyDescent="0.25">
      <c r="A13" s="37"/>
      <c r="B13" s="42" t="s">
        <v>124</v>
      </c>
      <c r="C13" s="172">
        <v>2.8536815941854199</v>
      </c>
      <c r="D13" s="43">
        <v>2.8511260958971598</v>
      </c>
      <c r="E13" s="43">
        <v>2.8423064478665498</v>
      </c>
      <c r="F13" s="43">
        <v>2.85811058053025</v>
      </c>
      <c r="G13" s="43">
        <v>2.8476692649188702</v>
      </c>
      <c r="H13" s="43">
        <v>2.8424389661557798</v>
      </c>
      <c r="I13" s="43">
        <v>2.8492221582590052</v>
      </c>
      <c r="J13" s="43">
        <v>5.7556612833387834E-3</v>
      </c>
      <c r="K13" s="43">
        <v>2.8602492752892399</v>
      </c>
      <c r="L13" s="43">
        <v>2.8544839483890398</v>
      </c>
      <c r="M13" s="43">
        <v>2.8640210845256702</v>
      </c>
      <c r="N13" s="43">
        <v>2.8617600385825201</v>
      </c>
      <c r="O13" s="43">
        <v>2.8660943223090198</v>
      </c>
      <c r="P13" s="43">
        <v>2.8590197236983599</v>
      </c>
      <c r="Q13" s="43">
        <v>2.8609380654656422</v>
      </c>
      <c r="R13" s="43">
        <v>3.7098455773329872E-3</v>
      </c>
      <c r="S13" s="43">
        <v>3.7210986852061301</v>
      </c>
      <c r="T13" s="43">
        <v>3.7548487697486101</v>
      </c>
      <c r="U13" s="43">
        <v>3.7547562894578701</v>
      </c>
      <c r="V13" s="43">
        <v>3.6971948294465</v>
      </c>
      <c r="W13" s="43">
        <v>3.72100989907115</v>
      </c>
      <c r="X13" s="43">
        <v>3.7262136782618001</v>
      </c>
      <c r="Y13" s="43">
        <v>3.7291870251986765</v>
      </c>
      <c r="Z13" s="43">
        <v>2.0318056110660284E-2</v>
      </c>
      <c r="AA13" s="43">
        <v>2.8208154616097598</v>
      </c>
      <c r="AB13" s="43">
        <v>2.8168980444441098</v>
      </c>
      <c r="AC13" s="43">
        <v>2.81853547647213</v>
      </c>
      <c r="AD13" s="43">
        <v>2.8058810827560201</v>
      </c>
      <c r="AE13" s="43">
        <v>2.8107513502008699</v>
      </c>
      <c r="AF13" s="43">
        <v>2.80911940806681</v>
      </c>
      <c r="AG13" s="43">
        <v>2.8136668039249497</v>
      </c>
      <c r="AH13" s="43">
        <v>5.4013012010551576E-3</v>
      </c>
      <c r="AI13" s="43">
        <v>2.8702076533339298</v>
      </c>
      <c r="AJ13" s="43">
        <v>2.8769768068711099</v>
      </c>
      <c r="AK13" s="43">
        <v>2.8815324191552101</v>
      </c>
      <c r="AL13" s="43">
        <v>2.88180767205451</v>
      </c>
      <c r="AM13" s="43">
        <v>2.8776311378536898</v>
      </c>
      <c r="AN13" s="43">
        <v>4.6957349045195626E-3</v>
      </c>
      <c r="AO13" s="43">
        <v>2.87995708964662</v>
      </c>
      <c r="AP13" s="43">
        <v>2.9025923062111101</v>
      </c>
      <c r="AQ13" s="43">
        <v>2.87931539736456</v>
      </c>
      <c r="AR13" s="43">
        <v>2.88285969039157</v>
      </c>
      <c r="AS13" s="43">
        <v>2.8684092963780201</v>
      </c>
      <c r="AT13" s="43">
        <v>2.8857867679203202</v>
      </c>
      <c r="AU13" s="43">
        <v>2.8831534246520332</v>
      </c>
      <c r="AV13" s="43">
        <v>1.0224376283658191E-2</v>
      </c>
      <c r="AW13" s="43">
        <v>3.6217278536993098</v>
      </c>
      <c r="AX13" s="43">
        <v>3.62752420606407</v>
      </c>
      <c r="AY13" s="43">
        <v>3.64252330049823</v>
      </c>
      <c r="AZ13" s="43">
        <v>3.59538786963574</v>
      </c>
      <c r="BA13" s="43">
        <v>3.6098543990285301</v>
      </c>
      <c r="BB13" s="43">
        <v>3.6238382832120601</v>
      </c>
      <c r="BC13" s="43">
        <v>3.6201426520229898</v>
      </c>
      <c r="BD13" s="43">
        <v>1.4664007644524286E-2</v>
      </c>
      <c r="BE13" s="43">
        <v>3.82062035640097</v>
      </c>
      <c r="BF13" s="43">
        <v>3.8335332163525999</v>
      </c>
      <c r="BG13" s="43">
        <v>3.8373668325194301</v>
      </c>
      <c r="BH13" s="43">
        <v>3.8112518621059999</v>
      </c>
      <c r="BI13" s="43">
        <v>3.8363310596251501</v>
      </c>
      <c r="BJ13" s="43">
        <v>3.8564919575364001</v>
      </c>
      <c r="BK13" s="43">
        <v>3.8325992140900915</v>
      </c>
      <c r="BL13" s="43">
        <v>1.4186818262455964E-2</v>
      </c>
      <c r="BM13" s="43">
        <v>3.72883499593393</v>
      </c>
      <c r="BN13" s="43">
        <v>3.7370344288537298</v>
      </c>
      <c r="BO13" s="43">
        <v>3.7435355437202</v>
      </c>
      <c r="BP13" s="43">
        <v>3.70403864708438</v>
      </c>
      <c r="BQ13" s="43">
        <v>3.7298939615278299</v>
      </c>
      <c r="BR13" s="43">
        <v>3.7515456155401901</v>
      </c>
      <c r="BS13" s="43">
        <v>3.7324805321100434</v>
      </c>
      <c r="BT13" s="43">
        <v>1.4918387807515077E-2</v>
      </c>
      <c r="BU13" s="66">
        <v>30.402915981048601</v>
      </c>
      <c r="BV13" s="66">
        <v>27.065322325499899</v>
      </c>
      <c r="BW13" s="66">
        <v>40.615940656158799</v>
      </c>
      <c r="BX13" s="66">
        <v>11.6954026834213</v>
      </c>
      <c r="BY13" s="66">
        <v>11.5235819020072</v>
      </c>
      <c r="BZ13" s="66">
        <v>24.26063270962716</v>
      </c>
      <c r="CA13" s="66">
        <v>11.253510514866074</v>
      </c>
      <c r="CB13" s="43">
        <v>3.8479128101813602</v>
      </c>
      <c r="CC13" s="43">
        <v>3.8659614798216402</v>
      </c>
      <c r="CD13" s="43">
        <v>3.8867340895629199</v>
      </c>
      <c r="CE13" s="43">
        <v>3.8456506367372598</v>
      </c>
      <c r="CF13" s="43">
        <v>3.8615647540757947</v>
      </c>
      <c r="CG13" s="43">
        <v>1.6526201536568245E-2</v>
      </c>
      <c r="CH13" s="43">
        <v>3.69799407511504</v>
      </c>
      <c r="CI13" s="43">
        <v>3.7267006298014902</v>
      </c>
      <c r="CJ13" s="43">
        <v>3.7354839239775699</v>
      </c>
      <c r="CK13" s="43">
        <v>3.7140357395648902</v>
      </c>
      <c r="CL13" s="43">
        <v>3.7459516104364701</v>
      </c>
      <c r="CM13" s="43">
        <v>3.7716747657660399</v>
      </c>
      <c r="CN13" s="43">
        <v>3.7319734574435834</v>
      </c>
      <c r="CO13" s="43">
        <v>2.3409645007851212E-2</v>
      </c>
      <c r="CP13" s="43">
        <v>3.6106719957634201</v>
      </c>
      <c r="CQ13" s="43">
        <v>3.6323214391249601</v>
      </c>
      <c r="CR13" s="43">
        <v>3.6530845142063999</v>
      </c>
      <c r="CS13" s="43">
        <v>3.66905870088384</v>
      </c>
      <c r="CT13" s="43">
        <v>3.5996355489318801</v>
      </c>
      <c r="CU13" s="43">
        <v>3.6935066216377002</v>
      </c>
      <c r="CV13" s="43">
        <v>3.6430464700913663</v>
      </c>
      <c r="CW13" s="43">
        <v>3.2586465308190975E-2</v>
      </c>
      <c r="CY13" s="66"/>
      <c r="CZ13" s="66"/>
      <c r="DA13" s="66"/>
      <c r="DK13" s="66"/>
      <c r="DL13" s="66"/>
      <c r="DM13" s="66"/>
      <c r="DP13" s="66"/>
      <c r="DQ13" s="66"/>
      <c r="DR13" s="66"/>
      <c r="DS13" s="57"/>
      <c r="DT13" s="57"/>
      <c r="DU13" s="66"/>
      <c r="DW13" s="66"/>
      <c r="DX13" s="66"/>
      <c r="DY13" s="66"/>
      <c r="DZ13" s="66"/>
      <c r="EA13" s="66"/>
      <c r="EB13" s="66"/>
      <c r="EC13" s="66"/>
      <c r="ED13" s="66"/>
      <c r="EE13" s="66"/>
      <c r="EF13" s="66"/>
      <c r="EG13" s="66"/>
      <c r="EH13" s="66"/>
      <c r="EI13" s="66"/>
      <c r="EJ13" s="57"/>
      <c r="EK13" s="66"/>
      <c r="EL13" s="57"/>
      <c r="EM13" s="66"/>
      <c r="EN13" s="57"/>
      <c r="EO13" s="57"/>
      <c r="EP13" s="66"/>
      <c r="EQ13" s="66"/>
      <c r="ES13" s="66"/>
      <c r="ET13" s="57"/>
      <c r="EU13" s="66"/>
      <c r="EW13" s="66"/>
      <c r="EX13" s="66"/>
      <c r="EY13" s="66"/>
      <c r="EZ13" s="66"/>
      <c r="FA13" s="57"/>
      <c r="FD13" s="66"/>
      <c r="FE13" s="66"/>
      <c r="FF13" s="66"/>
      <c r="FG13" s="66"/>
      <c r="FH13" s="66"/>
      <c r="FJ13" s="66"/>
      <c r="FK13" s="66"/>
      <c r="FL13" s="66"/>
      <c r="FM13" s="66"/>
      <c r="FO13" s="66"/>
      <c r="FQ13" s="66"/>
      <c r="FR13" s="66"/>
      <c r="FS13" s="66"/>
      <c r="FT13" s="66"/>
      <c r="FV13" s="66"/>
      <c r="FW13" s="66"/>
      <c r="FX13" s="66"/>
      <c r="FY13" s="66"/>
      <c r="FZ13" s="66"/>
      <c r="GA13" s="66"/>
      <c r="GB13" s="66"/>
      <c r="GC13" s="66"/>
      <c r="GE13" s="66"/>
      <c r="GF13" s="66"/>
      <c r="GG13" s="66"/>
      <c r="GH13" s="66"/>
      <c r="GI13" s="66"/>
      <c r="GJ13" s="66"/>
    </row>
    <row r="14" spans="1:277" s="55" customFormat="1" ht="13.5" customHeight="1" x14ac:dyDescent="0.2">
      <c r="A14" s="35" t="s">
        <v>2</v>
      </c>
      <c r="B14" s="32" t="s">
        <v>122</v>
      </c>
      <c r="C14" s="70">
        <v>182.945928355934</v>
      </c>
      <c r="D14" s="55">
        <v>182.88795577145501</v>
      </c>
      <c r="E14" s="55">
        <v>182.88447060287601</v>
      </c>
      <c r="F14" s="55">
        <v>184.83510347430999</v>
      </c>
      <c r="G14" s="55">
        <v>184.69012692437701</v>
      </c>
      <c r="H14" s="55">
        <v>184.49715821748501</v>
      </c>
      <c r="I14" s="55">
        <v>183.79012389107285</v>
      </c>
      <c r="J14" s="55">
        <v>0.88963163014148339</v>
      </c>
      <c r="K14" s="55">
        <v>183.20942700646901</v>
      </c>
      <c r="L14" s="55">
        <v>183.01046972553101</v>
      </c>
      <c r="M14" s="55">
        <v>183.08713907318401</v>
      </c>
      <c r="N14" s="55">
        <v>183.56639913614899</v>
      </c>
      <c r="O14" s="55">
        <v>183.64058056493201</v>
      </c>
      <c r="P14" s="55">
        <v>183.546177834183</v>
      </c>
      <c r="Q14" s="55">
        <v>183.34336555674136</v>
      </c>
      <c r="R14" s="55">
        <v>0.24954115862273607</v>
      </c>
      <c r="S14" s="55">
        <v>178.81035123956701</v>
      </c>
      <c r="T14" s="55">
        <v>178.44599469327301</v>
      </c>
      <c r="U14" s="55">
        <v>178.336635093832</v>
      </c>
      <c r="V14" s="55">
        <v>179.87352330369799</v>
      </c>
      <c r="W14" s="55">
        <v>179.54408315696301</v>
      </c>
      <c r="X14" s="55">
        <v>179.530217898367</v>
      </c>
      <c r="Y14" s="55">
        <v>179.09013423094999</v>
      </c>
      <c r="Z14" s="55">
        <v>0.58799049268958348</v>
      </c>
      <c r="AA14" s="55">
        <v>191.74457659673701</v>
      </c>
      <c r="AB14" s="55">
        <v>191.72061062360001</v>
      </c>
      <c r="AC14" s="55">
        <v>191.72411128005999</v>
      </c>
      <c r="AD14" s="55">
        <v>192.33649418319399</v>
      </c>
      <c r="AE14" s="55">
        <v>192.23040868882001</v>
      </c>
      <c r="AF14" s="55">
        <v>192.133531226233</v>
      </c>
      <c r="AG14" s="55">
        <v>191.981622099774</v>
      </c>
      <c r="AH14" s="55">
        <v>0.25869374707553977</v>
      </c>
      <c r="AI14" s="55">
        <v>205.972389184165</v>
      </c>
      <c r="AJ14" s="55">
        <v>205.99600356634801</v>
      </c>
      <c r="AK14" s="55">
        <v>205.906286224919</v>
      </c>
      <c r="AL14" s="55">
        <v>205.88973562823</v>
      </c>
      <c r="AM14" s="55">
        <v>205.94110365091549</v>
      </c>
      <c r="AN14" s="55">
        <v>4.4282367294561233E-2</v>
      </c>
      <c r="AO14" s="55">
        <v>197.72422417517001</v>
      </c>
      <c r="AP14" s="55">
        <v>197.69580472668801</v>
      </c>
      <c r="AQ14" s="55">
        <v>197.765147190151</v>
      </c>
      <c r="AR14" s="55">
        <v>197.91959774507799</v>
      </c>
      <c r="AS14" s="55">
        <v>197.925749021314</v>
      </c>
      <c r="AT14" s="55">
        <v>198.08529815050699</v>
      </c>
      <c r="AU14" s="55">
        <v>197.85263683481799</v>
      </c>
      <c r="AV14" s="55">
        <v>0.1370529109246558</v>
      </c>
      <c r="AW14" s="55">
        <v>182.8337083456</v>
      </c>
      <c r="AX14" s="55">
        <v>182.46224890936699</v>
      </c>
      <c r="AY14" s="55">
        <v>182.41993317527101</v>
      </c>
      <c r="AZ14" s="55">
        <v>182.30275715391599</v>
      </c>
      <c r="BA14" s="55">
        <v>182.18722099005299</v>
      </c>
      <c r="BB14" s="55">
        <v>182.02525545684099</v>
      </c>
      <c r="BC14" s="55">
        <v>182.37185400517467</v>
      </c>
      <c r="BD14" s="55">
        <v>0.25258218329374388</v>
      </c>
      <c r="BE14" s="55">
        <v>180.28656306256701</v>
      </c>
      <c r="BF14" s="55">
        <v>180.06710194041801</v>
      </c>
      <c r="BG14" s="55">
        <v>180.02445036111399</v>
      </c>
      <c r="BH14" s="55">
        <v>180.469752383881</v>
      </c>
      <c r="BI14" s="55">
        <v>180.33843233679099</v>
      </c>
      <c r="BJ14" s="55">
        <v>180.05453394637399</v>
      </c>
      <c r="BK14" s="55">
        <v>180.2068056718575</v>
      </c>
      <c r="BL14" s="55">
        <v>0.16772252083648681</v>
      </c>
      <c r="BM14" s="55">
        <v>178.72541007730001</v>
      </c>
      <c r="BN14" s="55">
        <v>178.467836575809</v>
      </c>
      <c r="BO14" s="55">
        <v>178.41815591726501</v>
      </c>
      <c r="BP14" s="55">
        <v>179.25584466618099</v>
      </c>
      <c r="BQ14" s="55">
        <v>178.95468273986901</v>
      </c>
      <c r="BR14" s="55">
        <v>178.83825326784199</v>
      </c>
      <c r="BS14" s="55">
        <v>178.77669720737768</v>
      </c>
      <c r="BT14" s="55">
        <v>0.28624796994739937</v>
      </c>
      <c r="BU14" s="55">
        <v>190.91802095384199</v>
      </c>
      <c r="BV14" s="55">
        <v>190.05810132937</v>
      </c>
      <c r="BW14" s="55">
        <v>190.28502898564901</v>
      </c>
      <c r="BX14" s="55">
        <v>188.99111337474801</v>
      </c>
      <c r="BY14" s="55">
        <v>188.54599596782001</v>
      </c>
      <c r="BZ14" s="55">
        <v>189.75965212228579</v>
      </c>
      <c r="CA14" s="55">
        <v>0.86839209985202614</v>
      </c>
      <c r="CB14" s="55">
        <v>168.46397921144299</v>
      </c>
      <c r="CC14" s="55">
        <v>168.30378953642099</v>
      </c>
      <c r="CD14" s="55">
        <v>168.06274408119199</v>
      </c>
      <c r="CE14" s="55">
        <v>168.18112719400401</v>
      </c>
      <c r="CF14" s="55">
        <v>168.25291000576502</v>
      </c>
      <c r="CG14" s="55">
        <v>0.14870674762626959</v>
      </c>
      <c r="CH14" s="55">
        <v>175.742511722567</v>
      </c>
      <c r="CI14" s="55">
        <v>175.49847930464301</v>
      </c>
      <c r="CJ14" s="55">
        <v>175.21494124407701</v>
      </c>
      <c r="CK14" s="55">
        <v>176.306272300708</v>
      </c>
      <c r="CL14" s="55">
        <v>175.94536739114</v>
      </c>
      <c r="CM14" s="55">
        <v>175.64585338836201</v>
      </c>
      <c r="CN14" s="55">
        <v>175.72557089191616</v>
      </c>
      <c r="CO14" s="55">
        <v>0.34265622364660209</v>
      </c>
      <c r="CP14" s="55">
        <v>165.977281679252</v>
      </c>
      <c r="CQ14" s="55">
        <v>165.329669249283</v>
      </c>
      <c r="CR14" s="55">
        <v>165.039677245104</v>
      </c>
      <c r="CS14" s="55">
        <v>166.88835447352301</v>
      </c>
      <c r="CT14" s="55">
        <v>166.54066826478299</v>
      </c>
      <c r="CU14" s="55">
        <v>166.38135420903399</v>
      </c>
      <c r="CV14" s="55">
        <v>166.02616752016317</v>
      </c>
      <c r="CW14" s="55">
        <v>0.65763435538251536</v>
      </c>
      <c r="CX14" s="67"/>
      <c r="CY14" s="67"/>
      <c r="CZ14" s="67"/>
      <c r="DA14" s="67"/>
      <c r="DB14" s="170"/>
      <c r="DC14" s="170"/>
      <c r="DD14" s="170"/>
      <c r="DE14" s="170"/>
      <c r="DJ14" s="67"/>
      <c r="DV14" s="67"/>
      <c r="ER14" s="67"/>
      <c r="GK14" s="67"/>
    </row>
    <row r="15" spans="1:277" s="56" customFormat="1" ht="13.5" customHeight="1" x14ac:dyDescent="0.2">
      <c r="A15" s="36" t="s">
        <v>100</v>
      </c>
      <c r="B15" s="33" t="s">
        <v>121</v>
      </c>
      <c r="C15" s="23">
        <v>1.2867407609532</v>
      </c>
      <c r="D15" s="24">
        <v>1.28671920532946</v>
      </c>
      <c r="E15" s="24">
        <v>1.28578394562329</v>
      </c>
      <c r="F15" s="24">
        <v>1.2875326419251101</v>
      </c>
      <c r="G15" s="24">
        <v>1.2868481782624299</v>
      </c>
      <c r="H15" s="24">
        <v>1.2868713432740699</v>
      </c>
      <c r="I15" s="24">
        <v>1.2867493458945933</v>
      </c>
      <c r="J15" s="24">
        <v>5.1172644184050049E-4</v>
      </c>
      <c r="K15" s="24">
        <v>1.2860366017848399</v>
      </c>
      <c r="L15" s="24">
        <v>1.28569444242293</v>
      </c>
      <c r="M15" s="24">
        <v>1.28622303429231</v>
      </c>
      <c r="N15" s="24">
        <v>1.2860533983697899</v>
      </c>
      <c r="O15" s="24">
        <v>1.28618834756504</v>
      </c>
      <c r="P15" s="24">
        <v>1.2856195616883599</v>
      </c>
      <c r="Q15" s="24">
        <v>1.2859692310205448</v>
      </c>
      <c r="R15" s="24">
        <v>2.3159898482817673E-4</v>
      </c>
      <c r="S15" s="24">
        <v>1.6132322734761599</v>
      </c>
      <c r="T15" s="24">
        <v>1.6225548579978699</v>
      </c>
      <c r="U15" s="24">
        <v>1.6300207888493801</v>
      </c>
      <c r="V15" s="24">
        <v>1.6107201302952201</v>
      </c>
      <c r="W15" s="24">
        <v>1.6180147281215</v>
      </c>
      <c r="X15" s="24">
        <v>1.6242013383682099</v>
      </c>
      <c r="Y15" s="24">
        <v>1.6197906861847233</v>
      </c>
      <c r="Z15" s="24">
        <v>6.5852269951824881E-3</v>
      </c>
      <c r="AA15" s="24">
        <v>1.28997932576375</v>
      </c>
      <c r="AB15" s="24">
        <v>1.28951426464828</v>
      </c>
      <c r="AC15" s="24">
        <v>1.28972563761569</v>
      </c>
      <c r="AD15" s="24">
        <v>1.28874872601849</v>
      </c>
      <c r="AE15" s="24">
        <v>1.28905766852101</v>
      </c>
      <c r="AF15" s="24">
        <v>1.2888479975224101</v>
      </c>
      <c r="AG15" s="24">
        <v>1.2893122700149382</v>
      </c>
      <c r="AH15" s="24">
        <v>4.5727283635968566E-4</v>
      </c>
      <c r="AI15" s="24">
        <v>1.280594379097</v>
      </c>
      <c r="AJ15" s="24">
        <v>1.28123661503738</v>
      </c>
      <c r="AK15" s="24">
        <v>1.2807322894087201</v>
      </c>
      <c r="AL15" s="24">
        <v>1.2808128698141501</v>
      </c>
      <c r="AM15" s="24">
        <v>1.2808440383393125</v>
      </c>
      <c r="AN15" s="24">
        <v>2.3974231040167589E-4</v>
      </c>
      <c r="AO15" s="24">
        <v>1.2891508964969201</v>
      </c>
      <c r="AP15" s="24">
        <v>1.29056558539504</v>
      </c>
      <c r="AQ15" s="24">
        <v>1.2879251704905901</v>
      </c>
      <c r="AR15" s="24">
        <v>1.2910539435056301</v>
      </c>
      <c r="AS15" s="24">
        <v>1.2885042321302</v>
      </c>
      <c r="AT15" s="24">
        <v>1.2897008030027399</v>
      </c>
      <c r="AU15" s="24">
        <v>1.2894834385035201</v>
      </c>
      <c r="AV15" s="24">
        <v>1.0941056994812949E-3</v>
      </c>
      <c r="AW15" s="24">
        <v>1.61103576801809</v>
      </c>
      <c r="AX15" s="24">
        <v>1.61722668715374</v>
      </c>
      <c r="AY15" s="24">
        <v>1.62226220367176</v>
      </c>
      <c r="AZ15" s="24">
        <v>1.6130574870663901</v>
      </c>
      <c r="BA15" s="24">
        <v>1.61763379401342</v>
      </c>
      <c r="BB15" s="24">
        <v>1.62271990011351</v>
      </c>
      <c r="BC15" s="24">
        <v>1.6173226400061516</v>
      </c>
      <c r="BD15" s="24">
        <v>4.3079774572498206E-3</v>
      </c>
      <c r="BE15" s="24">
        <v>1.6062082699551601</v>
      </c>
      <c r="BF15" s="24">
        <v>1.6105878899939601</v>
      </c>
      <c r="BG15" s="24">
        <v>1.6126132190601801</v>
      </c>
      <c r="BH15" s="24">
        <v>1.6061682778902699</v>
      </c>
      <c r="BI15" s="24">
        <v>1.6115945591594301</v>
      </c>
      <c r="BJ15" s="24">
        <v>1.6169919102916299</v>
      </c>
      <c r="BK15" s="24">
        <v>1.6106940210584382</v>
      </c>
      <c r="BL15" s="24">
        <v>3.7588401717908036E-3</v>
      </c>
      <c r="BM15" s="24">
        <v>1.6201246376418901</v>
      </c>
      <c r="BN15" s="24">
        <v>1.6251820971345801</v>
      </c>
      <c r="BO15" s="24">
        <v>1.62885613025331</v>
      </c>
      <c r="BP15" s="24">
        <v>1.62041467033854</v>
      </c>
      <c r="BQ15" s="24">
        <v>1.62885451146023</v>
      </c>
      <c r="BR15" s="24">
        <v>1.63302926022752</v>
      </c>
      <c r="BS15" s="24">
        <v>1.626076884509345</v>
      </c>
      <c r="BT15" s="24">
        <v>4.691579390133105E-3</v>
      </c>
      <c r="BU15" s="24">
        <v>1.7304315080074399</v>
      </c>
      <c r="BV15" s="24">
        <v>1.7400479266486</v>
      </c>
      <c r="BW15" s="24">
        <v>1.7575667235538801</v>
      </c>
      <c r="BX15" s="24">
        <v>1.7165223607886999</v>
      </c>
      <c r="BY15" s="24">
        <v>1.7228393812317899</v>
      </c>
      <c r="BZ15" s="24">
        <v>1.7334815800460821</v>
      </c>
      <c r="CA15" s="24">
        <v>1.4376268628259655E-2</v>
      </c>
      <c r="CB15" s="24">
        <v>1.63177485809451</v>
      </c>
      <c r="CC15" s="24">
        <v>1.6389667799935399</v>
      </c>
      <c r="CD15" s="24">
        <v>1.64495636927334</v>
      </c>
      <c r="CE15" s="24">
        <v>1.6348079678974601</v>
      </c>
      <c r="CF15" s="24">
        <v>1.6376264938147127</v>
      </c>
      <c r="CG15" s="24">
        <v>4.9423974503351948E-3</v>
      </c>
      <c r="CH15" s="24">
        <v>1.6554502837762901</v>
      </c>
      <c r="CI15" s="24">
        <v>1.66830045846181</v>
      </c>
      <c r="CJ15" s="24">
        <v>1.67665362641704</v>
      </c>
      <c r="CK15" s="24">
        <v>1.66147881162569</v>
      </c>
      <c r="CL15" s="24">
        <v>1.67438594746951</v>
      </c>
      <c r="CM15" s="24">
        <v>1.6799466216534</v>
      </c>
      <c r="CN15" s="24">
        <v>1.66936929156729</v>
      </c>
      <c r="CO15" s="24">
        <v>8.6337432804584283E-3</v>
      </c>
      <c r="CP15" s="24">
        <v>1.6737945946200701</v>
      </c>
      <c r="CQ15" s="24">
        <v>1.6874431805166801</v>
      </c>
      <c r="CR15" s="24">
        <v>1.6976820876454599</v>
      </c>
      <c r="CS15" s="24">
        <v>1.66690975476448</v>
      </c>
      <c r="CT15" s="24">
        <v>1.6762916100913401</v>
      </c>
      <c r="CU15" s="24">
        <v>1.68328607753642</v>
      </c>
      <c r="CV15" s="24">
        <v>1.6809012175290752</v>
      </c>
      <c r="CW15" s="24">
        <v>9.9799468856525114E-3</v>
      </c>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row>
    <row r="16" spans="1:277" s="24" customFormat="1" ht="13.5" customHeight="1" x14ac:dyDescent="0.2">
      <c r="A16" s="36" t="s">
        <v>109</v>
      </c>
      <c r="B16" s="33" t="s">
        <v>123</v>
      </c>
      <c r="C16" s="23">
        <v>-7.9367935561951902E-2</v>
      </c>
      <c r="D16" s="24">
        <v>-7.9917042777284494E-2</v>
      </c>
      <c r="E16" s="24">
        <v>-8.5325941987083403E-2</v>
      </c>
      <c r="F16" s="24">
        <v>-7.6384807528653106E-2</v>
      </c>
      <c r="G16" s="24">
        <v>-7.9856561174063798E-2</v>
      </c>
      <c r="H16" s="24">
        <v>-8.3812763383693395E-2</v>
      </c>
      <c r="I16" s="24">
        <v>-8.0777508735455014E-2</v>
      </c>
      <c r="J16" s="24">
        <v>2.9657006570643868E-3</v>
      </c>
      <c r="K16" s="24">
        <v>-7.20804126703459E-2</v>
      </c>
      <c r="L16" s="24">
        <v>-7.4116668076335906E-2</v>
      </c>
      <c r="M16" s="24">
        <v>-7.1120764165042705E-2</v>
      </c>
      <c r="N16" s="24">
        <v>-7.1448453488846195E-2</v>
      </c>
      <c r="O16" s="24">
        <v>-6.9923999049178107E-2</v>
      </c>
      <c r="P16" s="24">
        <v>-7.2456992315303698E-2</v>
      </c>
      <c r="Q16" s="24">
        <v>-7.1857881627508766E-2</v>
      </c>
      <c r="R16" s="24">
        <v>1.2885033490858922E-3</v>
      </c>
      <c r="S16" s="24">
        <v>-6.7026033164211798</v>
      </c>
      <c r="T16" s="24">
        <v>-6.6618230871493296</v>
      </c>
      <c r="U16" s="24">
        <v>-6.5988346962610702</v>
      </c>
      <c r="V16" s="24">
        <v>-6.71502134655295</v>
      </c>
      <c r="W16" s="24">
        <v>-6.6719834554820396</v>
      </c>
      <c r="X16" s="24">
        <v>-6.6162686323708799</v>
      </c>
      <c r="Y16" s="24">
        <v>-6.6610890890395753</v>
      </c>
      <c r="Z16" s="24">
        <v>4.2102708157550316E-2</v>
      </c>
      <c r="AA16" s="24">
        <v>-0.20592093732924599</v>
      </c>
      <c r="AB16" s="24">
        <v>-0.205806731320823</v>
      </c>
      <c r="AC16" s="24">
        <v>-0.198575369418759</v>
      </c>
      <c r="AD16" s="24">
        <v>-0.20552586236515699</v>
      </c>
      <c r="AE16" s="24">
        <v>-0.21199631905647801</v>
      </c>
      <c r="AF16" s="24">
        <v>-0.21320788619544501</v>
      </c>
      <c r="AG16" s="24">
        <v>-0.20683885094765134</v>
      </c>
      <c r="AH16" s="24">
        <v>4.8145783756601487E-3</v>
      </c>
      <c r="AI16" s="24">
        <v>-5.5125091801150099E-2</v>
      </c>
      <c r="AJ16" s="24">
        <v>-5.5532816490183698E-2</v>
      </c>
      <c r="AK16" s="24">
        <v>-5.57445824240018E-2</v>
      </c>
      <c r="AL16" s="24">
        <v>-5.4865360545096303E-2</v>
      </c>
      <c r="AM16" s="24">
        <v>-5.5316962815107971E-2</v>
      </c>
      <c r="AN16" s="24">
        <v>3.4285945926542619E-4</v>
      </c>
      <c r="AO16" s="24">
        <v>-0.21916787870670201</v>
      </c>
      <c r="AP16" s="24">
        <v>-0.22244423981991501</v>
      </c>
      <c r="AQ16" s="24">
        <v>-0.187901171585411</v>
      </c>
      <c r="AR16" s="24">
        <v>-0.22759178569255001</v>
      </c>
      <c r="AS16" s="24">
        <v>-0.18954322551533501</v>
      </c>
      <c r="AT16" s="24">
        <v>-0.192361914270537</v>
      </c>
      <c r="AU16" s="24">
        <v>-0.20650170259840836</v>
      </c>
      <c r="AV16" s="24">
        <v>1.6797278688738249E-2</v>
      </c>
      <c r="AW16" s="24">
        <v>-6.6414865191158601</v>
      </c>
      <c r="AX16" s="24">
        <v>-6.59080409244745</v>
      </c>
      <c r="AY16" s="24">
        <v>-6.5748753029423996</v>
      </c>
      <c r="AZ16" s="24">
        <v>-6.5920412735947904</v>
      </c>
      <c r="BA16" s="24">
        <v>-6.5685785125925804</v>
      </c>
      <c r="BB16" s="24">
        <v>-6.5506205397334298</v>
      </c>
      <c r="BC16" s="24">
        <v>-6.5864010400710855</v>
      </c>
      <c r="BD16" s="24">
        <v>2.8332367863505063E-2</v>
      </c>
      <c r="BE16" s="24">
        <v>-6.90156848147282</v>
      </c>
      <c r="BF16" s="24">
        <v>-6.8776824054741503</v>
      </c>
      <c r="BG16" s="24">
        <v>-6.8551864242981599</v>
      </c>
      <c r="BH16" s="24">
        <v>-6.8896339378240201</v>
      </c>
      <c r="BI16" s="24">
        <v>-6.8560172858893997</v>
      </c>
      <c r="BJ16" s="24">
        <v>-6.8318471692531304</v>
      </c>
      <c r="BK16" s="24">
        <v>-6.868655950701946</v>
      </c>
      <c r="BL16" s="24">
        <v>2.3455055932304306E-2</v>
      </c>
      <c r="BM16" s="24">
        <v>-6.6216455187390304</v>
      </c>
      <c r="BN16" s="24">
        <v>-6.5830358525527899</v>
      </c>
      <c r="BO16" s="24">
        <v>-6.5566674506459899</v>
      </c>
      <c r="BP16" s="24">
        <v>-6.5917136353081096</v>
      </c>
      <c r="BQ16" s="24">
        <v>-6.5447412499542299</v>
      </c>
      <c r="BR16" s="24">
        <v>-6.5293546473206199</v>
      </c>
      <c r="BS16" s="24">
        <v>-6.5711930590867951</v>
      </c>
      <c r="BT16" s="24">
        <v>3.1005216487366281E-2</v>
      </c>
      <c r="BU16" s="24">
        <v>-4.2654497003248597</v>
      </c>
      <c r="BV16" s="24">
        <v>-4.3723662370065002</v>
      </c>
      <c r="BW16" s="24">
        <v>-4.1982433001967898</v>
      </c>
      <c r="BX16" s="24">
        <v>-5.0057109573760297</v>
      </c>
      <c r="BY16" s="24">
        <v>-5.0408366130140303</v>
      </c>
      <c r="BZ16" s="24">
        <v>-4.5765213615836418</v>
      </c>
      <c r="CA16" s="24">
        <v>0.36914266805756818</v>
      </c>
      <c r="CB16" s="24">
        <v>-6.6161186075658396</v>
      </c>
      <c r="CC16" s="24">
        <v>-6.55868842268712</v>
      </c>
      <c r="CD16" s="24">
        <v>-6.5296308961422396</v>
      </c>
      <c r="CE16" s="24">
        <v>-6.5978899027829199</v>
      </c>
      <c r="CF16" s="24">
        <v>-6.5755819572945304</v>
      </c>
      <c r="CG16" s="24">
        <v>3.3681433979585583E-2</v>
      </c>
      <c r="CH16" s="24">
        <v>-6.17258507754104</v>
      </c>
      <c r="CI16" s="24">
        <v>-6.1208355639868497</v>
      </c>
      <c r="CJ16" s="24">
        <v>-6.0770633191414198</v>
      </c>
      <c r="CK16" s="24">
        <v>-6.1794098563682098</v>
      </c>
      <c r="CL16" s="24">
        <v>-6.1285003618041101</v>
      </c>
      <c r="CM16" s="24">
        <v>-6.1137433181737304</v>
      </c>
      <c r="CN16" s="24">
        <v>-6.1320229161692268</v>
      </c>
      <c r="CO16" s="24">
        <v>3.5078667028595967E-2</v>
      </c>
      <c r="CP16" s="24">
        <v>-5.9658037394915802</v>
      </c>
      <c r="CQ16" s="24">
        <v>-5.9108719115492399</v>
      </c>
      <c r="CR16" s="24">
        <v>-5.88094659727677</v>
      </c>
      <c r="CS16" s="24">
        <v>-5.9394248670387499</v>
      </c>
      <c r="CT16" s="24">
        <v>-5.9159804753906</v>
      </c>
      <c r="CU16" s="24">
        <v>-5.8795456645933699</v>
      </c>
      <c r="CV16" s="24">
        <v>-5.9154288758900515</v>
      </c>
      <c r="CW16" s="24">
        <v>3.0580868342314202E-2</v>
      </c>
    </row>
    <row r="17" spans="1:193" s="46" customFormat="1" ht="13.5" customHeight="1" thickBot="1" x14ac:dyDescent="0.25">
      <c r="A17" s="37"/>
      <c r="B17" s="44" t="s">
        <v>124</v>
      </c>
      <c r="C17" s="45">
        <v>2.53596100248512</v>
      </c>
      <c r="D17" s="46">
        <v>2.5353272138765299</v>
      </c>
      <c r="E17" s="46">
        <v>2.5369108287183701</v>
      </c>
      <c r="F17" s="46">
        <v>2.5367226068962099</v>
      </c>
      <c r="G17" s="46">
        <v>2.5349608353176398</v>
      </c>
      <c r="H17" s="46">
        <v>2.5359931326128802</v>
      </c>
      <c r="I17" s="46">
        <v>2.5359792699844586</v>
      </c>
      <c r="J17" s="46">
        <v>6.9321276815070777E-4</v>
      </c>
      <c r="K17" s="46">
        <v>2.5326946984230401</v>
      </c>
      <c r="L17" s="46">
        <v>2.5313647464629101</v>
      </c>
      <c r="M17" s="46">
        <v>2.5326131105643901</v>
      </c>
      <c r="N17" s="46">
        <v>2.53339386341694</v>
      </c>
      <c r="O17" s="46">
        <v>2.5342587557165301</v>
      </c>
      <c r="P17" s="46">
        <v>2.53369820077324</v>
      </c>
      <c r="Q17" s="46">
        <v>2.5330038958928416</v>
      </c>
      <c r="R17" s="46">
        <v>9.2591704234356394E-4</v>
      </c>
      <c r="S17" s="65">
        <v>67.782116071214006</v>
      </c>
      <c r="T17" s="65">
        <v>66.323430272222396</v>
      </c>
      <c r="U17" s="65">
        <v>64.920858624888297</v>
      </c>
      <c r="V17" s="65">
        <v>68.2963454710126</v>
      </c>
      <c r="W17" s="65">
        <v>66.950019862000403</v>
      </c>
      <c r="X17" s="65">
        <v>65.697664443316199</v>
      </c>
      <c r="Y17" s="65">
        <v>66.661739124108976</v>
      </c>
      <c r="Z17" s="65">
        <v>1.1608076196308741</v>
      </c>
      <c r="AA17" s="46">
        <v>2.8246930542222901</v>
      </c>
      <c r="AB17" s="46">
        <v>2.82230184496184</v>
      </c>
      <c r="AC17" s="46">
        <v>2.8039943385715902</v>
      </c>
      <c r="AD17" s="46">
        <v>2.8111416893097498</v>
      </c>
      <c r="AE17" s="46">
        <v>2.8303811193228698</v>
      </c>
      <c r="AF17" s="46">
        <v>2.8329930335441502</v>
      </c>
      <c r="AG17" s="46">
        <v>2.8209175133220814</v>
      </c>
      <c r="AH17" s="46">
        <v>1.0275453672916175E-2</v>
      </c>
      <c r="AI17" s="46">
        <v>2.5319453563163901</v>
      </c>
      <c r="AJ17" s="46">
        <v>2.5370120072952398</v>
      </c>
      <c r="AK17" s="46">
        <v>2.5407310841019801</v>
      </c>
      <c r="AL17" s="46">
        <v>2.5397760422589699</v>
      </c>
      <c r="AM17" s="46">
        <v>2.537366122493145</v>
      </c>
      <c r="AN17" s="46">
        <v>3.4147028942166273E-3</v>
      </c>
      <c r="AO17" s="46">
        <v>2.9535845765631699</v>
      </c>
      <c r="AP17" s="46">
        <v>2.9747412708475802</v>
      </c>
      <c r="AQ17" s="46">
        <v>2.8666817070852102</v>
      </c>
      <c r="AR17" s="46">
        <v>2.9695468819715001</v>
      </c>
      <c r="AS17" s="46">
        <v>2.8601849677542202</v>
      </c>
      <c r="AT17" s="46">
        <v>2.8754445313049599</v>
      </c>
      <c r="AU17" s="46">
        <v>2.916697322587773</v>
      </c>
      <c r="AV17" s="46">
        <v>4.986623138297705E-2</v>
      </c>
      <c r="AW17" s="65">
        <v>67.529662129827102</v>
      </c>
      <c r="AX17" s="65">
        <v>66.288935761136599</v>
      </c>
      <c r="AY17" s="65">
        <v>65.619005856237493</v>
      </c>
      <c r="AZ17" s="65">
        <v>66.811437918934402</v>
      </c>
      <c r="BA17" s="65">
        <v>66.026709011376099</v>
      </c>
      <c r="BB17" s="65">
        <v>65.335379934942793</v>
      </c>
      <c r="BC17" s="65">
        <v>66.268521768742417</v>
      </c>
      <c r="BD17" s="65">
        <v>0.73447801190036732</v>
      </c>
      <c r="BE17" s="65">
        <v>70.626108124340305</v>
      </c>
      <c r="BF17" s="65">
        <v>69.814393908893706</v>
      </c>
      <c r="BG17" s="65">
        <v>69.315153299465393</v>
      </c>
      <c r="BH17" s="65">
        <v>70.446547684342704</v>
      </c>
      <c r="BI17" s="65">
        <v>69.419777156833007</v>
      </c>
      <c r="BJ17" s="65">
        <v>68.550029616844398</v>
      </c>
      <c r="BK17" s="65">
        <v>69.695334965119912</v>
      </c>
      <c r="BL17" s="65">
        <v>0.70439439721129338</v>
      </c>
      <c r="BM17" s="65">
        <v>66.0379576065381</v>
      </c>
      <c r="BN17" s="65">
        <v>65.039742916441298</v>
      </c>
      <c r="BO17" s="65">
        <v>64.376373954793294</v>
      </c>
      <c r="BP17" s="65">
        <v>65.733422423869399</v>
      </c>
      <c r="BQ17" s="65">
        <v>64.322073291881097</v>
      </c>
      <c r="BR17" s="65">
        <v>63.668433896229601</v>
      </c>
      <c r="BS17" s="65">
        <v>64.863000681625465</v>
      </c>
      <c r="BT17" s="65">
        <v>0.82923593540005969</v>
      </c>
      <c r="BU17" s="65">
        <v>41.6031393901253</v>
      </c>
      <c r="BV17" s="65">
        <v>41.301863896852197</v>
      </c>
      <c r="BW17" s="65">
        <v>39.708506878576998</v>
      </c>
      <c r="BX17" s="65">
        <v>45.839254219059399</v>
      </c>
      <c r="BY17" s="65">
        <v>45.596375641775403</v>
      </c>
      <c r="BZ17" s="65">
        <v>42.809828005277858</v>
      </c>
      <c r="CA17" s="65">
        <v>2.4613214667075369</v>
      </c>
      <c r="CB17" s="65">
        <v>64.3141773869377</v>
      </c>
      <c r="CC17" s="65">
        <v>63.008472488292703</v>
      </c>
      <c r="CD17" s="65">
        <v>62.125054950216899</v>
      </c>
      <c r="CE17" s="65">
        <v>63.791116758292297</v>
      </c>
      <c r="CF17" s="65">
        <v>63.309705395934905</v>
      </c>
      <c r="CG17" s="65">
        <v>0.82687042874055616</v>
      </c>
      <c r="CH17" s="65">
        <v>57.730952803537598</v>
      </c>
      <c r="CI17" s="65">
        <v>56.188819260532597</v>
      </c>
      <c r="CJ17" s="65">
        <v>55.110922012779199</v>
      </c>
      <c r="CK17" s="65">
        <v>57.454346359117203</v>
      </c>
      <c r="CL17" s="65">
        <v>55.890935196736997</v>
      </c>
      <c r="CM17" s="65">
        <v>55.263532825831398</v>
      </c>
      <c r="CN17" s="65">
        <v>56.273251409755837</v>
      </c>
      <c r="CO17" s="65">
        <v>1.003636251603653</v>
      </c>
      <c r="CP17" s="65">
        <v>53.962605797429902</v>
      </c>
      <c r="CQ17" s="65">
        <v>52.3625207962275</v>
      </c>
      <c r="CR17" s="65">
        <v>51.418678162342502</v>
      </c>
      <c r="CS17" s="65">
        <v>54.434252953827297</v>
      </c>
      <c r="CT17" s="65">
        <v>53.446072623291997</v>
      </c>
      <c r="CU17" s="65">
        <v>52.620437770873501</v>
      </c>
      <c r="CV17" s="65">
        <v>53.040761350665441</v>
      </c>
      <c r="CW17" s="65">
        <v>1.0184734729882543</v>
      </c>
      <c r="DB17" s="65"/>
      <c r="DC17" s="65"/>
      <c r="DD17" s="65"/>
      <c r="DE17" s="65"/>
      <c r="DF17" s="65"/>
      <c r="DG17" s="65"/>
      <c r="DH17" s="65"/>
      <c r="DI17" s="65"/>
      <c r="DS17" s="65"/>
      <c r="DT17" s="65"/>
      <c r="DY17" s="65"/>
      <c r="EA17" s="65"/>
      <c r="EB17" s="65"/>
      <c r="EC17" s="65"/>
      <c r="ED17" s="65"/>
      <c r="EG17" s="65"/>
      <c r="EJ17" s="65"/>
      <c r="EK17" s="65"/>
      <c r="EL17" s="65"/>
      <c r="EN17" s="65"/>
      <c r="EO17" s="65"/>
      <c r="EP17" s="65"/>
      <c r="ET17" s="65"/>
      <c r="EU17" s="65"/>
      <c r="EX17" s="65"/>
      <c r="EZ17" s="65"/>
      <c r="FA17" s="65"/>
    </row>
    <row r="18" spans="1:193" s="41" customFormat="1" ht="13.5" customHeight="1" x14ac:dyDescent="0.2">
      <c r="A18" s="36" t="s">
        <v>2</v>
      </c>
      <c r="B18" s="50" t="s">
        <v>122</v>
      </c>
      <c r="C18" s="47">
        <v>2.4505107874698302</v>
      </c>
      <c r="D18" s="41">
        <v>2.4509680264761902</v>
      </c>
      <c r="E18" s="41">
        <v>2.4509955191741799</v>
      </c>
      <c r="F18" s="41">
        <v>2.4356893186586102</v>
      </c>
      <c r="G18" s="41">
        <v>2.4368213494005402</v>
      </c>
      <c r="H18" s="41">
        <v>2.43832950004948</v>
      </c>
      <c r="I18" s="41">
        <v>2.4438857502048053</v>
      </c>
      <c r="J18" s="41">
        <v>6.9828090735795396E-3</v>
      </c>
      <c r="K18" s="41">
        <v>2.4484343559417199</v>
      </c>
      <c r="L18" s="41">
        <v>2.4500019098259198</v>
      </c>
      <c r="M18" s="41">
        <v>2.4493976420754202</v>
      </c>
      <c r="N18" s="41">
        <v>2.4456260897086102</v>
      </c>
      <c r="O18" s="41">
        <v>2.4450431967528501</v>
      </c>
      <c r="P18" s="41">
        <v>2.4457850228202802</v>
      </c>
      <c r="Q18" s="41">
        <v>2.4473813695207998</v>
      </c>
      <c r="R18" s="41">
        <v>1.9637442470969379E-3</v>
      </c>
      <c r="S18" s="41">
        <v>2.4834978390723301</v>
      </c>
      <c r="T18" s="41">
        <v>2.4864405751255401</v>
      </c>
      <c r="U18" s="41">
        <v>2.4873249934999602</v>
      </c>
      <c r="V18" s="41">
        <v>2.4749452518755199</v>
      </c>
      <c r="W18" s="41">
        <v>2.4775899848575502</v>
      </c>
      <c r="X18" s="41">
        <v>2.4777014010172098</v>
      </c>
      <c r="Y18" s="41">
        <v>2.4812500075746851</v>
      </c>
      <c r="Z18" s="41">
        <v>4.7370615214838837E-3</v>
      </c>
      <c r="AA18" s="41">
        <v>2.3827423225184501</v>
      </c>
      <c r="AB18" s="41">
        <v>2.3829226548760798</v>
      </c>
      <c r="AC18" s="41">
        <v>2.3828963127233398</v>
      </c>
      <c r="AD18" s="41">
        <v>2.37829556735328</v>
      </c>
      <c r="AE18" s="41">
        <v>2.3790915225921898</v>
      </c>
      <c r="AF18" s="41">
        <v>2.3798187741540202</v>
      </c>
      <c r="AG18" s="41">
        <v>2.3809611923695599</v>
      </c>
      <c r="AH18" s="41">
        <v>1.9438274845609597E-3</v>
      </c>
      <c r="AI18" s="41">
        <v>2.27947713930826</v>
      </c>
      <c r="AJ18" s="41">
        <v>2.27931174626984</v>
      </c>
      <c r="AK18" s="41">
        <v>2.27994021942387</v>
      </c>
      <c r="AL18" s="41">
        <v>2.2800561868568301</v>
      </c>
      <c r="AM18" s="41">
        <v>2.2796963229646998</v>
      </c>
      <c r="AN18" s="41">
        <v>3.102129160490163E-4</v>
      </c>
      <c r="AO18" s="41">
        <v>2.3384384612685598</v>
      </c>
      <c r="AP18" s="41">
        <v>2.3386458387126101</v>
      </c>
      <c r="AQ18" s="41">
        <v>2.3381398973360898</v>
      </c>
      <c r="AR18" s="41">
        <v>2.3370136216136901</v>
      </c>
      <c r="AS18" s="41">
        <v>2.33696878382138</v>
      </c>
      <c r="AT18" s="41">
        <v>2.3358062872114398</v>
      </c>
      <c r="AU18" s="41">
        <v>2.3375021483272946</v>
      </c>
      <c r="AV18" s="41">
        <v>9.9920921983388876E-4</v>
      </c>
      <c r="AW18" s="41">
        <v>2.4513960158490602</v>
      </c>
      <c r="AX18" s="41">
        <v>2.4543300908674901</v>
      </c>
      <c r="AY18" s="41">
        <v>2.45466471230423</v>
      </c>
      <c r="AZ18" s="41">
        <v>2.4555917139699899</v>
      </c>
      <c r="BA18" s="41">
        <v>2.4565063259825402</v>
      </c>
      <c r="BB18" s="41">
        <v>2.45778946097693</v>
      </c>
      <c r="BC18" s="41">
        <v>2.4550463866583732</v>
      </c>
      <c r="BD18" s="41">
        <v>1.9973825973968089E-3</v>
      </c>
      <c r="BE18" s="41">
        <v>2.4716362196112098</v>
      </c>
      <c r="BF18" s="41">
        <v>2.47339346835036</v>
      </c>
      <c r="BG18" s="41">
        <v>2.4737352326702502</v>
      </c>
      <c r="BH18" s="41">
        <v>2.4701710402821</v>
      </c>
      <c r="BI18" s="41">
        <v>2.47122120930318</v>
      </c>
      <c r="BJ18" s="41">
        <v>2.4734941664527899</v>
      </c>
      <c r="BK18" s="41">
        <v>2.4722752227783151</v>
      </c>
      <c r="BL18" s="41">
        <v>1.3425584503851421E-3</v>
      </c>
      <c r="BM18" s="41">
        <v>2.4841833324362601</v>
      </c>
      <c r="BN18" s="41">
        <v>2.4862639993086502</v>
      </c>
      <c r="BO18" s="41">
        <v>2.48666566281846</v>
      </c>
      <c r="BP18" s="41">
        <v>2.4799079358851501</v>
      </c>
      <c r="BQ18" s="41">
        <v>2.4823337993745</v>
      </c>
      <c r="BR18" s="41">
        <v>2.4832727347805901</v>
      </c>
      <c r="BS18" s="41">
        <v>2.4837712441006015</v>
      </c>
      <c r="BT18" s="41">
        <v>2.3094448931954251E-3</v>
      </c>
      <c r="BU18" s="41">
        <v>2.3889748082079598</v>
      </c>
      <c r="BV18" s="41">
        <v>2.3954875727203402</v>
      </c>
      <c r="BW18" s="41">
        <v>2.3937660354183201</v>
      </c>
      <c r="BX18" s="41">
        <v>2.4036096963754101</v>
      </c>
      <c r="BY18" s="41">
        <v>2.4070115816854498</v>
      </c>
      <c r="BZ18" s="41">
        <v>2.3977699388814964</v>
      </c>
      <c r="CA18" s="41">
        <v>6.6046270311683059E-3</v>
      </c>
      <c r="CB18" s="41">
        <v>2.5694879460225901</v>
      </c>
      <c r="CC18" s="41">
        <v>2.5708604340611299</v>
      </c>
      <c r="CD18" s="41">
        <v>2.5729281495301901</v>
      </c>
      <c r="CE18" s="41">
        <v>2.57191227533038</v>
      </c>
      <c r="CF18" s="41">
        <v>2.5712972012360726</v>
      </c>
      <c r="CG18" s="41">
        <v>1.2749978894290306E-3</v>
      </c>
      <c r="CH18" s="41">
        <v>2.5084648766044801</v>
      </c>
      <c r="CI18" s="41">
        <v>2.51046956526439</v>
      </c>
      <c r="CJ18" s="41">
        <v>2.5128022906124099</v>
      </c>
      <c r="CK18" s="41">
        <v>2.5038442937621102</v>
      </c>
      <c r="CL18" s="41">
        <v>2.5068005661923101</v>
      </c>
      <c r="CM18" s="41">
        <v>2.5092585767765998</v>
      </c>
      <c r="CN18" s="41">
        <v>2.5086066948687162</v>
      </c>
      <c r="CO18" s="41">
        <v>2.8124999938789509E-3</v>
      </c>
      <c r="CP18" s="41">
        <v>2.5909423102529798</v>
      </c>
      <c r="CQ18" s="41">
        <v>2.59658244806772</v>
      </c>
      <c r="CR18" s="41">
        <v>2.59911518991085</v>
      </c>
      <c r="CS18" s="41">
        <v>2.5830448084281299</v>
      </c>
      <c r="CT18" s="41">
        <v>2.5860535768120099</v>
      </c>
      <c r="CU18" s="41">
        <v>2.5874343302629801</v>
      </c>
      <c r="CV18" s="41">
        <v>2.5905287772891117</v>
      </c>
      <c r="CW18" s="41">
        <v>5.7177681067974526E-3</v>
      </c>
    </row>
    <row r="19" spans="1:193" s="24" customFormat="1" ht="13.5" customHeight="1" x14ac:dyDescent="0.2">
      <c r="A19" s="36" t="s">
        <v>100</v>
      </c>
      <c r="B19" s="51" t="s">
        <v>121</v>
      </c>
      <c r="C19" s="48">
        <v>0.36372142375302902</v>
      </c>
      <c r="D19" s="24">
        <v>0.36369725536348502</v>
      </c>
      <c r="E19" s="24">
        <v>0.36264824238250898</v>
      </c>
      <c r="F19" s="24">
        <v>0.36460900840966398</v>
      </c>
      <c r="G19" s="24">
        <v>0.36384185512189698</v>
      </c>
      <c r="H19" s="24">
        <v>0.36386782535458101</v>
      </c>
      <c r="I19" s="24">
        <v>0.36373093506419418</v>
      </c>
      <c r="J19" s="24">
        <v>5.7380357281944282E-4</v>
      </c>
      <c r="K19" s="24">
        <v>0.362931703678322</v>
      </c>
      <c r="L19" s="24">
        <v>0.36254781313219098</v>
      </c>
      <c r="M19" s="24">
        <v>0.36314083128790497</v>
      </c>
      <c r="N19" s="24">
        <v>0.36295054621478801</v>
      </c>
      <c r="O19" s="24">
        <v>0.36310192431541999</v>
      </c>
      <c r="P19" s="24">
        <v>0.36246378600499002</v>
      </c>
      <c r="Q19" s="24">
        <v>0.36285610077226932</v>
      </c>
      <c r="R19" s="24">
        <v>2.5983602764305744E-4</v>
      </c>
      <c r="S19" s="24">
        <v>0.689954172943127</v>
      </c>
      <c r="T19" s="24">
        <v>0.69826725605095397</v>
      </c>
      <c r="U19" s="24">
        <v>0.70489036432055296</v>
      </c>
      <c r="V19" s="24">
        <v>0.68770584121315903</v>
      </c>
      <c r="W19" s="24">
        <v>0.694224740086271</v>
      </c>
      <c r="X19" s="24">
        <v>0.69973048219124201</v>
      </c>
      <c r="Y19" s="24">
        <v>0.69579547613421766</v>
      </c>
      <c r="Z19" s="24">
        <v>5.8643156407506619E-3</v>
      </c>
      <c r="AA19" s="24">
        <v>0.36734794405385501</v>
      </c>
      <c r="AB19" s="24">
        <v>0.36682773235434901</v>
      </c>
      <c r="AC19" s="24">
        <v>0.36706419483484998</v>
      </c>
      <c r="AD19" s="24">
        <v>0.365971001430274</v>
      </c>
      <c r="AE19" s="24">
        <v>0.36631680693325702</v>
      </c>
      <c r="AF19" s="24">
        <v>0.36608212704209597</v>
      </c>
      <c r="AG19" s="24">
        <v>0.36660163444144683</v>
      </c>
      <c r="AH19" s="24">
        <v>5.1165956512764512E-4</v>
      </c>
      <c r="AI19" s="24">
        <v>0.35681358267971303</v>
      </c>
      <c r="AJ19" s="24">
        <v>0.35753693299266798</v>
      </c>
      <c r="AK19" s="24">
        <v>0.356968941639146</v>
      </c>
      <c r="AL19" s="24">
        <v>0.35705970947193499</v>
      </c>
      <c r="AM19" s="24">
        <v>0.3570947916958655</v>
      </c>
      <c r="AN19" s="24">
        <v>2.7001686813782149E-4</v>
      </c>
      <c r="AO19" s="24">
        <v>0.36642114258740599</v>
      </c>
      <c r="AP19" s="24">
        <v>0.36800345977353299</v>
      </c>
      <c r="AQ19" s="24">
        <v>0.36504877412159198</v>
      </c>
      <c r="AR19" s="24">
        <v>0.368549281359425</v>
      </c>
      <c r="AS19" s="24">
        <v>0.36569727577977501</v>
      </c>
      <c r="AT19" s="24">
        <v>0.36703641441639501</v>
      </c>
      <c r="AU19" s="24">
        <v>0.36679272467302099</v>
      </c>
      <c r="AV19" s="24">
        <v>1.2240779262422737E-3</v>
      </c>
      <c r="AW19" s="24">
        <v>0.68798852493801699</v>
      </c>
      <c r="AX19" s="24">
        <v>0.69352191598583901</v>
      </c>
      <c r="AY19" s="24">
        <v>0.69800701891702499</v>
      </c>
      <c r="AZ19" s="24">
        <v>0.68979785500174995</v>
      </c>
      <c r="BA19" s="24">
        <v>0.69388504203352896</v>
      </c>
      <c r="BB19" s="24">
        <v>0.69841399582476504</v>
      </c>
      <c r="BC19" s="24">
        <v>0.69360239211682073</v>
      </c>
      <c r="BD19" s="24">
        <v>3.8433631590846541E-3</v>
      </c>
      <c r="BE19" s="24">
        <v>0.683658972899015</v>
      </c>
      <c r="BF19" s="24">
        <v>0.68758739092790799</v>
      </c>
      <c r="BG19" s="24">
        <v>0.68940045346152201</v>
      </c>
      <c r="BH19" s="24">
        <v>0.68362305160969505</v>
      </c>
      <c r="BI19" s="24">
        <v>0.68848883998177601</v>
      </c>
      <c r="BJ19" s="24">
        <v>0.69331246111748701</v>
      </c>
      <c r="BK19" s="24">
        <v>0.68767852833290055</v>
      </c>
      <c r="BL19" s="24">
        <v>3.3658791101099836E-3</v>
      </c>
      <c r="BM19" s="24">
        <v>0.696104805203142</v>
      </c>
      <c r="BN19" s="24">
        <v>0.70060137716538096</v>
      </c>
      <c r="BO19" s="24">
        <v>0.70385918253976598</v>
      </c>
      <c r="BP19" s="24">
        <v>0.69636305155938105</v>
      </c>
      <c r="BQ19" s="24">
        <v>0.70385774875695895</v>
      </c>
      <c r="BR19" s="24">
        <v>0.70755064099571596</v>
      </c>
      <c r="BS19" s="24">
        <v>0.70138946770339083</v>
      </c>
      <c r="BT19" s="24">
        <v>4.1626426454211846E-3</v>
      </c>
      <c r="BU19" s="24">
        <v>0.79113183950189703</v>
      </c>
      <c r="BV19" s="24">
        <v>0.79912704319241301</v>
      </c>
      <c r="BW19" s="24">
        <v>0.81357946022984096</v>
      </c>
      <c r="BX19" s="24">
        <v>0.779488651113315</v>
      </c>
      <c r="BY19" s="24">
        <v>0.784788206669222</v>
      </c>
      <c r="BZ19" s="24">
        <v>0.79362304014133755</v>
      </c>
      <c r="CA19" s="24">
        <v>1.193812438062627E-2</v>
      </c>
      <c r="CB19" s="24">
        <v>0.70644201716406396</v>
      </c>
      <c r="CC19" s="24">
        <v>0.71278661293384205</v>
      </c>
      <c r="CD19" s="24">
        <v>0.71804931850898801</v>
      </c>
      <c r="CE19" s="24">
        <v>0.70912118004580105</v>
      </c>
      <c r="CF19" s="24">
        <v>0.71159978216317377</v>
      </c>
      <c r="CG19" s="24">
        <v>4.3517552377308252E-3</v>
      </c>
      <c r="CH19" s="24">
        <v>0.72722368459392095</v>
      </c>
      <c r="CI19" s="24">
        <v>0.73837913944016598</v>
      </c>
      <c r="CJ19" s="24">
        <v>0.74558467872716705</v>
      </c>
      <c r="CK19" s="24">
        <v>0.73246789486115105</v>
      </c>
      <c r="CL19" s="24">
        <v>0.74363210872661001</v>
      </c>
      <c r="CM19" s="24">
        <v>0.74841539377823196</v>
      </c>
      <c r="CN19" s="24">
        <v>0.73928381668787446</v>
      </c>
      <c r="CO19" s="24">
        <v>7.469005106032137E-3</v>
      </c>
      <c r="CP19" s="24">
        <v>0.74312249353624205</v>
      </c>
      <c r="CQ19" s="24">
        <v>0.75483892464234503</v>
      </c>
      <c r="CR19" s="24">
        <v>0.76356632136521596</v>
      </c>
      <c r="CS19" s="24">
        <v>0.73717600001836103</v>
      </c>
      <c r="CT19" s="24">
        <v>0.74527314416694701</v>
      </c>
      <c r="CU19" s="24">
        <v>0.75128038615665005</v>
      </c>
      <c r="CV19" s="24">
        <v>0.74920954498096026</v>
      </c>
      <c r="CW19" s="24">
        <v>8.5581245776608326E-3</v>
      </c>
    </row>
    <row r="20" spans="1:193" s="24" customFormat="1" ht="13.5" customHeight="1" x14ac:dyDescent="0.2">
      <c r="A20" s="36" t="s">
        <v>101</v>
      </c>
      <c r="B20" s="51" t="s">
        <v>123</v>
      </c>
      <c r="C20" s="48">
        <v>7.9367935561949196E-2</v>
      </c>
      <c r="D20" s="24">
        <v>7.9917042777253602E-2</v>
      </c>
      <c r="E20" s="24">
        <v>8.5325941987098405E-2</v>
      </c>
      <c r="F20" s="24">
        <v>7.6384807528643905E-2</v>
      </c>
      <c r="G20" s="24">
        <v>7.98565611740569E-2</v>
      </c>
      <c r="H20" s="24">
        <v>8.3812763383659006E-2</v>
      </c>
      <c r="I20" s="24">
        <v>8.077750873544351E-2</v>
      </c>
      <c r="J20" s="24">
        <v>2.9657006570666918E-3</v>
      </c>
      <c r="K20" s="24">
        <v>7.2080412670338601E-2</v>
      </c>
      <c r="L20" s="24">
        <v>7.4116668076309802E-2</v>
      </c>
      <c r="M20" s="24">
        <v>7.1120764165038902E-2</v>
      </c>
      <c r="N20" s="24">
        <v>7.1448453488816205E-2</v>
      </c>
      <c r="O20" s="24">
        <v>6.9923999049184601E-2</v>
      </c>
      <c r="P20" s="24">
        <v>7.2456992315326402E-2</v>
      </c>
      <c r="Q20" s="24">
        <v>7.185788162750241E-2</v>
      </c>
      <c r="R20" s="24">
        <v>1.2885033490801407E-3</v>
      </c>
      <c r="S20" s="24">
        <v>6.7026033164212002</v>
      </c>
      <c r="T20" s="24">
        <v>6.66182308714935</v>
      </c>
      <c r="U20" s="24">
        <v>6.59883469626104</v>
      </c>
      <c r="V20" s="24">
        <v>6.71502134655295</v>
      </c>
      <c r="W20" s="24">
        <v>6.6719834554820698</v>
      </c>
      <c r="X20" s="24">
        <v>6.6162686323709003</v>
      </c>
      <c r="Y20" s="24">
        <v>6.6610890890395851</v>
      </c>
      <c r="Z20" s="24">
        <v>4.2102708157558857E-2</v>
      </c>
      <c r="AA20" s="24">
        <v>0.20592093732921901</v>
      </c>
      <c r="AB20" s="24">
        <v>0.205806731320782</v>
      </c>
      <c r="AC20" s="24">
        <v>0.19857536941874501</v>
      </c>
      <c r="AD20" s="24">
        <v>0.20552586236516501</v>
      </c>
      <c r="AE20" s="24">
        <v>0.211996319056481</v>
      </c>
      <c r="AF20" s="24">
        <v>0.21320788619546799</v>
      </c>
      <c r="AG20" s="24">
        <v>0.20683885094764334</v>
      </c>
      <c r="AH20" s="24">
        <v>4.8145783756717098E-3</v>
      </c>
      <c r="AI20" s="24">
        <v>5.5125091801119998E-2</v>
      </c>
      <c r="AJ20" s="24">
        <v>5.55328164901433E-2</v>
      </c>
      <c r="AK20" s="24">
        <v>5.5744582423981399E-2</v>
      </c>
      <c r="AL20" s="24">
        <v>5.4865360545084799E-2</v>
      </c>
      <c r="AM20" s="24">
        <v>5.5316962815082374E-2</v>
      </c>
      <c r="AN20" s="24">
        <v>3.428594592607066E-4</v>
      </c>
      <c r="AO20" s="24">
        <v>0.219167878706721</v>
      </c>
      <c r="AP20" s="24">
        <v>0.22244423981991701</v>
      </c>
      <c r="AQ20" s="24">
        <v>0.18790117158539499</v>
      </c>
      <c r="AR20" s="24">
        <v>0.22759178569253599</v>
      </c>
      <c r="AS20" s="24">
        <v>0.18954322551533101</v>
      </c>
      <c r="AT20" s="24">
        <v>0.19236191427053301</v>
      </c>
      <c r="AU20" s="24">
        <v>0.20650170259840553</v>
      </c>
      <c r="AV20" s="24">
        <v>1.6797278688742208E-2</v>
      </c>
      <c r="AW20" s="24">
        <v>6.6414865191158601</v>
      </c>
      <c r="AX20" s="24">
        <v>6.59080409244749</v>
      </c>
      <c r="AY20" s="24">
        <v>6.5748753029424103</v>
      </c>
      <c r="AZ20" s="24">
        <v>6.5920412735947798</v>
      </c>
      <c r="BA20" s="24">
        <v>6.56857851259256</v>
      </c>
      <c r="BB20" s="24">
        <v>6.5506205397334503</v>
      </c>
      <c r="BC20" s="24">
        <v>6.5864010400710917</v>
      </c>
      <c r="BD20" s="24">
        <v>2.8332367863502864E-2</v>
      </c>
      <c r="BE20" s="24">
        <v>6.9015684814728404</v>
      </c>
      <c r="BF20" s="24">
        <v>6.8776824054741601</v>
      </c>
      <c r="BG20" s="24">
        <v>6.8551864242981999</v>
      </c>
      <c r="BH20" s="24">
        <v>6.8896339378240397</v>
      </c>
      <c r="BI20" s="24">
        <v>6.85601728588939</v>
      </c>
      <c r="BJ20" s="24">
        <v>6.8318471692531304</v>
      </c>
      <c r="BK20" s="24">
        <v>6.8686559507019602</v>
      </c>
      <c r="BL20" s="24">
        <v>2.3455055932309673E-2</v>
      </c>
      <c r="BM20" s="24">
        <v>6.6216455187390704</v>
      </c>
      <c r="BN20" s="24">
        <v>6.5830358525527899</v>
      </c>
      <c r="BO20" s="24">
        <v>6.5566674506459997</v>
      </c>
      <c r="BP20" s="24">
        <v>6.5917136353081203</v>
      </c>
      <c r="BQ20" s="24">
        <v>6.5447412499542299</v>
      </c>
      <c r="BR20" s="24">
        <v>6.5293546473206598</v>
      </c>
      <c r="BS20" s="24">
        <v>6.5711930590868119</v>
      </c>
      <c r="BT20" s="24">
        <v>3.1005216487368547E-2</v>
      </c>
      <c r="BU20" s="24">
        <v>4.2654497003248801</v>
      </c>
      <c r="BV20" s="24">
        <v>4.3723662370065304</v>
      </c>
      <c r="BW20" s="24">
        <v>4.19824330019678</v>
      </c>
      <c r="BX20" s="24">
        <v>5.0057109573760297</v>
      </c>
      <c r="BY20" s="24">
        <v>5.0408366130140401</v>
      </c>
      <c r="BZ20" s="24">
        <v>4.5765213615836524</v>
      </c>
      <c r="CA20" s="24">
        <v>0.36914266805756585</v>
      </c>
      <c r="CB20" s="24">
        <v>6.6161186075658804</v>
      </c>
      <c r="CC20" s="24">
        <v>6.5586884226871396</v>
      </c>
      <c r="CD20" s="24">
        <v>6.52963089614226</v>
      </c>
      <c r="CE20" s="24">
        <v>6.5978899027829598</v>
      </c>
      <c r="CF20" s="24">
        <v>6.5755819572945597</v>
      </c>
      <c r="CG20" s="24">
        <v>3.3681433979595075E-2</v>
      </c>
      <c r="CH20" s="24">
        <v>6.1725850775410596</v>
      </c>
      <c r="CI20" s="24">
        <v>6.1208355639868799</v>
      </c>
      <c r="CJ20" s="24">
        <v>6.0770633191414598</v>
      </c>
      <c r="CK20" s="24">
        <v>6.1794098563682196</v>
      </c>
      <c r="CL20" s="24">
        <v>6.1285003618041101</v>
      </c>
      <c r="CM20" s="24">
        <v>6.1137433181737704</v>
      </c>
      <c r="CN20" s="24">
        <v>6.1320229161692508</v>
      </c>
      <c r="CO20" s="24">
        <v>3.5078667028586419E-2</v>
      </c>
      <c r="CP20" s="24">
        <v>5.9658037394915802</v>
      </c>
      <c r="CQ20" s="24">
        <v>5.9108719115492701</v>
      </c>
      <c r="CR20" s="24">
        <v>5.88094659727681</v>
      </c>
      <c r="CS20" s="24">
        <v>5.9394248670387499</v>
      </c>
      <c r="CT20" s="24">
        <v>5.9159804753906204</v>
      </c>
      <c r="CU20" s="24">
        <v>5.8795456645934001</v>
      </c>
      <c r="CV20" s="24">
        <v>5.9154288758900719</v>
      </c>
      <c r="CW20" s="24">
        <v>3.0580868342300095E-2</v>
      </c>
    </row>
    <row r="21" spans="1:193" s="43" customFormat="1" ht="13.5" customHeight="1" thickBot="1" x14ac:dyDescent="0.25">
      <c r="A21" s="37"/>
      <c r="B21" s="52" t="s">
        <v>124</v>
      </c>
      <c r="C21" s="49">
        <v>2.53596100248512</v>
      </c>
      <c r="D21" s="43">
        <v>2.5353272138765299</v>
      </c>
      <c r="E21" s="43">
        <v>2.5369108287183701</v>
      </c>
      <c r="F21" s="43">
        <v>2.5367226068962099</v>
      </c>
      <c r="G21" s="43">
        <v>2.5349608353176398</v>
      </c>
      <c r="H21" s="43">
        <v>2.53599313261287</v>
      </c>
      <c r="I21" s="43">
        <v>2.5359792699844568</v>
      </c>
      <c r="J21" s="43">
        <v>6.9321276815067373E-4</v>
      </c>
      <c r="K21" s="43">
        <v>2.5326946984230401</v>
      </c>
      <c r="L21" s="43">
        <v>2.5313647464629101</v>
      </c>
      <c r="M21" s="43">
        <v>2.5326131105643799</v>
      </c>
      <c r="N21" s="43">
        <v>2.5333938634169302</v>
      </c>
      <c r="O21" s="43">
        <v>2.5342587557165301</v>
      </c>
      <c r="P21" s="43">
        <v>2.53369820077324</v>
      </c>
      <c r="Q21" s="43">
        <v>2.5330038958928385</v>
      </c>
      <c r="R21" s="43">
        <v>9.2591704234359657E-4</v>
      </c>
      <c r="S21" s="66">
        <v>67.782116071214105</v>
      </c>
      <c r="T21" s="66">
        <v>66.323430272222694</v>
      </c>
      <c r="U21" s="66">
        <v>64.920858624887998</v>
      </c>
      <c r="V21" s="66">
        <v>68.2963454710126</v>
      </c>
      <c r="W21" s="66">
        <v>66.950019862000602</v>
      </c>
      <c r="X21" s="66">
        <v>65.697664443316398</v>
      </c>
      <c r="Y21" s="66">
        <v>66.661739124109076</v>
      </c>
      <c r="Z21" s="66">
        <v>1.1608076196309307</v>
      </c>
      <c r="AA21" s="43">
        <v>2.8246930542222799</v>
      </c>
      <c r="AB21" s="43">
        <v>2.8223018449618298</v>
      </c>
      <c r="AC21" s="43">
        <v>2.80399433857158</v>
      </c>
      <c r="AD21" s="43">
        <v>2.8111416893097401</v>
      </c>
      <c r="AE21" s="43">
        <v>2.8303811193228698</v>
      </c>
      <c r="AF21" s="43">
        <v>2.83299303354416</v>
      </c>
      <c r="AG21" s="43">
        <v>2.8209175133220761</v>
      </c>
      <c r="AH21" s="43">
        <v>1.0275453672921587E-2</v>
      </c>
      <c r="AI21" s="43">
        <v>2.5319453563163798</v>
      </c>
      <c r="AJ21" s="43">
        <v>2.53701200729523</v>
      </c>
      <c r="AK21" s="43">
        <v>2.5407310841019801</v>
      </c>
      <c r="AL21" s="43">
        <v>2.5397760422589699</v>
      </c>
      <c r="AM21" s="43">
        <v>2.5373661224931396</v>
      </c>
      <c r="AN21" s="43">
        <v>3.4147028942209338E-3</v>
      </c>
      <c r="AO21" s="43">
        <v>2.9535845765631801</v>
      </c>
      <c r="AP21" s="43">
        <v>2.9747412708475802</v>
      </c>
      <c r="AQ21" s="43">
        <v>2.8666817070852102</v>
      </c>
      <c r="AR21" s="43">
        <v>2.9695468819714899</v>
      </c>
      <c r="AS21" s="43">
        <v>2.8601849677542099</v>
      </c>
      <c r="AT21" s="43">
        <v>2.8754445313049501</v>
      </c>
      <c r="AU21" s="43">
        <v>2.9166973225877704</v>
      </c>
      <c r="AV21" s="43">
        <v>4.9866231382979777E-2</v>
      </c>
      <c r="AW21" s="66">
        <v>67.529662129827003</v>
      </c>
      <c r="AX21" s="66">
        <v>66.288935761136898</v>
      </c>
      <c r="AY21" s="66">
        <v>65.619005856237607</v>
      </c>
      <c r="AZ21" s="66">
        <v>66.811437918934303</v>
      </c>
      <c r="BA21" s="66">
        <v>66.0267090113759</v>
      </c>
      <c r="BB21" s="66">
        <v>65.335379934943006</v>
      </c>
      <c r="BC21" s="66">
        <v>66.268521768742445</v>
      </c>
      <c r="BD21" s="66">
        <v>0.73447801190027695</v>
      </c>
      <c r="BE21" s="66">
        <v>70.626108124340504</v>
      </c>
      <c r="BF21" s="66">
        <v>69.814393908893805</v>
      </c>
      <c r="BG21" s="66">
        <v>69.315153299465706</v>
      </c>
      <c r="BH21" s="66">
        <v>70.446547684342903</v>
      </c>
      <c r="BI21" s="66">
        <v>69.419777156833007</v>
      </c>
      <c r="BJ21" s="66">
        <v>68.550029616844398</v>
      </c>
      <c r="BK21" s="66">
        <v>69.695334965120068</v>
      </c>
      <c r="BL21" s="66">
        <v>0.70439439721134722</v>
      </c>
      <c r="BM21" s="66">
        <v>66.037957606538498</v>
      </c>
      <c r="BN21" s="66">
        <v>65.039742916441398</v>
      </c>
      <c r="BO21" s="66">
        <v>64.376373954793394</v>
      </c>
      <c r="BP21" s="66">
        <v>65.733422423869598</v>
      </c>
      <c r="BQ21" s="66">
        <v>64.322073291881196</v>
      </c>
      <c r="BR21" s="66">
        <v>63.668433896229999</v>
      </c>
      <c r="BS21" s="66">
        <v>64.863000681625692</v>
      </c>
      <c r="BT21" s="66">
        <v>0.82923593540007601</v>
      </c>
      <c r="BU21" s="66">
        <v>41.603139390125399</v>
      </c>
      <c r="BV21" s="66">
        <v>41.301863896852403</v>
      </c>
      <c r="BW21" s="66">
        <v>39.708506878576998</v>
      </c>
      <c r="BX21" s="66">
        <v>45.839254219059399</v>
      </c>
      <c r="BY21" s="66">
        <v>45.596375641775502</v>
      </c>
      <c r="BZ21" s="66">
        <v>42.809828005277936</v>
      </c>
      <c r="CA21" s="66">
        <v>2.4613214667075245</v>
      </c>
      <c r="CB21" s="66">
        <v>64.314177386938098</v>
      </c>
      <c r="CC21" s="66">
        <v>63.008472488292803</v>
      </c>
      <c r="CD21" s="66">
        <v>62.125054950217098</v>
      </c>
      <c r="CE21" s="66">
        <v>63.791116758292702</v>
      </c>
      <c r="CF21" s="66">
        <v>63.309705395935175</v>
      </c>
      <c r="CG21" s="66">
        <v>0.82687042874065564</v>
      </c>
      <c r="CH21" s="66">
        <v>57.730952803537797</v>
      </c>
      <c r="CI21" s="66">
        <v>56.188819260532902</v>
      </c>
      <c r="CJ21" s="66">
        <v>55.110922012779497</v>
      </c>
      <c r="CK21" s="66">
        <v>57.454346359117203</v>
      </c>
      <c r="CL21" s="66">
        <v>55.890935196736997</v>
      </c>
      <c r="CM21" s="66">
        <v>55.263532825831703</v>
      </c>
      <c r="CN21" s="66">
        <v>56.273251409756021</v>
      </c>
      <c r="CO21" s="66">
        <v>1.0036362516035882</v>
      </c>
      <c r="CP21" s="66">
        <v>53.962605797429902</v>
      </c>
      <c r="CQ21" s="66">
        <v>52.362520796227699</v>
      </c>
      <c r="CR21" s="66">
        <v>51.4186781623428</v>
      </c>
      <c r="CS21" s="66">
        <v>54.434252953827396</v>
      </c>
      <c r="CT21" s="66">
        <v>53.446072623292203</v>
      </c>
      <c r="CU21" s="66">
        <v>52.620437770873799</v>
      </c>
      <c r="CV21" s="66">
        <v>53.040761350665633</v>
      </c>
      <c r="CW21" s="66">
        <v>1.018473472988169</v>
      </c>
      <c r="DB21" s="66"/>
      <c r="DC21" s="66"/>
      <c r="DD21" s="66"/>
      <c r="DE21" s="66"/>
      <c r="DF21" s="66"/>
      <c r="DG21" s="66"/>
      <c r="DH21" s="66"/>
      <c r="DI21" s="66"/>
      <c r="DS21" s="66"/>
      <c r="DT21" s="66"/>
      <c r="EJ21" s="66"/>
      <c r="EK21" s="66"/>
      <c r="EL21" s="66"/>
      <c r="EN21" s="66"/>
      <c r="EO21" s="66"/>
      <c r="EP21" s="66"/>
      <c r="ET21" s="66"/>
      <c r="EU21" s="66"/>
      <c r="EX21" s="66"/>
      <c r="EZ21" s="66"/>
      <c r="FA21" s="66"/>
    </row>
    <row r="22" spans="1:193" s="63" customFormat="1" ht="13.5" customHeight="1" x14ac:dyDescent="0.2">
      <c r="A22" s="35" t="s">
        <v>42</v>
      </c>
      <c r="B22" s="40" t="s">
        <v>122</v>
      </c>
      <c r="C22" s="62">
        <v>183.32357945682</v>
      </c>
      <c r="D22" s="63">
        <v>183.270277549832</v>
      </c>
      <c r="E22" s="63">
        <v>183.27317787650699</v>
      </c>
      <c r="F22" s="63">
        <v>185.09433282283501</v>
      </c>
      <c r="G22" s="63">
        <v>184.968466208314</v>
      </c>
      <c r="H22" s="63">
        <v>184.79486840779799</v>
      </c>
      <c r="I22" s="63">
        <v>184.120783720351</v>
      </c>
      <c r="J22" s="63">
        <v>0.8364692335045848</v>
      </c>
      <c r="K22" s="63">
        <v>183.552103399879</v>
      </c>
      <c r="L22" s="63">
        <v>183.36299809769599</v>
      </c>
      <c r="M22" s="63">
        <v>183.427691866787</v>
      </c>
      <c r="N22" s="63">
        <v>183.88016119390301</v>
      </c>
      <c r="O22" s="63">
        <v>183.94648482695999</v>
      </c>
      <c r="P22" s="63">
        <v>183.86359119104901</v>
      </c>
      <c r="Q22" s="63">
        <v>183.67217176271231</v>
      </c>
      <c r="R22" s="63">
        <v>0.23271006447704864</v>
      </c>
      <c r="S22" s="63">
        <v>185.59090431219599</v>
      </c>
      <c r="T22" s="63">
        <v>185.47465282493201</v>
      </c>
      <c r="U22" s="63">
        <v>185.532973522144</v>
      </c>
      <c r="V22" s="63">
        <v>186.471152192278</v>
      </c>
      <c r="W22" s="63">
        <v>186.35436156066999</v>
      </c>
      <c r="X22" s="63">
        <v>186.46660402643201</v>
      </c>
      <c r="Y22" s="63">
        <v>185.98177473977532</v>
      </c>
      <c r="Z22" s="63">
        <v>0.45180112290331664</v>
      </c>
      <c r="AA22" s="63">
        <v>192.277366266294</v>
      </c>
      <c r="AB22" s="63">
        <v>192.24798952425101</v>
      </c>
      <c r="AC22" s="63">
        <v>192.229672588254</v>
      </c>
      <c r="AD22" s="63">
        <v>192.88452177037499</v>
      </c>
      <c r="AE22" s="63">
        <v>192.78718306488199</v>
      </c>
      <c r="AF22" s="63">
        <v>192.709954100907</v>
      </c>
      <c r="AG22" s="63">
        <v>192.52278121916052</v>
      </c>
      <c r="AH22" s="63">
        <v>0.27611890381644089</v>
      </c>
      <c r="AI22" s="63">
        <v>206.03364525379101</v>
      </c>
      <c r="AJ22" s="63">
        <v>206.054442347399</v>
      </c>
      <c r="AK22" s="63">
        <v>205.96021038145801</v>
      </c>
      <c r="AL22" s="63">
        <v>205.937957064057</v>
      </c>
      <c r="AM22" s="63">
        <v>205.99656376167627</v>
      </c>
      <c r="AN22" s="63">
        <v>4.8685934831963283E-2</v>
      </c>
      <c r="AO22" s="63">
        <v>198.55567715519899</v>
      </c>
      <c r="AP22" s="63">
        <v>198.53193556901499</v>
      </c>
      <c r="AQ22" s="63">
        <v>198.490242867886</v>
      </c>
      <c r="AR22" s="63">
        <v>198.764052387314</v>
      </c>
      <c r="AS22" s="63">
        <v>198.67503267610999</v>
      </c>
      <c r="AT22" s="63">
        <v>198.825317294358</v>
      </c>
      <c r="AU22" s="63">
        <v>198.64037632498034</v>
      </c>
      <c r="AV22" s="63">
        <v>0.12394447350689891</v>
      </c>
      <c r="AW22" s="63">
        <v>189.65515501870999</v>
      </c>
      <c r="AX22" s="63">
        <v>189.47025575248</v>
      </c>
      <c r="AY22" s="63">
        <v>189.5459490504</v>
      </c>
      <c r="AZ22" s="63">
        <v>189.193423705886</v>
      </c>
      <c r="BA22" s="63">
        <v>189.19261277259301</v>
      </c>
      <c r="BB22" s="63">
        <v>189.17222425313301</v>
      </c>
      <c r="BC22" s="63">
        <v>189.37160342553366</v>
      </c>
      <c r="BD22" s="63">
        <v>0.19324764131195427</v>
      </c>
      <c r="BE22" s="63">
        <v>187.02526899347299</v>
      </c>
      <c r="BF22" s="63">
        <v>186.93984547556599</v>
      </c>
      <c r="BG22" s="63">
        <v>186.94529951689199</v>
      </c>
      <c r="BH22" s="63">
        <v>187.188804398169</v>
      </c>
      <c r="BI22" s="63">
        <v>187.17580221814899</v>
      </c>
      <c r="BJ22" s="63">
        <v>187.04454152994799</v>
      </c>
      <c r="BK22" s="63">
        <v>187.05326035536618</v>
      </c>
      <c r="BL22" s="63">
        <v>9.8966920007867845E-2</v>
      </c>
      <c r="BM22" s="63">
        <v>185.741037987239</v>
      </c>
      <c r="BN22" s="63">
        <v>185.61544201054801</v>
      </c>
      <c r="BO22" s="63">
        <v>185.676597939966</v>
      </c>
      <c r="BP22" s="63">
        <v>186.20026161021801</v>
      </c>
      <c r="BQ22" s="63">
        <v>186.129393760591</v>
      </c>
      <c r="BR22" s="63">
        <v>186.139080107328</v>
      </c>
      <c r="BS22" s="63">
        <v>185.91696890264834</v>
      </c>
      <c r="BT22" s="63">
        <v>0.24302291354096989</v>
      </c>
      <c r="BU22" s="63">
        <v>194.479947636433</v>
      </c>
      <c r="BV22" s="63">
        <v>194.238417729193</v>
      </c>
      <c r="BW22" s="63">
        <v>194.36481799629601</v>
      </c>
      <c r="BX22" s="63">
        <v>194.895639540899</v>
      </c>
      <c r="BY22" s="63">
        <v>194.77644582956501</v>
      </c>
      <c r="BZ22" s="63">
        <v>194.55105374647718</v>
      </c>
      <c r="CA22" s="63">
        <v>0.2477991419155664</v>
      </c>
      <c r="CB22" s="63">
        <v>175.55611952593401</v>
      </c>
      <c r="CC22" s="63">
        <v>175.55262210431499</v>
      </c>
      <c r="CD22" s="63">
        <v>175.455038320113</v>
      </c>
      <c r="CE22" s="63">
        <v>175.378184175012</v>
      </c>
      <c r="CF22" s="63">
        <v>175.48549103134349</v>
      </c>
      <c r="CG22" s="63">
        <v>7.4055881338796009E-2</v>
      </c>
      <c r="CH22" s="63">
        <v>183.94301768419999</v>
      </c>
      <c r="CI22" s="63">
        <v>183.994754177858</v>
      </c>
      <c r="CJ22" s="63">
        <v>183.88156780856499</v>
      </c>
      <c r="CK22" s="63">
        <v>184.728884785357</v>
      </c>
      <c r="CL22" s="63">
        <v>184.68062408890901</v>
      </c>
      <c r="CM22" s="63">
        <v>184.57901048909801</v>
      </c>
      <c r="CN22" s="63">
        <v>184.30130983899781</v>
      </c>
      <c r="CO22" s="63">
        <v>0.36568435835754814</v>
      </c>
      <c r="CP22" s="63">
        <v>174.212574029536</v>
      </c>
      <c r="CQ22" s="63">
        <v>173.93879643042601</v>
      </c>
      <c r="CR22" s="63">
        <v>173.881903687136</v>
      </c>
      <c r="CS22" s="63">
        <v>174.73271127089299</v>
      </c>
      <c r="CT22" s="63">
        <v>174.70639918240599</v>
      </c>
      <c r="CU22" s="63">
        <v>174.636823780566</v>
      </c>
      <c r="CV22" s="63">
        <v>174.35153473016047</v>
      </c>
      <c r="CW22" s="63">
        <v>0.35656473790687743</v>
      </c>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c r="GJ22" s="41"/>
      <c r="GK22" s="41"/>
    </row>
    <row r="23" spans="1:193" s="56" customFormat="1" ht="13.5" customHeight="1" x14ac:dyDescent="0.2">
      <c r="A23" s="36" t="s">
        <v>43</v>
      </c>
      <c r="B23" s="33" t="s">
        <v>121</v>
      </c>
      <c r="C23" s="23">
        <v>1.29552888041032</v>
      </c>
      <c r="D23" s="24">
        <v>1.29549283526548</v>
      </c>
      <c r="E23" s="24">
        <v>1.29444505401043</v>
      </c>
      <c r="F23" s="24">
        <v>1.2967666373915401</v>
      </c>
      <c r="G23" s="24">
        <v>1.2960688356629999</v>
      </c>
      <c r="H23" s="24">
        <v>1.2960122630341</v>
      </c>
      <c r="I23" s="24">
        <v>1.2957190842958115</v>
      </c>
      <c r="J23" s="24">
        <v>7.0900947215775064E-4</v>
      </c>
      <c r="K23" s="24">
        <v>1.2949719491373299</v>
      </c>
      <c r="L23" s="24">
        <v>1.2945815243782199</v>
      </c>
      <c r="M23" s="24">
        <v>1.2951376919887301</v>
      </c>
      <c r="N23" s="24">
        <v>1.2950838390324899</v>
      </c>
      <c r="O23" s="24">
        <v>1.2952426711356799</v>
      </c>
      <c r="P23" s="24">
        <v>1.29462389320479</v>
      </c>
      <c r="Q23" s="24">
        <v>1.2949402614795398</v>
      </c>
      <c r="R23" s="24">
        <v>2.5193591135605514E-4</v>
      </c>
      <c r="S23" s="24">
        <v>1.3077437197361601</v>
      </c>
      <c r="T23" s="24">
        <v>1.30746661951105</v>
      </c>
      <c r="U23" s="24">
        <v>1.30902438204924</v>
      </c>
      <c r="V23" s="24">
        <v>1.30886211374422</v>
      </c>
      <c r="W23" s="24">
        <v>1.3087914012227699</v>
      </c>
      <c r="X23" s="24">
        <v>1.3101322916237801</v>
      </c>
      <c r="Y23" s="24">
        <v>1.3086700879812032</v>
      </c>
      <c r="Z23" s="24">
        <v>8.7765303122682673E-4</v>
      </c>
      <c r="AA23" s="24">
        <v>1.2949447541460199</v>
      </c>
      <c r="AB23" s="24">
        <v>1.29453885518373</v>
      </c>
      <c r="AC23" s="24">
        <v>1.29502964316597</v>
      </c>
      <c r="AD23" s="24">
        <v>1.2938588827705899</v>
      </c>
      <c r="AE23" s="24">
        <v>1.2938966003399199</v>
      </c>
      <c r="AF23" s="24">
        <v>1.2935744577836901</v>
      </c>
      <c r="AG23" s="24">
        <v>1.2943071988983199</v>
      </c>
      <c r="AH23" s="24">
        <v>5.6103403282277485E-4</v>
      </c>
      <c r="AI23" s="24">
        <v>1.2898267510221499</v>
      </c>
      <c r="AJ23" s="24">
        <v>1.2903949621034401</v>
      </c>
      <c r="AK23" s="24">
        <v>1.2898552141051201</v>
      </c>
      <c r="AL23" s="24">
        <v>1.2899572514556601</v>
      </c>
      <c r="AM23" s="24">
        <v>1.2900085446715925</v>
      </c>
      <c r="AN23" s="24">
        <v>2.2831372014662439E-4</v>
      </c>
      <c r="AO23" s="24">
        <v>1.29102607518277</v>
      </c>
      <c r="AP23" s="24">
        <v>1.2920609646426799</v>
      </c>
      <c r="AQ23" s="24">
        <v>1.2911419194786999</v>
      </c>
      <c r="AR23" s="24">
        <v>1.2928375181529901</v>
      </c>
      <c r="AS23" s="24">
        <v>1.2918347614790899</v>
      </c>
      <c r="AT23" s="24">
        <v>1.2929480642462401</v>
      </c>
      <c r="AU23" s="24">
        <v>1.291974883863745</v>
      </c>
      <c r="AV23" s="24">
        <v>7.4300400816383182E-4</v>
      </c>
      <c r="AW23" s="24">
        <v>1.3138450998743301</v>
      </c>
      <c r="AX23" s="24">
        <v>1.3148145079936799</v>
      </c>
      <c r="AY23" s="24">
        <v>1.31472619473444</v>
      </c>
      <c r="AZ23" s="24">
        <v>1.31580624065778</v>
      </c>
      <c r="BA23" s="24">
        <v>1.31589751294708</v>
      </c>
      <c r="BB23" s="24">
        <v>1.3158745631365201</v>
      </c>
      <c r="BC23" s="24">
        <v>1.3151606865573049</v>
      </c>
      <c r="BD23" s="24">
        <v>7.6470735776633294E-4</v>
      </c>
      <c r="BE23" s="24">
        <v>1.29874141519869</v>
      </c>
      <c r="BF23" s="24">
        <v>1.2985737778940301</v>
      </c>
      <c r="BG23" s="24">
        <v>1.29895394753786</v>
      </c>
      <c r="BH23" s="24">
        <v>1.29932581359344</v>
      </c>
      <c r="BI23" s="24">
        <v>1.29933920128971</v>
      </c>
      <c r="BJ23" s="24">
        <v>1.2990534057635199</v>
      </c>
      <c r="BK23" s="24">
        <v>1.2989979268795417</v>
      </c>
      <c r="BL23" s="24">
        <v>2.8127406965831842E-4</v>
      </c>
      <c r="BM23" s="24">
        <v>1.30906579547198</v>
      </c>
      <c r="BN23" s="24">
        <v>1.3094210400025099</v>
      </c>
      <c r="BO23" s="24">
        <v>1.3097763875813599</v>
      </c>
      <c r="BP23" s="24">
        <v>1.3108670043995001</v>
      </c>
      <c r="BQ23" s="24">
        <v>1.31113796815304</v>
      </c>
      <c r="BR23" s="24">
        <v>1.31033154262943</v>
      </c>
      <c r="BS23" s="24">
        <v>1.3100999563729701</v>
      </c>
      <c r="BT23" s="24">
        <v>7.4772725585247365E-4</v>
      </c>
      <c r="BU23" s="24">
        <v>1.37127531082413</v>
      </c>
      <c r="BV23" s="24">
        <v>1.37047896708996</v>
      </c>
      <c r="BW23" s="24">
        <v>1.3741539001401699</v>
      </c>
      <c r="BX23" s="24">
        <v>1.36054748197449</v>
      </c>
      <c r="BY23" s="24">
        <v>1.3596916841511999</v>
      </c>
      <c r="BZ23" s="24">
        <v>1.3672294688359901</v>
      </c>
      <c r="CA23" s="24">
        <v>5.9387367605134951E-3</v>
      </c>
      <c r="CB23" s="24">
        <v>1.30538974742923</v>
      </c>
      <c r="CC23" s="24">
        <v>1.3064329938204899</v>
      </c>
      <c r="CD23" s="24">
        <v>1.30638216114415</v>
      </c>
      <c r="CE23" s="24">
        <v>1.30537876906531</v>
      </c>
      <c r="CF23" s="24">
        <v>1.3058959178647951</v>
      </c>
      <c r="CG23" s="24">
        <v>5.1198986795451579E-4</v>
      </c>
      <c r="CH23" s="24">
        <v>1.3240131685804499</v>
      </c>
      <c r="CI23" s="24">
        <v>1.32475718197072</v>
      </c>
      <c r="CJ23" s="24">
        <v>1.32579941612944</v>
      </c>
      <c r="CK23" s="24">
        <v>1.32310669996876</v>
      </c>
      <c r="CL23" s="24">
        <v>1.32349140371868</v>
      </c>
      <c r="CM23" s="24">
        <v>1.322770276313</v>
      </c>
      <c r="CN23" s="24">
        <v>1.3239896911135085</v>
      </c>
      <c r="CO23" s="24">
        <v>1.0311509900667462E-3</v>
      </c>
      <c r="CP23" s="24">
        <v>1.33343311064496</v>
      </c>
      <c r="CQ23" s="24">
        <v>1.3340897420073401</v>
      </c>
      <c r="CR23" s="24">
        <v>1.3345673166585501</v>
      </c>
      <c r="CS23" s="24">
        <v>1.3358803570264099</v>
      </c>
      <c r="CT23" s="24">
        <v>1.3372347507929501</v>
      </c>
      <c r="CU23" s="24">
        <v>1.3370715895634</v>
      </c>
      <c r="CV23" s="24">
        <v>1.3353794777822683</v>
      </c>
      <c r="CW23" s="24">
        <v>1.4530157910602999E-3</v>
      </c>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row>
    <row r="24" spans="1:193" s="24" customFormat="1" ht="13.5" customHeight="1" x14ac:dyDescent="0.2">
      <c r="A24" s="36" t="s">
        <v>126</v>
      </c>
      <c r="B24" s="33" t="s">
        <v>123</v>
      </c>
      <c r="C24" s="23">
        <v>-1.81474070955225E-2</v>
      </c>
      <c r="D24" s="24">
        <v>-1.8262577809432801E-2</v>
      </c>
      <c r="E24" s="24">
        <v>-2.0325960227132199E-2</v>
      </c>
      <c r="F24" s="24">
        <v>-1.8512584719629601E-2</v>
      </c>
      <c r="G24" s="24">
        <v>-1.9516968829148499E-2</v>
      </c>
      <c r="H24" s="24">
        <v>-2.0651585321989501E-2</v>
      </c>
      <c r="I24" s="24">
        <v>-1.9236180667142517E-2</v>
      </c>
      <c r="J24" s="24">
        <v>9.9387736737758235E-4</v>
      </c>
      <c r="K24" s="24">
        <v>-1.6126355593278099E-2</v>
      </c>
      <c r="L24" s="24">
        <v>-1.7054129195060601E-2</v>
      </c>
      <c r="M24" s="24">
        <v>-1.6231311784792701E-2</v>
      </c>
      <c r="N24" s="24">
        <v>-1.61192474649384E-2</v>
      </c>
      <c r="O24" s="24">
        <v>-1.5669990279736298E-2</v>
      </c>
      <c r="P24" s="24">
        <v>-1.6416335922346301E-2</v>
      </c>
      <c r="Q24" s="24">
        <v>-1.6269561706692064E-2</v>
      </c>
      <c r="R24" s="24">
        <v>4.1656134580755802E-4</v>
      </c>
      <c r="S24" s="24">
        <v>-4.5997569976237697E-2</v>
      </c>
      <c r="T24" s="24">
        <v>-4.7475587749530097E-2</v>
      </c>
      <c r="U24" s="24">
        <v>-4.7520529759019901E-2</v>
      </c>
      <c r="V24" s="24">
        <v>-4.4731360349135399E-2</v>
      </c>
      <c r="W24" s="24">
        <v>-4.6012305833542197E-2</v>
      </c>
      <c r="X24" s="24">
        <v>-4.5484088836283597E-2</v>
      </c>
      <c r="Y24" s="24">
        <v>-4.620357375062481E-2</v>
      </c>
      <c r="Z24" s="24">
        <v>1.0096603846603913E-3</v>
      </c>
      <c r="AA24" s="24">
        <v>-3.0547389250266101E-2</v>
      </c>
      <c r="AB24" s="24">
        <v>-3.0718138209027902E-2</v>
      </c>
      <c r="AC24" s="24">
        <v>-3.0513585448395799E-2</v>
      </c>
      <c r="AD24" s="24">
        <v>-3.0830925333618801E-2</v>
      </c>
      <c r="AE24" s="24">
        <v>-3.1594416149083399E-2</v>
      </c>
      <c r="AF24" s="24">
        <v>-3.11741479717304E-2</v>
      </c>
      <c r="AG24" s="24">
        <v>-3.0896433727020403E-2</v>
      </c>
      <c r="AH24" s="24">
        <v>3.8052379596300115E-4</v>
      </c>
      <c r="AI24" s="24">
        <v>-1.36797781095821E-2</v>
      </c>
      <c r="AJ24" s="24">
        <v>-1.3637576108028999E-2</v>
      </c>
      <c r="AK24" s="24">
        <v>-1.2934462380568701E-2</v>
      </c>
      <c r="AL24" s="24">
        <v>-1.28005724601665E-2</v>
      </c>
      <c r="AM24" s="24">
        <v>-1.3263097264586575E-2</v>
      </c>
      <c r="AN24" s="24">
        <v>3.9868139299114246E-4</v>
      </c>
      <c r="AO24" s="24">
        <v>-2.1393936888174699E-2</v>
      </c>
      <c r="AP24" s="24">
        <v>-2.1400338054691E-2</v>
      </c>
      <c r="AQ24" s="24">
        <v>-2.0937995191658398E-2</v>
      </c>
      <c r="AR24" s="24">
        <v>-2.2842066589984299E-2</v>
      </c>
      <c r="AS24" s="24">
        <v>-2.1799059104055499E-2</v>
      </c>
      <c r="AT24" s="24">
        <v>-2.1490936065861301E-2</v>
      </c>
      <c r="AU24" s="24">
        <v>-2.1644055315737532E-2</v>
      </c>
      <c r="AV24" s="24">
        <v>5.9205587042822111E-4</v>
      </c>
      <c r="AW24" s="24">
        <v>-5.6213628355017801E-2</v>
      </c>
      <c r="AX24" s="24">
        <v>-5.6485183008630799E-2</v>
      </c>
      <c r="AY24" s="24">
        <v>-5.7897912305697803E-2</v>
      </c>
      <c r="AZ24" s="24">
        <v>-5.7552781824185301E-2</v>
      </c>
      <c r="BA24" s="24">
        <v>-5.7818431339137298E-2</v>
      </c>
      <c r="BB24" s="24">
        <v>-5.85530627886129E-2</v>
      </c>
      <c r="BC24" s="24">
        <v>-5.7420166603546978E-2</v>
      </c>
      <c r="BD24" s="24">
        <v>8.1831383408674768E-4</v>
      </c>
      <c r="BE24" s="24">
        <v>-5.19387680798504E-2</v>
      </c>
      <c r="BF24" s="24">
        <v>-5.3020456338925499E-2</v>
      </c>
      <c r="BG24" s="24">
        <v>-5.2965242407160697E-2</v>
      </c>
      <c r="BH24" s="24">
        <v>-5.10214603187246E-2</v>
      </c>
      <c r="BI24" s="24">
        <v>-5.0630292080849799E-2</v>
      </c>
      <c r="BJ24" s="24">
        <v>-5.1599006582328598E-2</v>
      </c>
      <c r="BK24" s="24">
        <v>-5.1862537634639931E-2</v>
      </c>
      <c r="BL24" s="24">
        <v>8.9979936592985679E-4</v>
      </c>
      <c r="BM24" s="24">
        <v>-5.0296850202843503E-2</v>
      </c>
      <c r="BN24" s="24">
        <v>-5.0447093326929399E-2</v>
      </c>
      <c r="BO24" s="24">
        <v>-5.10080613435758E-2</v>
      </c>
      <c r="BP24" s="24">
        <v>-4.9014702426302702E-2</v>
      </c>
      <c r="BQ24" s="24">
        <v>-4.8326398826844398E-2</v>
      </c>
      <c r="BR24" s="24">
        <v>-5.11721849066403E-2</v>
      </c>
      <c r="BS24" s="24">
        <v>-5.0044215172189349E-2</v>
      </c>
      <c r="BT24" s="24">
        <v>1.0358764341119866E-3</v>
      </c>
      <c r="BU24" s="24">
        <v>-1.03839811682431E-2</v>
      </c>
      <c r="BV24" s="24">
        <v>-1.60731242382877E-2</v>
      </c>
      <c r="BW24" s="24">
        <v>-1.0299611122636E-2</v>
      </c>
      <c r="BX24" s="24">
        <v>-2.87587417039511E-2</v>
      </c>
      <c r="BY24" s="24">
        <v>-2.8543379326823701E-2</v>
      </c>
      <c r="BZ24" s="24">
        <v>-1.881176751198832E-2</v>
      </c>
      <c r="CA24" s="24">
        <v>8.3021818833775643E-3</v>
      </c>
      <c r="CB24" s="24">
        <v>-7.0903707202805394E-2</v>
      </c>
      <c r="CC24" s="24">
        <v>-7.0811780968891194E-2</v>
      </c>
      <c r="CD24" s="24">
        <v>-7.1856901643816695E-2</v>
      </c>
      <c r="CE24" s="24">
        <v>-7.31142714870371E-2</v>
      </c>
      <c r="CF24" s="24">
        <v>-7.1671665325637596E-2</v>
      </c>
      <c r="CG24" s="24">
        <v>9.2797977023767768E-4</v>
      </c>
      <c r="CH24" s="24">
        <v>-8.2502096237314096E-2</v>
      </c>
      <c r="CI24" s="24">
        <v>-8.2409971178545094E-2</v>
      </c>
      <c r="CJ24" s="24">
        <v>-8.3299615991327597E-2</v>
      </c>
      <c r="CK24" s="24">
        <v>-8.2788793951915296E-2</v>
      </c>
      <c r="CL24" s="24">
        <v>-8.3686574290271806E-2</v>
      </c>
      <c r="CM24" s="24">
        <v>-8.7721572065794895E-2</v>
      </c>
      <c r="CN24" s="24">
        <v>-8.3734770619194807E-2</v>
      </c>
      <c r="CO24" s="24">
        <v>1.8373767421524495E-3</v>
      </c>
      <c r="CP24" s="24">
        <v>-9.5495347970109598E-2</v>
      </c>
      <c r="CQ24" s="24">
        <v>-9.9756004484527802E-2</v>
      </c>
      <c r="CR24" s="24">
        <v>-0.100840507127624</v>
      </c>
      <c r="CS24" s="24">
        <v>-8.5367222344090596E-2</v>
      </c>
      <c r="CT24" s="24">
        <v>-8.9844554031491497E-2</v>
      </c>
      <c r="CU24" s="24">
        <v>-8.9228795743095599E-2</v>
      </c>
      <c r="CV24" s="24">
        <v>-9.3422071950156518E-2</v>
      </c>
      <c r="CW24" s="24">
        <v>5.696682620475701E-3</v>
      </c>
    </row>
    <row r="25" spans="1:193" s="43" customFormat="1" ht="13.5" customHeight="1" thickBot="1" x14ac:dyDescent="0.25">
      <c r="A25" s="37"/>
      <c r="B25" s="42" t="s">
        <v>124</v>
      </c>
      <c r="C25" s="172">
        <v>0.952052709068261</v>
      </c>
      <c r="D25" s="43">
        <v>0.95173233522074296</v>
      </c>
      <c r="E25" s="43">
        <v>0.95118561838944704</v>
      </c>
      <c r="F25" s="43">
        <v>0.956395139113697</v>
      </c>
      <c r="G25" s="43">
        <v>0.95505657775160102</v>
      </c>
      <c r="H25" s="43">
        <v>0.95467373455469196</v>
      </c>
      <c r="I25" s="43">
        <v>0.95351601901640681</v>
      </c>
      <c r="J25" s="43">
        <v>1.9474996785699811E-3</v>
      </c>
      <c r="K25" s="43">
        <v>0.95198915065095602</v>
      </c>
      <c r="L25" s="43">
        <v>0.95085632091824601</v>
      </c>
      <c r="M25" s="43">
        <v>0.95188110557269801</v>
      </c>
      <c r="N25" s="43">
        <v>0.95409353901328997</v>
      </c>
      <c r="O25" s="43">
        <v>0.95481217536267604</v>
      </c>
      <c r="P25" s="43">
        <v>0.95372321585595299</v>
      </c>
      <c r="Q25" s="43">
        <v>0.95289258456230319</v>
      </c>
      <c r="R25" s="43">
        <v>1.4025406106363536E-3</v>
      </c>
      <c r="S25" s="43">
        <v>0.97923063864236004</v>
      </c>
      <c r="T25" s="43">
        <v>0.98116169069681503</v>
      </c>
      <c r="U25" s="43">
        <v>0.97960298250966205</v>
      </c>
      <c r="V25" s="43">
        <v>0.97502740163433399</v>
      </c>
      <c r="W25" s="43">
        <v>0.97556244749089704</v>
      </c>
      <c r="X25" s="43">
        <v>0.97523086876626397</v>
      </c>
      <c r="Y25" s="43">
        <v>0.97763600495672209</v>
      </c>
      <c r="Z25" s="43">
        <v>2.4403363557557668E-3</v>
      </c>
      <c r="AA25" s="43">
        <v>0.95029164601536098</v>
      </c>
      <c r="AB25" s="43">
        <v>0.94973500873629202</v>
      </c>
      <c r="AC25" s="43">
        <v>0.94990914047121999</v>
      </c>
      <c r="AD25" s="43">
        <v>0.94806219965318606</v>
      </c>
      <c r="AE25" s="43">
        <v>0.94894024467431004</v>
      </c>
      <c r="AF25" s="43">
        <v>0.94868727980311496</v>
      </c>
      <c r="AG25" s="43">
        <v>0.94927091989224743</v>
      </c>
      <c r="AH25" s="43">
        <v>7.7196418858154956E-4</v>
      </c>
      <c r="AI25" s="43">
        <v>0.95202353276295404</v>
      </c>
      <c r="AJ25" s="43">
        <v>0.95307382621015602</v>
      </c>
      <c r="AK25" s="43">
        <v>0.95385207341617095</v>
      </c>
      <c r="AL25" s="43">
        <v>0.95390078398410005</v>
      </c>
      <c r="AM25" s="43">
        <v>0.95321255409334515</v>
      </c>
      <c r="AN25" s="43">
        <v>7.608650498766628E-4</v>
      </c>
      <c r="AO25" s="43">
        <v>0.94616800451405003</v>
      </c>
      <c r="AP25" s="43">
        <v>0.94737958243434905</v>
      </c>
      <c r="AQ25" s="43">
        <v>0.94548085915817903</v>
      </c>
      <c r="AR25" s="43">
        <v>0.94790205525441595</v>
      </c>
      <c r="AS25" s="43">
        <v>0.94443119132396802</v>
      </c>
      <c r="AT25" s="43">
        <v>0.94788694947164698</v>
      </c>
      <c r="AU25" s="43">
        <v>0.94654144035943488</v>
      </c>
      <c r="AV25" s="43">
        <v>1.2962502078428622E-3</v>
      </c>
      <c r="AW25" s="43">
        <v>0.97520232979296395</v>
      </c>
      <c r="AX25" s="43">
        <v>0.97687060970414596</v>
      </c>
      <c r="AY25" s="43">
        <v>0.97702203266417498</v>
      </c>
      <c r="AZ25" s="43">
        <v>0.97481277558604795</v>
      </c>
      <c r="BA25" s="43">
        <v>0.97527708396657897</v>
      </c>
      <c r="BB25" s="43">
        <v>0.97570576264146003</v>
      </c>
      <c r="BC25" s="43">
        <v>0.97581509905922859</v>
      </c>
      <c r="BD25" s="43">
        <v>8.4185753535652842E-4</v>
      </c>
      <c r="BE25" s="43">
        <v>0.97981177916075402</v>
      </c>
      <c r="BF25" s="43">
        <v>0.97961501230255599</v>
      </c>
      <c r="BG25" s="43">
        <v>0.97971587546829797</v>
      </c>
      <c r="BH25" s="43">
        <v>0.97929011617066197</v>
      </c>
      <c r="BI25" s="43">
        <v>0.97940300108254696</v>
      </c>
      <c r="BJ25" s="43">
        <v>0.979465838378063</v>
      </c>
      <c r="BK25" s="43">
        <v>0.97955027042714671</v>
      </c>
      <c r="BL25" s="43">
        <v>1.8096989886790373E-4</v>
      </c>
      <c r="BM25" s="43">
        <v>0.98286342431687601</v>
      </c>
      <c r="BN25" s="43">
        <v>0.98248854203140601</v>
      </c>
      <c r="BO25" s="43">
        <v>0.98337867961432202</v>
      </c>
      <c r="BP25" s="43">
        <v>0.97871953714552595</v>
      </c>
      <c r="BQ25" s="43">
        <v>0.98053847117191795</v>
      </c>
      <c r="BR25" s="43">
        <v>0.98011554571744197</v>
      </c>
      <c r="BS25" s="43">
        <v>0.98135069999958147</v>
      </c>
      <c r="BT25" s="43">
        <v>1.6735222536644488E-3</v>
      </c>
      <c r="BU25" s="43">
        <v>1.0572254849596501</v>
      </c>
      <c r="BV25" s="43">
        <v>1.0582179886959899</v>
      </c>
      <c r="BW25" s="43">
        <v>1.0689917725095901</v>
      </c>
      <c r="BX25" s="43">
        <v>1.0340904551185699</v>
      </c>
      <c r="BY25" s="43">
        <v>1.03713719275993</v>
      </c>
      <c r="BZ25" s="43">
        <v>1.0511325788087462</v>
      </c>
      <c r="CA25" s="43">
        <v>1.3361004070090719E-2</v>
      </c>
      <c r="CB25" s="43">
        <v>0.98512542364827005</v>
      </c>
      <c r="CC25" s="43">
        <v>0.98668627975668799</v>
      </c>
      <c r="CD25" s="43">
        <v>0.98719306854794897</v>
      </c>
      <c r="CE25" s="43">
        <v>0.98594226227105497</v>
      </c>
      <c r="CF25" s="43">
        <v>0.98623675855599058</v>
      </c>
      <c r="CG25" s="43">
        <v>7.8076748292224877E-4</v>
      </c>
      <c r="CH25" s="43">
        <v>1.01816155333515</v>
      </c>
      <c r="CI25" s="43">
        <v>1.02016156334708</v>
      </c>
      <c r="CJ25" s="43">
        <v>1.0189309480891</v>
      </c>
      <c r="CK25" s="43">
        <v>1.0217482363383801</v>
      </c>
      <c r="CL25" s="43">
        <v>1.02321302115372</v>
      </c>
      <c r="CM25" s="43">
        <v>1.02600978959668</v>
      </c>
      <c r="CN25" s="43">
        <v>1.0213708519766851</v>
      </c>
      <c r="CO25" s="43">
        <v>2.6699206048238396E-3</v>
      </c>
      <c r="CP25" s="43">
        <v>1.0081174921907099</v>
      </c>
      <c r="CQ25" s="43">
        <v>1.01258792311178</v>
      </c>
      <c r="CR25" s="43">
        <v>1.0143058506356999</v>
      </c>
      <c r="CS25" s="43">
        <v>1.0065502881663699</v>
      </c>
      <c r="CT25" s="43">
        <v>1.0040146528229801</v>
      </c>
      <c r="CU25" s="43">
        <v>1.01025861322773</v>
      </c>
      <c r="CV25" s="43">
        <v>1.0093058033592117</v>
      </c>
      <c r="CW25" s="43">
        <v>3.5043271082832758E-3</v>
      </c>
    </row>
    <row r="26" spans="1:193" s="55" customFormat="1" ht="13.5" customHeight="1" x14ac:dyDescent="0.2">
      <c r="A26" s="36" t="s">
        <v>42</v>
      </c>
      <c r="B26" s="32" t="s">
        <v>122</v>
      </c>
      <c r="C26" s="177">
        <v>2.4475357346636999</v>
      </c>
      <c r="D26" s="67">
        <v>2.4479552637744799</v>
      </c>
      <c r="E26" s="67">
        <v>2.4479324327193899</v>
      </c>
      <c r="F26" s="67">
        <v>2.4336673711189398</v>
      </c>
      <c r="G26" s="67">
        <v>2.4346487567003101</v>
      </c>
      <c r="H26" s="67">
        <v>2.4360033999592199</v>
      </c>
      <c r="I26" s="67">
        <v>2.4412904931560067</v>
      </c>
      <c r="J26" s="67">
        <v>6.5538230224854955E-3</v>
      </c>
      <c r="K26" s="67">
        <v>2.4457384479127899</v>
      </c>
      <c r="L26" s="67">
        <v>2.4472255565365999</v>
      </c>
      <c r="M26" s="67">
        <v>2.4467166375080298</v>
      </c>
      <c r="N26" s="67">
        <v>2.4431622589172499</v>
      </c>
      <c r="O26" s="67">
        <v>2.4426419878679599</v>
      </c>
      <c r="P26" s="67">
        <v>2.44329227043101</v>
      </c>
      <c r="Q26" s="67">
        <v>2.4447961931956068</v>
      </c>
      <c r="R26" s="67">
        <v>1.8280172342940769E-3</v>
      </c>
      <c r="S26" s="67">
        <v>2.42980208822167</v>
      </c>
      <c r="T26" s="67">
        <v>2.4307060549005102</v>
      </c>
      <c r="U26" s="67">
        <v>2.4302524848099401</v>
      </c>
      <c r="V26" s="67">
        <v>2.42297563764145</v>
      </c>
      <c r="W26" s="67">
        <v>2.4238795096370001</v>
      </c>
      <c r="X26" s="67">
        <v>2.4230108264428099</v>
      </c>
      <c r="Y26" s="67">
        <v>2.426771100275563</v>
      </c>
      <c r="Z26" s="67">
        <v>3.5046941481223885E-3</v>
      </c>
      <c r="AA26" s="67">
        <v>2.3787391475875599</v>
      </c>
      <c r="AB26" s="67">
        <v>2.3789595839229301</v>
      </c>
      <c r="AC26" s="67">
        <v>2.3790970470598198</v>
      </c>
      <c r="AD26" s="67">
        <v>2.3741907174985801</v>
      </c>
      <c r="AE26" s="67">
        <v>2.3749189538142002</v>
      </c>
      <c r="AF26" s="67">
        <v>2.3754970014004901</v>
      </c>
      <c r="AG26" s="67">
        <v>2.3769004085472631</v>
      </c>
      <c r="AH26" s="67">
        <v>2.0689983606814745E-3</v>
      </c>
      <c r="AI26" s="67">
        <v>2.2790481464239898</v>
      </c>
      <c r="AJ26" s="67">
        <v>2.27890252773352</v>
      </c>
      <c r="AK26" s="67">
        <v>2.2795624459739301</v>
      </c>
      <c r="AL26" s="67">
        <v>2.2797183328082302</v>
      </c>
      <c r="AM26" s="67">
        <v>2.2793078632349175</v>
      </c>
      <c r="AN26" s="67">
        <v>3.4097189480598113E-4</v>
      </c>
      <c r="AO26" s="67">
        <v>2.3323844835260701</v>
      </c>
      <c r="AP26" s="67">
        <v>2.3325569989488302</v>
      </c>
      <c r="AQ26" s="67">
        <v>2.33286000395282</v>
      </c>
      <c r="AR26" s="67">
        <v>2.3308712340233302</v>
      </c>
      <c r="AS26" s="67">
        <v>2.3315175131784001</v>
      </c>
      <c r="AT26" s="67">
        <v>2.3304266216417502</v>
      </c>
      <c r="AU26" s="67">
        <v>2.3317694758785334</v>
      </c>
      <c r="AV26" s="67">
        <v>9.0011662277077046E-4</v>
      </c>
      <c r="AW26" s="67">
        <v>2.39854950881359</v>
      </c>
      <c r="AX26" s="67">
        <v>2.3999567121717602</v>
      </c>
      <c r="AY26" s="67">
        <v>2.39938047112663</v>
      </c>
      <c r="AZ26" s="67">
        <v>2.4020661528897298</v>
      </c>
      <c r="BA26" s="67">
        <v>2.4020723366773402</v>
      </c>
      <c r="BB26" s="67">
        <v>2.4022278184402599</v>
      </c>
      <c r="BC26" s="67">
        <v>2.4007088333532183</v>
      </c>
      <c r="BD26" s="67">
        <v>1.4720557211944411E-3</v>
      </c>
      <c r="BE26" s="67">
        <v>2.4186948890059301</v>
      </c>
      <c r="BF26" s="67">
        <v>2.4193539883873201</v>
      </c>
      <c r="BG26" s="67">
        <v>2.4193118978229902</v>
      </c>
      <c r="BH26" s="67">
        <v>2.41743394373872</v>
      </c>
      <c r="BI26" s="67">
        <v>2.4175341571686899</v>
      </c>
      <c r="BJ26" s="67">
        <v>2.4185462301618399</v>
      </c>
      <c r="BK26" s="67">
        <v>2.418479184380915</v>
      </c>
      <c r="BL26" s="67">
        <v>7.6325200951475884E-4</v>
      </c>
      <c r="BM26" s="67">
        <v>2.4286354925395601</v>
      </c>
      <c r="BN26" s="67">
        <v>2.42961135648375</v>
      </c>
      <c r="BO26" s="67">
        <v>2.4291361006344698</v>
      </c>
      <c r="BP26" s="67">
        <v>2.4250729950115999</v>
      </c>
      <c r="BQ26" s="67">
        <v>2.4256221894954502</v>
      </c>
      <c r="BR26" s="67">
        <v>2.4255471122574499</v>
      </c>
      <c r="BS26" s="67">
        <v>2.427270874403713</v>
      </c>
      <c r="BT26" s="67">
        <v>1.8858817390219793E-3</v>
      </c>
      <c r="BU26" s="67">
        <v>2.3623066848524901</v>
      </c>
      <c r="BV26" s="67">
        <v>2.3640995203616502</v>
      </c>
      <c r="BW26" s="67">
        <v>2.3631609947489798</v>
      </c>
      <c r="BX26" s="67">
        <v>2.35922628178306</v>
      </c>
      <c r="BY26" s="67">
        <v>2.3601088709551701</v>
      </c>
      <c r="BZ26" s="67">
        <v>2.3617804705402698</v>
      </c>
      <c r="CA26" s="67">
        <v>1.8373277360137117E-3</v>
      </c>
      <c r="CB26" s="67">
        <v>2.5099958084047098</v>
      </c>
      <c r="CC26" s="67">
        <v>2.5100245500008498</v>
      </c>
      <c r="CD26" s="67">
        <v>2.5108267185062099</v>
      </c>
      <c r="CE26" s="67">
        <v>2.5114587971616702</v>
      </c>
      <c r="CF26" s="67">
        <v>2.51057646851836</v>
      </c>
      <c r="CG26" s="67">
        <v>6.0887377771985489E-4</v>
      </c>
      <c r="CH26" s="67">
        <v>2.4426691809769299</v>
      </c>
      <c r="CI26" s="67">
        <v>2.4422634602870001</v>
      </c>
      <c r="CJ26" s="67">
        <v>2.4431512228804002</v>
      </c>
      <c r="CK26" s="67">
        <v>2.4365186266263299</v>
      </c>
      <c r="CL26" s="67">
        <v>2.43689558209801</v>
      </c>
      <c r="CM26" s="67">
        <v>2.4376895894928499</v>
      </c>
      <c r="CN26" s="67">
        <v>2.4398646103935868</v>
      </c>
      <c r="CO26" s="67">
        <v>2.8624980615971568E-3</v>
      </c>
      <c r="CP26" s="67">
        <v>2.5210793387153201</v>
      </c>
      <c r="CQ26" s="67">
        <v>2.5233483383486499</v>
      </c>
      <c r="CR26" s="67">
        <v>2.52382029921419</v>
      </c>
      <c r="CS26" s="67">
        <v>2.5167783780428898</v>
      </c>
      <c r="CT26" s="67">
        <v>2.51699564233021</v>
      </c>
      <c r="CU26" s="67">
        <v>2.51757029832426</v>
      </c>
      <c r="CV26" s="67">
        <v>2.5199320491625867</v>
      </c>
      <c r="CW26" s="67">
        <v>2.9510390041247122E-3</v>
      </c>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c r="GH26" s="67"/>
      <c r="GI26" s="67"/>
      <c r="GJ26" s="67"/>
      <c r="GK26" s="67"/>
    </row>
    <row r="27" spans="1:193" s="56" customFormat="1" ht="13.5" customHeight="1" x14ac:dyDescent="0.2">
      <c r="A27" s="36" t="s">
        <v>43</v>
      </c>
      <c r="B27" s="33" t="s">
        <v>121</v>
      </c>
      <c r="C27" s="23">
        <v>0.373541176969441</v>
      </c>
      <c r="D27" s="24">
        <v>0.37350103670245299</v>
      </c>
      <c r="E27" s="24">
        <v>0.37233372770301898</v>
      </c>
      <c r="F27" s="24">
        <v>0.37491887945904101</v>
      </c>
      <c r="G27" s="24">
        <v>0.37414234340185298</v>
      </c>
      <c r="H27" s="24">
        <v>0.37407936925246299</v>
      </c>
      <c r="I27" s="24">
        <v>0.37375275558137827</v>
      </c>
      <c r="J27" s="24">
        <v>7.8952180470780631E-4</v>
      </c>
      <c r="K27" s="24">
        <v>0.372920847503518</v>
      </c>
      <c r="L27" s="24">
        <v>0.37248581970907801</v>
      </c>
      <c r="M27" s="24">
        <v>0.373105485548406</v>
      </c>
      <c r="N27" s="24">
        <v>0.37304549578152202</v>
      </c>
      <c r="O27" s="24">
        <v>0.37322242041785503</v>
      </c>
      <c r="P27" s="24">
        <v>0.37253303519501202</v>
      </c>
      <c r="Q27" s="24">
        <v>0.37288551735923181</v>
      </c>
      <c r="R27" s="24">
        <v>2.8069345007306859E-4</v>
      </c>
      <c r="S27" s="24">
        <v>0.38707984168308401</v>
      </c>
      <c r="T27" s="24">
        <v>0.38677411398226702</v>
      </c>
      <c r="U27" s="24">
        <v>0.38849196934880098</v>
      </c>
      <c r="V27" s="24">
        <v>0.38831311997574303</v>
      </c>
      <c r="W27" s="24">
        <v>0.388235174897475</v>
      </c>
      <c r="X27" s="24">
        <v>0.38971249636830702</v>
      </c>
      <c r="Y27" s="24">
        <v>0.38810111937594621</v>
      </c>
      <c r="Z27" s="24">
        <v>9.6748523595526479E-4</v>
      </c>
      <c r="AA27" s="24">
        <v>0.37289054994293802</v>
      </c>
      <c r="AB27" s="24">
        <v>0.37243826793374801</v>
      </c>
      <c r="AC27" s="24">
        <v>0.37298512150957602</v>
      </c>
      <c r="AD27" s="24">
        <v>0.37168027557688998</v>
      </c>
      <c r="AE27" s="24">
        <v>0.37172233128932303</v>
      </c>
      <c r="AF27" s="24">
        <v>0.371363097535366</v>
      </c>
      <c r="AG27" s="24">
        <v>0.37217994063130683</v>
      </c>
      <c r="AH27" s="24">
        <v>6.2534243359888735E-4</v>
      </c>
      <c r="AI27" s="24">
        <v>0.36717729648053898</v>
      </c>
      <c r="AJ27" s="24">
        <v>0.367812711118152</v>
      </c>
      <c r="AK27" s="24">
        <v>0.36720913261321297</v>
      </c>
      <c r="AL27" s="24">
        <v>0.36732325624169399</v>
      </c>
      <c r="AM27" s="24">
        <v>0.36738059911339949</v>
      </c>
      <c r="AN27" s="24">
        <v>2.55314370336305E-4</v>
      </c>
      <c r="AO27" s="24">
        <v>0.36851813941890699</v>
      </c>
      <c r="AP27" s="24">
        <v>0.36967414380322899</v>
      </c>
      <c r="AQ27" s="24">
        <v>0.36864758722532498</v>
      </c>
      <c r="AR27" s="24">
        <v>0.37054097082910198</v>
      </c>
      <c r="AS27" s="24">
        <v>0.36942154678091998</v>
      </c>
      <c r="AT27" s="24">
        <v>0.37066432545038602</v>
      </c>
      <c r="AU27" s="24">
        <v>0.36957778558464477</v>
      </c>
      <c r="AV27" s="24">
        <v>8.29669527513536E-4</v>
      </c>
      <c r="AW27" s="24">
        <v>0.39379519436936899</v>
      </c>
      <c r="AX27" s="24">
        <v>0.39485928067830001</v>
      </c>
      <c r="AY27" s="24">
        <v>0.39476237470451803</v>
      </c>
      <c r="AZ27" s="24">
        <v>0.39594706033251598</v>
      </c>
      <c r="BA27" s="24">
        <v>0.396047130926724</v>
      </c>
      <c r="BB27" s="24">
        <v>0.39602196949409901</v>
      </c>
      <c r="BC27" s="24">
        <v>0.39523883508425434</v>
      </c>
      <c r="BD27" s="24">
        <v>8.3898740845977037E-4</v>
      </c>
      <c r="BE27" s="24">
        <v>0.377114212812864</v>
      </c>
      <c r="BF27" s="24">
        <v>0.37692798242459302</v>
      </c>
      <c r="BG27" s="24">
        <v>0.37735028310565799</v>
      </c>
      <c r="BH27" s="24">
        <v>0.37776324042145198</v>
      </c>
      <c r="BI27" s="24">
        <v>0.37777810525621403</v>
      </c>
      <c r="BJ27" s="24">
        <v>0.37746074306168598</v>
      </c>
      <c r="BK27" s="24">
        <v>0.37739909451374448</v>
      </c>
      <c r="BL27" s="24">
        <v>3.1239362618106349E-4</v>
      </c>
      <c r="BM27" s="24">
        <v>0.38853761096965</v>
      </c>
      <c r="BN27" s="24">
        <v>0.38892906569739299</v>
      </c>
      <c r="BO27" s="24">
        <v>0.38932052774416298</v>
      </c>
      <c r="BP27" s="24">
        <v>0.39052132261056099</v>
      </c>
      <c r="BQ27" s="24">
        <v>0.39081950516092201</v>
      </c>
      <c r="BR27" s="24">
        <v>0.38993189144984802</v>
      </c>
      <c r="BS27" s="24">
        <v>0.38967665393875617</v>
      </c>
      <c r="BT27" s="24">
        <v>8.2339269679104136E-4</v>
      </c>
      <c r="BU27" s="24">
        <v>0.455518249954592</v>
      </c>
      <c r="BV27" s="24">
        <v>0.454680187114542</v>
      </c>
      <c r="BW27" s="24">
        <v>0.45854358969839298</v>
      </c>
      <c r="BX27" s="24">
        <v>0.44418730632208497</v>
      </c>
      <c r="BY27" s="24">
        <v>0.44327955134835201</v>
      </c>
      <c r="BZ27" s="24">
        <v>0.45124177688759276</v>
      </c>
      <c r="CA27" s="24">
        <v>6.2704058497497391E-3</v>
      </c>
      <c r="CB27" s="24">
        <v>0.38448061348836399</v>
      </c>
      <c r="CC27" s="24">
        <v>0.38563313157572898</v>
      </c>
      <c r="CD27" s="24">
        <v>0.385576995916877</v>
      </c>
      <c r="CE27" s="24">
        <v>0.38446848033210401</v>
      </c>
      <c r="CF27" s="24">
        <v>0.38503980532826843</v>
      </c>
      <c r="CG27" s="24">
        <v>5.6562300374746676E-4</v>
      </c>
      <c r="CH27" s="24">
        <v>0.40491747120194699</v>
      </c>
      <c r="CI27" s="24">
        <v>0.40572794875543899</v>
      </c>
      <c r="CJ27" s="24">
        <v>0.40686252262630102</v>
      </c>
      <c r="CK27" s="24">
        <v>0.40392941030039903</v>
      </c>
      <c r="CL27" s="24">
        <v>0.40434882433636199</v>
      </c>
      <c r="CM27" s="24">
        <v>0.40356253251524599</v>
      </c>
      <c r="CN27" s="24">
        <v>0.40489145162261569</v>
      </c>
      <c r="CO27" s="24">
        <v>1.1233520704177439E-3</v>
      </c>
      <c r="CP27" s="24">
        <v>0.41514545641402401</v>
      </c>
      <c r="CQ27" s="24">
        <v>0.41585571749267602</v>
      </c>
      <c r="CR27" s="24">
        <v>0.41637207802396098</v>
      </c>
      <c r="CS27" s="24">
        <v>0.41779080417876902</v>
      </c>
      <c r="CT27" s="24">
        <v>0.41925275195041001</v>
      </c>
      <c r="CU27" s="24">
        <v>0.41907671235952298</v>
      </c>
      <c r="CV27" s="24">
        <v>0.41724892006989384</v>
      </c>
      <c r="CW27" s="24">
        <v>1.569725559511361E-3</v>
      </c>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c r="GK27" s="24"/>
    </row>
    <row r="28" spans="1:193" s="24" customFormat="1" ht="13.5" customHeight="1" x14ac:dyDescent="0.2">
      <c r="A28" s="36" t="s">
        <v>74</v>
      </c>
      <c r="B28" s="33" t="s">
        <v>123</v>
      </c>
      <c r="C28" s="23">
        <v>1.81474070955218E-2</v>
      </c>
      <c r="D28" s="24">
        <v>1.8262577809432499E-2</v>
      </c>
      <c r="E28" s="24">
        <v>2.0325960227133E-2</v>
      </c>
      <c r="F28" s="24">
        <v>1.8512584719630399E-2</v>
      </c>
      <c r="G28" s="24">
        <v>1.95169688291476E-2</v>
      </c>
      <c r="H28" s="24">
        <v>2.06515853219887E-2</v>
      </c>
      <c r="I28" s="24">
        <v>1.923618066714233E-2</v>
      </c>
      <c r="J28" s="24">
        <v>9.9387736737757649E-4</v>
      </c>
      <c r="K28" s="24">
        <v>1.6126355593280298E-2</v>
      </c>
      <c r="L28" s="24">
        <v>1.7054129195059799E-2</v>
      </c>
      <c r="M28" s="24">
        <v>1.62313117847919E-2</v>
      </c>
      <c r="N28" s="24">
        <v>1.61192474649367E-2</v>
      </c>
      <c r="O28" s="24">
        <v>1.5669990279736999E-2</v>
      </c>
      <c r="P28" s="24">
        <v>1.6416335922345801E-2</v>
      </c>
      <c r="Q28" s="24">
        <v>1.6269561706691919E-2</v>
      </c>
      <c r="R28" s="24">
        <v>4.1656134580709739E-4</v>
      </c>
      <c r="S28" s="24">
        <v>4.59975699762371E-2</v>
      </c>
      <c r="T28" s="24">
        <v>4.7475587749529903E-2</v>
      </c>
      <c r="U28" s="24">
        <v>4.7520529759021997E-2</v>
      </c>
      <c r="V28" s="24">
        <v>4.4731360349137397E-2</v>
      </c>
      <c r="W28" s="24">
        <v>4.6012305833543599E-2</v>
      </c>
      <c r="X28" s="24">
        <v>4.5484088836283298E-2</v>
      </c>
      <c r="Y28" s="24">
        <v>4.6203573750625553E-2</v>
      </c>
      <c r="Z28" s="24">
        <v>1.0096603846603317E-3</v>
      </c>
      <c r="AA28" s="24">
        <v>3.05473892502654E-2</v>
      </c>
      <c r="AB28" s="24">
        <v>3.07181382090277E-2</v>
      </c>
      <c r="AC28" s="24">
        <v>3.0513585448395501E-2</v>
      </c>
      <c r="AD28" s="24">
        <v>3.0830925333620501E-2</v>
      </c>
      <c r="AE28" s="24">
        <v>3.1594416149082601E-2</v>
      </c>
      <c r="AF28" s="24">
        <v>3.1174147971731701E-2</v>
      </c>
      <c r="AG28" s="24">
        <v>3.089643372702057E-2</v>
      </c>
      <c r="AH28" s="24">
        <v>3.8052379596303953E-4</v>
      </c>
      <c r="AI28" s="24">
        <v>1.36797781095818E-2</v>
      </c>
      <c r="AJ28" s="24">
        <v>1.36375761080271E-2</v>
      </c>
      <c r="AK28" s="24">
        <v>1.2934462380569599E-2</v>
      </c>
      <c r="AL28" s="24">
        <v>1.2800572460166E-2</v>
      </c>
      <c r="AM28" s="24">
        <v>1.3263097264586124E-2</v>
      </c>
      <c r="AN28" s="24">
        <v>3.986813929905777E-4</v>
      </c>
      <c r="AO28" s="24">
        <v>2.1393936888173998E-2</v>
      </c>
      <c r="AP28" s="24">
        <v>2.1400338054691399E-2</v>
      </c>
      <c r="AQ28" s="24">
        <v>2.0937995191657899E-2</v>
      </c>
      <c r="AR28" s="24">
        <v>2.28420665899845E-2</v>
      </c>
      <c r="AS28" s="24">
        <v>2.17990591040551E-2</v>
      </c>
      <c r="AT28" s="24">
        <v>2.1490936065861398E-2</v>
      </c>
      <c r="AU28" s="24">
        <v>2.164405531573738E-2</v>
      </c>
      <c r="AV28" s="24">
        <v>5.9205587042838873E-4</v>
      </c>
      <c r="AW28" s="24">
        <v>5.6213628355017801E-2</v>
      </c>
      <c r="AX28" s="24">
        <v>5.6485183008630202E-2</v>
      </c>
      <c r="AY28" s="24">
        <v>5.7897912305697102E-2</v>
      </c>
      <c r="AZ28" s="24">
        <v>5.75527818241846E-2</v>
      </c>
      <c r="BA28" s="24">
        <v>5.7818431339137E-2</v>
      </c>
      <c r="BB28" s="24">
        <v>5.8553062788612803E-2</v>
      </c>
      <c r="BC28" s="24">
        <v>5.7420166603546596E-2</v>
      </c>
      <c r="BD28" s="24">
        <v>8.183138340867274E-4</v>
      </c>
      <c r="BE28" s="24">
        <v>5.1938768079849901E-2</v>
      </c>
      <c r="BF28" s="24">
        <v>5.3020456338924098E-2</v>
      </c>
      <c r="BG28" s="24">
        <v>5.2965242407161703E-2</v>
      </c>
      <c r="BH28" s="24">
        <v>5.1021460318723497E-2</v>
      </c>
      <c r="BI28" s="24">
        <v>5.0630292080850001E-2</v>
      </c>
      <c r="BJ28" s="24">
        <v>5.1599006582326697E-2</v>
      </c>
      <c r="BK28" s="24">
        <v>5.186253763463932E-2</v>
      </c>
      <c r="BL28" s="24">
        <v>8.9979936592997345E-4</v>
      </c>
      <c r="BM28" s="24">
        <v>5.0296850202842698E-2</v>
      </c>
      <c r="BN28" s="24">
        <v>5.0447093326927997E-2</v>
      </c>
      <c r="BO28" s="24">
        <v>5.1008061343575203E-2</v>
      </c>
      <c r="BP28" s="24">
        <v>4.9014702426303999E-2</v>
      </c>
      <c r="BQ28" s="24">
        <v>4.8326398826845501E-2</v>
      </c>
      <c r="BR28" s="24">
        <v>5.1172184906638898E-2</v>
      </c>
      <c r="BS28" s="24">
        <v>5.0044215172189051E-2</v>
      </c>
      <c r="BT28" s="24">
        <v>1.0358764341109963E-3</v>
      </c>
      <c r="BU28" s="24">
        <v>1.0383981168242899E-2</v>
      </c>
      <c r="BV28" s="24">
        <v>1.6073124238286201E-2</v>
      </c>
      <c r="BW28" s="24">
        <v>1.0299611122636301E-2</v>
      </c>
      <c r="BX28" s="24">
        <v>2.87587417039501E-2</v>
      </c>
      <c r="BY28" s="24">
        <v>2.8543379326822899E-2</v>
      </c>
      <c r="BZ28" s="24">
        <v>1.8811767511987678E-2</v>
      </c>
      <c r="CA28" s="24">
        <v>8.3021818833772139E-3</v>
      </c>
      <c r="CB28" s="24">
        <v>7.0903707202806504E-2</v>
      </c>
      <c r="CC28" s="24">
        <v>7.0811780968891999E-2</v>
      </c>
      <c r="CD28" s="24">
        <v>7.1856901643815405E-2</v>
      </c>
      <c r="CE28" s="24">
        <v>7.3114271487037294E-2</v>
      </c>
      <c r="CF28" s="24">
        <v>7.1671665325637804E-2</v>
      </c>
      <c r="CG28" s="24">
        <v>9.2797977023727262E-4</v>
      </c>
      <c r="CH28" s="24">
        <v>8.2502096237313999E-2</v>
      </c>
      <c r="CI28" s="24">
        <v>8.2409971178544497E-2</v>
      </c>
      <c r="CJ28" s="24">
        <v>8.3299615991327597E-2</v>
      </c>
      <c r="CK28" s="24">
        <v>8.2788793951914796E-2</v>
      </c>
      <c r="CL28" s="24">
        <v>8.3686574290270405E-2</v>
      </c>
      <c r="CM28" s="24">
        <v>8.7721572065794701E-2</v>
      </c>
      <c r="CN28" s="24">
        <v>8.3734770619194321E-2</v>
      </c>
      <c r="CO28" s="24">
        <v>1.8373767421525108E-3</v>
      </c>
      <c r="CP28" s="24">
        <v>9.5495347970108599E-2</v>
      </c>
      <c r="CQ28" s="24">
        <v>9.9756004484526803E-2</v>
      </c>
      <c r="CR28" s="24">
        <v>0.10084050712762301</v>
      </c>
      <c r="CS28" s="24">
        <v>8.5367222344090998E-2</v>
      </c>
      <c r="CT28" s="24">
        <v>8.9844554031492205E-2</v>
      </c>
      <c r="CU28" s="24">
        <v>8.9228795743094794E-2</v>
      </c>
      <c r="CV28" s="24">
        <v>9.3422071950156074E-2</v>
      </c>
      <c r="CW28" s="24">
        <v>5.6966826204751693E-3</v>
      </c>
    </row>
    <row r="29" spans="1:193" s="46" customFormat="1" ht="13.5" customHeight="1" thickBot="1" x14ac:dyDescent="0.25">
      <c r="A29" s="36"/>
      <c r="B29" s="44" t="s">
        <v>124</v>
      </c>
      <c r="C29" s="45">
        <v>0.95205270906826001</v>
      </c>
      <c r="D29" s="46">
        <v>0.95173233522074197</v>
      </c>
      <c r="E29" s="46">
        <v>0.95118561838944804</v>
      </c>
      <c r="F29" s="46">
        <v>0.956395139113697</v>
      </c>
      <c r="G29" s="46">
        <v>0.95505657775159902</v>
      </c>
      <c r="H29" s="46">
        <v>0.95467373455469196</v>
      </c>
      <c r="I29" s="46">
        <v>0.95351601901640637</v>
      </c>
      <c r="J29" s="46">
        <v>1.9474996785697962E-3</v>
      </c>
      <c r="K29" s="46">
        <v>0.95198915065095502</v>
      </c>
      <c r="L29" s="46">
        <v>0.95085632091824701</v>
      </c>
      <c r="M29" s="46">
        <v>0.95188110557269801</v>
      </c>
      <c r="N29" s="46">
        <v>0.95409353901328997</v>
      </c>
      <c r="O29" s="46">
        <v>0.95481217536267504</v>
      </c>
      <c r="P29" s="46">
        <v>0.95372321585595399</v>
      </c>
      <c r="Q29" s="46">
        <v>0.95289258456230319</v>
      </c>
      <c r="R29" s="46">
        <v>1.4025406106360897E-3</v>
      </c>
      <c r="S29" s="46">
        <v>0.97923063864236104</v>
      </c>
      <c r="T29" s="46">
        <v>0.98116169069681602</v>
      </c>
      <c r="U29" s="46">
        <v>0.97960298250966105</v>
      </c>
      <c r="V29" s="46">
        <v>0.97502740163433499</v>
      </c>
      <c r="W29" s="46">
        <v>0.97556244749089505</v>
      </c>
      <c r="X29" s="46">
        <v>0.97523086876626497</v>
      </c>
      <c r="Y29" s="46">
        <v>0.97763600495672209</v>
      </c>
      <c r="Z29" s="46">
        <v>2.4403363557559225E-3</v>
      </c>
      <c r="AA29" s="46">
        <v>0.95029164601535898</v>
      </c>
      <c r="AB29" s="46">
        <v>0.94973500873629302</v>
      </c>
      <c r="AC29" s="46">
        <v>0.94990914047122099</v>
      </c>
      <c r="AD29" s="46">
        <v>0.94806219965318606</v>
      </c>
      <c r="AE29" s="46">
        <v>0.94894024467430904</v>
      </c>
      <c r="AF29" s="46">
        <v>0.94868727980311396</v>
      </c>
      <c r="AG29" s="46">
        <v>0.94927091989224699</v>
      </c>
      <c r="AH29" s="46">
        <v>7.7196418858154414E-4</v>
      </c>
      <c r="AI29" s="46">
        <v>0.95202353276295604</v>
      </c>
      <c r="AJ29" s="46">
        <v>0.95307382621015602</v>
      </c>
      <c r="AK29" s="46">
        <v>0.95385207341617295</v>
      </c>
      <c r="AL29" s="46">
        <v>0.95390078398410005</v>
      </c>
      <c r="AM29" s="46">
        <v>0.95321255409334626</v>
      </c>
      <c r="AN29" s="46">
        <v>7.6086504987630198E-4</v>
      </c>
      <c r="AO29" s="46">
        <v>0.94616800451404803</v>
      </c>
      <c r="AP29" s="46">
        <v>0.94737958243435105</v>
      </c>
      <c r="AQ29" s="46">
        <v>0.94548085915818003</v>
      </c>
      <c r="AR29" s="46">
        <v>0.94790205525441595</v>
      </c>
      <c r="AS29" s="46">
        <v>0.94443119132396702</v>
      </c>
      <c r="AT29" s="46">
        <v>0.94788694947164798</v>
      </c>
      <c r="AU29" s="46">
        <v>0.94654144035943499</v>
      </c>
      <c r="AV29" s="46">
        <v>1.2962502078434812E-3</v>
      </c>
      <c r="AW29" s="46">
        <v>0.97520232979296195</v>
      </c>
      <c r="AX29" s="46">
        <v>0.97687060970414796</v>
      </c>
      <c r="AY29" s="46">
        <v>0.97702203266417398</v>
      </c>
      <c r="AZ29" s="46">
        <v>0.97481277558604795</v>
      </c>
      <c r="BA29" s="46">
        <v>0.97527708396657997</v>
      </c>
      <c r="BB29" s="46">
        <v>0.97570576264146203</v>
      </c>
      <c r="BC29" s="46">
        <v>0.97581509905922881</v>
      </c>
      <c r="BD29" s="46">
        <v>8.4185753535680012E-4</v>
      </c>
      <c r="BE29" s="46">
        <v>0.97981177916075202</v>
      </c>
      <c r="BF29" s="46">
        <v>0.97961501230255799</v>
      </c>
      <c r="BG29" s="46">
        <v>0.97971587546829597</v>
      </c>
      <c r="BH29" s="46">
        <v>0.97929011617066097</v>
      </c>
      <c r="BI29" s="46">
        <v>0.97940300108254696</v>
      </c>
      <c r="BJ29" s="46">
        <v>0.979465838378064</v>
      </c>
      <c r="BK29" s="46">
        <v>0.97955027042714626</v>
      </c>
      <c r="BL29" s="46">
        <v>1.8096989886739849E-4</v>
      </c>
      <c r="BM29" s="46">
        <v>0.98286342431687701</v>
      </c>
      <c r="BN29" s="46">
        <v>0.98248854203140701</v>
      </c>
      <c r="BO29" s="46">
        <v>0.98337867961432301</v>
      </c>
      <c r="BP29" s="46">
        <v>0.97871953714552695</v>
      </c>
      <c r="BQ29" s="46">
        <v>0.98053847117191595</v>
      </c>
      <c r="BR29" s="46">
        <v>0.98011554571744297</v>
      </c>
      <c r="BS29" s="46">
        <v>0.98135069999958224</v>
      </c>
      <c r="BT29" s="46">
        <v>1.6735222536646917E-3</v>
      </c>
      <c r="BU29" s="46">
        <v>1.0572254849596501</v>
      </c>
      <c r="BV29" s="46">
        <v>1.0582179886959899</v>
      </c>
      <c r="BW29" s="46">
        <v>1.0689917725095901</v>
      </c>
      <c r="BX29" s="46">
        <v>1.0340904551185699</v>
      </c>
      <c r="BY29" s="46">
        <v>1.03713719275993</v>
      </c>
      <c r="BZ29" s="46">
        <v>1.0511325788087462</v>
      </c>
      <c r="CA29" s="46">
        <v>1.3361004070090719E-2</v>
      </c>
      <c r="CB29" s="46">
        <v>0.98512542364827105</v>
      </c>
      <c r="CC29" s="46">
        <v>0.98668627975668799</v>
      </c>
      <c r="CD29" s="46">
        <v>0.98719306854794797</v>
      </c>
      <c r="CE29" s="46">
        <v>0.98594226227105697</v>
      </c>
      <c r="CF29" s="46">
        <v>0.98623675855599102</v>
      </c>
      <c r="CG29" s="46">
        <v>7.8076748292139875E-4</v>
      </c>
      <c r="CH29" s="46">
        <v>1.01816155333515</v>
      </c>
      <c r="CI29" s="46">
        <v>1.02016156334708</v>
      </c>
      <c r="CJ29" s="46">
        <v>1.0189309480891</v>
      </c>
      <c r="CK29" s="46">
        <v>1.0217482363383801</v>
      </c>
      <c r="CL29" s="46">
        <v>1.02321302115372</v>
      </c>
      <c r="CM29" s="46">
        <v>1.02600978959668</v>
      </c>
      <c r="CN29" s="46">
        <v>1.0213708519766851</v>
      </c>
      <c r="CO29" s="46">
        <v>2.6699206048238396E-3</v>
      </c>
      <c r="CP29" s="46">
        <v>1.0081174921907099</v>
      </c>
      <c r="CQ29" s="46">
        <v>1.01258792311178</v>
      </c>
      <c r="CR29" s="46">
        <v>1.0143058506356999</v>
      </c>
      <c r="CS29" s="46">
        <v>1.0065502881663699</v>
      </c>
      <c r="CT29" s="46">
        <v>1.0040146528229801</v>
      </c>
      <c r="CU29" s="46">
        <v>1.01025861322773</v>
      </c>
      <c r="CV29" s="46">
        <v>1.0093058033592117</v>
      </c>
      <c r="CW29" s="46">
        <v>3.5043271082832758E-3</v>
      </c>
    </row>
    <row r="30" spans="1:193" s="41" customFormat="1" ht="13.5" customHeight="1" x14ac:dyDescent="0.2">
      <c r="A30" s="35" t="s">
        <v>42</v>
      </c>
      <c r="B30" s="40" t="s">
        <v>73</v>
      </c>
      <c r="C30" s="62" t="s">
        <v>219</v>
      </c>
      <c r="D30" s="63" t="s">
        <v>219</v>
      </c>
      <c r="E30" s="63" t="s">
        <v>219</v>
      </c>
      <c r="F30" s="41" t="s">
        <v>219</v>
      </c>
      <c r="G30" s="63" t="s">
        <v>219</v>
      </c>
      <c r="H30" s="63" t="s">
        <v>219</v>
      </c>
      <c r="I30" s="63"/>
      <c r="J30" s="63"/>
      <c r="K30" s="41" t="s">
        <v>219</v>
      </c>
      <c r="L30" s="63" t="s">
        <v>219</v>
      </c>
      <c r="M30" s="63" t="s">
        <v>219</v>
      </c>
      <c r="N30" s="63" t="s">
        <v>219</v>
      </c>
      <c r="O30" s="63" t="s">
        <v>219</v>
      </c>
      <c r="P30" s="63" t="s">
        <v>219</v>
      </c>
      <c r="Q30" s="63"/>
      <c r="R30" s="63"/>
      <c r="S30" s="63" t="s">
        <v>219</v>
      </c>
      <c r="T30" s="63" t="s">
        <v>219</v>
      </c>
      <c r="U30" s="63" t="s">
        <v>219</v>
      </c>
      <c r="V30" s="63" t="s">
        <v>219</v>
      </c>
      <c r="W30" s="63" t="s">
        <v>219</v>
      </c>
      <c r="X30" s="63" t="s">
        <v>219</v>
      </c>
      <c r="Y30" s="63"/>
      <c r="Z30" s="63"/>
      <c r="AA30" s="63" t="s">
        <v>219</v>
      </c>
      <c r="AB30" s="63" t="s">
        <v>219</v>
      </c>
      <c r="AC30" s="63" t="s">
        <v>219</v>
      </c>
      <c r="AD30" s="63" t="s">
        <v>219</v>
      </c>
      <c r="AE30" s="63" t="s">
        <v>219</v>
      </c>
      <c r="AF30" s="63" t="s">
        <v>219</v>
      </c>
      <c r="AG30" s="63"/>
      <c r="AH30" s="63"/>
      <c r="AI30" s="63" t="s">
        <v>219</v>
      </c>
      <c r="AJ30" s="63" t="s">
        <v>219</v>
      </c>
      <c r="AK30" s="63" t="s">
        <v>219</v>
      </c>
      <c r="AL30" s="63" t="s">
        <v>219</v>
      </c>
      <c r="AM30" s="63"/>
      <c r="AN30" s="63"/>
      <c r="AO30" s="63" t="s">
        <v>219</v>
      </c>
      <c r="AP30" s="63" t="s">
        <v>219</v>
      </c>
      <c r="AQ30" s="63" t="s">
        <v>219</v>
      </c>
      <c r="AR30" s="63" t="s">
        <v>219</v>
      </c>
      <c r="AS30" s="63" t="s">
        <v>219</v>
      </c>
      <c r="AT30" s="63" t="s">
        <v>219</v>
      </c>
      <c r="AU30" s="63"/>
      <c r="AV30" s="63"/>
      <c r="AW30" s="63" t="s">
        <v>219</v>
      </c>
      <c r="AX30" s="63" t="s">
        <v>219</v>
      </c>
      <c r="AY30" s="63" t="s">
        <v>219</v>
      </c>
      <c r="AZ30" s="63" t="s">
        <v>219</v>
      </c>
      <c r="BA30" s="63" t="s">
        <v>219</v>
      </c>
      <c r="BB30" s="63" t="s">
        <v>219</v>
      </c>
      <c r="BC30" s="63"/>
      <c r="BD30" s="63"/>
      <c r="BE30" s="63" t="s">
        <v>219</v>
      </c>
      <c r="BF30" s="63" t="s">
        <v>219</v>
      </c>
      <c r="BG30" s="63" t="s">
        <v>219</v>
      </c>
      <c r="BH30" s="63" t="s">
        <v>219</v>
      </c>
      <c r="BI30" s="63" t="s">
        <v>219</v>
      </c>
      <c r="BJ30" s="63" t="s">
        <v>219</v>
      </c>
      <c r="BK30" s="63"/>
      <c r="BL30" s="63"/>
      <c r="BM30" s="63" t="s">
        <v>219</v>
      </c>
      <c r="BN30" s="63" t="s">
        <v>219</v>
      </c>
      <c r="BO30" s="63" t="s">
        <v>219</v>
      </c>
      <c r="BP30" s="63" t="s">
        <v>219</v>
      </c>
      <c r="BQ30" s="63" t="s">
        <v>219</v>
      </c>
      <c r="BR30" s="63" t="s">
        <v>219</v>
      </c>
      <c r="BS30" s="63"/>
      <c r="BT30" s="63"/>
      <c r="BU30" s="63" t="s">
        <v>219</v>
      </c>
      <c r="BV30" s="63" t="s">
        <v>219</v>
      </c>
      <c r="BW30" s="63" t="s">
        <v>219</v>
      </c>
      <c r="BX30" s="63" t="s">
        <v>219</v>
      </c>
      <c r="BY30" s="63" t="s">
        <v>219</v>
      </c>
      <c r="BZ30" s="63"/>
      <c r="CA30" s="63"/>
      <c r="CB30" s="63" t="s">
        <v>219</v>
      </c>
      <c r="CC30" s="63" t="s">
        <v>219</v>
      </c>
      <c r="CD30" s="63" t="s">
        <v>219</v>
      </c>
      <c r="CE30" s="63" t="s">
        <v>219</v>
      </c>
      <c r="CF30" s="63"/>
      <c r="CG30" s="63"/>
      <c r="CH30" s="63" t="s">
        <v>219</v>
      </c>
      <c r="CI30" s="63" t="s">
        <v>219</v>
      </c>
      <c r="CJ30" s="63" t="s">
        <v>219</v>
      </c>
      <c r="CK30" s="63" t="s">
        <v>219</v>
      </c>
      <c r="CL30" s="63" t="s">
        <v>219</v>
      </c>
      <c r="CM30" s="63" t="s">
        <v>219</v>
      </c>
      <c r="CN30" s="63"/>
      <c r="CO30" s="63"/>
      <c r="CP30" s="63" t="s">
        <v>219</v>
      </c>
      <c r="CQ30" s="63" t="s">
        <v>219</v>
      </c>
      <c r="CR30" s="63" t="s">
        <v>219</v>
      </c>
      <c r="CS30" s="63" t="s">
        <v>219</v>
      </c>
      <c r="CT30" s="63" t="s">
        <v>219</v>
      </c>
      <c r="CU30" s="63" t="s">
        <v>219</v>
      </c>
      <c r="CV30" s="63"/>
      <c r="CW30" s="63"/>
      <c r="CX30" s="63"/>
      <c r="CY30" s="63"/>
      <c r="CZ30" s="63"/>
      <c r="DA30" s="63"/>
      <c r="DB30" s="63"/>
      <c r="DC30" s="63"/>
      <c r="DD30" s="63"/>
      <c r="DE30" s="63"/>
      <c r="DF30" s="63"/>
      <c r="DG30" s="63"/>
      <c r="DH30" s="63"/>
      <c r="DI30" s="63"/>
      <c r="DK30" s="63"/>
      <c r="DL30" s="63"/>
      <c r="DM30" s="63"/>
      <c r="DN30" s="63"/>
      <c r="DO30" s="63"/>
      <c r="DP30" s="63"/>
      <c r="DQ30" s="63"/>
      <c r="DR30" s="63"/>
      <c r="DS30" s="63"/>
      <c r="DT30" s="63"/>
      <c r="DU30" s="63"/>
      <c r="DW30" s="63"/>
      <c r="DX30" s="63"/>
      <c r="DY30" s="63"/>
      <c r="DZ30" s="63"/>
      <c r="EA30" s="63"/>
      <c r="EB30" s="63"/>
      <c r="EC30" s="63"/>
      <c r="ED30" s="63"/>
      <c r="EE30" s="63"/>
      <c r="EF30" s="63"/>
      <c r="EG30" s="63"/>
      <c r="EH30" s="63"/>
      <c r="EI30" s="63"/>
      <c r="EJ30" s="63"/>
      <c r="EK30" s="63"/>
      <c r="EL30" s="63"/>
      <c r="EM30" s="63"/>
      <c r="EN30" s="63"/>
      <c r="EO30" s="63"/>
      <c r="EP30" s="63"/>
      <c r="EQ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c r="GF30" s="63"/>
      <c r="GG30" s="63"/>
      <c r="GH30" s="63"/>
      <c r="GI30" s="63"/>
      <c r="GJ30" s="63"/>
    </row>
    <row r="31" spans="1:193" s="24" customFormat="1" ht="13.5" customHeight="1" x14ac:dyDescent="0.2">
      <c r="A31" s="36" t="s">
        <v>43</v>
      </c>
      <c r="B31" s="33" t="s">
        <v>110</v>
      </c>
      <c r="C31" s="178" t="s">
        <v>220</v>
      </c>
      <c r="D31" s="56" t="s">
        <v>220</v>
      </c>
      <c r="E31" s="56" t="s">
        <v>220</v>
      </c>
      <c r="F31" s="24" t="s">
        <v>220</v>
      </c>
      <c r="G31" s="56" t="s">
        <v>220</v>
      </c>
      <c r="H31" s="56" t="s">
        <v>220</v>
      </c>
      <c r="I31" s="56"/>
      <c r="J31" s="56"/>
      <c r="K31" s="24" t="s">
        <v>220</v>
      </c>
      <c r="L31" s="56" t="s">
        <v>220</v>
      </c>
      <c r="M31" s="56" t="s">
        <v>220</v>
      </c>
      <c r="N31" s="56" t="s">
        <v>220</v>
      </c>
      <c r="O31" s="56" t="s">
        <v>220</v>
      </c>
      <c r="P31" s="56" t="s">
        <v>220</v>
      </c>
      <c r="Q31" s="56"/>
      <c r="R31" s="56"/>
      <c r="S31" s="56" t="s">
        <v>220</v>
      </c>
      <c r="T31" s="56" t="s">
        <v>220</v>
      </c>
      <c r="U31" s="56" t="s">
        <v>220</v>
      </c>
      <c r="V31" s="56" t="s">
        <v>220</v>
      </c>
      <c r="W31" s="56" t="s">
        <v>220</v>
      </c>
      <c r="X31" s="56" t="s">
        <v>220</v>
      </c>
      <c r="Y31" s="56"/>
      <c r="Z31" s="56"/>
      <c r="AA31" s="56" t="s">
        <v>220</v>
      </c>
      <c r="AB31" s="56" t="s">
        <v>220</v>
      </c>
      <c r="AC31" s="56" t="s">
        <v>220</v>
      </c>
      <c r="AD31" s="56" t="s">
        <v>220</v>
      </c>
      <c r="AE31" s="56" t="s">
        <v>220</v>
      </c>
      <c r="AF31" s="56" t="s">
        <v>220</v>
      </c>
      <c r="AG31" s="56"/>
      <c r="AH31" s="56"/>
      <c r="AI31" s="56" t="s">
        <v>220</v>
      </c>
      <c r="AJ31" s="56" t="s">
        <v>220</v>
      </c>
      <c r="AK31" s="56" t="s">
        <v>220</v>
      </c>
      <c r="AL31" s="56" t="s">
        <v>220</v>
      </c>
      <c r="AM31" s="56"/>
      <c r="AN31" s="56"/>
      <c r="AO31" s="56" t="s">
        <v>220</v>
      </c>
      <c r="AP31" s="56" t="s">
        <v>220</v>
      </c>
      <c r="AQ31" s="56" t="s">
        <v>220</v>
      </c>
      <c r="AR31" s="56" t="s">
        <v>220</v>
      </c>
      <c r="AS31" s="56" t="s">
        <v>220</v>
      </c>
      <c r="AT31" s="56" t="s">
        <v>220</v>
      </c>
      <c r="AU31" s="56"/>
      <c r="AV31" s="56"/>
      <c r="AW31" s="56" t="s">
        <v>220</v>
      </c>
      <c r="AX31" s="56" t="s">
        <v>220</v>
      </c>
      <c r="AY31" s="56" t="s">
        <v>220</v>
      </c>
      <c r="AZ31" s="56" t="s">
        <v>220</v>
      </c>
      <c r="BA31" s="56" t="s">
        <v>220</v>
      </c>
      <c r="BB31" s="56" t="s">
        <v>220</v>
      </c>
      <c r="BC31" s="56"/>
      <c r="BD31" s="56"/>
      <c r="BE31" s="56" t="s">
        <v>220</v>
      </c>
      <c r="BF31" s="56" t="s">
        <v>220</v>
      </c>
      <c r="BG31" s="56" t="s">
        <v>220</v>
      </c>
      <c r="BH31" s="56" t="s">
        <v>220</v>
      </c>
      <c r="BI31" s="56" t="s">
        <v>220</v>
      </c>
      <c r="BJ31" s="56" t="s">
        <v>220</v>
      </c>
      <c r="BK31" s="56"/>
      <c r="BL31" s="56"/>
      <c r="BM31" s="56" t="s">
        <v>220</v>
      </c>
      <c r="BN31" s="56" t="s">
        <v>220</v>
      </c>
      <c r="BO31" s="56" t="s">
        <v>220</v>
      </c>
      <c r="BP31" s="56" t="s">
        <v>220</v>
      </c>
      <c r="BQ31" s="56" t="s">
        <v>220</v>
      </c>
      <c r="BR31" s="56" t="s">
        <v>220</v>
      </c>
      <c r="BS31" s="56"/>
      <c r="BT31" s="56"/>
      <c r="BU31" s="56" t="s">
        <v>220</v>
      </c>
      <c r="BV31" s="56" t="s">
        <v>220</v>
      </c>
      <c r="BW31" s="56" t="s">
        <v>220</v>
      </c>
      <c r="BX31" s="56" t="s">
        <v>220</v>
      </c>
      <c r="BY31" s="56" t="s">
        <v>220</v>
      </c>
      <c r="BZ31" s="56"/>
      <c r="CA31" s="56"/>
      <c r="CB31" s="56" t="s">
        <v>220</v>
      </c>
      <c r="CC31" s="56" t="s">
        <v>220</v>
      </c>
      <c r="CD31" s="56" t="s">
        <v>220</v>
      </c>
      <c r="CE31" s="56" t="s">
        <v>220</v>
      </c>
      <c r="CF31" s="56"/>
      <c r="CG31" s="56"/>
      <c r="CH31" s="56" t="s">
        <v>220</v>
      </c>
      <c r="CI31" s="56" t="s">
        <v>220</v>
      </c>
      <c r="CJ31" s="56" t="s">
        <v>220</v>
      </c>
      <c r="CK31" s="56" t="s">
        <v>220</v>
      </c>
      <c r="CL31" s="56" t="s">
        <v>220</v>
      </c>
      <c r="CM31" s="56" t="s">
        <v>220</v>
      </c>
      <c r="CN31" s="56"/>
      <c r="CO31" s="56"/>
      <c r="CP31" s="56" t="s">
        <v>220</v>
      </c>
      <c r="CQ31" s="56" t="s">
        <v>220</v>
      </c>
      <c r="CR31" s="56" t="s">
        <v>220</v>
      </c>
      <c r="CS31" s="56" t="s">
        <v>220</v>
      </c>
      <c r="CT31" s="56" t="s">
        <v>220</v>
      </c>
      <c r="CU31" s="56" t="s">
        <v>220</v>
      </c>
      <c r="CV31" s="56"/>
      <c r="CW31" s="56"/>
      <c r="CX31" s="56"/>
      <c r="CY31" s="56"/>
      <c r="CZ31" s="56"/>
      <c r="DA31" s="56"/>
      <c r="DB31" s="56"/>
      <c r="DC31" s="56"/>
      <c r="DD31" s="56"/>
      <c r="DE31" s="56"/>
      <c r="DF31" s="56"/>
      <c r="DG31" s="56"/>
      <c r="DH31" s="56"/>
      <c r="DI31" s="56"/>
      <c r="DK31" s="56"/>
      <c r="DL31" s="56"/>
      <c r="DM31" s="56"/>
      <c r="DN31" s="56"/>
      <c r="DO31" s="56"/>
      <c r="DP31" s="56"/>
      <c r="DQ31" s="56"/>
      <c r="DR31" s="56"/>
      <c r="DS31" s="56"/>
      <c r="DT31" s="56"/>
      <c r="DU31" s="56"/>
      <c r="DW31" s="56"/>
      <c r="DX31" s="56"/>
      <c r="DY31" s="56"/>
      <c r="DZ31" s="56"/>
      <c r="EA31" s="56"/>
      <c r="EB31" s="56"/>
      <c r="EC31" s="56"/>
      <c r="ED31" s="56"/>
      <c r="EE31" s="56"/>
      <c r="EF31" s="56"/>
      <c r="EG31" s="56"/>
      <c r="EH31" s="56"/>
      <c r="EI31" s="56"/>
      <c r="EJ31" s="56"/>
      <c r="EK31" s="56"/>
      <c r="EL31" s="56"/>
      <c r="EM31" s="56"/>
      <c r="EN31" s="56"/>
      <c r="EO31" s="56"/>
      <c r="EP31" s="56"/>
      <c r="EQ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c r="GC31" s="56"/>
      <c r="GD31" s="56"/>
      <c r="GE31" s="56"/>
      <c r="GF31" s="56"/>
      <c r="GG31" s="56"/>
      <c r="GH31" s="56"/>
      <c r="GI31" s="56"/>
      <c r="GJ31" s="56"/>
    </row>
    <row r="32" spans="1:193" s="24" customFormat="1" ht="13.5" customHeight="1" x14ac:dyDescent="0.2">
      <c r="A32" s="36" t="s">
        <v>77</v>
      </c>
      <c r="B32" s="33" t="s">
        <v>111</v>
      </c>
      <c r="C32" s="178" t="s">
        <v>221</v>
      </c>
      <c r="D32" s="56" t="s">
        <v>221</v>
      </c>
      <c r="E32" s="56" t="s">
        <v>221</v>
      </c>
      <c r="F32" s="24" t="s">
        <v>221</v>
      </c>
      <c r="G32" s="56" t="s">
        <v>221</v>
      </c>
      <c r="H32" s="56" t="s">
        <v>221</v>
      </c>
      <c r="I32" s="56"/>
      <c r="J32" s="56"/>
      <c r="K32" s="24" t="s">
        <v>221</v>
      </c>
      <c r="L32" s="56" t="s">
        <v>221</v>
      </c>
      <c r="M32" s="56" t="s">
        <v>221</v>
      </c>
      <c r="N32" s="56" t="s">
        <v>221</v>
      </c>
      <c r="O32" s="56" t="s">
        <v>221</v>
      </c>
      <c r="P32" s="56" t="s">
        <v>221</v>
      </c>
      <c r="Q32" s="56"/>
      <c r="R32" s="56"/>
      <c r="S32" s="56" t="s">
        <v>221</v>
      </c>
      <c r="T32" s="56" t="s">
        <v>221</v>
      </c>
      <c r="U32" s="56" t="s">
        <v>221</v>
      </c>
      <c r="V32" s="56" t="s">
        <v>221</v>
      </c>
      <c r="W32" s="56" t="s">
        <v>221</v>
      </c>
      <c r="X32" s="56" t="s">
        <v>221</v>
      </c>
      <c r="Y32" s="56"/>
      <c r="Z32" s="56"/>
      <c r="AA32" s="56" t="s">
        <v>221</v>
      </c>
      <c r="AB32" s="56" t="s">
        <v>221</v>
      </c>
      <c r="AC32" s="56" t="s">
        <v>221</v>
      </c>
      <c r="AD32" s="56" t="s">
        <v>221</v>
      </c>
      <c r="AE32" s="56" t="s">
        <v>221</v>
      </c>
      <c r="AF32" s="56" t="s">
        <v>221</v>
      </c>
      <c r="AG32" s="56"/>
      <c r="AH32" s="56"/>
      <c r="AI32" s="56" t="s">
        <v>221</v>
      </c>
      <c r="AJ32" s="56" t="s">
        <v>221</v>
      </c>
      <c r="AK32" s="56" t="s">
        <v>221</v>
      </c>
      <c r="AL32" s="56" t="s">
        <v>221</v>
      </c>
      <c r="AM32" s="56"/>
      <c r="AN32" s="56"/>
      <c r="AO32" s="56" t="s">
        <v>221</v>
      </c>
      <c r="AP32" s="56" t="s">
        <v>221</v>
      </c>
      <c r="AQ32" s="56" t="s">
        <v>221</v>
      </c>
      <c r="AR32" s="56" t="s">
        <v>221</v>
      </c>
      <c r="AS32" s="56" t="s">
        <v>221</v>
      </c>
      <c r="AT32" s="56" t="s">
        <v>221</v>
      </c>
      <c r="AU32" s="56"/>
      <c r="AV32" s="56"/>
      <c r="AW32" s="56" t="s">
        <v>221</v>
      </c>
      <c r="AX32" s="56" t="s">
        <v>221</v>
      </c>
      <c r="AY32" s="56" t="s">
        <v>221</v>
      </c>
      <c r="AZ32" s="56" t="s">
        <v>221</v>
      </c>
      <c r="BA32" s="56" t="s">
        <v>221</v>
      </c>
      <c r="BB32" s="56" t="s">
        <v>221</v>
      </c>
      <c r="BC32" s="56"/>
      <c r="BD32" s="56"/>
      <c r="BE32" s="56" t="s">
        <v>221</v>
      </c>
      <c r="BF32" s="56" t="s">
        <v>221</v>
      </c>
      <c r="BG32" s="56" t="s">
        <v>221</v>
      </c>
      <c r="BH32" s="56" t="s">
        <v>221</v>
      </c>
      <c r="BI32" s="56" t="s">
        <v>221</v>
      </c>
      <c r="BJ32" s="56" t="s">
        <v>221</v>
      </c>
      <c r="BK32" s="56"/>
      <c r="BL32" s="56"/>
      <c r="BM32" s="56" t="s">
        <v>221</v>
      </c>
      <c r="BN32" s="56" t="s">
        <v>221</v>
      </c>
      <c r="BO32" s="56" t="s">
        <v>221</v>
      </c>
      <c r="BP32" s="56" t="s">
        <v>221</v>
      </c>
      <c r="BQ32" s="56" t="s">
        <v>221</v>
      </c>
      <c r="BR32" s="56" t="s">
        <v>221</v>
      </c>
      <c r="BS32" s="56"/>
      <c r="BT32" s="56"/>
      <c r="BU32" s="56" t="s">
        <v>221</v>
      </c>
      <c r="BV32" s="56" t="s">
        <v>221</v>
      </c>
      <c r="BW32" s="56" t="s">
        <v>221</v>
      </c>
      <c r="BX32" s="56" t="s">
        <v>221</v>
      </c>
      <c r="BY32" s="56" t="s">
        <v>221</v>
      </c>
      <c r="BZ32" s="56"/>
      <c r="CA32" s="56"/>
      <c r="CB32" s="56" t="s">
        <v>221</v>
      </c>
      <c r="CC32" s="56" t="s">
        <v>221</v>
      </c>
      <c r="CD32" s="56" t="s">
        <v>221</v>
      </c>
      <c r="CE32" s="56" t="s">
        <v>221</v>
      </c>
      <c r="CF32" s="56"/>
      <c r="CG32" s="56"/>
      <c r="CH32" s="56" t="s">
        <v>221</v>
      </c>
      <c r="CI32" s="56" t="s">
        <v>221</v>
      </c>
      <c r="CJ32" s="56" t="s">
        <v>221</v>
      </c>
      <c r="CK32" s="56" t="s">
        <v>221</v>
      </c>
      <c r="CL32" s="56" t="s">
        <v>221</v>
      </c>
      <c r="CM32" s="56" t="s">
        <v>221</v>
      </c>
      <c r="CN32" s="56"/>
      <c r="CO32" s="56"/>
      <c r="CP32" s="56" t="s">
        <v>221</v>
      </c>
      <c r="CQ32" s="56" t="s">
        <v>221</v>
      </c>
      <c r="CR32" s="56" t="s">
        <v>295</v>
      </c>
      <c r="CS32" s="56" t="s">
        <v>221</v>
      </c>
      <c r="CT32" s="56" t="s">
        <v>221</v>
      </c>
      <c r="CU32" s="56" t="s">
        <v>221</v>
      </c>
      <c r="CV32" s="56"/>
      <c r="CW32" s="56"/>
      <c r="CX32" s="56"/>
      <c r="CY32" s="56"/>
      <c r="CZ32" s="56"/>
      <c r="DA32" s="56"/>
      <c r="DB32" s="56"/>
      <c r="DC32" s="56"/>
      <c r="DD32" s="56"/>
      <c r="DE32" s="56"/>
      <c r="DF32" s="56"/>
      <c r="DG32" s="56"/>
      <c r="DH32" s="56"/>
      <c r="DI32" s="56"/>
      <c r="DK32" s="56"/>
      <c r="DL32" s="56"/>
      <c r="DM32" s="56"/>
      <c r="DN32" s="56"/>
      <c r="DO32" s="56"/>
      <c r="DP32" s="56"/>
      <c r="DQ32" s="56"/>
      <c r="DR32" s="56"/>
      <c r="DS32" s="56"/>
      <c r="DT32" s="56"/>
      <c r="DU32" s="56"/>
      <c r="DW32" s="56"/>
      <c r="DX32" s="56"/>
      <c r="DY32" s="56"/>
      <c r="DZ32" s="56"/>
      <c r="EA32" s="56"/>
      <c r="EB32" s="56"/>
      <c r="EC32" s="56"/>
      <c r="ED32" s="56"/>
      <c r="EE32" s="56"/>
      <c r="EF32" s="56"/>
      <c r="EG32" s="56"/>
      <c r="EH32" s="56"/>
      <c r="EI32" s="56"/>
      <c r="EJ32" s="56"/>
      <c r="EK32" s="56"/>
      <c r="EL32" s="56"/>
      <c r="EM32" s="56"/>
      <c r="EN32" s="56"/>
      <c r="EO32" s="56"/>
      <c r="EP32" s="56"/>
      <c r="EQ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c r="GF32" s="56"/>
      <c r="GG32" s="56"/>
      <c r="GH32" s="56"/>
      <c r="GI32" s="56"/>
      <c r="GJ32" s="56"/>
    </row>
    <row r="33" spans="1:193" s="43" customFormat="1" ht="13.5" customHeight="1" thickBot="1" x14ac:dyDescent="0.25">
      <c r="A33" s="37"/>
      <c r="B33" s="44" t="s">
        <v>112</v>
      </c>
      <c r="C33" s="179" t="s">
        <v>222</v>
      </c>
      <c r="D33" s="57" t="s">
        <v>222</v>
      </c>
      <c r="E33" s="57" t="s">
        <v>222</v>
      </c>
      <c r="F33" s="43" t="s">
        <v>222</v>
      </c>
      <c r="G33" s="57" t="s">
        <v>222</v>
      </c>
      <c r="H33" s="57" t="s">
        <v>222</v>
      </c>
      <c r="I33" s="57"/>
      <c r="J33" s="57"/>
      <c r="K33" s="43" t="s">
        <v>222</v>
      </c>
      <c r="L33" s="57" t="s">
        <v>222</v>
      </c>
      <c r="M33" s="57" t="s">
        <v>222</v>
      </c>
      <c r="N33" s="57" t="s">
        <v>222</v>
      </c>
      <c r="O33" s="57" t="s">
        <v>222</v>
      </c>
      <c r="P33" s="57" t="s">
        <v>222</v>
      </c>
      <c r="Q33" s="57"/>
      <c r="R33" s="57"/>
      <c r="S33" s="57" t="s">
        <v>222</v>
      </c>
      <c r="T33" s="57" t="s">
        <v>222</v>
      </c>
      <c r="U33" s="57" t="s">
        <v>222</v>
      </c>
      <c r="V33" s="57" t="s">
        <v>222</v>
      </c>
      <c r="W33" s="57" t="s">
        <v>222</v>
      </c>
      <c r="X33" s="57" t="s">
        <v>222</v>
      </c>
      <c r="Y33" s="57"/>
      <c r="Z33" s="57"/>
      <c r="AA33" s="57" t="s">
        <v>222</v>
      </c>
      <c r="AB33" s="57" t="s">
        <v>222</v>
      </c>
      <c r="AC33" s="57" t="s">
        <v>222</v>
      </c>
      <c r="AD33" s="57" t="s">
        <v>222</v>
      </c>
      <c r="AE33" s="57" t="s">
        <v>222</v>
      </c>
      <c r="AF33" s="57" t="s">
        <v>222</v>
      </c>
      <c r="AG33" s="57"/>
      <c r="AH33" s="57"/>
      <c r="AI33" s="57" t="s">
        <v>222</v>
      </c>
      <c r="AJ33" s="57" t="s">
        <v>222</v>
      </c>
      <c r="AK33" s="57" t="s">
        <v>222</v>
      </c>
      <c r="AL33" s="57" t="s">
        <v>222</v>
      </c>
      <c r="AM33" s="57"/>
      <c r="AN33" s="57"/>
      <c r="AO33" s="57" t="s">
        <v>222</v>
      </c>
      <c r="AP33" s="57" t="s">
        <v>222</v>
      </c>
      <c r="AQ33" s="57" t="s">
        <v>222</v>
      </c>
      <c r="AR33" s="57" t="s">
        <v>222</v>
      </c>
      <c r="AS33" s="57" t="s">
        <v>222</v>
      </c>
      <c r="AT33" s="57" t="s">
        <v>222</v>
      </c>
      <c r="AU33" s="57"/>
      <c r="AV33" s="57"/>
      <c r="AW33" s="57" t="s">
        <v>222</v>
      </c>
      <c r="AX33" s="57" t="s">
        <v>222</v>
      </c>
      <c r="AY33" s="57" t="s">
        <v>222</v>
      </c>
      <c r="AZ33" s="57" t="s">
        <v>222</v>
      </c>
      <c r="BA33" s="57" t="s">
        <v>222</v>
      </c>
      <c r="BB33" s="57" t="s">
        <v>222</v>
      </c>
      <c r="BC33" s="57"/>
      <c r="BD33" s="57"/>
      <c r="BE33" s="57" t="s">
        <v>222</v>
      </c>
      <c r="BF33" s="57" t="s">
        <v>222</v>
      </c>
      <c r="BG33" s="57" t="s">
        <v>222</v>
      </c>
      <c r="BH33" s="57" t="s">
        <v>222</v>
      </c>
      <c r="BI33" s="57" t="s">
        <v>222</v>
      </c>
      <c r="BJ33" s="57" t="s">
        <v>222</v>
      </c>
      <c r="BK33" s="57"/>
      <c r="BL33" s="57"/>
      <c r="BM33" s="57" t="s">
        <v>222</v>
      </c>
      <c r="BN33" s="57" t="s">
        <v>222</v>
      </c>
      <c r="BO33" s="57" t="s">
        <v>222</v>
      </c>
      <c r="BP33" s="57" t="s">
        <v>222</v>
      </c>
      <c r="BQ33" s="57" t="s">
        <v>222</v>
      </c>
      <c r="BR33" s="57" t="s">
        <v>222</v>
      </c>
      <c r="BS33" s="57"/>
      <c r="BT33" s="57"/>
      <c r="BU33" s="57" t="s">
        <v>222</v>
      </c>
      <c r="BV33" s="57" t="s">
        <v>222</v>
      </c>
      <c r="BW33" s="57" t="s">
        <v>222</v>
      </c>
      <c r="BX33" s="57" t="s">
        <v>222</v>
      </c>
      <c r="BY33" s="57" t="s">
        <v>222</v>
      </c>
      <c r="BZ33" s="57"/>
      <c r="CA33" s="57"/>
      <c r="CB33" s="57" t="s">
        <v>222</v>
      </c>
      <c r="CC33" s="57" t="s">
        <v>222</v>
      </c>
      <c r="CD33" s="57" t="s">
        <v>222</v>
      </c>
      <c r="CE33" s="57" t="s">
        <v>222</v>
      </c>
      <c r="CF33" s="57"/>
      <c r="CG33" s="57"/>
      <c r="CH33" s="57" t="s">
        <v>222</v>
      </c>
      <c r="CI33" s="57" t="s">
        <v>222</v>
      </c>
      <c r="CJ33" s="57" t="s">
        <v>222</v>
      </c>
      <c r="CK33" s="57" t="s">
        <v>222</v>
      </c>
      <c r="CL33" s="57" t="s">
        <v>222</v>
      </c>
      <c r="CM33" s="57" t="s">
        <v>222</v>
      </c>
      <c r="CN33" s="57"/>
      <c r="CO33" s="57"/>
      <c r="CP33" s="57" t="s">
        <v>222</v>
      </c>
      <c r="CQ33" s="57" t="s">
        <v>222</v>
      </c>
      <c r="CR33" s="57" t="s">
        <v>222</v>
      </c>
      <c r="CS33" s="57" t="s">
        <v>222</v>
      </c>
      <c r="CT33" s="57" t="s">
        <v>222</v>
      </c>
      <c r="CU33" s="57" t="s">
        <v>222</v>
      </c>
      <c r="CV33" s="57"/>
      <c r="CW33" s="57"/>
      <c r="CX33" s="57"/>
      <c r="CY33" s="57"/>
      <c r="CZ33" s="57"/>
      <c r="DA33" s="57"/>
      <c r="DB33" s="57"/>
      <c r="DC33" s="57"/>
      <c r="DD33" s="57"/>
      <c r="DE33" s="57"/>
      <c r="DF33" s="57"/>
      <c r="DG33" s="57"/>
      <c r="DH33" s="57"/>
      <c r="DI33" s="57"/>
      <c r="DK33" s="57"/>
      <c r="DL33" s="57"/>
      <c r="DM33" s="57"/>
      <c r="DN33" s="57"/>
      <c r="DO33" s="57"/>
      <c r="DP33" s="57"/>
      <c r="DQ33" s="57"/>
      <c r="DR33" s="57"/>
      <c r="DS33" s="57"/>
      <c r="DT33" s="57"/>
      <c r="DU33" s="57"/>
      <c r="DW33" s="57"/>
      <c r="DX33" s="57"/>
      <c r="DY33" s="57"/>
      <c r="DZ33" s="57"/>
      <c r="EA33" s="57"/>
      <c r="EB33" s="57"/>
      <c r="EC33" s="57"/>
      <c r="ED33" s="57"/>
      <c r="EE33" s="57"/>
      <c r="EF33" s="57"/>
      <c r="EG33" s="57"/>
      <c r="EH33" s="57"/>
      <c r="EI33" s="57"/>
      <c r="EJ33" s="57"/>
      <c r="EK33" s="57"/>
      <c r="EL33" s="57"/>
      <c r="EM33" s="57"/>
      <c r="EN33" s="57"/>
      <c r="EO33" s="57"/>
      <c r="EP33" s="57"/>
      <c r="EQ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c r="GI33" s="57"/>
      <c r="GJ33" s="57"/>
    </row>
    <row r="34" spans="1:193" s="41" customFormat="1" ht="13.5" customHeight="1" x14ac:dyDescent="0.2">
      <c r="A34" s="34"/>
      <c r="B34" s="50" t="s">
        <v>113</v>
      </c>
      <c r="C34" s="71">
        <v>194.45</v>
      </c>
      <c r="D34" s="63">
        <v>194.45</v>
      </c>
      <c r="E34" s="63">
        <v>194.45</v>
      </c>
      <c r="F34" s="63">
        <v>194.45</v>
      </c>
      <c r="G34" s="63">
        <v>194.45</v>
      </c>
      <c r="H34" s="63">
        <v>194.45</v>
      </c>
      <c r="I34" s="63">
        <v>194.45000000000002</v>
      </c>
      <c r="J34" s="63">
        <v>2.8421709430404007E-14</v>
      </c>
      <c r="K34" s="63">
        <v>194.45</v>
      </c>
      <c r="L34" s="63">
        <v>194.45</v>
      </c>
      <c r="M34" s="63">
        <v>194.45</v>
      </c>
      <c r="N34" s="63">
        <v>194.45</v>
      </c>
      <c r="O34" s="63">
        <v>194.45</v>
      </c>
      <c r="P34" s="63">
        <v>194.45</v>
      </c>
      <c r="Q34" s="63">
        <v>194.45000000000002</v>
      </c>
      <c r="R34" s="63">
        <v>2.8421709430404007E-14</v>
      </c>
      <c r="S34" s="63">
        <v>194.45</v>
      </c>
      <c r="T34" s="63">
        <v>194.45</v>
      </c>
      <c r="U34" s="63">
        <v>194.45</v>
      </c>
      <c r="V34" s="63">
        <v>194.45</v>
      </c>
      <c r="W34" s="63">
        <v>194.45</v>
      </c>
      <c r="X34" s="63">
        <v>194.45</v>
      </c>
      <c r="Y34" s="63">
        <v>194.45000000000002</v>
      </c>
      <c r="Z34" s="63">
        <v>2.8421709430404007E-14</v>
      </c>
      <c r="AA34" s="63">
        <v>194.45</v>
      </c>
      <c r="AB34" s="63">
        <v>194.45</v>
      </c>
      <c r="AC34" s="63">
        <v>194.45</v>
      </c>
      <c r="AD34" s="63">
        <v>194.45</v>
      </c>
      <c r="AE34" s="63">
        <v>194.45</v>
      </c>
      <c r="AF34" s="63">
        <v>194.45</v>
      </c>
      <c r="AG34" s="63">
        <v>194.45000000000002</v>
      </c>
      <c r="AH34" s="63">
        <v>2.8421709430404007E-14</v>
      </c>
      <c r="AI34" s="63">
        <v>213.45</v>
      </c>
      <c r="AJ34" s="63">
        <v>213.45</v>
      </c>
      <c r="AK34" s="63">
        <v>213.45</v>
      </c>
      <c r="AL34" s="63">
        <v>213.45</v>
      </c>
      <c r="AM34" s="63">
        <v>213.45</v>
      </c>
      <c r="AN34" s="63">
        <v>0</v>
      </c>
      <c r="AO34" s="63">
        <v>194.45</v>
      </c>
      <c r="AP34" s="63">
        <v>194.45</v>
      </c>
      <c r="AQ34" s="63">
        <v>194.45</v>
      </c>
      <c r="AR34" s="63">
        <v>194.45</v>
      </c>
      <c r="AS34" s="63">
        <v>194.45</v>
      </c>
      <c r="AT34" s="63">
        <v>194.45</v>
      </c>
      <c r="AU34" s="63">
        <v>194.45000000000002</v>
      </c>
      <c r="AV34" s="63">
        <v>2.8421709430404007E-14</v>
      </c>
      <c r="AW34" s="63">
        <v>194.45</v>
      </c>
      <c r="AX34" s="63">
        <v>194.45</v>
      </c>
      <c r="AY34" s="63">
        <v>194.45</v>
      </c>
      <c r="AZ34" s="63">
        <v>194.45</v>
      </c>
      <c r="BA34" s="63">
        <v>194.45</v>
      </c>
      <c r="BB34" s="63">
        <v>194.45</v>
      </c>
      <c r="BC34" s="63">
        <v>194.45000000000002</v>
      </c>
      <c r="BD34" s="63">
        <v>2.8421709430404007E-14</v>
      </c>
      <c r="BE34" s="63">
        <v>194.45</v>
      </c>
      <c r="BF34" s="63">
        <v>194.45</v>
      </c>
      <c r="BG34" s="63">
        <v>194.45</v>
      </c>
      <c r="BH34" s="63">
        <v>194.45</v>
      </c>
      <c r="BI34" s="63">
        <v>194.45</v>
      </c>
      <c r="BJ34" s="63">
        <v>194.45</v>
      </c>
      <c r="BK34" s="63">
        <v>194.45000000000002</v>
      </c>
      <c r="BL34" s="63">
        <v>2.8421709430404007E-14</v>
      </c>
      <c r="BM34" s="63">
        <v>194.45</v>
      </c>
      <c r="BN34" s="63">
        <v>194.45</v>
      </c>
      <c r="BO34" s="63">
        <v>194.45</v>
      </c>
      <c r="BP34" s="63">
        <v>194.45</v>
      </c>
      <c r="BQ34" s="63">
        <v>194.45</v>
      </c>
      <c r="BR34" s="63">
        <v>194.45</v>
      </c>
      <c r="BS34" s="63">
        <v>194.45000000000002</v>
      </c>
      <c r="BT34" s="63">
        <v>2.8421709430404007E-14</v>
      </c>
      <c r="BU34" s="63">
        <v>194.45</v>
      </c>
      <c r="BV34" s="63">
        <v>194.45</v>
      </c>
      <c r="BW34" s="63">
        <v>194.45</v>
      </c>
      <c r="BX34" s="63">
        <v>194.45</v>
      </c>
      <c r="BY34" s="63">
        <v>194.45</v>
      </c>
      <c r="BZ34" s="63">
        <v>194.45</v>
      </c>
      <c r="CA34" s="63">
        <v>3.113442275577916E-14</v>
      </c>
      <c r="CB34" s="63">
        <v>177.15</v>
      </c>
      <c r="CC34" s="63">
        <v>177.15</v>
      </c>
      <c r="CD34" s="63">
        <v>177.15</v>
      </c>
      <c r="CE34" s="63">
        <v>177.15</v>
      </c>
      <c r="CF34" s="63">
        <v>177.15</v>
      </c>
      <c r="CG34" s="63">
        <v>0</v>
      </c>
      <c r="CH34" s="63">
        <v>194.45</v>
      </c>
      <c r="CI34" s="63">
        <v>194.45</v>
      </c>
      <c r="CJ34" s="63">
        <v>194.45</v>
      </c>
      <c r="CK34" s="63">
        <v>194.45</v>
      </c>
      <c r="CL34" s="63">
        <v>194.45</v>
      </c>
      <c r="CM34" s="63">
        <v>194.45</v>
      </c>
      <c r="CN34" s="63">
        <v>194.45000000000002</v>
      </c>
      <c r="CO34" s="63">
        <v>2.8421709430404007E-14</v>
      </c>
      <c r="CP34" s="63">
        <v>177.15</v>
      </c>
      <c r="CQ34" s="63">
        <v>177.15</v>
      </c>
      <c r="CR34" s="63">
        <v>177.15</v>
      </c>
      <c r="CS34" s="63">
        <v>177.15</v>
      </c>
      <c r="CT34" s="63">
        <v>177.15</v>
      </c>
      <c r="CU34" s="63">
        <v>177.15</v>
      </c>
      <c r="CV34" s="63">
        <v>177.15</v>
      </c>
      <c r="CW34" s="63">
        <v>3.0698954837323625E-14</v>
      </c>
      <c r="CY34" s="169"/>
      <c r="DB34" s="169"/>
      <c r="DC34" s="169"/>
      <c r="DD34" s="169"/>
      <c r="DE34" s="169"/>
      <c r="DF34" s="63"/>
      <c r="DG34" s="63"/>
      <c r="DH34" s="63"/>
      <c r="DI34" s="63"/>
      <c r="DK34" s="63"/>
      <c r="DL34" s="63"/>
      <c r="DM34" s="63"/>
      <c r="DN34" s="63"/>
      <c r="DO34" s="63"/>
      <c r="DP34" s="63"/>
      <c r="DQ34" s="63"/>
      <c r="DR34" s="63"/>
      <c r="DS34" s="63"/>
      <c r="DT34" s="63"/>
      <c r="DU34" s="63"/>
      <c r="DW34" s="63"/>
      <c r="DX34" s="63"/>
      <c r="DY34" s="63"/>
      <c r="DZ34" s="63"/>
      <c r="EA34" s="63"/>
      <c r="EB34" s="63"/>
      <c r="EC34" s="63"/>
      <c r="ED34" s="63"/>
      <c r="EE34" s="63"/>
      <c r="EF34" s="63"/>
      <c r="EG34" s="63"/>
      <c r="EH34" s="63"/>
      <c r="EI34" s="63"/>
      <c r="EJ34" s="63"/>
      <c r="EK34" s="63"/>
      <c r="EL34" s="63"/>
      <c r="EM34" s="63"/>
      <c r="EN34" s="63"/>
      <c r="EO34" s="63"/>
      <c r="EP34" s="63"/>
      <c r="EQ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c r="GF34" s="63"/>
      <c r="GG34" s="63"/>
      <c r="GH34" s="63"/>
      <c r="GI34" s="63"/>
      <c r="GJ34" s="63"/>
    </row>
    <row r="35" spans="1:193" s="24" customFormat="1" ht="13.5" customHeight="1" x14ac:dyDescent="0.2">
      <c r="A35" s="34"/>
      <c r="B35" s="51" t="s">
        <v>114</v>
      </c>
      <c r="C35" s="48"/>
      <c r="CY35" s="64"/>
      <c r="CZ35" s="64"/>
      <c r="DA35" s="64"/>
      <c r="DO35" s="56"/>
      <c r="DQ35" s="56"/>
      <c r="DR35" s="56"/>
      <c r="EW35" s="56"/>
      <c r="FB35" s="56"/>
      <c r="FC35" s="56"/>
      <c r="FI35" s="56"/>
      <c r="FN35" s="56"/>
      <c r="FO35" s="56"/>
      <c r="FP35" s="56"/>
      <c r="GD35" s="56"/>
    </row>
    <row r="36" spans="1:193" s="24" customFormat="1" ht="13.5" customHeight="1" x14ac:dyDescent="0.2">
      <c r="A36" s="34"/>
      <c r="B36" s="51" t="s">
        <v>115</v>
      </c>
      <c r="C36" s="48"/>
      <c r="CZ36" s="56"/>
      <c r="DA36" s="56"/>
      <c r="DO36" s="56"/>
      <c r="EW36" s="56"/>
    </row>
    <row r="37" spans="1:193" s="56" customFormat="1" ht="13.5" customHeight="1" x14ac:dyDescent="0.2">
      <c r="A37" s="34"/>
      <c r="B37" s="51" t="s">
        <v>48</v>
      </c>
      <c r="C37" s="48">
        <v>2.3640930756598801</v>
      </c>
      <c r="D37" s="24">
        <v>2.3640930756598801</v>
      </c>
      <c r="E37" s="24">
        <v>2.3640930756598801</v>
      </c>
      <c r="F37" s="24">
        <v>2.3640930756598801</v>
      </c>
      <c r="G37" s="24">
        <v>2.3640930756598801</v>
      </c>
      <c r="H37" s="24">
        <v>2.3640930756598801</v>
      </c>
      <c r="I37" s="24">
        <v>2.3640930756598801</v>
      </c>
      <c r="J37" s="24">
        <v>0</v>
      </c>
      <c r="K37" s="24">
        <v>2.3640930756598801</v>
      </c>
      <c r="L37" s="24">
        <v>2.3640930756598801</v>
      </c>
      <c r="M37" s="24">
        <v>2.3640930756598801</v>
      </c>
      <c r="N37" s="24">
        <v>2.3640930756598801</v>
      </c>
      <c r="O37" s="24">
        <v>2.3640930756598801</v>
      </c>
      <c r="P37" s="24">
        <v>2.3640930756598801</v>
      </c>
      <c r="Q37" s="24">
        <v>2.3640930756598801</v>
      </c>
      <c r="R37" s="24">
        <v>0</v>
      </c>
      <c r="S37" s="24">
        <v>2.3640930756598801</v>
      </c>
      <c r="T37" s="24">
        <v>2.3640930756598801</v>
      </c>
      <c r="U37" s="24">
        <v>2.3640930756598801</v>
      </c>
      <c r="V37" s="24">
        <v>2.3640930756598801</v>
      </c>
      <c r="W37" s="24">
        <v>2.3640930756598801</v>
      </c>
      <c r="X37" s="24">
        <v>2.3640930756598801</v>
      </c>
      <c r="Y37" s="24">
        <v>2.3640930756598801</v>
      </c>
      <c r="Z37" s="24">
        <v>0</v>
      </c>
      <c r="AA37" s="24">
        <v>2.3640930756598801</v>
      </c>
      <c r="AB37" s="24">
        <v>2.3640930756598801</v>
      </c>
      <c r="AC37" s="24">
        <v>2.3640930756598801</v>
      </c>
      <c r="AD37" s="24">
        <v>2.3640930756598801</v>
      </c>
      <c r="AE37" s="24">
        <v>2.3640930756598801</v>
      </c>
      <c r="AF37" s="24">
        <v>2.3640930756598801</v>
      </c>
      <c r="AG37" s="24">
        <v>2.3640930756598801</v>
      </c>
      <c r="AH37" s="24">
        <v>0</v>
      </c>
      <c r="AI37" s="24">
        <v>2.22959910473099</v>
      </c>
      <c r="AJ37" s="24">
        <v>2.22959910473099</v>
      </c>
      <c r="AK37" s="24">
        <v>2.22959910473099</v>
      </c>
      <c r="AL37" s="24">
        <v>2.22959910473099</v>
      </c>
      <c r="AM37" s="24">
        <v>2.22959910473099</v>
      </c>
      <c r="AN37" s="24">
        <v>0</v>
      </c>
      <c r="AO37" s="24">
        <v>2.3640930756598801</v>
      </c>
      <c r="AP37" s="24">
        <v>2.3640930756598801</v>
      </c>
      <c r="AQ37" s="24">
        <v>2.3640930756598801</v>
      </c>
      <c r="AR37" s="24">
        <v>2.3640930756598801</v>
      </c>
      <c r="AS37" s="24">
        <v>2.3640930756598801</v>
      </c>
      <c r="AT37" s="24">
        <v>2.3640930756598801</v>
      </c>
      <c r="AU37" s="24">
        <v>2.3640930756598801</v>
      </c>
      <c r="AV37" s="24">
        <v>0</v>
      </c>
      <c r="AW37" s="24">
        <v>2.3640930756598801</v>
      </c>
      <c r="AX37" s="24">
        <v>2.3640930756598801</v>
      </c>
      <c r="AY37" s="24">
        <v>2.3640930756598801</v>
      </c>
      <c r="AZ37" s="24">
        <v>2.3640930756598801</v>
      </c>
      <c r="BA37" s="24">
        <v>2.3640930756598801</v>
      </c>
      <c r="BB37" s="24">
        <v>2.3640930756598801</v>
      </c>
      <c r="BC37" s="24">
        <v>2.3640930756598801</v>
      </c>
      <c r="BD37" s="24">
        <v>0</v>
      </c>
      <c r="BE37" s="24">
        <v>2.3640930756598801</v>
      </c>
      <c r="BF37" s="24">
        <v>2.3640930756598801</v>
      </c>
      <c r="BG37" s="24">
        <v>2.3640930756598801</v>
      </c>
      <c r="BH37" s="24">
        <v>2.3640930756598801</v>
      </c>
      <c r="BI37" s="24">
        <v>2.3640930756598801</v>
      </c>
      <c r="BJ37" s="24">
        <v>2.3640930756598801</v>
      </c>
      <c r="BK37" s="24">
        <v>2.3640930756598801</v>
      </c>
      <c r="BL37" s="24">
        <v>0</v>
      </c>
      <c r="BM37" s="24">
        <v>2.3640930756598801</v>
      </c>
      <c r="BN37" s="24">
        <v>2.3640930756598801</v>
      </c>
      <c r="BO37" s="24">
        <v>2.3640930756598801</v>
      </c>
      <c r="BP37" s="24">
        <v>2.3640930756598801</v>
      </c>
      <c r="BQ37" s="24">
        <v>2.3640930756598801</v>
      </c>
      <c r="BR37" s="24">
        <v>2.3640930756598801</v>
      </c>
      <c r="BS37" s="24">
        <v>2.3640930756598801</v>
      </c>
      <c r="BT37" s="24">
        <v>0</v>
      </c>
      <c r="BU37" s="24">
        <v>2.3640930756598801</v>
      </c>
      <c r="BV37" s="24">
        <v>2.3640930756598801</v>
      </c>
      <c r="BW37" s="24">
        <v>2.3640930756598801</v>
      </c>
      <c r="BX37" s="24">
        <v>2.3640930756598801</v>
      </c>
      <c r="BY37" s="24">
        <v>2.3640930756598801</v>
      </c>
      <c r="BZ37" s="24">
        <v>2.3640930756598801</v>
      </c>
      <c r="CA37" s="24">
        <v>0</v>
      </c>
      <c r="CB37" s="24">
        <v>2.4985228088359901</v>
      </c>
      <c r="CC37" s="24">
        <v>2.4985228088359901</v>
      </c>
      <c r="CD37" s="24">
        <v>2.4985228088359901</v>
      </c>
      <c r="CE37" s="24">
        <v>2.4985228088359901</v>
      </c>
      <c r="CF37" s="24">
        <v>2.4985228088359901</v>
      </c>
      <c r="CG37" s="24">
        <v>0</v>
      </c>
      <c r="CH37" s="24">
        <v>2.3640930756598801</v>
      </c>
      <c r="CI37" s="24">
        <v>2.3640930756598801</v>
      </c>
      <c r="CJ37" s="24">
        <v>2.3640930756598801</v>
      </c>
      <c r="CK37" s="24">
        <v>2.3640930756598801</v>
      </c>
      <c r="CL37" s="24">
        <v>2.3640930756598801</v>
      </c>
      <c r="CM37" s="24">
        <v>2.3640930756598801</v>
      </c>
      <c r="CN37" s="24">
        <v>2.3640930756598801</v>
      </c>
      <c r="CO37" s="24">
        <v>0</v>
      </c>
      <c r="CP37" s="24">
        <v>2.4985228088359901</v>
      </c>
      <c r="CQ37" s="24">
        <v>2.4985228088359901</v>
      </c>
      <c r="CR37" s="24">
        <v>2.4985228088359901</v>
      </c>
      <c r="CS37" s="24">
        <v>2.4985228088359901</v>
      </c>
      <c r="CT37" s="24">
        <v>2.4985228088359901</v>
      </c>
      <c r="CU37" s="24">
        <v>2.4985228088359901</v>
      </c>
      <c r="CV37" s="24">
        <v>2.4985228088359901</v>
      </c>
      <c r="CW37" s="24">
        <v>0</v>
      </c>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row>
    <row r="38" spans="1:193"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row>
    <row r="39" spans="1:193"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c r="GG39" s="43"/>
      <c r="GH39" s="43"/>
      <c r="GI39" s="43"/>
      <c r="GJ39" s="43"/>
      <c r="GK39" s="43"/>
    </row>
    <row r="40" spans="1:193" s="41" customFormat="1" ht="13.5" customHeight="1" x14ac:dyDescent="0.2">
      <c r="A40" s="60"/>
      <c r="B40" s="50" t="s">
        <v>116</v>
      </c>
      <c r="C40" s="71">
        <v>130.53038638289399</v>
      </c>
      <c r="D40" s="63">
        <v>130.493023322281</v>
      </c>
      <c r="E40" s="63">
        <v>130.58931710381501</v>
      </c>
      <c r="F40" s="63">
        <v>131.693431761211</v>
      </c>
      <c r="G40" s="63">
        <v>131.66775629790001</v>
      </c>
      <c r="H40" s="63">
        <v>131.516231531985</v>
      </c>
      <c r="I40" s="63">
        <v>131.081691066681</v>
      </c>
      <c r="J40" s="63">
        <v>0.5476347985572888</v>
      </c>
      <c r="K40" s="63">
        <v>130.83042967309899</v>
      </c>
      <c r="L40" s="63">
        <v>130.718377244495</v>
      </c>
      <c r="M40" s="63">
        <v>130.71871188646099</v>
      </c>
      <c r="N40" s="63">
        <v>131.06121106491199</v>
      </c>
      <c r="O40" s="63">
        <v>131.10182251785099</v>
      </c>
      <c r="P40" s="63">
        <v>131.09978344695099</v>
      </c>
      <c r="Q40" s="63">
        <v>130.92172263896148</v>
      </c>
      <c r="R40" s="63">
        <v>0.17053629104951812</v>
      </c>
      <c r="S40" s="63">
        <v>130.07949050941201</v>
      </c>
      <c r="T40" s="63">
        <v>129.99188617963</v>
      </c>
      <c r="U40" s="63">
        <v>129.83729683899301</v>
      </c>
      <c r="V40" s="63">
        <v>130.609745167856</v>
      </c>
      <c r="W40" s="63">
        <v>130.50336110731001</v>
      </c>
      <c r="X40" s="63">
        <v>130.424456183302</v>
      </c>
      <c r="Y40" s="63">
        <v>130.24103933108384</v>
      </c>
      <c r="Z40" s="63">
        <v>0.28565181737346573</v>
      </c>
      <c r="AA40" s="63">
        <v>137.013835568552</v>
      </c>
      <c r="AB40" s="63">
        <v>137.04286136433001</v>
      </c>
      <c r="AC40" s="63">
        <v>136.96596225296301</v>
      </c>
      <c r="AD40" s="63">
        <v>137.58923170561499</v>
      </c>
      <c r="AE40" s="63">
        <v>137.51057434565399</v>
      </c>
      <c r="AF40" s="63">
        <v>137.50109223212499</v>
      </c>
      <c r="AG40" s="63">
        <v>137.27059291153984</v>
      </c>
      <c r="AH40" s="63">
        <v>0.26546736632998852</v>
      </c>
      <c r="AI40" s="63">
        <v>147.836328753125</v>
      </c>
      <c r="AJ40" s="63">
        <v>147.76984202481299</v>
      </c>
      <c r="AK40" s="63">
        <v>147.79298381980701</v>
      </c>
      <c r="AL40" s="63">
        <v>147.766595775371</v>
      </c>
      <c r="AM40" s="63">
        <v>147.791437593279</v>
      </c>
      <c r="AN40" s="63">
        <v>2.7843722556168755E-2</v>
      </c>
      <c r="AO40" s="63">
        <v>141.94030029193101</v>
      </c>
      <c r="AP40" s="63">
        <v>141.831023076376</v>
      </c>
      <c r="AQ40" s="63">
        <v>141.908845973654</v>
      </c>
      <c r="AR40" s="63">
        <v>141.84667428022399</v>
      </c>
      <c r="AS40" s="63">
        <v>141.91774612437399</v>
      </c>
      <c r="AT40" s="63">
        <v>141.89326839233399</v>
      </c>
      <c r="AU40" s="63">
        <v>141.88964302314881</v>
      </c>
      <c r="AV40" s="63">
        <v>3.8773811645156593E-2</v>
      </c>
      <c r="AW40" s="63">
        <v>131.927582861471</v>
      </c>
      <c r="AX40" s="63">
        <v>131.65006318163901</v>
      </c>
      <c r="AY40" s="63">
        <v>131.69043056148001</v>
      </c>
      <c r="AZ40" s="63">
        <v>131.28279183739701</v>
      </c>
      <c r="BA40" s="63">
        <v>131.27139287534601</v>
      </c>
      <c r="BB40" s="63">
        <v>131.24327957757001</v>
      </c>
      <c r="BC40" s="63">
        <v>131.51092348248383</v>
      </c>
      <c r="BD40" s="63">
        <v>0.2602050167566774</v>
      </c>
      <c r="BE40" s="63">
        <v>132.24638017599801</v>
      </c>
      <c r="BF40" s="63">
        <v>132.17968641889999</v>
      </c>
      <c r="BG40" s="63">
        <v>132.13157858739399</v>
      </c>
      <c r="BH40" s="63">
        <v>132.29182839029701</v>
      </c>
      <c r="BI40" s="63">
        <v>132.29903984702901</v>
      </c>
      <c r="BJ40" s="63">
        <v>132.22578433545601</v>
      </c>
      <c r="BK40" s="63">
        <v>132.22904962584565</v>
      </c>
      <c r="BL40" s="63">
        <v>5.9284826549537512E-2</v>
      </c>
      <c r="BM40" s="63">
        <v>129.91665444602401</v>
      </c>
      <c r="BN40" s="63">
        <v>129.769497082822</v>
      </c>
      <c r="BO40" s="63">
        <v>129.73970780993801</v>
      </c>
      <c r="BP40" s="63">
        <v>130.04702614723601</v>
      </c>
      <c r="BQ40" s="63">
        <v>129.97395646055</v>
      </c>
      <c r="BR40" s="63">
        <v>130.03715514889501</v>
      </c>
      <c r="BS40" s="63">
        <v>129.91399951591083</v>
      </c>
      <c r="BT40" s="63">
        <v>0.12091583187031213</v>
      </c>
      <c r="BU40" s="63">
        <v>130.035371754804</v>
      </c>
      <c r="BV40" s="63">
        <v>129.86293566575</v>
      </c>
      <c r="BW40" s="63">
        <v>129.786098951063</v>
      </c>
      <c r="BX40" s="63">
        <v>130.81592953509801</v>
      </c>
      <c r="BY40" s="63">
        <v>130.85867194626601</v>
      </c>
      <c r="BZ40" s="63">
        <v>130.27180157059621</v>
      </c>
      <c r="CA40" s="63">
        <v>0.46892845939532352</v>
      </c>
      <c r="CB40" s="63">
        <v>123.06889577571999</v>
      </c>
      <c r="CC40" s="63">
        <v>122.939900750457</v>
      </c>
      <c r="CD40" s="63">
        <v>122.861899561697</v>
      </c>
      <c r="CE40" s="63">
        <v>122.895268430887</v>
      </c>
      <c r="CF40" s="63">
        <v>122.94149112969023</v>
      </c>
      <c r="CG40" s="63">
        <v>7.859043948908466E-2</v>
      </c>
      <c r="CH40" s="63">
        <v>126.690539893509</v>
      </c>
      <c r="CI40" s="63">
        <v>126.638430037963</v>
      </c>
      <c r="CJ40" s="63">
        <v>126.40466008029701</v>
      </c>
      <c r="CK40" s="63">
        <v>127.411237443578</v>
      </c>
      <c r="CL40" s="63">
        <v>127.323780778285</v>
      </c>
      <c r="CM40" s="63">
        <v>127.27553794674699</v>
      </c>
      <c r="CN40" s="63">
        <v>126.95736436339649</v>
      </c>
      <c r="CO40" s="63">
        <v>0.39155515094348864</v>
      </c>
      <c r="CP40" s="63">
        <v>118.320092292778</v>
      </c>
      <c r="CQ40" s="63">
        <v>118.049910678187</v>
      </c>
      <c r="CR40" s="63">
        <v>117.962086708803</v>
      </c>
      <c r="CS40" s="63">
        <v>118.54797488563101</v>
      </c>
      <c r="CT40" s="63">
        <v>118.300182560839</v>
      </c>
      <c r="CU40" s="63">
        <v>118.340834926393</v>
      </c>
      <c r="CV40" s="63">
        <v>118.2535136754385</v>
      </c>
      <c r="CW40" s="63">
        <v>0.19464795559326298</v>
      </c>
      <c r="DB40" s="169"/>
      <c r="DC40" s="169"/>
      <c r="DD40" s="169"/>
      <c r="DE40" s="169"/>
      <c r="DF40" s="63"/>
      <c r="DG40" s="63"/>
      <c r="DH40" s="169"/>
      <c r="DI40" s="63"/>
      <c r="DK40" s="63"/>
      <c r="DL40" s="63"/>
      <c r="DM40" s="63"/>
      <c r="DN40" s="63"/>
      <c r="DO40" s="63"/>
      <c r="DP40" s="63"/>
      <c r="DQ40" s="63"/>
      <c r="DR40" s="63"/>
      <c r="DS40" s="63"/>
      <c r="DT40" s="63"/>
      <c r="DU40" s="63"/>
      <c r="DW40" s="63"/>
      <c r="DX40" s="63"/>
      <c r="DY40" s="63"/>
      <c r="DZ40" s="63"/>
      <c r="EA40" s="63"/>
      <c r="EB40" s="63"/>
      <c r="EC40" s="63"/>
      <c r="ED40" s="63"/>
      <c r="EE40" s="63"/>
      <c r="EF40" s="63"/>
      <c r="EG40" s="63"/>
      <c r="EH40" s="63"/>
      <c r="EI40" s="63"/>
      <c r="EJ40" s="63"/>
      <c r="EK40" s="63"/>
      <c r="EL40" s="63"/>
      <c r="EM40" s="63"/>
      <c r="EN40" s="63"/>
      <c r="EO40" s="63"/>
      <c r="EP40" s="63"/>
      <c r="EQ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c r="FZ40" s="63"/>
      <c r="GA40" s="63"/>
      <c r="GB40" s="63"/>
      <c r="GC40" s="63"/>
      <c r="GD40" s="63"/>
      <c r="GE40" s="63"/>
      <c r="GF40" s="63"/>
      <c r="GG40" s="63"/>
      <c r="GH40" s="63"/>
      <c r="GI40" s="63"/>
      <c r="GJ40" s="63"/>
    </row>
    <row r="41" spans="1:193" s="24" customFormat="1" ht="13.5" customHeight="1" x14ac:dyDescent="0.2">
      <c r="A41" s="60"/>
      <c r="B41" s="51" t="s">
        <v>117</v>
      </c>
      <c r="C41" s="72">
        <v>183.656649446313</v>
      </c>
      <c r="D41" s="56">
        <v>183.606308049099</v>
      </c>
      <c r="E41" s="56">
        <v>183.661684345118</v>
      </c>
      <c r="F41" s="56">
        <v>185.52448790558699</v>
      </c>
      <c r="G41" s="56">
        <v>185.41460394756999</v>
      </c>
      <c r="H41" s="56">
        <v>185.26628114732199</v>
      </c>
      <c r="I41" s="56">
        <v>184.52166914016814</v>
      </c>
      <c r="J41" s="56">
        <v>0.88347268711428495</v>
      </c>
      <c r="K41" s="56">
        <v>183.84240266845001</v>
      </c>
      <c r="L41" s="56">
        <v>183.676789869733</v>
      </c>
      <c r="M41" s="56">
        <v>183.728409786686</v>
      </c>
      <c r="N41" s="56">
        <v>184.189855223423</v>
      </c>
      <c r="O41" s="56">
        <v>184.247301642851</v>
      </c>
      <c r="P41" s="56">
        <v>184.176600901207</v>
      </c>
      <c r="Q41" s="56">
        <v>183.97689334872499</v>
      </c>
      <c r="R41" s="56">
        <v>0.23389828056689102</v>
      </c>
      <c r="S41" s="56">
        <v>186.62741245902501</v>
      </c>
      <c r="T41" s="56">
        <v>186.53265286243601</v>
      </c>
      <c r="U41" s="56">
        <v>186.60150466481099</v>
      </c>
      <c r="V41" s="56">
        <v>187.52881521882699</v>
      </c>
      <c r="W41" s="56">
        <v>187.434392447796</v>
      </c>
      <c r="X41" s="56">
        <v>187.539635494658</v>
      </c>
      <c r="Y41" s="56">
        <v>187.04406885792551</v>
      </c>
      <c r="Z41" s="56">
        <v>0.45897163508458877</v>
      </c>
      <c r="AA41" s="56">
        <v>193.04800429858599</v>
      </c>
      <c r="AB41" s="56">
        <v>193.02730613977499</v>
      </c>
      <c r="AC41" s="56">
        <v>193.00919707126701</v>
      </c>
      <c r="AD41" s="56">
        <v>193.65700388656001</v>
      </c>
      <c r="AE41" s="56">
        <v>193.58434153553699</v>
      </c>
      <c r="AF41" s="56">
        <v>193.47993716814901</v>
      </c>
      <c r="AG41" s="56">
        <v>193.30096501664568</v>
      </c>
      <c r="AH41" s="56">
        <v>0.27782002540147183</v>
      </c>
      <c r="AI41" s="56">
        <v>206.49243293312</v>
      </c>
      <c r="AJ41" s="56">
        <v>206.51419417419001</v>
      </c>
      <c r="AK41" s="56">
        <v>206.38248364864</v>
      </c>
      <c r="AL41" s="56">
        <v>206.36191363272599</v>
      </c>
      <c r="AM41" s="56">
        <v>206.437756097169</v>
      </c>
      <c r="AN41" s="56">
        <v>6.6406812503429544E-2</v>
      </c>
      <c r="AO41" s="56">
        <v>198.828254765005</v>
      </c>
      <c r="AP41" s="56">
        <v>198.83586140735201</v>
      </c>
      <c r="AQ41" s="56">
        <v>198.77802810611499</v>
      </c>
      <c r="AR41" s="56">
        <v>199.12402768809301</v>
      </c>
      <c r="AS41" s="56">
        <v>199.00014093610301</v>
      </c>
      <c r="AT41" s="56">
        <v>199.16791713664401</v>
      </c>
      <c r="AU41" s="56">
        <v>198.95570500655199</v>
      </c>
      <c r="AV41" s="56">
        <v>0.15139143436959748</v>
      </c>
      <c r="AW41" s="56">
        <v>190.94670032566299</v>
      </c>
      <c r="AX41" s="56">
        <v>190.741856533755</v>
      </c>
      <c r="AY41" s="56">
        <v>190.859586973467</v>
      </c>
      <c r="AZ41" s="56">
        <v>190.523759582422</v>
      </c>
      <c r="BA41" s="56">
        <v>190.52709558065499</v>
      </c>
      <c r="BB41" s="56">
        <v>190.51722119532499</v>
      </c>
      <c r="BC41" s="56">
        <v>190.68603669854784</v>
      </c>
      <c r="BD41" s="56">
        <v>0.17381786153491632</v>
      </c>
      <c r="BE41" s="56">
        <v>188.19463227628299</v>
      </c>
      <c r="BF41" s="56">
        <v>188.12666066875201</v>
      </c>
      <c r="BG41" s="56">
        <v>188.13346870193001</v>
      </c>
      <c r="BH41" s="56">
        <v>188.33858789651299</v>
      </c>
      <c r="BI41" s="56">
        <v>188.324704820969</v>
      </c>
      <c r="BJ41" s="56">
        <v>188.21234637714801</v>
      </c>
      <c r="BK41" s="56">
        <v>188.2217334569325</v>
      </c>
      <c r="BL41" s="56">
        <v>8.3576467131152729E-2</v>
      </c>
      <c r="BM41" s="56">
        <v>186.88500809930801</v>
      </c>
      <c r="BN41" s="56">
        <v>186.74672026216001</v>
      </c>
      <c r="BO41" s="56">
        <v>186.81008186747999</v>
      </c>
      <c r="BP41" s="56">
        <v>187.340407909345</v>
      </c>
      <c r="BQ41" s="56">
        <v>187.235927450448</v>
      </c>
      <c r="BR41" s="56">
        <v>187.335524346629</v>
      </c>
      <c r="BS41" s="56">
        <v>187.05894498922837</v>
      </c>
      <c r="BT41" s="56">
        <v>0.25056984493833018</v>
      </c>
      <c r="BU41" s="56">
        <v>194.962312025785</v>
      </c>
      <c r="BV41" s="56">
        <v>194.83414184754</v>
      </c>
      <c r="BW41" s="56">
        <v>194.875658088612</v>
      </c>
      <c r="BX41" s="56">
        <v>195.685514642122</v>
      </c>
      <c r="BY41" s="56">
        <v>195.52018809766599</v>
      </c>
      <c r="BZ41" s="56">
        <v>195.17556294034497</v>
      </c>
      <c r="CA41" s="56">
        <v>0.35519134912596434</v>
      </c>
      <c r="CB41" s="56">
        <v>176.98634767434899</v>
      </c>
      <c r="CC41" s="56">
        <v>176.98246262689</v>
      </c>
      <c r="CD41" s="56">
        <v>176.91009679741899</v>
      </c>
      <c r="CE41" s="56">
        <v>176.857588854075</v>
      </c>
      <c r="CF41" s="56">
        <v>176.93412398818322</v>
      </c>
      <c r="CG41" s="56">
        <v>5.3616392171025332E-2</v>
      </c>
      <c r="CH41" s="56">
        <v>185.660727563969</v>
      </c>
      <c r="CI41" s="56">
        <v>185.71034170426299</v>
      </c>
      <c r="CJ41" s="56">
        <v>185.640622183571</v>
      </c>
      <c r="CK41" s="56">
        <v>186.41495024246299</v>
      </c>
      <c r="CL41" s="56">
        <v>186.38269792814501</v>
      </c>
      <c r="CM41" s="56">
        <v>186.386941011864</v>
      </c>
      <c r="CN41" s="56">
        <v>186.03271343904581</v>
      </c>
      <c r="CO41" s="56">
        <v>0.36288287116383106</v>
      </c>
      <c r="CP41" s="56">
        <v>176.10399549306101</v>
      </c>
      <c r="CQ41" s="56">
        <v>175.90170269577101</v>
      </c>
      <c r="CR41" s="56">
        <v>175.86071849161101</v>
      </c>
      <c r="CS41" s="56">
        <v>176.38538564800001</v>
      </c>
      <c r="CT41" s="56">
        <v>176.44231937842599</v>
      </c>
      <c r="CU41" s="56">
        <v>176.37085090566001</v>
      </c>
      <c r="CV41" s="56">
        <v>176.17749543542152</v>
      </c>
      <c r="CW41" s="56">
        <v>0.23542440685082389</v>
      </c>
      <c r="DB41" s="64"/>
      <c r="DC41" s="64"/>
      <c r="DD41" s="64"/>
      <c r="DE41" s="64"/>
      <c r="DF41" s="56"/>
      <c r="DG41" s="56"/>
      <c r="DH41" s="56"/>
      <c r="DI41" s="56"/>
      <c r="DK41" s="56"/>
      <c r="DL41" s="56"/>
      <c r="DM41" s="56"/>
      <c r="DN41" s="56"/>
      <c r="DO41" s="56"/>
      <c r="DP41" s="56"/>
      <c r="DQ41" s="56"/>
      <c r="DR41" s="56"/>
      <c r="DS41" s="56"/>
      <c r="DT41" s="56"/>
      <c r="DU41" s="56"/>
      <c r="DW41" s="56"/>
      <c r="DX41" s="56"/>
      <c r="DY41" s="56"/>
      <c r="DZ41" s="56"/>
      <c r="EA41" s="56"/>
      <c r="EB41" s="56"/>
      <c r="EC41" s="56"/>
      <c r="ED41" s="56"/>
      <c r="EE41" s="56"/>
      <c r="EF41" s="56"/>
      <c r="EG41" s="56"/>
      <c r="EH41" s="56"/>
      <c r="EI41" s="56"/>
      <c r="EJ41" s="56"/>
      <c r="EK41" s="56"/>
      <c r="EL41" s="56"/>
      <c r="EM41" s="56"/>
      <c r="EN41" s="56"/>
      <c r="EO41" s="56"/>
      <c r="EP41" s="56"/>
      <c r="EQ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c r="GI41" s="56"/>
      <c r="GJ41" s="56"/>
    </row>
    <row r="42" spans="1:193" s="24" customFormat="1" ht="13.5" customHeight="1" x14ac:dyDescent="0.2">
      <c r="A42" s="60"/>
      <c r="B42" s="51" t="s">
        <v>118</v>
      </c>
      <c r="C42" s="72">
        <v>255.46885398491699</v>
      </c>
      <c r="D42" s="56">
        <v>255.37995183621399</v>
      </c>
      <c r="E42" s="56">
        <v>255.03101669126099</v>
      </c>
      <c r="F42" s="56">
        <v>258.35672514661701</v>
      </c>
      <c r="G42" s="56">
        <v>257.95213265680502</v>
      </c>
      <c r="H42" s="56">
        <v>257.62988999901597</v>
      </c>
      <c r="I42" s="56">
        <v>256.636428385805</v>
      </c>
      <c r="J42" s="56">
        <v>1.3660633624379419</v>
      </c>
      <c r="K42" s="56">
        <v>255.75359848781599</v>
      </c>
      <c r="L42" s="56">
        <v>255.35060021671001</v>
      </c>
      <c r="M42" s="56">
        <v>255.619580369424</v>
      </c>
      <c r="N42" s="56">
        <v>256.27165441882897</v>
      </c>
      <c r="O42" s="56">
        <v>256.42678958419299</v>
      </c>
      <c r="P42" s="56">
        <v>256.11272592089</v>
      </c>
      <c r="Q42" s="56">
        <v>255.92249149964366</v>
      </c>
      <c r="R42" s="56">
        <v>0.37854107636902806</v>
      </c>
      <c r="S42" s="56">
        <v>260.22254171191798</v>
      </c>
      <c r="T42" s="56">
        <v>259.89509084713802</v>
      </c>
      <c r="U42" s="56">
        <v>260.35637498686202</v>
      </c>
      <c r="V42" s="56">
        <v>261.88878006374603</v>
      </c>
      <c r="W42" s="56">
        <v>261.62557201270198</v>
      </c>
      <c r="X42" s="56">
        <v>262.14375459901601</v>
      </c>
      <c r="Y42" s="56">
        <v>261.02201903689701</v>
      </c>
      <c r="Z42" s="56">
        <v>0.88751100302718189</v>
      </c>
      <c r="AA42" s="56">
        <v>266.63630657133098</v>
      </c>
      <c r="AB42" s="56">
        <v>266.50495407994799</v>
      </c>
      <c r="AC42" s="56">
        <v>266.621553573482</v>
      </c>
      <c r="AD42" s="56">
        <v>267.077224519347</v>
      </c>
      <c r="AE42" s="56">
        <v>266.93314747156001</v>
      </c>
      <c r="AF42" s="56">
        <v>266.76827890202702</v>
      </c>
      <c r="AG42" s="56">
        <v>266.7569108529492</v>
      </c>
      <c r="AH42" s="56">
        <v>0.19584799567989652</v>
      </c>
      <c r="AI42" s="56">
        <v>286.08884565272501</v>
      </c>
      <c r="AJ42" s="56">
        <v>286.27494409086501</v>
      </c>
      <c r="AK42" s="56">
        <v>285.99968054841298</v>
      </c>
      <c r="AL42" s="56">
        <v>286.01215825630698</v>
      </c>
      <c r="AM42" s="56">
        <v>286.09390713707751</v>
      </c>
      <c r="AN42" s="56">
        <v>0.1099562717391506</v>
      </c>
      <c r="AO42" s="56">
        <v>275.10847992583899</v>
      </c>
      <c r="AP42" s="56">
        <v>275.366685807973</v>
      </c>
      <c r="AQ42" s="56">
        <v>275.105542290664</v>
      </c>
      <c r="AR42" s="56">
        <v>275.87327647723902</v>
      </c>
      <c r="AS42" s="56">
        <v>275.539515039224</v>
      </c>
      <c r="AT42" s="56">
        <v>276.06299713419497</v>
      </c>
      <c r="AU42" s="56">
        <v>275.50941611252233</v>
      </c>
      <c r="AV42" s="56">
        <v>0.36147569940634811</v>
      </c>
      <c r="AW42" s="56">
        <v>266.28512817195002</v>
      </c>
      <c r="AX42" s="56">
        <v>266.22429634095101</v>
      </c>
      <c r="AY42" s="56">
        <v>266.23882719084497</v>
      </c>
      <c r="AZ42" s="56">
        <v>266.09368062722803</v>
      </c>
      <c r="BA42" s="56">
        <v>266.09519759935802</v>
      </c>
      <c r="BB42" s="56">
        <v>266.01327908273498</v>
      </c>
      <c r="BC42" s="56">
        <v>266.15840150217781</v>
      </c>
      <c r="BD42" s="56">
        <v>9.6707558836722163E-2</v>
      </c>
      <c r="BE42" s="56">
        <v>259.710240459793</v>
      </c>
      <c r="BF42" s="56">
        <v>259.493833885779</v>
      </c>
      <c r="BG42" s="56">
        <v>259.60447150570798</v>
      </c>
      <c r="BH42" s="56">
        <v>260.146257335374</v>
      </c>
      <c r="BI42" s="56">
        <v>260.15658298982498</v>
      </c>
      <c r="BJ42" s="56">
        <v>259.85146508292598</v>
      </c>
      <c r="BK42" s="56">
        <v>259.82714187656751</v>
      </c>
      <c r="BL42" s="56">
        <v>0.25341007397340631</v>
      </c>
      <c r="BM42" s="56">
        <v>260.531422214928</v>
      </c>
      <c r="BN42" s="56">
        <v>260.41040734942999</v>
      </c>
      <c r="BO42" s="56">
        <v>260.53710952072902</v>
      </c>
      <c r="BP42" s="56">
        <v>261.71994386219302</v>
      </c>
      <c r="BQ42" s="56">
        <v>261.703604981029</v>
      </c>
      <c r="BR42" s="56">
        <v>261.38687674525301</v>
      </c>
      <c r="BS42" s="56">
        <v>261.04822744559368</v>
      </c>
      <c r="BT42" s="56">
        <v>0.56723740783345622</v>
      </c>
      <c r="BU42" s="56">
        <v>289.24173273720402</v>
      </c>
      <c r="BV42" s="56">
        <v>288.42563453345002</v>
      </c>
      <c r="BW42" s="56">
        <v>289.41589201800002</v>
      </c>
      <c r="BX42" s="56">
        <v>287.012050816206</v>
      </c>
      <c r="BY42" s="56">
        <v>286.54163841919001</v>
      </c>
      <c r="BZ42" s="56">
        <v>288.12738970481007</v>
      </c>
      <c r="CA42" s="56">
        <v>1.1618551165295539</v>
      </c>
      <c r="CB42" s="56">
        <v>243.30406481131499</v>
      </c>
      <c r="CC42" s="56">
        <v>243.51883874469101</v>
      </c>
      <c r="CD42" s="56">
        <v>243.34544765613501</v>
      </c>
      <c r="CE42" s="56">
        <v>242.99709129864999</v>
      </c>
      <c r="CF42" s="56">
        <v>243.29136062769777</v>
      </c>
      <c r="CG42" s="56">
        <v>0.18803426194152131</v>
      </c>
      <c r="CH42" s="56">
        <v>259.33464461075801</v>
      </c>
      <c r="CI42" s="56">
        <v>259.57801077503899</v>
      </c>
      <c r="CJ42" s="56">
        <v>259.62419691190797</v>
      </c>
      <c r="CK42" s="56">
        <v>260.16322046590602</v>
      </c>
      <c r="CL42" s="56">
        <v>260.11593996502302</v>
      </c>
      <c r="CM42" s="56">
        <v>259.58405200160303</v>
      </c>
      <c r="CN42" s="56">
        <v>259.73334412170624</v>
      </c>
      <c r="CO42" s="56">
        <v>0.30234203858508618</v>
      </c>
      <c r="CP42" s="56">
        <v>246.09048058511999</v>
      </c>
      <c r="CQ42" s="56">
        <v>245.386336627948</v>
      </c>
      <c r="CR42" s="56">
        <v>245.29808668247</v>
      </c>
      <c r="CS42" s="56">
        <v>248.46429336681501</v>
      </c>
      <c r="CT42" s="56">
        <v>248.428934943771</v>
      </c>
      <c r="CU42" s="56">
        <v>248.30702871135199</v>
      </c>
      <c r="CV42" s="56">
        <v>246.99586015291266</v>
      </c>
      <c r="CW42" s="56">
        <v>1.4272278108659433</v>
      </c>
      <c r="CY42" s="64"/>
      <c r="CZ42" s="64"/>
      <c r="DA42" s="64"/>
      <c r="DB42" s="56"/>
      <c r="DC42" s="56"/>
      <c r="DD42" s="56"/>
      <c r="DE42" s="56"/>
      <c r="DF42" s="56"/>
      <c r="DG42" s="56"/>
      <c r="DH42" s="56"/>
      <c r="DI42" s="56"/>
      <c r="DK42" s="56"/>
      <c r="DL42" s="56"/>
      <c r="DM42" s="56"/>
      <c r="DN42" s="56"/>
      <c r="DO42" s="56"/>
      <c r="DP42" s="56"/>
      <c r="DQ42" s="56"/>
      <c r="DR42" s="56"/>
      <c r="DS42" s="56"/>
      <c r="DT42" s="56"/>
      <c r="DU42" s="56"/>
      <c r="DW42" s="56"/>
      <c r="DX42" s="56"/>
      <c r="DY42" s="56"/>
      <c r="DZ42" s="56"/>
      <c r="EA42" s="56"/>
      <c r="EB42" s="56"/>
      <c r="EC42" s="56"/>
      <c r="ED42" s="56"/>
      <c r="EE42" s="56"/>
      <c r="EF42" s="56"/>
      <c r="EG42" s="56"/>
      <c r="EH42" s="56"/>
      <c r="EI42" s="56"/>
      <c r="EJ42" s="56"/>
      <c r="EK42" s="56"/>
      <c r="EL42" s="56"/>
      <c r="EM42" s="56"/>
      <c r="EN42" s="56"/>
      <c r="EO42" s="56"/>
      <c r="EP42" s="56"/>
      <c r="EQ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c r="GJ42" s="56"/>
    </row>
    <row r="43" spans="1:193" s="24" customFormat="1" ht="13.5" customHeight="1" x14ac:dyDescent="0.2">
      <c r="A43" s="60"/>
      <c r="B43" s="51" t="s">
        <v>119</v>
      </c>
      <c r="C43" s="48">
        <v>1.9571600227668999</v>
      </c>
      <c r="D43" s="24">
        <v>1.95703912235597</v>
      </c>
      <c r="E43" s="24">
        <v>1.9529240396327301</v>
      </c>
      <c r="F43" s="24">
        <v>1.96180418181427</v>
      </c>
      <c r="G43" s="24">
        <v>1.9591139084438101</v>
      </c>
      <c r="H43" s="24">
        <v>1.9589208647326499</v>
      </c>
      <c r="I43" s="24">
        <v>1.9578270232910551</v>
      </c>
      <c r="J43" s="24">
        <v>2.7010886308747621E-3</v>
      </c>
      <c r="K43" s="24">
        <v>1.95484795950651</v>
      </c>
      <c r="L43" s="24">
        <v>1.95344071430067</v>
      </c>
      <c r="M43" s="24">
        <v>1.9554934154449799</v>
      </c>
      <c r="N43" s="24">
        <v>1.95535851024528</v>
      </c>
      <c r="O43" s="24">
        <v>1.95593611636694</v>
      </c>
      <c r="P43" s="24">
        <v>1.95357093037857</v>
      </c>
      <c r="Q43" s="24">
        <v>1.9547746077071582</v>
      </c>
      <c r="R43" s="24">
        <v>9.5220973901267384E-4</v>
      </c>
      <c r="S43" s="24">
        <v>2.0004886296282698</v>
      </c>
      <c r="T43" s="24">
        <v>1.9993177919428</v>
      </c>
      <c r="U43" s="24">
        <v>2.00525104361747</v>
      </c>
      <c r="V43" s="24">
        <v>2.0051243475528899</v>
      </c>
      <c r="W43" s="24">
        <v>2.0047420219129299</v>
      </c>
      <c r="X43" s="24">
        <v>2.0099279097671099</v>
      </c>
      <c r="Y43" s="24">
        <v>2.0041419574035779</v>
      </c>
      <c r="Z43" s="24">
        <v>3.4797476208904407E-3</v>
      </c>
      <c r="AA43" s="24">
        <v>1.94605388182076</v>
      </c>
      <c r="AB43" s="24">
        <v>1.94468322849333</v>
      </c>
      <c r="AC43" s="24">
        <v>1.94662636751353</v>
      </c>
      <c r="AD43" s="24">
        <v>1.94112010953578</v>
      </c>
      <c r="AE43" s="24">
        <v>1.9411826962527401</v>
      </c>
      <c r="AF43" s="24">
        <v>1.9401175261333701</v>
      </c>
      <c r="AG43" s="24">
        <v>1.9432973016249184</v>
      </c>
      <c r="AH43" s="24">
        <v>2.5795639425140729E-3</v>
      </c>
      <c r="AI43" s="24">
        <v>1.93517282298366</v>
      </c>
      <c r="AJ43" s="24">
        <v>1.93730290408509</v>
      </c>
      <c r="AK43" s="24">
        <v>1.9351370623730799</v>
      </c>
      <c r="AL43" s="24">
        <v>1.9355670796605</v>
      </c>
      <c r="AM43" s="24">
        <v>1.9357949672755825</v>
      </c>
      <c r="AN43" s="24">
        <v>8.8680727433928239E-4</v>
      </c>
      <c r="AO43" s="24">
        <v>1.9381985198003699</v>
      </c>
      <c r="AP43" s="24">
        <v>1.9415123703908399</v>
      </c>
      <c r="AQ43" s="24">
        <v>1.9386074236819499</v>
      </c>
      <c r="AR43" s="24">
        <v>1.9448695422512301</v>
      </c>
      <c r="AS43" s="24">
        <v>1.9415437643559199</v>
      </c>
      <c r="AT43" s="24">
        <v>1.94556796289223</v>
      </c>
      <c r="AU43" s="24">
        <v>1.9417165972287567</v>
      </c>
      <c r="AV43" s="24">
        <v>2.7955169029497541E-3</v>
      </c>
      <c r="AW43" s="24">
        <v>2.01841891131712</v>
      </c>
      <c r="AX43" s="24">
        <v>2.0222116868537898</v>
      </c>
      <c r="AY43" s="24">
        <v>2.0217021544823002</v>
      </c>
      <c r="AZ43" s="24">
        <v>2.0268740244098802</v>
      </c>
      <c r="BA43" s="24">
        <v>2.02706158417958</v>
      </c>
      <c r="BB43" s="24">
        <v>2.02687162298098</v>
      </c>
      <c r="BC43" s="24">
        <v>2.0238566640372753</v>
      </c>
      <c r="BD43" s="24">
        <v>3.3010849269890256E-3</v>
      </c>
      <c r="BE43" s="24">
        <v>1.96383628885843</v>
      </c>
      <c r="BF43" s="24">
        <v>1.9631899644806099</v>
      </c>
      <c r="BG43" s="24">
        <v>1.9647420721156399</v>
      </c>
      <c r="BH43" s="24">
        <v>1.9664574940174799</v>
      </c>
      <c r="BI43" s="24">
        <v>1.9664283526972699</v>
      </c>
      <c r="BJ43" s="24">
        <v>1.9652102378435099</v>
      </c>
      <c r="BK43" s="24">
        <v>1.9649774016688231</v>
      </c>
      <c r="BL43" s="24">
        <v>1.2180992760716957E-3</v>
      </c>
      <c r="BM43" s="24">
        <v>2.0053735475706</v>
      </c>
      <c r="BN43" s="24">
        <v>2.0067150848494801</v>
      </c>
      <c r="BO43" s="24">
        <v>2.0081524301133999</v>
      </c>
      <c r="BP43" s="24">
        <v>2.0125023356234202</v>
      </c>
      <c r="BQ43" s="24">
        <v>2.01350802966794</v>
      </c>
      <c r="BR43" s="24">
        <v>2.01009378008894</v>
      </c>
      <c r="BS43" s="24">
        <v>2.0093908679856298</v>
      </c>
      <c r="BT43" s="24">
        <v>2.9427522173517216E-3</v>
      </c>
      <c r="BU43" s="24">
        <v>2.2243311864605699</v>
      </c>
      <c r="BV43" s="24">
        <v>2.2210004190558301</v>
      </c>
      <c r="BW43" s="24">
        <v>2.2299452280103398</v>
      </c>
      <c r="BX43" s="24">
        <v>2.1940145350509601</v>
      </c>
      <c r="BY43" s="24">
        <v>2.1897030908035702</v>
      </c>
      <c r="BZ43" s="24">
        <v>2.2117988918762537</v>
      </c>
      <c r="CA43" s="24">
        <v>1.6586282270652293E-2</v>
      </c>
      <c r="CB43" s="24">
        <v>1.97697446846936</v>
      </c>
      <c r="CC43" s="24">
        <v>1.98079579744403</v>
      </c>
      <c r="CD43" s="24">
        <v>1.9806420747543001</v>
      </c>
      <c r="CE43" s="24">
        <v>1.97726970615883</v>
      </c>
      <c r="CF43" s="24">
        <v>1.97892051170663</v>
      </c>
      <c r="CG43" s="24">
        <v>1.8022707317416687E-3</v>
      </c>
      <c r="CH43" s="24">
        <v>2.04699297065704</v>
      </c>
      <c r="CI43" s="24">
        <v>2.04975701844395</v>
      </c>
      <c r="CJ43" s="24">
        <v>2.05391317651568</v>
      </c>
      <c r="CK43" s="24">
        <v>2.0419173825316199</v>
      </c>
      <c r="CL43" s="24">
        <v>2.0429486021780701</v>
      </c>
      <c r="CM43" s="24">
        <v>2.0395439389949002</v>
      </c>
      <c r="CN43" s="24">
        <v>2.0458455148868766</v>
      </c>
      <c r="CO43" s="24">
        <v>4.9199570584769455E-3</v>
      </c>
      <c r="CP43" s="24">
        <v>2.0798705935436499</v>
      </c>
      <c r="CQ43" s="24">
        <v>2.07866600845544</v>
      </c>
      <c r="CR43" s="24">
        <v>2.0794654751064598</v>
      </c>
      <c r="CS43" s="24">
        <v>2.0958965651376298</v>
      </c>
      <c r="CT43" s="24">
        <v>2.0999877562827098</v>
      </c>
      <c r="CU43" s="24">
        <v>2.09823624166415</v>
      </c>
      <c r="CV43" s="24">
        <v>2.0886871066983401</v>
      </c>
      <c r="CW43" s="24">
        <v>9.4345001106652792E-3</v>
      </c>
      <c r="CY43" s="64"/>
      <c r="CZ43" s="64"/>
      <c r="DA43" s="64"/>
      <c r="DO43" s="64"/>
      <c r="DR43" s="64"/>
      <c r="FC43" s="64"/>
      <c r="FN43" s="64"/>
      <c r="FP43" s="64"/>
      <c r="GD43" s="64"/>
    </row>
    <row r="44" spans="1:193" s="24" customFormat="1" ht="13.5" customHeight="1" x14ac:dyDescent="0.2">
      <c r="A44" s="60"/>
      <c r="B44" s="51" t="s">
        <v>120</v>
      </c>
      <c r="C44" s="72">
        <v>124.938467602023</v>
      </c>
      <c r="D44" s="56">
        <v>124.886928513933</v>
      </c>
      <c r="E44" s="56">
        <v>124.441699587446</v>
      </c>
      <c r="F44" s="56">
        <v>126.66329338540601</v>
      </c>
      <c r="G44" s="56">
        <v>126.284376358906</v>
      </c>
      <c r="H44" s="56">
        <v>126.113658467031</v>
      </c>
      <c r="I44" s="56">
        <v>125.55473731912416</v>
      </c>
      <c r="J44" s="56">
        <v>0.83048906140574974</v>
      </c>
      <c r="K44" s="56">
        <v>124.923168814718</v>
      </c>
      <c r="L44" s="56">
        <v>124.632222972215</v>
      </c>
      <c r="M44" s="56">
        <v>124.90086848296301</v>
      </c>
      <c r="N44" s="56">
        <v>125.210443353917</v>
      </c>
      <c r="O44" s="56">
        <v>125.324967066342</v>
      </c>
      <c r="P44" s="56">
        <v>125.012942473938</v>
      </c>
      <c r="Q44" s="56">
        <v>125.00076886068217</v>
      </c>
      <c r="R44" s="56">
        <v>0.22399553233422739</v>
      </c>
      <c r="S44" s="56">
        <v>130.143051202506</v>
      </c>
      <c r="T44" s="56">
        <v>129.90320466750799</v>
      </c>
      <c r="U44" s="56">
        <v>130.51907814786901</v>
      </c>
      <c r="V44" s="56">
        <v>131.27903489588999</v>
      </c>
      <c r="W44" s="56">
        <v>131.122210905392</v>
      </c>
      <c r="X44" s="56">
        <v>131.71929841571401</v>
      </c>
      <c r="Y44" s="56">
        <v>130.78097970581317</v>
      </c>
      <c r="Z44" s="56">
        <v>0.64433090935939052</v>
      </c>
      <c r="AA44" s="56">
        <v>129.62247100278</v>
      </c>
      <c r="AB44" s="56">
        <v>129.46209271561801</v>
      </c>
      <c r="AC44" s="56">
        <v>129.655591320518</v>
      </c>
      <c r="AD44" s="56">
        <v>129.48799281373201</v>
      </c>
      <c r="AE44" s="56">
        <v>129.42257312590601</v>
      </c>
      <c r="AF44" s="56">
        <v>129.267186669902</v>
      </c>
      <c r="AG44" s="56">
        <v>129.48631794140934</v>
      </c>
      <c r="AH44" s="56">
        <v>0.12901079761876577</v>
      </c>
      <c r="AI44" s="56">
        <v>138.25251689960001</v>
      </c>
      <c r="AJ44" s="56">
        <v>138.50510206605199</v>
      </c>
      <c r="AK44" s="56">
        <v>138.206696728606</v>
      </c>
      <c r="AL44" s="56">
        <v>138.245562480937</v>
      </c>
      <c r="AM44" s="56">
        <v>138.30246954379874</v>
      </c>
      <c r="AN44" s="56">
        <v>0.11828572575616508</v>
      </c>
      <c r="AO44" s="56">
        <v>133.16817963390901</v>
      </c>
      <c r="AP44" s="56">
        <v>133.535662731597</v>
      </c>
      <c r="AQ44" s="56">
        <v>133.19669631701001</v>
      </c>
      <c r="AR44" s="56">
        <v>134.02660219701499</v>
      </c>
      <c r="AS44" s="56">
        <v>133.62176891485001</v>
      </c>
      <c r="AT44" s="56">
        <v>134.16972874186101</v>
      </c>
      <c r="AU44" s="56">
        <v>133.61977308937369</v>
      </c>
      <c r="AV44" s="56">
        <v>0.37814685913981233</v>
      </c>
      <c r="AW44" s="56">
        <v>134.357545310479</v>
      </c>
      <c r="AX44" s="56">
        <v>134.574233159312</v>
      </c>
      <c r="AY44" s="56">
        <v>134.54839662936601</v>
      </c>
      <c r="AZ44" s="56">
        <v>134.81088878983201</v>
      </c>
      <c r="BA44" s="56">
        <v>134.823804724013</v>
      </c>
      <c r="BB44" s="56">
        <v>134.769999505165</v>
      </c>
      <c r="BC44" s="56">
        <v>134.64747801969452</v>
      </c>
      <c r="BD44" s="56">
        <v>0.16933625729574059</v>
      </c>
      <c r="BE44" s="56">
        <v>127.463860283795</v>
      </c>
      <c r="BF44" s="56">
        <v>127.31414746687901</v>
      </c>
      <c r="BG44" s="56">
        <v>127.47289291831299</v>
      </c>
      <c r="BH44" s="56">
        <v>127.854428945077</v>
      </c>
      <c r="BI44" s="56">
        <v>127.857543142795</v>
      </c>
      <c r="BJ44" s="56">
        <v>127.62568074747</v>
      </c>
      <c r="BK44" s="56">
        <v>127.59809225072151</v>
      </c>
      <c r="BL44" s="56">
        <v>0.20334786511277259</v>
      </c>
      <c r="BM44" s="56">
        <v>130.61476776890399</v>
      </c>
      <c r="BN44" s="56">
        <v>130.64091026660699</v>
      </c>
      <c r="BO44" s="56">
        <v>130.797401710792</v>
      </c>
      <c r="BP44" s="56">
        <v>131.67291771495701</v>
      </c>
      <c r="BQ44" s="56">
        <v>131.729648520479</v>
      </c>
      <c r="BR44" s="56">
        <v>131.34972159635899</v>
      </c>
      <c r="BS44" s="56">
        <v>131.13422792968302</v>
      </c>
      <c r="BT44" s="56">
        <v>0.46865107172102943</v>
      </c>
      <c r="BU44" s="56">
        <v>159.20636098240001</v>
      </c>
      <c r="BV44" s="56">
        <v>158.56269886769999</v>
      </c>
      <c r="BW44" s="56">
        <v>159.629793066937</v>
      </c>
      <c r="BX44" s="56">
        <v>156.19612128110799</v>
      </c>
      <c r="BY44" s="56">
        <v>155.68296647292399</v>
      </c>
      <c r="BZ44" s="56">
        <v>157.8555881342138</v>
      </c>
      <c r="CA44" s="56">
        <v>1.609130892113527</v>
      </c>
      <c r="CB44" s="56">
        <v>120.23516903559501</v>
      </c>
      <c r="CC44" s="56">
        <v>120.578937994234</v>
      </c>
      <c r="CD44" s="56">
        <v>120.48354809443801</v>
      </c>
      <c r="CE44" s="56">
        <v>120.101822867763</v>
      </c>
      <c r="CF44" s="56">
        <v>120.34986949800751</v>
      </c>
      <c r="CG44" s="56">
        <v>0.19041118005541824</v>
      </c>
      <c r="CH44" s="56">
        <v>132.64410471724901</v>
      </c>
      <c r="CI44" s="56">
        <v>132.939580737075</v>
      </c>
      <c r="CJ44" s="56">
        <v>133.21953683161101</v>
      </c>
      <c r="CK44" s="56">
        <v>132.75198302232801</v>
      </c>
      <c r="CL44" s="56">
        <v>132.79215918673901</v>
      </c>
      <c r="CM44" s="56">
        <v>132.308514054856</v>
      </c>
      <c r="CN44" s="56">
        <v>132.77597975830966</v>
      </c>
      <c r="CO44" s="56">
        <v>0.27696599825335977</v>
      </c>
      <c r="CP44" s="56">
        <v>127.77038829234201</v>
      </c>
      <c r="CQ44" s="56">
        <v>127.33642594976099</v>
      </c>
      <c r="CR44" s="56">
        <v>127.335999973667</v>
      </c>
      <c r="CS44" s="56">
        <v>129.91631848118499</v>
      </c>
      <c r="CT44" s="56">
        <v>130.12875238293199</v>
      </c>
      <c r="CU44" s="56">
        <v>129.96619378495899</v>
      </c>
      <c r="CV44" s="56">
        <v>128.74234647747434</v>
      </c>
      <c r="CW44" s="56">
        <v>1.2713024531875641</v>
      </c>
      <c r="CY44" s="64"/>
      <c r="CZ44" s="64"/>
      <c r="DA44" s="64"/>
      <c r="DO44" s="64"/>
      <c r="DR44" s="64"/>
      <c r="FC44" s="64"/>
      <c r="FN44" s="64"/>
      <c r="FP44" s="64"/>
      <c r="GD44" s="64"/>
    </row>
    <row r="45" spans="1:193" s="24" customFormat="1" ht="13.5" customHeight="1" x14ac:dyDescent="0.2">
      <c r="A45" s="60"/>
      <c r="B45" s="51" t="s">
        <v>131</v>
      </c>
      <c r="C45" s="48">
        <v>1.43526488638439</v>
      </c>
      <c r="D45" s="24">
        <v>1.4353554022441399</v>
      </c>
      <c r="E45" s="24">
        <v>1.4339161560996401</v>
      </c>
      <c r="F45" s="24">
        <v>1.4353761418107001</v>
      </c>
      <c r="G45" s="24">
        <v>1.43478413146759</v>
      </c>
      <c r="H45" s="24">
        <v>1.43487482866993</v>
      </c>
      <c r="I45" s="24">
        <v>1.4349285911127316</v>
      </c>
      <c r="J45" s="24">
        <v>5.0733741631350565E-4</v>
      </c>
      <c r="K45" s="24">
        <v>1.4343458114879299</v>
      </c>
      <c r="L45" s="24">
        <v>1.4341657180612599</v>
      </c>
      <c r="M45" s="24">
        <v>1.43468776360104</v>
      </c>
      <c r="N45" s="24">
        <v>1.43354730313595</v>
      </c>
      <c r="O45" s="24">
        <v>1.43349723792442</v>
      </c>
      <c r="P45" s="24">
        <v>1.4329602225925</v>
      </c>
      <c r="Q45" s="24">
        <v>1.4338673428005169</v>
      </c>
      <c r="R45" s="24">
        <v>5.8499579043907427E-4</v>
      </c>
      <c r="S45" s="24">
        <v>1.44530685989625</v>
      </c>
      <c r="T45" s="24">
        <v>1.4440534837564001</v>
      </c>
      <c r="U45" s="24">
        <v>1.44729228510701</v>
      </c>
      <c r="V45" s="24">
        <v>1.44904884140975</v>
      </c>
      <c r="W45" s="24">
        <v>1.4487093852930899</v>
      </c>
      <c r="X45" s="24">
        <v>1.45109060549911</v>
      </c>
      <c r="Y45" s="24">
        <v>1.4475835768269352</v>
      </c>
      <c r="Z45" s="24">
        <v>2.3609158901712508E-3</v>
      </c>
      <c r="AA45" s="24">
        <v>1.43539635423993</v>
      </c>
      <c r="AB45" s="24">
        <v>1.4349700625066899</v>
      </c>
      <c r="AC45" s="24">
        <v>1.4356442600253401</v>
      </c>
      <c r="AD45" s="24">
        <v>1.43421686479411</v>
      </c>
      <c r="AE45" s="24">
        <v>1.4340652576816599</v>
      </c>
      <c r="AF45" s="24">
        <v>1.4338494271940101</v>
      </c>
      <c r="AG45" s="24">
        <v>1.4346903710736234</v>
      </c>
      <c r="AH45" s="24">
        <v>6.8419115497253124E-4</v>
      </c>
      <c r="AI45" s="24">
        <v>1.4262116753935301</v>
      </c>
      <c r="AJ45" s="24">
        <v>1.4267870890104499</v>
      </c>
      <c r="AK45" s="24">
        <v>1.42558667458988</v>
      </c>
      <c r="AL45" s="24">
        <v>1.4257392000101901</v>
      </c>
      <c r="AM45" s="24">
        <v>1.4260811597510124</v>
      </c>
      <c r="AN45" s="24">
        <v>4.6819400124181168E-4</v>
      </c>
      <c r="AO45" s="24">
        <v>1.43040546358618</v>
      </c>
      <c r="AP45" s="24">
        <v>1.4316587637057501</v>
      </c>
      <c r="AQ45" s="24">
        <v>1.4306920987037499</v>
      </c>
      <c r="AR45" s="24">
        <v>1.43248600195146</v>
      </c>
      <c r="AS45" s="24">
        <v>1.4323260883798901</v>
      </c>
      <c r="AT45" s="24">
        <v>1.4326487520146101</v>
      </c>
      <c r="AU45" s="24">
        <v>1.4317028613902734</v>
      </c>
      <c r="AV45" s="24">
        <v>8.7590495761860751E-4</v>
      </c>
      <c r="AW45" s="24">
        <v>1.4566604276214801</v>
      </c>
      <c r="AX45" s="24">
        <v>1.4574445297624501</v>
      </c>
      <c r="AY45" s="24">
        <v>1.45748520724991</v>
      </c>
      <c r="AZ45" s="24">
        <v>1.4598523555937</v>
      </c>
      <c r="BA45" s="24">
        <v>1.4598210513291701</v>
      </c>
      <c r="BB45" s="24">
        <v>1.4596498716966899</v>
      </c>
      <c r="BC45" s="24">
        <v>1.4584855738755669</v>
      </c>
      <c r="BD45" s="24">
        <v>1.3180064991220267E-3</v>
      </c>
      <c r="BE45" s="24">
        <v>1.43172226376303</v>
      </c>
      <c r="BF45" s="24">
        <v>1.4314564967144801</v>
      </c>
      <c r="BG45" s="24">
        <v>1.4319969541431199</v>
      </c>
      <c r="BH45" s="24">
        <v>1.43274875662235</v>
      </c>
      <c r="BI45" s="24">
        <v>1.43276288963917</v>
      </c>
      <c r="BJ45" s="24">
        <v>1.4322868795108199</v>
      </c>
      <c r="BK45" s="24">
        <v>1.4321623733988282</v>
      </c>
      <c r="BL45" s="24">
        <v>4.8977694359323397E-4</v>
      </c>
      <c r="BM45" s="24">
        <v>1.44599075241389</v>
      </c>
      <c r="BN45" s="24">
        <v>1.44670238288785</v>
      </c>
      <c r="BO45" s="24">
        <v>1.4469173014602701</v>
      </c>
      <c r="BP45" s="24">
        <v>1.4509257005643099</v>
      </c>
      <c r="BQ45" s="24">
        <v>1.4504203283330901</v>
      </c>
      <c r="BR45" s="24">
        <v>1.4495206136297401</v>
      </c>
      <c r="BS45" s="24">
        <v>1.4484128465481918</v>
      </c>
      <c r="BT45" s="24">
        <v>1.940809426019515E-3</v>
      </c>
      <c r="BU45" s="24">
        <v>1.5144807067973101</v>
      </c>
      <c r="BV45" s="24">
        <v>1.5129573297788701</v>
      </c>
      <c r="BW45" s="24">
        <v>1.5147620240614099</v>
      </c>
      <c r="BX45" s="24">
        <v>1.5062343933942901</v>
      </c>
      <c r="BY45" s="24">
        <v>1.5038097897881599</v>
      </c>
      <c r="BZ45" s="24">
        <v>1.5104488487640082</v>
      </c>
      <c r="CA45" s="24">
        <v>4.538514635800503E-3</v>
      </c>
      <c r="CB45" s="24">
        <v>1.4407548411381199</v>
      </c>
      <c r="CC45" s="24">
        <v>1.4417975480610801</v>
      </c>
      <c r="CD45" s="24">
        <v>1.44163008504346</v>
      </c>
      <c r="CE45" s="24">
        <v>1.44057162353656</v>
      </c>
      <c r="CF45" s="24">
        <v>1.4411885244448048</v>
      </c>
      <c r="CG45" s="24">
        <v>5.3257240553660314E-4</v>
      </c>
      <c r="CH45" s="24">
        <v>1.4576113503362</v>
      </c>
      <c r="CI45" s="24">
        <v>1.4580518883053799</v>
      </c>
      <c r="CJ45" s="24">
        <v>1.46019224094623</v>
      </c>
      <c r="CK45" s="24">
        <v>1.4551595007604701</v>
      </c>
      <c r="CL45" s="24">
        <v>1.45528290003028</v>
      </c>
      <c r="CM45" s="24">
        <v>1.45319968902621</v>
      </c>
      <c r="CN45" s="24">
        <v>1.4565829282341285</v>
      </c>
      <c r="CO45" s="24">
        <v>2.2878359719125355E-3</v>
      </c>
      <c r="CP45" s="24">
        <v>1.47567347747976</v>
      </c>
      <c r="CQ45" s="24">
        <v>1.4754059695580299</v>
      </c>
      <c r="CR45" s="24">
        <v>1.47561147543231</v>
      </c>
      <c r="CS45" s="24">
        <v>1.4794267656365401</v>
      </c>
      <c r="CT45" s="24">
        <v>1.4825782193649</v>
      </c>
      <c r="CU45" s="24">
        <v>1.4801603416028399</v>
      </c>
      <c r="CV45" s="24">
        <v>1.4781427081790632</v>
      </c>
      <c r="CW45" s="24">
        <v>2.7503752898770809E-3</v>
      </c>
      <c r="CY45" s="64"/>
      <c r="CZ45" s="64"/>
      <c r="DA45" s="64"/>
      <c r="DO45" s="64"/>
      <c r="DR45" s="64"/>
      <c r="FC45" s="64"/>
      <c r="FN45" s="64"/>
      <c r="FP45" s="64"/>
      <c r="GD45" s="64"/>
    </row>
    <row r="46" spans="1:193" s="24" customFormat="1" ht="13.5" customHeight="1" x14ac:dyDescent="0.2">
      <c r="A46" s="60"/>
      <c r="B46" s="51" t="s">
        <v>132</v>
      </c>
      <c r="C46" s="189">
        <v>66.636701775721093</v>
      </c>
      <c r="D46" s="64">
        <v>66.625972522407494</v>
      </c>
      <c r="E46" s="64">
        <v>66.444174231813406</v>
      </c>
      <c r="F46" s="64">
        <v>67.3131651434567</v>
      </c>
      <c r="G46" s="64">
        <v>67.191334583126803</v>
      </c>
      <c r="H46" s="64">
        <v>67.143739222785797</v>
      </c>
      <c r="I46" s="64">
        <v>66.89251457988523</v>
      </c>
      <c r="J46" s="64">
        <v>0.33337867334777999</v>
      </c>
      <c r="K46" s="64">
        <v>66.602113233651195</v>
      </c>
      <c r="L46" s="64">
        <v>66.505634116701003</v>
      </c>
      <c r="M46" s="64">
        <v>66.595230830554499</v>
      </c>
      <c r="N46" s="64">
        <v>66.630307516046102</v>
      </c>
      <c r="O46" s="64">
        <v>66.649328216284403</v>
      </c>
      <c r="P46" s="64">
        <v>66.549293899579695</v>
      </c>
      <c r="Q46" s="64">
        <v>66.588651302136157</v>
      </c>
      <c r="R46" s="64">
        <v>4.8446362222830407E-2</v>
      </c>
      <c r="S46" s="64">
        <v>68.858537398834301</v>
      </c>
      <c r="T46" s="64">
        <v>68.653967646720403</v>
      </c>
      <c r="U46" s="64">
        <v>69.106246353609393</v>
      </c>
      <c r="V46" s="64">
        <v>69.700803371153299</v>
      </c>
      <c r="W46" s="64">
        <v>69.612856636957503</v>
      </c>
      <c r="X46" s="64">
        <v>69.978478863340101</v>
      </c>
      <c r="Y46" s="64">
        <v>69.318481711769167</v>
      </c>
      <c r="Z46" s="64">
        <v>0.47724805723327057</v>
      </c>
      <c r="AA46" s="64">
        <v>69.990650061779604</v>
      </c>
      <c r="AB46" s="64">
        <v>69.923302908385693</v>
      </c>
      <c r="AC46" s="64">
        <v>70.006870627729796</v>
      </c>
      <c r="AD46" s="64">
        <v>70.049721489340001</v>
      </c>
      <c r="AE46" s="64">
        <v>69.996354160752603</v>
      </c>
      <c r="AF46" s="64">
        <v>69.934514647307196</v>
      </c>
      <c r="AG46" s="64">
        <v>69.983568982549158</v>
      </c>
      <c r="AH46" s="64">
        <v>4.3149064857973457E-2</v>
      </c>
      <c r="AI46" s="64">
        <v>73.569801620088199</v>
      </c>
      <c r="AJ46" s="64">
        <v>73.664862761571598</v>
      </c>
      <c r="AK46" s="64">
        <v>73.459050921383593</v>
      </c>
      <c r="AL46" s="64">
        <v>73.472664550541097</v>
      </c>
      <c r="AM46" s="64">
        <v>73.541594963396122</v>
      </c>
      <c r="AN46" s="64">
        <v>8.2999226256792541E-2</v>
      </c>
      <c r="AO46" s="64">
        <v>71.486843267525401</v>
      </c>
      <c r="AP46" s="64">
        <v>71.6496976112319</v>
      </c>
      <c r="AQ46" s="64">
        <v>71.504277564725697</v>
      </c>
      <c r="AR46" s="64">
        <v>71.857993937692598</v>
      </c>
      <c r="AS46" s="64">
        <v>71.785784706825496</v>
      </c>
      <c r="AT46" s="64">
        <v>71.900282372793598</v>
      </c>
      <c r="AU46" s="64">
        <v>71.697479910132444</v>
      </c>
      <c r="AV46" s="64">
        <v>0.16261888911996422</v>
      </c>
      <c r="AW46" s="64">
        <v>71.954698499006696</v>
      </c>
      <c r="AX46" s="64">
        <v>71.984267474310499</v>
      </c>
      <c r="AY46" s="64">
        <v>72.035310787999194</v>
      </c>
      <c r="AZ46" s="64">
        <v>72.201987046441005</v>
      </c>
      <c r="BA46" s="64">
        <v>72.199398176299496</v>
      </c>
      <c r="BB46" s="64">
        <v>72.172148117846007</v>
      </c>
      <c r="BC46" s="64">
        <v>72.091301683650485</v>
      </c>
      <c r="BD46" s="64">
        <v>0.10305660224759361</v>
      </c>
      <c r="BE46" s="64">
        <v>67.612128313583696</v>
      </c>
      <c r="BF46" s="64">
        <v>67.546039463947693</v>
      </c>
      <c r="BG46" s="64">
        <v>67.621422827805603</v>
      </c>
      <c r="BH46" s="64">
        <v>67.814293755591706</v>
      </c>
      <c r="BI46" s="64">
        <v>67.809938520488004</v>
      </c>
      <c r="BJ46" s="64">
        <v>67.695670708299104</v>
      </c>
      <c r="BK46" s="64">
        <v>67.683248931619289</v>
      </c>
      <c r="BL46" s="64">
        <v>0.10089957531694323</v>
      </c>
      <c r="BM46" s="64">
        <v>69.009575851593397</v>
      </c>
      <c r="BN46" s="64">
        <v>69.065067047499497</v>
      </c>
      <c r="BO46" s="64">
        <v>69.122328260783803</v>
      </c>
      <c r="BP46" s="64">
        <v>69.865112156143795</v>
      </c>
      <c r="BQ46" s="64">
        <v>69.752205911330094</v>
      </c>
      <c r="BR46" s="64">
        <v>69.647626651047602</v>
      </c>
      <c r="BS46" s="64">
        <v>69.410319313066381</v>
      </c>
      <c r="BT46" s="64">
        <v>0.35184538361656964</v>
      </c>
      <c r="BU46" s="64">
        <v>81.362017179337499</v>
      </c>
      <c r="BV46" s="64">
        <v>81.063326155025194</v>
      </c>
      <c r="BW46" s="64">
        <v>81.352193272499804</v>
      </c>
      <c r="BX46" s="64">
        <v>80.477203352153694</v>
      </c>
      <c r="BY46" s="64">
        <v>80.120810542946003</v>
      </c>
      <c r="BZ46" s="64">
        <v>80.875110100392448</v>
      </c>
      <c r="CA46" s="64">
        <v>0.49546134915130918</v>
      </c>
      <c r="CB46" s="64">
        <v>64.646704538914406</v>
      </c>
      <c r="CC46" s="64">
        <v>64.773261887504702</v>
      </c>
      <c r="CD46" s="64">
        <v>64.719561976559604</v>
      </c>
      <c r="CE46" s="64">
        <v>64.565379860432898</v>
      </c>
      <c r="CF46" s="64">
        <v>64.676227065852913</v>
      </c>
      <c r="CG46" s="64">
        <v>7.8186241828746963E-2</v>
      </c>
      <c r="CH46" s="64">
        <v>69.930940445606694</v>
      </c>
      <c r="CI46" s="64">
        <v>70.009272887546402</v>
      </c>
      <c r="CJ46" s="64">
        <v>70.242896570610398</v>
      </c>
      <c r="CK46" s="64">
        <v>69.921384179708397</v>
      </c>
      <c r="CL46" s="64">
        <v>69.920280469002805</v>
      </c>
      <c r="CM46" s="64">
        <v>69.600295040194993</v>
      </c>
      <c r="CN46" s="64">
        <v>69.9375115987783</v>
      </c>
      <c r="CO46" s="64">
        <v>0.18829270498460635</v>
      </c>
      <c r="CP46" s="64">
        <v>68.462516771803607</v>
      </c>
      <c r="CQ46" s="64">
        <v>68.334507057175799</v>
      </c>
      <c r="CR46" s="64">
        <v>68.339580139498906</v>
      </c>
      <c r="CS46" s="64">
        <v>69.092638824224906</v>
      </c>
      <c r="CT46" s="64">
        <v>69.476951169134495</v>
      </c>
      <c r="CU46" s="64">
        <v>69.143020382240906</v>
      </c>
      <c r="CV46" s="64">
        <v>68.808202390679767</v>
      </c>
      <c r="CW46" s="64">
        <v>0.44790712044437858</v>
      </c>
      <c r="CY46" s="64"/>
      <c r="CZ46" s="64"/>
      <c r="DA46" s="64"/>
      <c r="DB46" s="64"/>
      <c r="DC46" s="64"/>
      <c r="DD46" s="64"/>
      <c r="DE46" s="64"/>
      <c r="DF46" s="56"/>
      <c r="DG46" s="56"/>
      <c r="DH46" s="56"/>
      <c r="DI46" s="56"/>
      <c r="DK46" s="56"/>
      <c r="DL46" s="56"/>
      <c r="DM46" s="56"/>
      <c r="DN46" s="56"/>
      <c r="DO46" s="56"/>
      <c r="DP46" s="56"/>
      <c r="DQ46" s="56"/>
      <c r="DR46" s="56"/>
      <c r="DS46" s="56"/>
      <c r="DT46" s="56"/>
      <c r="DU46" s="56"/>
      <c r="DW46" s="56"/>
      <c r="DX46" s="56"/>
      <c r="DY46" s="56"/>
      <c r="DZ46" s="56"/>
      <c r="EA46" s="56"/>
      <c r="EB46" s="56"/>
      <c r="EC46" s="56"/>
      <c r="ED46" s="56"/>
      <c r="EE46" s="56"/>
      <c r="EF46" s="56"/>
      <c r="EG46" s="56"/>
      <c r="EH46" s="56"/>
      <c r="EI46" s="56"/>
      <c r="EJ46" s="56"/>
      <c r="EK46" s="56"/>
      <c r="EL46" s="56"/>
      <c r="EM46" s="56"/>
      <c r="EN46" s="56"/>
      <c r="EO46" s="56"/>
      <c r="EP46" s="56"/>
      <c r="EQ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c r="GG46" s="56"/>
      <c r="GH46" s="56"/>
      <c r="GI46" s="56"/>
      <c r="GJ46" s="56"/>
    </row>
    <row r="47" spans="1:193" s="56" customFormat="1" ht="13.5" customHeight="1" x14ac:dyDescent="0.2">
      <c r="A47" s="34"/>
      <c r="B47" s="51" t="s">
        <v>51</v>
      </c>
      <c r="C47" s="48">
        <v>1.9687806821609199</v>
      </c>
      <c r="D47" s="24">
        <v>1.9692828216937599</v>
      </c>
      <c r="E47" s="24">
        <v>1.9712553775857</v>
      </c>
      <c r="F47" s="24">
        <v>1.9525636566078699</v>
      </c>
      <c r="G47" s="24">
        <v>1.9548247206562099</v>
      </c>
      <c r="H47" s="24">
        <v>1.9566281114823501</v>
      </c>
      <c r="I47" s="24">
        <v>1.9622225616978017</v>
      </c>
      <c r="J47" s="24">
        <v>7.6786321580311779E-3</v>
      </c>
      <c r="K47" s="24">
        <v>1.9671735558590699</v>
      </c>
      <c r="L47" s="24">
        <v>1.96944864469291</v>
      </c>
      <c r="M47" s="24">
        <v>1.9679297444399899</v>
      </c>
      <c r="N47" s="24">
        <v>1.96425418040496</v>
      </c>
      <c r="O47" s="24">
        <v>1.9633811028944299</v>
      </c>
      <c r="P47" s="24">
        <v>1.9651491544595301</v>
      </c>
      <c r="Q47" s="24">
        <v>1.9662227304584816</v>
      </c>
      <c r="R47" s="24">
        <v>2.1341309814098303E-3</v>
      </c>
      <c r="S47" s="24">
        <v>1.9421821543251101</v>
      </c>
      <c r="T47" s="24">
        <v>1.9439987118559301</v>
      </c>
      <c r="U47" s="24">
        <v>1.9414403624463801</v>
      </c>
      <c r="V47" s="24">
        <v>1.9329738423509399</v>
      </c>
      <c r="W47" s="24">
        <v>1.9344245341245401</v>
      </c>
      <c r="X47" s="24">
        <v>1.93156991987558</v>
      </c>
      <c r="Y47" s="24">
        <v>1.9377649208297465</v>
      </c>
      <c r="Z47" s="24">
        <v>4.9052969081136849E-3</v>
      </c>
      <c r="AA47" s="24">
        <v>1.9070548563054499</v>
      </c>
      <c r="AB47" s="24">
        <v>1.90776574329074</v>
      </c>
      <c r="AC47" s="24">
        <v>1.90713468289004</v>
      </c>
      <c r="AD47" s="24">
        <v>1.90467114202916</v>
      </c>
      <c r="AE47" s="24">
        <v>1.9054496259624001</v>
      </c>
      <c r="AF47" s="24">
        <v>1.9063409673134899</v>
      </c>
      <c r="AG47" s="24">
        <v>1.9064028362985468</v>
      </c>
      <c r="AH47" s="24">
        <v>1.0590442036043017E-3</v>
      </c>
      <c r="AI47" s="24">
        <v>1.8054648455143001</v>
      </c>
      <c r="AJ47" s="24">
        <v>1.80452668936922</v>
      </c>
      <c r="AK47" s="24">
        <v>1.8059145593224299</v>
      </c>
      <c r="AL47" s="24">
        <v>1.8058516182219799</v>
      </c>
      <c r="AM47" s="24">
        <v>1.8054394281069825</v>
      </c>
      <c r="AN47" s="24">
        <v>5.543889453265595E-4</v>
      </c>
      <c r="AO47" s="24">
        <v>1.86192748501003</v>
      </c>
      <c r="AP47" s="24">
        <v>1.86057406383432</v>
      </c>
      <c r="AQ47" s="24">
        <v>1.8619428903306099</v>
      </c>
      <c r="AR47" s="24">
        <v>1.8579223836149401</v>
      </c>
      <c r="AS47" s="24">
        <v>1.8596688647908499</v>
      </c>
      <c r="AT47" s="24">
        <v>1.8569305696146301</v>
      </c>
      <c r="AU47" s="24">
        <v>1.8598277095325633</v>
      </c>
      <c r="AV47" s="24">
        <v>1.8924855708989782E-3</v>
      </c>
      <c r="AW47" s="24">
        <v>1.9089562375431299</v>
      </c>
      <c r="AX47" s="24">
        <v>1.90928585342316</v>
      </c>
      <c r="AY47" s="24">
        <v>1.9092071115003399</v>
      </c>
      <c r="AZ47" s="24">
        <v>1.9099938462183801</v>
      </c>
      <c r="BA47" s="24">
        <v>1.9099856215889</v>
      </c>
      <c r="BB47" s="24">
        <v>1.91042982965474</v>
      </c>
      <c r="BC47" s="24">
        <v>1.9096430833214415</v>
      </c>
      <c r="BD47" s="24">
        <v>5.2421029808432783E-4</v>
      </c>
      <c r="BE47" s="24">
        <v>1.94502519381179</v>
      </c>
      <c r="BF47" s="24">
        <v>1.9462278373373401</v>
      </c>
      <c r="BG47" s="24">
        <v>1.94561286192183</v>
      </c>
      <c r="BH47" s="24">
        <v>1.9426051431466</v>
      </c>
      <c r="BI47" s="24">
        <v>1.94254788122406</v>
      </c>
      <c r="BJ47" s="24">
        <v>1.9442409017198601</v>
      </c>
      <c r="BK47" s="24">
        <v>1.9443766365269133</v>
      </c>
      <c r="BL47" s="24">
        <v>1.4069341912696753E-3</v>
      </c>
      <c r="BM47" s="24">
        <v>1.9404707110983801</v>
      </c>
      <c r="BN47" s="24">
        <v>1.94114098766117</v>
      </c>
      <c r="BO47" s="24">
        <v>1.94043921793624</v>
      </c>
      <c r="BP47" s="24">
        <v>1.93390422852678</v>
      </c>
      <c r="BQ47" s="24">
        <v>1.9339942971638799</v>
      </c>
      <c r="BR47" s="24">
        <v>1.9357413842429601</v>
      </c>
      <c r="BS47" s="24">
        <v>1.9376151377715682</v>
      </c>
      <c r="BT47" s="24">
        <v>3.1345821534564935E-3</v>
      </c>
      <c r="BU47" s="24">
        <v>1.7896523708510199</v>
      </c>
      <c r="BV47" s="24">
        <v>1.79372870156117</v>
      </c>
      <c r="BW47" s="24">
        <v>1.78878395150401</v>
      </c>
      <c r="BX47" s="24">
        <v>1.8008167820707699</v>
      </c>
      <c r="BY47" s="24">
        <v>1.8031832973500099</v>
      </c>
      <c r="BZ47" s="24">
        <v>1.7952330206673959</v>
      </c>
      <c r="CA47" s="24">
        <v>5.8203507138390445E-3</v>
      </c>
      <c r="CB47" s="24">
        <v>2.0391676717168998</v>
      </c>
      <c r="CC47" s="24">
        <v>2.03789471061982</v>
      </c>
      <c r="CD47" s="24">
        <v>2.0389223089923298</v>
      </c>
      <c r="CE47" s="24">
        <v>2.04098905016795</v>
      </c>
      <c r="CF47" s="24">
        <v>2.0392434353742499</v>
      </c>
      <c r="CG47" s="24">
        <v>1.1152456855035007E-3</v>
      </c>
      <c r="CH47" s="24">
        <v>1.9471131456593</v>
      </c>
      <c r="CI47" s="24">
        <v>1.94575991913678</v>
      </c>
      <c r="CJ47" s="24">
        <v>1.9455032464577799</v>
      </c>
      <c r="CK47" s="24">
        <v>1.9425110736539299</v>
      </c>
      <c r="CL47" s="24">
        <v>1.9427732842113801</v>
      </c>
      <c r="CM47" s="24">
        <v>1.9457263433105401</v>
      </c>
      <c r="CN47" s="24">
        <v>1.9448978354049515</v>
      </c>
      <c r="CO47" s="24">
        <v>1.6789920193606301E-3</v>
      </c>
      <c r="CP47" s="24">
        <v>2.0227392431793101</v>
      </c>
      <c r="CQ47" s="24">
        <v>2.0268731744435402</v>
      </c>
      <c r="CR47" s="24">
        <v>2.0273921139249</v>
      </c>
      <c r="CS47" s="24">
        <v>2.0088895569185099</v>
      </c>
      <c r="CT47" s="24">
        <v>2.0090948783789799</v>
      </c>
      <c r="CU47" s="24">
        <v>2.0098029950983798</v>
      </c>
      <c r="CV47" s="24">
        <v>2.0174653269906031</v>
      </c>
      <c r="CW47" s="24">
        <v>8.3384896395968643E-3</v>
      </c>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c r="GK47" s="24"/>
    </row>
    <row r="48" spans="1:193" s="56" customFormat="1" ht="13.5" customHeight="1" x14ac:dyDescent="0.2">
      <c r="A48" s="34"/>
      <c r="B48" s="51" t="s">
        <v>52</v>
      </c>
      <c r="C48" s="48">
        <v>2.4449169638624202</v>
      </c>
      <c r="D48" s="24">
        <v>2.4453124694971899</v>
      </c>
      <c r="E48" s="24">
        <v>2.4448774132989399</v>
      </c>
      <c r="F48" s="24">
        <v>2.4303184700451101</v>
      </c>
      <c r="G48" s="24">
        <v>2.4311732143922198</v>
      </c>
      <c r="H48" s="24">
        <v>2.4323277631612199</v>
      </c>
      <c r="I48" s="24">
        <v>2.4381543823761835</v>
      </c>
      <c r="J48" s="24">
        <v>6.9072134315634019E-3</v>
      </c>
      <c r="K48" s="24">
        <v>2.4434585368341799</v>
      </c>
      <c r="L48" s="24">
        <v>2.4447587616085098</v>
      </c>
      <c r="M48" s="24">
        <v>2.4443533683328602</v>
      </c>
      <c r="N48" s="24">
        <v>2.4407344917746499</v>
      </c>
      <c r="O48" s="24">
        <v>2.4402846041150901</v>
      </c>
      <c r="P48" s="24">
        <v>2.44083831200378</v>
      </c>
      <c r="Q48" s="24">
        <v>2.4424046791115122</v>
      </c>
      <c r="R48" s="24">
        <v>1.8342782336453099E-3</v>
      </c>
      <c r="S48" s="24">
        <v>2.4217671852566802</v>
      </c>
      <c r="T48" s="24">
        <v>2.4224998960460602</v>
      </c>
      <c r="U48" s="24">
        <v>2.4219674754516598</v>
      </c>
      <c r="V48" s="24">
        <v>2.4148158012561902</v>
      </c>
      <c r="W48" s="24">
        <v>2.4155423966319902</v>
      </c>
      <c r="X48" s="24">
        <v>2.41473256120624</v>
      </c>
      <c r="Y48" s="24">
        <v>2.4185542193081369</v>
      </c>
      <c r="Z48" s="24">
        <v>3.5400976591861357E-3</v>
      </c>
      <c r="AA48" s="24">
        <v>2.3729684548961898</v>
      </c>
      <c r="AB48" s="24">
        <v>2.37312314560184</v>
      </c>
      <c r="AC48" s="24">
        <v>2.3732584999692801</v>
      </c>
      <c r="AD48" s="24">
        <v>2.3684244154179099</v>
      </c>
      <c r="AE48" s="24">
        <v>2.3689658328876599</v>
      </c>
      <c r="AF48" s="24">
        <v>2.3697441205004299</v>
      </c>
      <c r="AG48" s="24">
        <v>2.3710807448788853</v>
      </c>
      <c r="AH48" s="24">
        <v>2.0733616311541699E-3</v>
      </c>
      <c r="AI48" s="24">
        <v>2.2758391808934402</v>
      </c>
      <c r="AJ48" s="24">
        <v>2.2756871502356</v>
      </c>
      <c r="AK48" s="24">
        <v>2.2766075651417799</v>
      </c>
      <c r="AL48" s="24">
        <v>2.2767513648404298</v>
      </c>
      <c r="AM48" s="24">
        <v>2.2762213152778124</v>
      </c>
      <c r="AN48" s="24">
        <v>4.6408524978907797E-4</v>
      </c>
      <c r="AO48" s="24">
        <v>2.3304053072382902</v>
      </c>
      <c r="AP48" s="24">
        <v>2.33035011460337</v>
      </c>
      <c r="AQ48" s="24">
        <v>2.33076979721347</v>
      </c>
      <c r="AR48" s="24">
        <v>2.3282607777217899</v>
      </c>
      <c r="AS48" s="24">
        <v>2.3291586423709698</v>
      </c>
      <c r="AT48" s="24">
        <v>2.3279428245678302</v>
      </c>
      <c r="AU48" s="24">
        <v>2.3294812439526198</v>
      </c>
      <c r="AV48" s="24">
        <v>1.0976901865798758E-3</v>
      </c>
      <c r="AW48" s="24">
        <v>2.3887581053534102</v>
      </c>
      <c r="AX48" s="24">
        <v>2.3903066304312701</v>
      </c>
      <c r="AY48" s="24">
        <v>2.3894164392131101</v>
      </c>
      <c r="AZ48" s="24">
        <v>2.3919571722642599</v>
      </c>
      <c r="BA48" s="24">
        <v>2.3919319114464899</v>
      </c>
      <c r="BB48" s="24">
        <v>2.3920066834670899</v>
      </c>
      <c r="BC48" s="24">
        <v>2.3907294903626046</v>
      </c>
      <c r="BD48" s="24">
        <v>1.3148836601237198E-3</v>
      </c>
      <c r="BE48" s="24">
        <v>2.4097026150612102</v>
      </c>
      <c r="BF48" s="24">
        <v>2.4102237777166899</v>
      </c>
      <c r="BG48" s="24">
        <v>2.41017156960354</v>
      </c>
      <c r="BH48" s="24">
        <v>2.4085994769665802</v>
      </c>
      <c r="BI48" s="24">
        <v>2.4087058268267101</v>
      </c>
      <c r="BJ48" s="24">
        <v>2.4095668256261602</v>
      </c>
      <c r="BK48" s="24">
        <v>2.4094950153001484</v>
      </c>
      <c r="BL48" s="24">
        <v>6.4055732535738008E-4</v>
      </c>
      <c r="BM48" s="24">
        <v>2.41977725404552</v>
      </c>
      <c r="BN48" s="24">
        <v>2.4208451889709299</v>
      </c>
      <c r="BO48" s="24">
        <v>2.4203557775928899</v>
      </c>
      <c r="BP48" s="24">
        <v>2.4162659833312898</v>
      </c>
      <c r="BQ48" s="24">
        <v>2.4170708042962099</v>
      </c>
      <c r="BR48" s="24">
        <v>2.4163035917875999</v>
      </c>
      <c r="BS48" s="24">
        <v>2.4184364333374067</v>
      </c>
      <c r="BT48" s="24">
        <v>1.9325542350382974E-3</v>
      </c>
      <c r="BU48" s="24">
        <v>2.3587328299303501</v>
      </c>
      <c r="BV48" s="24">
        <v>2.3596815840063399</v>
      </c>
      <c r="BW48" s="24">
        <v>2.3593742000229301</v>
      </c>
      <c r="BX48" s="24">
        <v>2.3533911285364799</v>
      </c>
      <c r="BY48" s="24">
        <v>2.3546105166913298</v>
      </c>
      <c r="BZ48" s="24">
        <v>2.3571580518374859</v>
      </c>
      <c r="CA48" s="24">
        <v>2.6244656562971272E-3</v>
      </c>
      <c r="CB48" s="24">
        <v>2.4982900165121502</v>
      </c>
      <c r="CC48" s="24">
        <v>2.4983216856227601</v>
      </c>
      <c r="CD48" s="24">
        <v>2.4989117055142902</v>
      </c>
      <c r="CE48" s="24">
        <v>2.4993399693331702</v>
      </c>
      <c r="CF48" s="24">
        <v>2.4987158442455923</v>
      </c>
      <c r="CG48" s="24">
        <v>4.3720248170652821E-4</v>
      </c>
      <c r="CH48" s="24">
        <v>2.4292594176898201</v>
      </c>
      <c r="CI48" s="24">
        <v>2.42887393761068</v>
      </c>
      <c r="CJ48" s="24">
        <v>2.42941565699594</v>
      </c>
      <c r="CK48" s="24">
        <v>2.4234105279437199</v>
      </c>
      <c r="CL48" s="24">
        <v>2.4236601553449102</v>
      </c>
      <c r="CM48" s="24">
        <v>2.42362731213451</v>
      </c>
      <c r="CN48" s="24">
        <v>2.4263745012865967</v>
      </c>
      <c r="CO48" s="24">
        <v>2.8142024549885972E-3</v>
      </c>
      <c r="CP48" s="24">
        <v>2.5055004531081702</v>
      </c>
      <c r="CQ48" s="24">
        <v>2.5071586469901899</v>
      </c>
      <c r="CR48" s="24">
        <v>2.5074948267797499</v>
      </c>
      <c r="CS48" s="24">
        <v>2.5031970630542202</v>
      </c>
      <c r="CT48" s="24">
        <v>2.5027314646327299</v>
      </c>
      <c r="CU48" s="24">
        <v>2.5033159508216598</v>
      </c>
      <c r="CV48" s="24">
        <v>2.5048997342311199</v>
      </c>
      <c r="CW48" s="24">
        <v>1.9281643876286835E-3</v>
      </c>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c r="GK48" s="24"/>
    </row>
    <row r="49" spans="1:277" s="56" customFormat="1" ht="13.5" customHeight="1" x14ac:dyDescent="0.2">
      <c r="A49" s="34"/>
      <c r="B49" s="51" t="s">
        <v>53</v>
      </c>
      <c r="C49" s="48">
        <v>2.9375424016483498</v>
      </c>
      <c r="D49" s="24">
        <v>2.9379554182638898</v>
      </c>
      <c r="E49" s="24">
        <v>2.93689121325363</v>
      </c>
      <c r="F49" s="24">
        <v>2.9247447022301598</v>
      </c>
      <c r="G49" s="24">
        <v>2.9250260030853199</v>
      </c>
      <c r="H49" s="24">
        <v>2.9266872291675998</v>
      </c>
      <c r="I49" s="24">
        <v>2.9314744946081581</v>
      </c>
      <c r="J49" s="24">
        <v>6.0270745658442199E-3</v>
      </c>
      <c r="K49" s="24">
        <v>2.93422996052941</v>
      </c>
      <c r="L49" s="24">
        <v>2.9354661159901201</v>
      </c>
      <c r="M49" s="24">
        <v>2.9354624226633002</v>
      </c>
      <c r="N49" s="24">
        <v>2.9316873268299002</v>
      </c>
      <c r="O49" s="24">
        <v>2.9312403534986302</v>
      </c>
      <c r="P49" s="24">
        <v>2.9312627923961001</v>
      </c>
      <c r="Q49" s="24">
        <v>2.9332248286512432</v>
      </c>
      <c r="R49" s="24">
        <v>1.8793671691634845E-3</v>
      </c>
      <c r="S49" s="24">
        <v>2.94253458304585</v>
      </c>
      <c r="T49" s="24">
        <v>2.9435065188161502</v>
      </c>
      <c r="U49" s="24">
        <v>2.9452232259145301</v>
      </c>
      <c r="V49" s="24">
        <v>2.93666555037038</v>
      </c>
      <c r="W49" s="24">
        <v>2.9378411310776098</v>
      </c>
      <c r="X49" s="24">
        <v>2.9387136769580802</v>
      </c>
      <c r="Y49" s="24">
        <v>2.9407474476971003</v>
      </c>
      <c r="Z49" s="24">
        <v>3.164482641861404E-3</v>
      </c>
      <c r="AA49" s="24">
        <v>2.8676065119329199</v>
      </c>
      <c r="AB49" s="24">
        <v>2.8673009155198299</v>
      </c>
      <c r="AC49" s="24">
        <v>2.8681106848408602</v>
      </c>
      <c r="AD49" s="24">
        <v>2.8615605316265902</v>
      </c>
      <c r="AE49" s="24">
        <v>2.86238553101765</v>
      </c>
      <c r="AF49" s="24">
        <v>2.86248501623834</v>
      </c>
      <c r="AG49" s="24">
        <v>2.8649081985293656</v>
      </c>
      <c r="AH49" s="24">
        <v>2.7899953965825571E-3</v>
      </c>
      <c r="AI49" s="24">
        <v>2.7579272592885098</v>
      </c>
      <c r="AJ49" s="24">
        <v>2.7585762313623001</v>
      </c>
      <c r="AK49" s="24">
        <v>2.7583503128771301</v>
      </c>
      <c r="AL49" s="24">
        <v>2.7586079252407698</v>
      </c>
      <c r="AM49" s="24">
        <v>2.7583654321921776</v>
      </c>
      <c r="AN49" s="24">
        <v>2.7178265946159707E-4</v>
      </c>
      <c r="AO49" s="24">
        <v>2.8166438312344302</v>
      </c>
      <c r="AP49" s="24">
        <v>2.8177549632747199</v>
      </c>
      <c r="AQ49" s="24">
        <v>2.8169635714187899</v>
      </c>
      <c r="AR49" s="24">
        <v>2.81759576913004</v>
      </c>
      <c r="AS49" s="24">
        <v>2.8168730922059901</v>
      </c>
      <c r="AT49" s="24">
        <v>2.8171219472602802</v>
      </c>
      <c r="AU49" s="24">
        <v>2.8171588624207082</v>
      </c>
      <c r="AV49" s="24">
        <v>3.9426022366180464E-4</v>
      </c>
      <c r="AW49" s="24">
        <v>2.9221818661794599</v>
      </c>
      <c r="AX49" s="24">
        <v>2.92521988112347</v>
      </c>
      <c r="AY49" s="24">
        <v>2.9247775805996299</v>
      </c>
      <c r="AZ49" s="24">
        <v>2.9292502704908898</v>
      </c>
      <c r="BA49" s="24">
        <v>2.9293755415929401</v>
      </c>
      <c r="BB49" s="24">
        <v>2.9296845446292998</v>
      </c>
      <c r="BC49" s="24">
        <v>2.9267482807692815</v>
      </c>
      <c r="BD49" s="24">
        <v>2.853533023590594E-3</v>
      </c>
      <c r="BE49" s="24">
        <v>2.9186998611953801</v>
      </c>
      <c r="BF49" s="24">
        <v>2.9194276166387301</v>
      </c>
      <c r="BG49" s="24">
        <v>2.91995279236823</v>
      </c>
      <c r="BH49" s="24">
        <v>2.91820414517472</v>
      </c>
      <c r="BI49" s="24">
        <v>2.9181255035123099</v>
      </c>
      <c r="BJ49" s="24">
        <v>2.9189245617201198</v>
      </c>
      <c r="BK49" s="24">
        <v>2.918889080101581</v>
      </c>
      <c r="BL49" s="24">
        <v>6.4688396557381145E-4</v>
      </c>
      <c r="BM49" s="24">
        <v>2.94434170839292</v>
      </c>
      <c r="BN49" s="24">
        <v>2.9459767838068101</v>
      </c>
      <c r="BO49" s="24">
        <v>2.94630800008462</v>
      </c>
      <c r="BP49" s="24">
        <v>2.9428946860846499</v>
      </c>
      <c r="BQ49" s="24">
        <v>2.9437055227820501</v>
      </c>
      <c r="BR49" s="24">
        <v>2.9430041955541801</v>
      </c>
      <c r="BS49" s="24">
        <v>2.9443718161175383</v>
      </c>
      <c r="BT49" s="24">
        <v>1.3429992592061317E-3</v>
      </c>
      <c r="BU49" s="24">
        <v>2.94302398152574</v>
      </c>
      <c r="BV49" s="24">
        <v>2.94493836665215</v>
      </c>
      <c r="BW49" s="24">
        <v>2.9457922265606702</v>
      </c>
      <c r="BX49" s="24">
        <v>2.9343898655039702</v>
      </c>
      <c r="BY49" s="24">
        <v>2.9339185605716098</v>
      </c>
      <c r="BZ49" s="24">
        <v>2.9404126001628277</v>
      </c>
      <c r="CA49" s="24">
        <v>5.1901471675109756E-3</v>
      </c>
      <c r="CB49" s="24">
        <v>3.02246191129667</v>
      </c>
      <c r="CC49" s="24">
        <v>3.0239748693935402</v>
      </c>
      <c r="CD49" s="24">
        <v>3.02489050086443</v>
      </c>
      <c r="CE49" s="24">
        <v>3.0244987230555598</v>
      </c>
      <c r="CF49" s="24">
        <v>3.0239565011525502</v>
      </c>
      <c r="CG49" s="24">
        <v>9.2202173014957435E-4</v>
      </c>
      <c r="CH49" s="24">
        <v>2.9806192938361402</v>
      </c>
      <c r="CI49" s="24">
        <v>2.9812128195687699</v>
      </c>
      <c r="CJ49" s="24">
        <v>2.9838784434704002</v>
      </c>
      <c r="CK49" s="24">
        <v>2.9724355685556501</v>
      </c>
      <c r="CL49" s="24">
        <v>2.9734261924843799</v>
      </c>
      <c r="CM49" s="24">
        <v>2.9739729315330199</v>
      </c>
      <c r="CN49" s="24">
        <v>2.97759087490806</v>
      </c>
      <c r="CO49" s="24">
        <v>4.4503670316359606E-3</v>
      </c>
      <c r="CP49" s="24">
        <v>3.0792330119972999</v>
      </c>
      <c r="CQ49" s="24">
        <v>3.0825311449276298</v>
      </c>
      <c r="CR49" s="24">
        <v>3.0836048463695298</v>
      </c>
      <c r="CS49" s="24">
        <v>3.0764570769211899</v>
      </c>
      <c r="CT49" s="24">
        <v>3.0794757948409899</v>
      </c>
      <c r="CU49" s="24">
        <v>3.0789801160496801</v>
      </c>
      <c r="CV49" s="24">
        <v>3.0800469985177199</v>
      </c>
      <c r="CW49" s="24">
        <v>2.3750048311556252E-3</v>
      </c>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c r="GK49" s="24"/>
    </row>
    <row r="50" spans="1:277" s="24" customFormat="1" ht="13.5" customHeight="1" x14ac:dyDescent="0.2">
      <c r="A50" s="34"/>
      <c r="B50" s="51" t="s">
        <v>75</v>
      </c>
      <c r="C50" s="48">
        <v>1.4920617762381301</v>
      </c>
      <c r="D50" s="24">
        <v>1.4918910508430601</v>
      </c>
      <c r="E50" s="24">
        <v>1.4898583139697399</v>
      </c>
      <c r="F50" s="24">
        <v>1.4978997956518501</v>
      </c>
      <c r="G50" s="24">
        <v>1.4963111383732799</v>
      </c>
      <c r="H50" s="24">
        <v>1.49578103881494</v>
      </c>
      <c r="I50" s="24">
        <v>1.4939671856485</v>
      </c>
      <c r="J50" s="24">
        <v>2.8598760564011202E-3</v>
      </c>
      <c r="K50" s="24">
        <v>1.4915968912809101</v>
      </c>
      <c r="L50" s="24">
        <v>1.4905014781169099</v>
      </c>
      <c r="M50" s="24">
        <v>1.4916500098425201</v>
      </c>
      <c r="N50" s="24">
        <v>1.49251932671234</v>
      </c>
      <c r="O50" s="24">
        <v>1.4929553662187001</v>
      </c>
      <c r="P50" s="24">
        <v>1.49162356747536</v>
      </c>
      <c r="Q50" s="24">
        <v>1.4918077732744566</v>
      </c>
      <c r="R50" s="24">
        <v>7.781363624445219E-4</v>
      </c>
      <c r="S50" s="24">
        <v>1.51506622408873</v>
      </c>
      <c r="T50" s="24">
        <v>1.5141504471502401</v>
      </c>
      <c r="U50" s="24">
        <v>1.5170299757254999</v>
      </c>
      <c r="V50" s="24">
        <v>1.5192474342015501</v>
      </c>
      <c r="W50" s="24">
        <v>1.51871581405846</v>
      </c>
      <c r="X50" s="24">
        <v>1.5214120114002201</v>
      </c>
      <c r="Y50" s="24">
        <v>1.5176036511041167</v>
      </c>
      <c r="Z50" s="24">
        <v>2.4877966924862255E-3</v>
      </c>
      <c r="AA50" s="24">
        <v>1.5036832854868001</v>
      </c>
      <c r="AB50" s="24">
        <v>1.50296278544868</v>
      </c>
      <c r="AC50" s="24">
        <v>1.5038847075522599</v>
      </c>
      <c r="AD50" s="24">
        <v>1.5023908686819301</v>
      </c>
      <c r="AE50" s="24">
        <v>1.5022100254011801</v>
      </c>
      <c r="AF50" s="24">
        <v>1.50155982865557</v>
      </c>
      <c r="AG50" s="24">
        <v>1.5027819168710701</v>
      </c>
      <c r="AH50" s="24">
        <v>8.2004108193182068E-4</v>
      </c>
      <c r="AI50" s="24">
        <v>1.52754414805728</v>
      </c>
      <c r="AJ50" s="24">
        <v>1.52869793925107</v>
      </c>
      <c r="AK50" s="24">
        <v>1.52739801483856</v>
      </c>
      <c r="AL50" s="24">
        <v>1.5275939049504399</v>
      </c>
      <c r="AM50" s="24">
        <v>1.5278085017743375</v>
      </c>
      <c r="AN50" s="24">
        <v>5.1853959202971262E-4</v>
      </c>
      <c r="AO50" s="24">
        <v>1.51275699720349</v>
      </c>
      <c r="AP50" s="24">
        <v>1.5144546073419001</v>
      </c>
      <c r="AQ50" s="24">
        <v>1.51291620492109</v>
      </c>
      <c r="AR50" s="24">
        <v>1.5165303965216601</v>
      </c>
      <c r="AS50" s="24">
        <v>1.5147175637221899</v>
      </c>
      <c r="AT50" s="24">
        <v>1.51708523374944</v>
      </c>
      <c r="AU50" s="24">
        <v>1.5147435005766283</v>
      </c>
      <c r="AV50" s="24">
        <v>1.6353413739821463E-3</v>
      </c>
      <c r="AW50" s="24">
        <v>1.5307746760818199</v>
      </c>
      <c r="AX50" s="24">
        <v>1.5321015844111801</v>
      </c>
      <c r="AY50" s="24">
        <v>1.5319331061475101</v>
      </c>
      <c r="AZ50" s="24">
        <v>1.5336438262827601</v>
      </c>
      <c r="BA50" s="24">
        <v>1.5337160177970399</v>
      </c>
      <c r="BB50" s="24">
        <v>1.53352114752038</v>
      </c>
      <c r="BC50" s="24">
        <v>1.5326150597067816</v>
      </c>
      <c r="BD50" s="24">
        <v>1.095992239444128E-3</v>
      </c>
      <c r="BE50" s="24">
        <v>1.50059745780229</v>
      </c>
      <c r="BF50" s="24">
        <v>1.5000441164344001</v>
      </c>
      <c r="BG50" s="24">
        <v>1.5007881832586001</v>
      </c>
      <c r="BH50" s="24">
        <v>1.50221168489642</v>
      </c>
      <c r="BI50" s="24">
        <v>1.5022154829323999</v>
      </c>
      <c r="BJ50" s="24">
        <v>1.5013183598483399</v>
      </c>
      <c r="BK50" s="24">
        <v>1.5011958808620751</v>
      </c>
      <c r="BL50" s="24">
        <v>8.1007572807504605E-4</v>
      </c>
      <c r="BM50" s="24">
        <v>1.5173337538943401</v>
      </c>
      <c r="BN50" s="24">
        <v>1.51765214506976</v>
      </c>
      <c r="BO50" s="24">
        <v>1.51837170309213</v>
      </c>
      <c r="BP50" s="24">
        <v>1.52173755177448</v>
      </c>
      <c r="BQ50" s="24">
        <v>1.5220859374295299</v>
      </c>
      <c r="BR50" s="24">
        <v>1.5203498873921899</v>
      </c>
      <c r="BS50" s="24">
        <v>1.5195884964420718</v>
      </c>
      <c r="BT50" s="24">
        <v>1.9039114622524549E-3</v>
      </c>
      <c r="BU50" s="24">
        <v>1.6444668414158401</v>
      </c>
      <c r="BV50" s="24">
        <v>1.6417969808305</v>
      </c>
      <c r="BW50" s="24">
        <v>1.64681275460004</v>
      </c>
      <c r="BX50" s="24">
        <v>1.6294771876402101</v>
      </c>
      <c r="BY50" s="24">
        <v>1.62707727211279</v>
      </c>
      <c r="BZ50" s="24">
        <v>1.6379262073198759</v>
      </c>
      <c r="CA50" s="24">
        <v>8.0724077348131792E-3</v>
      </c>
      <c r="CB50" s="24">
        <v>1.48220372126235</v>
      </c>
      <c r="CC50" s="24">
        <v>1.48387198496325</v>
      </c>
      <c r="CD50" s="24">
        <v>1.48357320311993</v>
      </c>
      <c r="CE50" s="24">
        <v>1.4818789560907699</v>
      </c>
      <c r="CF50" s="24">
        <v>1.4828819663590751</v>
      </c>
      <c r="CG50" s="24">
        <v>8.5498407963641501E-4</v>
      </c>
      <c r="CH50" s="24">
        <v>1.53078895311288</v>
      </c>
      <c r="CI50" s="24">
        <v>1.5321586133254099</v>
      </c>
      <c r="CJ50" s="24">
        <v>1.5337308991404699</v>
      </c>
      <c r="CK50" s="24">
        <v>1.5302026376428299</v>
      </c>
      <c r="CL50" s="24">
        <v>1.5305060125383501</v>
      </c>
      <c r="CM50" s="24">
        <v>1.52846413461873</v>
      </c>
      <c r="CN50" s="24">
        <v>1.530975208396445</v>
      </c>
      <c r="CO50" s="24">
        <v>1.6407047049454891E-3</v>
      </c>
      <c r="CP50" s="24">
        <v>1.5223084351482701</v>
      </c>
      <c r="CQ50" s="24">
        <v>1.52083079681289</v>
      </c>
      <c r="CR50" s="24">
        <v>1.52097111613987</v>
      </c>
      <c r="CS50" s="24">
        <v>1.5314217082397801</v>
      </c>
      <c r="CT50" s="24">
        <v>1.5327677293795301</v>
      </c>
      <c r="CU50" s="24">
        <v>1.53198105663036</v>
      </c>
      <c r="CV50" s="24">
        <v>1.5267134737251167</v>
      </c>
      <c r="CW50" s="24">
        <v>5.3782561701674787E-3</v>
      </c>
      <c r="FM50" s="64"/>
      <c r="FV50" s="56"/>
    </row>
    <row r="51" spans="1:277" s="46" customFormat="1" ht="13.5" customHeight="1" x14ac:dyDescent="0.2">
      <c r="A51" s="34"/>
      <c r="B51" s="51" t="s">
        <v>76</v>
      </c>
      <c r="C51" s="182">
        <v>0.96876171948742595</v>
      </c>
      <c r="D51" s="46">
        <v>0.96867259657013105</v>
      </c>
      <c r="E51" s="46">
        <v>0.96563583566792599</v>
      </c>
      <c r="F51" s="46">
        <v>0.97218104562228502</v>
      </c>
      <c r="G51" s="46">
        <v>0.97020128242910897</v>
      </c>
      <c r="H51" s="46">
        <v>0.970059117685244</v>
      </c>
      <c r="I51" s="46">
        <v>0.96925193291035361</v>
      </c>
      <c r="J51" s="46">
        <v>1.9910052783534428E-3</v>
      </c>
      <c r="K51" s="46">
        <v>0.96705640467033904</v>
      </c>
      <c r="L51" s="46">
        <v>0.96601747129721105</v>
      </c>
      <c r="M51" s="46">
        <v>0.96753267822331501</v>
      </c>
      <c r="N51" s="46">
        <v>0.96743314642493905</v>
      </c>
      <c r="O51" s="46">
        <v>0.96785925060419997</v>
      </c>
      <c r="P51" s="46">
        <v>0.96611363793657001</v>
      </c>
      <c r="Q51" s="46">
        <v>0.96700209819276239</v>
      </c>
      <c r="R51" s="46">
        <v>7.0283105455725564E-4</v>
      </c>
      <c r="S51" s="46">
        <v>1.0003524287207399</v>
      </c>
      <c r="T51" s="46">
        <v>0.99950780696022301</v>
      </c>
      <c r="U51" s="46">
        <v>1.00378286346815</v>
      </c>
      <c r="V51" s="46">
        <v>1.0036917080194401</v>
      </c>
      <c r="W51" s="46">
        <v>1.0034165969530799</v>
      </c>
      <c r="X51" s="46">
        <v>1.0071437570824899</v>
      </c>
      <c r="Y51" s="46">
        <v>1.0029825268673538</v>
      </c>
      <c r="Z51" s="46">
        <v>2.5046232257422613E-3</v>
      </c>
      <c r="AA51" s="46">
        <v>0.96055165562747402</v>
      </c>
      <c r="AB51" s="46">
        <v>0.95953517222908202</v>
      </c>
      <c r="AC51" s="46">
        <v>0.960976001950826</v>
      </c>
      <c r="AD51" s="46">
        <v>0.95688938959743397</v>
      </c>
      <c r="AE51" s="46">
        <v>0.95693590505524895</v>
      </c>
      <c r="AF51" s="46">
        <v>0.95614404892485105</v>
      </c>
      <c r="AG51" s="46">
        <v>0.95850536223081928</v>
      </c>
      <c r="AH51" s="46">
        <v>1.9149521243158898E-3</v>
      </c>
      <c r="AI51" s="46">
        <v>0.95246241377420804</v>
      </c>
      <c r="AJ51" s="46">
        <v>0.95404954199307201</v>
      </c>
      <c r="AK51" s="46">
        <v>0.952435753554703</v>
      </c>
      <c r="AL51" s="46">
        <v>0.95275630701879699</v>
      </c>
      <c r="AM51" s="46">
        <v>0.95292600408519501</v>
      </c>
      <c r="AN51" s="46">
        <v>6.6075640062534071E-4</v>
      </c>
      <c r="AO51" s="46">
        <v>0.95471634622439705</v>
      </c>
      <c r="AP51" s="46">
        <v>0.95718089944040097</v>
      </c>
      <c r="AQ51" s="46">
        <v>0.95502068108817395</v>
      </c>
      <c r="AR51" s="46">
        <v>0.95967338551509596</v>
      </c>
      <c r="AS51" s="46">
        <v>0.95720422741514599</v>
      </c>
      <c r="AT51" s="46">
        <v>0.96019137764565599</v>
      </c>
      <c r="AU51" s="46">
        <v>0.95733115288814508</v>
      </c>
      <c r="AV51" s="46">
        <v>2.0769015120177415E-3</v>
      </c>
      <c r="AW51" s="46">
        <v>1.0132256286363299</v>
      </c>
      <c r="AX51" s="46">
        <v>1.0159340277003199</v>
      </c>
      <c r="AY51" s="46">
        <v>1.0155704690992899</v>
      </c>
      <c r="AZ51" s="46">
        <v>1.01925642427251</v>
      </c>
      <c r="BA51" s="46">
        <v>1.0193899200040399</v>
      </c>
      <c r="BB51" s="46">
        <v>1.0192547149745601</v>
      </c>
      <c r="BC51" s="46">
        <v>1.0171051974478413</v>
      </c>
      <c r="BD51" s="46">
        <v>2.3539414978660934E-3</v>
      </c>
      <c r="BE51" s="46">
        <v>0.97367466738358699</v>
      </c>
      <c r="BF51" s="46">
        <v>0.97319977930138402</v>
      </c>
      <c r="BG51" s="46">
        <v>0.974339930446395</v>
      </c>
      <c r="BH51" s="46">
        <v>0.975599002028115</v>
      </c>
      <c r="BI51" s="46">
        <v>0.97557762228825395</v>
      </c>
      <c r="BJ51" s="46">
        <v>0.97468366000026196</v>
      </c>
      <c r="BK51" s="46">
        <v>0.97451244357466615</v>
      </c>
      <c r="BL51" s="46">
        <v>8.943570548306251E-4</v>
      </c>
      <c r="BM51" s="46">
        <v>1.0038709972945401</v>
      </c>
      <c r="BN51" s="46">
        <v>1.00483579614564</v>
      </c>
      <c r="BO51" s="46">
        <v>1.00586878214838</v>
      </c>
      <c r="BP51" s="46">
        <v>1.0089904575578801</v>
      </c>
      <c r="BQ51" s="46">
        <v>1.0097112256181699</v>
      </c>
      <c r="BR51" s="46">
        <v>1.0072628113112201</v>
      </c>
      <c r="BS51" s="46">
        <v>1.0067566783459718</v>
      </c>
      <c r="BT51" s="46">
        <v>2.11268363878581E-3</v>
      </c>
      <c r="BU51" s="46">
        <v>1.15337161067472</v>
      </c>
      <c r="BV51" s="46">
        <v>1.15120966509098</v>
      </c>
      <c r="BW51" s="46">
        <v>1.1570082750566599</v>
      </c>
      <c r="BX51" s="46">
        <v>1.1335730834332101</v>
      </c>
      <c r="BY51" s="46">
        <v>1.1307352632215899</v>
      </c>
      <c r="BZ51" s="46">
        <v>1.145179579495432</v>
      </c>
      <c r="CA51" s="46">
        <v>1.0832713134514633E-2</v>
      </c>
      <c r="CB51" s="46">
        <v>0.98329423957977202</v>
      </c>
      <c r="CC51" s="46">
        <v>0.98608015877371502</v>
      </c>
      <c r="CD51" s="46">
        <v>0.98596819187209706</v>
      </c>
      <c r="CE51" s="46">
        <v>0.98350967288761404</v>
      </c>
      <c r="CF51" s="46">
        <v>0.98471306577829942</v>
      </c>
      <c r="CG51" s="46">
        <v>1.3139165689291246E-3</v>
      </c>
      <c r="CH51" s="46">
        <v>1.0335061481768399</v>
      </c>
      <c r="CI51" s="46">
        <v>1.0354529004319899</v>
      </c>
      <c r="CJ51" s="46">
        <v>1.03837519701262</v>
      </c>
      <c r="CK51" s="46">
        <v>1.0299244949017199</v>
      </c>
      <c r="CL51" s="46">
        <v>1.03065290827301</v>
      </c>
      <c r="CM51" s="46">
        <v>1.0282465882224701</v>
      </c>
      <c r="CN51" s="46">
        <v>1.0326930395031082</v>
      </c>
      <c r="CO51" s="46">
        <v>3.4680156588928045E-3</v>
      </c>
      <c r="CP51" s="46">
        <v>1.0564937688179901</v>
      </c>
      <c r="CQ51" s="46">
        <v>1.05565797048409</v>
      </c>
      <c r="CR51" s="46">
        <v>1.05621273244463</v>
      </c>
      <c r="CS51" s="46">
        <v>1.06756752000268</v>
      </c>
      <c r="CT51" s="46">
        <v>1.0703809164620099</v>
      </c>
      <c r="CU51" s="46">
        <v>1.0691771209512999</v>
      </c>
      <c r="CV51" s="46">
        <v>1.0625816715271166</v>
      </c>
      <c r="CW51" s="46">
        <v>6.5160115644479887E-3</v>
      </c>
      <c r="FM51" s="65"/>
      <c r="FV51" s="183"/>
    </row>
    <row r="52" spans="1:277" s="46" customFormat="1" ht="13.5" customHeight="1" x14ac:dyDescent="0.2">
      <c r="A52" s="34"/>
      <c r="B52" s="51" t="s">
        <v>129</v>
      </c>
      <c r="C52" s="182">
        <v>1.23845940322952</v>
      </c>
      <c r="D52" s="46">
        <v>1.2384528847032099</v>
      </c>
      <c r="E52" s="46">
        <v>1.2377244505604399</v>
      </c>
      <c r="F52" s="46">
        <v>1.24008257806717</v>
      </c>
      <c r="G52" s="46">
        <v>1.2396710967345099</v>
      </c>
      <c r="H52" s="46">
        <v>1.2395772355782499</v>
      </c>
      <c r="I52" s="46">
        <v>1.2389946081455165</v>
      </c>
      <c r="J52" s="46">
        <v>8.3406424291074829E-4</v>
      </c>
      <c r="K52" s="46">
        <v>1.2381866444343099</v>
      </c>
      <c r="L52" s="46">
        <v>1.23792140948322</v>
      </c>
      <c r="M52" s="46">
        <v>1.2382414885689701</v>
      </c>
      <c r="N52" s="46">
        <v>1.2380872192690999</v>
      </c>
      <c r="O52" s="46">
        <v>1.23812174355088</v>
      </c>
      <c r="P52" s="46">
        <v>1.2377738098425599</v>
      </c>
      <c r="Q52" s="46">
        <v>1.2380553858581733</v>
      </c>
      <c r="R52" s="46">
        <v>1.6047557645024722E-4</v>
      </c>
      <c r="S52" s="46">
        <v>1.2458119809182899</v>
      </c>
      <c r="T52" s="46">
        <v>1.2450654496440701</v>
      </c>
      <c r="U52" s="46">
        <v>1.2468129744462799</v>
      </c>
      <c r="V52" s="46">
        <v>1.2485953589938901</v>
      </c>
      <c r="W52" s="46">
        <v>1.2483150675360799</v>
      </c>
      <c r="X52" s="46">
        <v>1.2496808885663899</v>
      </c>
      <c r="Y52" s="46">
        <v>1.2473802866841666</v>
      </c>
      <c r="Z52" s="46">
        <v>1.6218755425016886E-3</v>
      </c>
      <c r="AA52" s="46">
        <v>1.24647277874642</v>
      </c>
      <c r="AB52" s="46">
        <v>1.24622319020955</v>
      </c>
      <c r="AC52" s="46">
        <v>1.2465628335315899</v>
      </c>
      <c r="AD52" s="46">
        <v>1.2463715744661401</v>
      </c>
      <c r="AE52" s="46">
        <v>1.2462121119290701</v>
      </c>
      <c r="AF52" s="46">
        <v>1.2460190897355301</v>
      </c>
      <c r="AG52" s="46">
        <v>1.24631026310305</v>
      </c>
      <c r="AH52" s="46">
        <v>1.8072055345466295E-4</v>
      </c>
      <c r="AI52" s="46">
        <v>1.2532830750126001</v>
      </c>
      <c r="AJ52" s="46">
        <v>1.2536333738848</v>
      </c>
      <c r="AK52" s="46">
        <v>1.2528842426760101</v>
      </c>
      <c r="AL52" s="46">
        <v>1.2529486310281699</v>
      </c>
      <c r="AM52" s="46">
        <v>1.2531873306503951</v>
      </c>
      <c r="AN52" s="46">
        <v>2.9873122523420075E-4</v>
      </c>
      <c r="AO52" s="46">
        <v>1.24905643915764</v>
      </c>
      <c r="AP52" s="46">
        <v>1.2497081253742299</v>
      </c>
      <c r="AQ52" s="46">
        <v>1.24915744594925</v>
      </c>
      <c r="AR52" s="46">
        <v>1.25038296329815</v>
      </c>
      <c r="AS52" s="46">
        <v>1.2501749631389301</v>
      </c>
      <c r="AT52" s="46">
        <v>1.2505189483658701</v>
      </c>
      <c r="AU52" s="46">
        <v>1.249833147547345</v>
      </c>
      <c r="AV52" s="46">
        <v>5.7226700313319076E-4</v>
      </c>
      <c r="AW52" s="46">
        <v>1.2555764733108301</v>
      </c>
      <c r="AX52" s="46">
        <v>1.2558088814769699</v>
      </c>
      <c r="AY52" s="46">
        <v>1.2559404348165999</v>
      </c>
      <c r="AZ52" s="46">
        <v>1.25682888900013</v>
      </c>
      <c r="BA52" s="46">
        <v>1.2568162109590899</v>
      </c>
      <c r="BB52" s="46">
        <v>1.2567152699466899</v>
      </c>
      <c r="BC52" s="46">
        <v>1.2562810265850517</v>
      </c>
      <c r="BD52" s="46">
        <v>5.1808331203196116E-4</v>
      </c>
      <c r="BE52" s="46">
        <v>1.24003345646299</v>
      </c>
      <c r="BF52" s="46">
        <v>1.2398214192579</v>
      </c>
      <c r="BG52" s="46">
        <v>1.24011250305466</v>
      </c>
      <c r="BH52" s="46">
        <v>1.24072655619417</v>
      </c>
      <c r="BI52" s="46">
        <v>1.2407191368644199</v>
      </c>
      <c r="BJ52" s="46">
        <v>1.2403489607101501</v>
      </c>
      <c r="BK52" s="46">
        <v>1.2402936720907149</v>
      </c>
      <c r="BL52" s="46">
        <v>3.4034856710096447E-4</v>
      </c>
      <c r="BM52" s="46">
        <v>1.2463133780898801</v>
      </c>
      <c r="BN52" s="46">
        <v>1.24659282312404</v>
      </c>
      <c r="BO52" s="46">
        <v>1.24677379600396</v>
      </c>
      <c r="BP52" s="46">
        <v>1.2493756703808201</v>
      </c>
      <c r="BQ52" s="46">
        <v>1.2490013947648499</v>
      </c>
      <c r="BR52" s="46">
        <v>1.24856567892987</v>
      </c>
      <c r="BS52" s="46">
        <v>1.2477704568822365</v>
      </c>
      <c r="BT52" s="46">
        <v>1.2401296527511534E-3</v>
      </c>
      <c r="BU52" s="46">
        <v>1.2904277369992001</v>
      </c>
      <c r="BV52" s="46">
        <v>1.2893755354532901</v>
      </c>
      <c r="BW52" s="46">
        <v>1.2904598044315501</v>
      </c>
      <c r="BX52" s="46">
        <v>1.2865601018853901</v>
      </c>
      <c r="BY52" s="46">
        <v>1.2851840010411899</v>
      </c>
      <c r="BZ52" s="46">
        <v>1.2884014359621241</v>
      </c>
      <c r="CA52" s="46">
        <v>2.1463478338825215E-3</v>
      </c>
      <c r="CB52" s="46">
        <v>1.23492718220256</v>
      </c>
      <c r="CC52" s="46">
        <v>1.2354405222895899</v>
      </c>
      <c r="CD52" s="46">
        <v>1.23528002517339</v>
      </c>
      <c r="CE52" s="46">
        <v>1.2346988761440201</v>
      </c>
      <c r="CF52" s="46">
        <v>1.2350866514523899</v>
      </c>
      <c r="CG52" s="46">
        <v>2.9086856860816479E-4</v>
      </c>
      <c r="CH52" s="46">
        <v>1.2509128106717899</v>
      </c>
      <c r="CI52" s="46">
        <v>1.25119089483188</v>
      </c>
      <c r="CJ52" s="46">
        <v>1.25219092911742</v>
      </c>
      <c r="CK52" s="46">
        <v>1.2503840049555199</v>
      </c>
      <c r="CL52" s="46">
        <v>1.2504068327179101</v>
      </c>
      <c r="CM52" s="46">
        <v>1.2492123930552601</v>
      </c>
      <c r="CN52" s="46">
        <v>1.2507163108916299</v>
      </c>
      <c r="CO52" s="46">
        <v>9.0427814908842271E-4</v>
      </c>
      <c r="CP52" s="46">
        <v>1.2511500369195401</v>
      </c>
      <c r="CQ52" s="46">
        <v>1.25079178745007</v>
      </c>
      <c r="CR52" s="46">
        <v>1.25084622713556</v>
      </c>
      <c r="CS52" s="46">
        <v>1.2534180953460199</v>
      </c>
      <c r="CT52" s="46">
        <v>1.25498021742557</v>
      </c>
      <c r="CU52" s="46">
        <v>1.25368890533199</v>
      </c>
      <c r="CV52" s="46">
        <v>1.2524792116014585</v>
      </c>
      <c r="CW52" s="46">
        <v>1.6268904699526226E-3</v>
      </c>
      <c r="FM52" s="65"/>
      <c r="FV52" s="183"/>
    </row>
    <row r="53" spans="1:277" s="57" customFormat="1" ht="13.5" customHeight="1" thickBot="1" x14ac:dyDescent="0.25">
      <c r="A53" s="34"/>
      <c r="B53" s="52" t="s">
        <v>130</v>
      </c>
      <c r="C53" s="49">
        <v>0.52131701913578399</v>
      </c>
      <c r="D53" s="43">
        <v>0.52140800071391702</v>
      </c>
      <c r="E53" s="43">
        <v>0.51996066928695495</v>
      </c>
      <c r="F53" s="43">
        <v>0.52142884618091201</v>
      </c>
      <c r="G53" s="43">
        <v>0.52083369447023597</v>
      </c>
      <c r="H53" s="43">
        <v>0.52092488886364097</v>
      </c>
      <c r="I53" s="43">
        <v>0.52097885310857406</v>
      </c>
      <c r="J53" s="43">
        <v>5.1017956951530919E-4</v>
      </c>
      <c r="K53" s="43">
        <v>0.52039289040874703</v>
      </c>
      <c r="L53" s="43">
        <v>0.52021173729765102</v>
      </c>
      <c r="M53" s="43">
        <v>0.52073679200991396</v>
      </c>
      <c r="N53" s="43">
        <v>0.51958951035012202</v>
      </c>
      <c r="O53" s="43">
        <v>0.51953912478312503</v>
      </c>
      <c r="P53" s="43">
        <v>0.51899856252048804</v>
      </c>
      <c r="Q53" s="43">
        <v>0.51991143622834113</v>
      </c>
      <c r="R53" s="43">
        <v>5.8861157481401177E-4</v>
      </c>
      <c r="S53" s="43">
        <v>0.53137583061580196</v>
      </c>
      <c r="T53" s="43">
        <v>0.53012417665804401</v>
      </c>
      <c r="U53" s="43">
        <v>0.53335630797325395</v>
      </c>
      <c r="V53" s="43">
        <v>0.53510622296393395</v>
      </c>
      <c r="W53" s="43">
        <v>0.53476821570450495</v>
      </c>
      <c r="X53" s="43">
        <v>0.53713760350060802</v>
      </c>
      <c r="Y53" s="43">
        <v>0.53364472623602455</v>
      </c>
      <c r="Z53" s="43">
        <v>2.3531445138262747E-3</v>
      </c>
      <c r="AA53" s="43">
        <v>0.52144916152909704</v>
      </c>
      <c r="AB53" s="43">
        <v>0.52102063855693803</v>
      </c>
      <c r="AC53" s="43">
        <v>0.52169830634880099</v>
      </c>
      <c r="AD53" s="43">
        <v>0.52026318729479204</v>
      </c>
      <c r="AE53" s="43">
        <v>0.52011067591678894</v>
      </c>
      <c r="AF53" s="43">
        <v>0.51989353028381202</v>
      </c>
      <c r="AG53" s="43">
        <v>0.52073924998837151</v>
      </c>
      <c r="AH53" s="43">
        <v>6.8798327196471613E-4</v>
      </c>
      <c r="AI53" s="43">
        <v>0.51218811949375198</v>
      </c>
      <c r="AJ53" s="43">
        <v>0.51277006603589603</v>
      </c>
      <c r="AK53" s="43">
        <v>0.51155575670806497</v>
      </c>
      <c r="AL53" s="43">
        <v>0.51171010431852004</v>
      </c>
      <c r="AM53" s="43">
        <v>0.51205601163905823</v>
      </c>
      <c r="AN53" s="43">
        <v>4.7361192903583121E-4</v>
      </c>
      <c r="AO53" s="43">
        <v>0.51642415217192394</v>
      </c>
      <c r="AP53" s="43">
        <v>0.51768766678181699</v>
      </c>
      <c r="AQ53" s="43">
        <v>0.51671322100305905</v>
      </c>
      <c r="AR53" s="43">
        <v>0.51852104124124898</v>
      </c>
      <c r="AS53" s="43">
        <v>0.51835997900774899</v>
      </c>
      <c r="AT53" s="43">
        <v>0.51868494188078895</v>
      </c>
      <c r="AU53" s="43">
        <v>0.51773183368109776</v>
      </c>
      <c r="AV53" s="43">
        <v>8.8274041078531735E-4</v>
      </c>
      <c r="AW53" s="43">
        <v>0.54266459978813497</v>
      </c>
      <c r="AX53" s="43">
        <v>0.54344097559762705</v>
      </c>
      <c r="AY53" s="43">
        <v>0.54348124086282601</v>
      </c>
      <c r="AZ53" s="43">
        <v>0.54582246730819595</v>
      </c>
      <c r="BA53" s="43">
        <v>0.54579153062391506</v>
      </c>
      <c r="BB53" s="43">
        <v>0.54562234927998299</v>
      </c>
      <c r="BC53" s="43">
        <v>0.54447052724344702</v>
      </c>
      <c r="BD53" s="43">
        <v>1.3038100565824922E-3</v>
      </c>
      <c r="BE53" s="43">
        <v>0.51775165492511899</v>
      </c>
      <c r="BF53" s="43">
        <v>0.51748382616823796</v>
      </c>
      <c r="BG53" s="43">
        <v>0.51802842399372195</v>
      </c>
      <c r="BH53" s="43">
        <v>0.51878564424495899</v>
      </c>
      <c r="BI53" s="43">
        <v>0.51879987530439597</v>
      </c>
      <c r="BJ53" s="43">
        <v>0.51832048575570799</v>
      </c>
      <c r="BK53" s="43">
        <v>0.51819498506535699</v>
      </c>
      <c r="BL53" s="43">
        <v>4.9338154130289789E-4</v>
      </c>
      <c r="BM53" s="43">
        <v>0.53205832580958401</v>
      </c>
      <c r="BN53" s="43">
        <v>0.53276815967610303</v>
      </c>
      <c r="BO53" s="43">
        <v>0.53298246700948304</v>
      </c>
      <c r="BP53" s="43">
        <v>0.53697364333856001</v>
      </c>
      <c r="BQ53" s="43">
        <v>0.53647105039591003</v>
      </c>
      <c r="BR53" s="43">
        <v>0.53557585010847797</v>
      </c>
      <c r="BS53" s="43">
        <v>0.53447158272301964</v>
      </c>
      <c r="BT53" s="43">
        <v>1.9330679145110297E-3</v>
      </c>
      <c r="BU53" s="43">
        <v>0.59882319953629903</v>
      </c>
      <c r="BV53" s="43">
        <v>0.59737129952787404</v>
      </c>
      <c r="BW53" s="43">
        <v>0.59909115760969101</v>
      </c>
      <c r="BX53" s="43">
        <v>0.590946293167121</v>
      </c>
      <c r="BY53" s="43">
        <v>0.58862209847604996</v>
      </c>
      <c r="BZ53" s="43">
        <v>0.59497080966340699</v>
      </c>
      <c r="CA53" s="43">
        <v>4.3378195741632123E-3</v>
      </c>
      <c r="CB53" s="43">
        <v>0.52682486739020895</v>
      </c>
      <c r="CC53" s="43">
        <v>0.527868600838451</v>
      </c>
      <c r="CD53" s="43">
        <v>0.52770102384601703</v>
      </c>
      <c r="CE53" s="43">
        <v>0.526641391391372</v>
      </c>
      <c r="CF53" s="43">
        <v>0.52725897086651219</v>
      </c>
      <c r="CG53" s="43">
        <v>5.3312985651438537E-4</v>
      </c>
      <c r="CH53" s="43">
        <v>0.543606098480092</v>
      </c>
      <c r="CI53" s="43">
        <v>0.54404206237323405</v>
      </c>
      <c r="CJ53" s="43">
        <v>0.54615831896975697</v>
      </c>
      <c r="CK53" s="43">
        <v>0.54117729632558198</v>
      </c>
      <c r="CL53" s="43">
        <v>0.54129963340716403</v>
      </c>
      <c r="CM53" s="43">
        <v>0.53923296214019201</v>
      </c>
      <c r="CN53" s="43">
        <v>0.5425860619493369</v>
      </c>
      <c r="CO53" s="43">
        <v>2.265841612781816E-3</v>
      </c>
      <c r="CP53" s="43">
        <v>0.56137353133463097</v>
      </c>
      <c r="CQ53" s="43">
        <v>0.56111197798776002</v>
      </c>
      <c r="CR53" s="43">
        <v>0.56131291363907898</v>
      </c>
      <c r="CS53" s="43">
        <v>0.56503828222429997</v>
      </c>
      <c r="CT53" s="43">
        <v>0.56810822194696398</v>
      </c>
      <c r="CU53" s="43">
        <v>0.56575346741198096</v>
      </c>
      <c r="CV53" s="43">
        <v>0.56378306575745252</v>
      </c>
      <c r="CW53" s="43">
        <v>2.6835065560615137E-3</v>
      </c>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c r="GG53" s="43"/>
      <c r="GH53" s="43"/>
      <c r="GI53" s="43"/>
      <c r="GJ53" s="43"/>
      <c r="GK53" s="43"/>
    </row>
    <row r="54" spans="1:277"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v>0</v>
      </c>
      <c r="BH54" s="54">
        <v>0</v>
      </c>
      <c r="BI54" s="54">
        <v>0</v>
      </c>
      <c r="BJ54" s="54">
        <v>0</v>
      </c>
      <c r="BK54" s="54">
        <v>0</v>
      </c>
      <c r="BL54" s="54">
        <v>0</v>
      </c>
      <c r="BM54" s="54">
        <v>0</v>
      </c>
      <c r="BN54" s="54">
        <v>0</v>
      </c>
      <c r="BO54" s="54">
        <v>0</v>
      </c>
      <c r="BP54" s="54">
        <v>0</v>
      </c>
      <c r="BQ54" s="54">
        <v>0</v>
      </c>
      <c r="BR54" s="54">
        <v>0</v>
      </c>
      <c r="BS54" s="54">
        <v>0</v>
      </c>
      <c r="BT54" s="54">
        <v>0</v>
      </c>
      <c r="BU54" s="54">
        <v>0</v>
      </c>
      <c r="BV54" s="54">
        <v>0</v>
      </c>
      <c r="BW54" s="54">
        <v>0</v>
      </c>
      <c r="BX54" s="54">
        <v>0</v>
      </c>
      <c r="BY54" s="54">
        <v>0</v>
      </c>
      <c r="BZ54" s="54">
        <v>0</v>
      </c>
      <c r="CA54" s="54">
        <v>0</v>
      </c>
      <c r="CB54" s="54">
        <v>0</v>
      </c>
      <c r="CC54" s="54">
        <v>0</v>
      </c>
      <c r="CD54" s="54">
        <v>0</v>
      </c>
      <c r="CE54" s="54">
        <v>0</v>
      </c>
      <c r="CF54" s="54">
        <v>0</v>
      </c>
      <c r="CG54" s="54">
        <v>0</v>
      </c>
      <c r="CH54" s="54">
        <v>0</v>
      </c>
      <c r="CI54" s="54">
        <v>0</v>
      </c>
      <c r="CJ54" s="54">
        <v>0</v>
      </c>
      <c r="CK54" s="54">
        <v>0</v>
      </c>
      <c r="CL54" s="54">
        <v>0</v>
      </c>
      <c r="CM54" s="54">
        <v>0</v>
      </c>
      <c r="CN54" s="54">
        <v>0</v>
      </c>
      <c r="CO54" s="54">
        <v>0</v>
      </c>
      <c r="CP54" s="54">
        <v>0</v>
      </c>
      <c r="CQ54" s="54">
        <v>0</v>
      </c>
      <c r="CR54" s="54">
        <v>0</v>
      </c>
      <c r="CS54" s="54">
        <v>0</v>
      </c>
      <c r="CT54" s="54">
        <v>0</v>
      </c>
      <c r="CU54" s="54">
        <v>0</v>
      </c>
      <c r="CV54" s="54">
        <v>0</v>
      </c>
      <c r="CW54" s="54">
        <v>0</v>
      </c>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c r="JG54" s="54"/>
      <c r="JH54" s="54"/>
      <c r="JI54" s="54"/>
      <c r="JJ54" s="54"/>
      <c r="JK54" s="54"/>
      <c r="JL54" s="54"/>
      <c r="JM54" s="54"/>
      <c r="JN54" s="54"/>
      <c r="JO54" s="54"/>
      <c r="JP54" s="54"/>
      <c r="JQ54" s="54"/>
    </row>
    <row r="55" spans="1:277" s="26" customFormat="1" ht="13.5" customHeight="1" x14ac:dyDescent="0.2">
      <c r="A55" s="34"/>
      <c r="B55" s="51" t="s">
        <v>55</v>
      </c>
      <c r="C55" s="25">
        <v>1</v>
      </c>
      <c r="D55" s="26">
        <v>1</v>
      </c>
      <c r="E55" s="27">
        <v>1</v>
      </c>
      <c r="F55" s="26">
        <v>1</v>
      </c>
      <c r="G55" s="26">
        <v>1</v>
      </c>
      <c r="H55" s="26">
        <v>1</v>
      </c>
      <c r="I55" s="26">
        <v>1</v>
      </c>
      <c r="J55" s="26">
        <v>0</v>
      </c>
      <c r="K55" s="26">
        <v>1</v>
      </c>
      <c r="L55" s="26">
        <v>1</v>
      </c>
      <c r="M55" s="26">
        <v>1</v>
      </c>
      <c r="N55" s="26">
        <v>1</v>
      </c>
      <c r="O55" s="26">
        <v>1</v>
      </c>
      <c r="P55" s="26">
        <v>1</v>
      </c>
      <c r="Q55" s="26">
        <v>1</v>
      </c>
      <c r="R55" s="26">
        <v>0</v>
      </c>
      <c r="S55" s="26">
        <v>0.98799997843184195</v>
      </c>
      <c r="T55" s="26">
        <v>0.98753050497210304</v>
      </c>
      <c r="U55" s="26">
        <v>0.98719031694211601</v>
      </c>
      <c r="V55" s="26">
        <v>0.98826353019484203</v>
      </c>
      <c r="W55" s="26">
        <v>0.98782978540392996</v>
      </c>
      <c r="X55" s="26">
        <v>0.98754315586788499</v>
      </c>
      <c r="Y55" s="26">
        <v>0.98772621196878641</v>
      </c>
      <c r="Z55" s="26">
        <v>3.4961422860324749E-4</v>
      </c>
      <c r="AA55" s="26">
        <v>1</v>
      </c>
      <c r="AB55" s="26">
        <v>1</v>
      </c>
      <c r="AC55" s="26">
        <v>1</v>
      </c>
      <c r="AD55" s="26">
        <v>1</v>
      </c>
      <c r="AE55" s="26">
        <v>1</v>
      </c>
      <c r="AF55" s="26">
        <v>1</v>
      </c>
      <c r="AG55" s="26">
        <v>1</v>
      </c>
      <c r="AH55" s="26">
        <v>0</v>
      </c>
      <c r="AI55" s="26">
        <v>1</v>
      </c>
      <c r="AJ55" s="26">
        <v>1</v>
      </c>
      <c r="AK55" s="26">
        <v>1</v>
      </c>
      <c r="AL55" s="26">
        <v>1</v>
      </c>
      <c r="AM55" s="26">
        <v>1</v>
      </c>
      <c r="AN55" s="26">
        <v>0</v>
      </c>
      <c r="AO55" s="26">
        <v>1</v>
      </c>
      <c r="AP55" s="26">
        <v>1</v>
      </c>
      <c r="AQ55" s="26">
        <v>1</v>
      </c>
      <c r="AR55" s="26">
        <v>1</v>
      </c>
      <c r="AS55" s="26">
        <v>1</v>
      </c>
      <c r="AT55" s="26">
        <v>1</v>
      </c>
      <c r="AU55" s="26">
        <v>1</v>
      </c>
      <c r="AV55" s="26">
        <v>0</v>
      </c>
      <c r="AW55" s="26">
        <v>0.98875255691731001</v>
      </c>
      <c r="AX55" s="26">
        <v>0.988449580483302</v>
      </c>
      <c r="AY55" s="26">
        <v>0.98821901508541399</v>
      </c>
      <c r="AZ55" s="26">
        <v>0.98855654406689497</v>
      </c>
      <c r="BA55" s="26">
        <v>0.98834017478728697</v>
      </c>
      <c r="BB55" s="26">
        <v>0.98806445123070497</v>
      </c>
      <c r="BC55" s="26">
        <v>0.98839705376181886</v>
      </c>
      <c r="BD55" s="26">
        <v>2.2365752807598901E-4</v>
      </c>
      <c r="BE55" s="26">
        <v>0.98846619472004804</v>
      </c>
      <c r="BF55" s="26">
        <v>0.98822373345582204</v>
      </c>
      <c r="BG55" s="26">
        <v>0.98807225606286597</v>
      </c>
      <c r="BH55" s="26">
        <v>0.98850588894145697</v>
      </c>
      <c r="BI55" s="26">
        <v>0.98819670979622398</v>
      </c>
      <c r="BJ55" s="26">
        <v>0.98795795413493903</v>
      </c>
      <c r="BK55" s="26">
        <v>0.98823712285189258</v>
      </c>
      <c r="BL55" s="26">
        <v>1.9648488208384154E-4</v>
      </c>
      <c r="BM55" s="26">
        <v>0.98770016312447595</v>
      </c>
      <c r="BN55" s="26">
        <v>0.98742026829301899</v>
      </c>
      <c r="BO55" s="26">
        <v>0.98722934937451801</v>
      </c>
      <c r="BP55" s="26">
        <v>0.98774512188592201</v>
      </c>
      <c r="BQ55" s="26">
        <v>0.987310052912584</v>
      </c>
      <c r="BR55" s="26">
        <v>0.98703369093402504</v>
      </c>
      <c r="BS55" s="26">
        <v>0.98740644108742404</v>
      </c>
      <c r="BT55" s="26">
        <v>2.5191378876633923E-4</v>
      </c>
      <c r="BU55" s="26">
        <v>0.98650845777350105</v>
      </c>
      <c r="BV55" s="26">
        <v>0.98572561129431402</v>
      </c>
      <c r="BW55" s="26">
        <v>0.98533092868722005</v>
      </c>
      <c r="BX55" s="26">
        <v>0.985626362830619</v>
      </c>
      <c r="BY55" s="26">
        <v>0.98521341517830596</v>
      </c>
      <c r="BZ55" s="26">
        <v>0.98568095515279208</v>
      </c>
      <c r="CA55" s="26">
        <v>4.5405885835195621E-4</v>
      </c>
      <c r="CB55" s="26">
        <v>0.98618876694270396</v>
      </c>
      <c r="CC55" s="26">
        <v>0.98572840955937802</v>
      </c>
      <c r="CD55" s="26">
        <v>0.98541473156575099</v>
      </c>
      <c r="CE55" s="26">
        <v>0.98586101412197102</v>
      </c>
      <c r="CF55" s="26">
        <v>0.98579823054745097</v>
      </c>
      <c r="CG55" s="26">
        <v>2.776719704017332E-4</v>
      </c>
      <c r="CH55" s="26">
        <v>0.98474814907891595</v>
      </c>
      <c r="CI55" s="26">
        <v>0.98409578505012996</v>
      </c>
      <c r="CJ55" s="26">
        <v>0.983668674141705</v>
      </c>
      <c r="CK55" s="26">
        <v>0.98450045645746198</v>
      </c>
      <c r="CL55" s="26">
        <v>0.98390763954998695</v>
      </c>
      <c r="CM55" s="26">
        <v>0.98362246745681203</v>
      </c>
      <c r="CN55" s="26">
        <v>0.9840905286225019</v>
      </c>
      <c r="CO55" s="26">
        <v>4.1453266763940433E-4</v>
      </c>
      <c r="CP55" s="26">
        <v>0.98249125146035399</v>
      </c>
      <c r="CQ55" s="26">
        <v>0.98171245847651001</v>
      </c>
      <c r="CR55" s="26">
        <v>0.98126694451134999</v>
      </c>
      <c r="CS55" s="26">
        <v>0.98317282033088604</v>
      </c>
      <c r="CT55" s="26">
        <v>0.982691095629315</v>
      </c>
      <c r="CU55" s="26">
        <v>0.98233862690070695</v>
      </c>
      <c r="CV55" s="26">
        <v>0.98227886621818694</v>
      </c>
      <c r="CW55" s="26">
        <v>6.2750420235984706E-4</v>
      </c>
    </row>
    <row r="56" spans="1:277" s="26" customFormat="1" ht="13.5" customHeight="1" x14ac:dyDescent="0.2">
      <c r="A56" s="34"/>
      <c r="B56" s="51" t="s">
        <v>56</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1.20000215681581E-2</v>
      </c>
      <c r="T56" s="26">
        <v>1.2469495027897E-2</v>
      </c>
      <c r="U56" s="26">
        <v>1.2809683057883599E-2</v>
      </c>
      <c r="V56" s="26">
        <v>1.17364698051576E-2</v>
      </c>
      <c r="W56" s="26">
        <v>1.21702145960704E-2</v>
      </c>
      <c r="X56" s="26">
        <v>1.24568441321153E-2</v>
      </c>
      <c r="Y56" s="26">
        <v>1.2273788031213664E-2</v>
      </c>
      <c r="Z56" s="26">
        <v>3.4961422860324608E-4</v>
      </c>
      <c r="AA56" s="26">
        <v>0</v>
      </c>
      <c r="AB56" s="26">
        <v>0</v>
      </c>
      <c r="AC56" s="26">
        <v>0</v>
      </c>
      <c r="AD56" s="26">
        <v>0</v>
      </c>
      <c r="AE56" s="26">
        <v>0</v>
      </c>
      <c r="AF56" s="26">
        <v>0</v>
      </c>
      <c r="AG56" s="26">
        <v>0</v>
      </c>
      <c r="AH56" s="26">
        <v>0</v>
      </c>
      <c r="AI56" s="26">
        <v>0</v>
      </c>
      <c r="AJ56" s="26">
        <v>0</v>
      </c>
      <c r="AK56" s="26">
        <v>0</v>
      </c>
      <c r="AL56" s="26">
        <v>0</v>
      </c>
      <c r="AM56" s="26">
        <v>0</v>
      </c>
      <c r="AN56" s="26">
        <v>0</v>
      </c>
      <c r="AO56" s="26">
        <v>0</v>
      </c>
      <c r="AP56" s="26">
        <v>0</v>
      </c>
      <c r="AQ56" s="26">
        <v>0</v>
      </c>
      <c r="AR56" s="26">
        <v>0</v>
      </c>
      <c r="AS56" s="26">
        <v>0</v>
      </c>
      <c r="AT56" s="26">
        <v>0</v>
      </c>
      <c r="AU56" s="26">
        <v>0</v>
      </c>
      <c r="AV56" s="26">
        <v>0</v>
      </c>
      <c r="AW56" s="26">
        <v>1.1247443082689599E-2</v>
      </c>
      <c r="AX56" s="26">
        <v>1.1550419516698201E-2</v>
      </c>
      <c r="AY56" s="26">
        <v>1.1780984914586399E-2</v>
      </c>
      <c r="AZ56" s="26">
        <v>1.14434559331046E-2</v>
      </c>
      <c r="BA56" s="26">
        <v>1.16598252127135E-2</v>
      </c>
      <c r="BB56" s="26">
        <v>1.1935548769295101E-2</v>
      </c>
      <c r="BC56" s="26">
        <v>1.1602946238181233E-2</v>
      </c>
      <c r="BD56" s="26">
        <v>2.2365752807622307E-4</v>
      </c>
      <c r="BE56" s="26">
        <v>1.15338052799517E-2</v>
      </c>
      <c r="BF56" s="26">
        <v>1.1776266544178401E-2</v>
      </c>
      <c r="BG56" s="26">
        <v>1.1927743937134401E-2</v>
      </c>
      <c r="BH56" s="26">
        <v>1.1494111058543E-2</v>
      </c>
      <c r="BI56" s="26">
        <v>1.18032902037764E-2</v>
      </c>
      <c r="BJ56" s="26">
        <v>1.2042045865060899E-2</v>
      </c>
      <c r="BK56" s="26">
        <v>1.1762877148107467E-2</v>
      </c>
      <c r="BL56" s="26">
        <v>1.9648488208395313E-4</v>
      </c>
      <c r="BM56" s="26">
        <v>1.2299836875523801E-2</v>
      </c>
      <c r="BN56" s="26">
        <v>1.2579731706981101E-2</v>
      </c>
      <c r="BO56" s="26">
        <v>1.2770650625482501E-2</v>
      </c>
      <c r="BP56" s="26">
        <v>1.22548781140779E-2</v>
      </c>
      <c r="BQ56" s="26">
        <v>1.26899470874157E-2</v>
      </c>
      <c r="BR56" s="26">
        <v>1.29663090659747E-2</v>
      </c>
      <c r="BS56" s="26">
        <v>1.259355891257595E-2</v>
      </c>
      <c r="BT56" s="26">
        <v>2.5191378876638498E-4</v>
      </c>
      <c r="BU56" s="26">
        <v>1.3491542226499001E-2</v>
      </c>
      <c r="BV56" s="26">
        <v>1.4274388705685899E-2</v>
      </c>
      <c r="BW56" s="26">
        <v>1.46690713127796E-2</v>
      </c>
      <c r="BX56" s="26">
        <v>1.4373637169380799E-2</v>
      </c>
      <c r="BY56" s="26">
        <v>1.47865848216944E-2</v>
      </c>
      <c r="BZ56" s="26">
        <v>1.431904484720794E-2</v>
      </c>
      <c r="CA56" s="26">
        <v>4.5405885835195697E-4</v>
      </c>
      <c r="CB56" s="26">
        <v>1.3811233057296399E-2</v>
      </c>
      <c r="CC56" s="26">
        <v>1.42715904406217E-2</v>
      </c>
      <c r="CD56" s="26">
        <v>1.4585268434248899E-2</v>
      </c>
      <c r="CE56" s="26">
        <v>1.4138985878029199E-2</v>
      </c>
      <c r="CF56" s="26">
        <v>1.420176945254905E-2</v>
      </c>
      <c r="CG56" s="26">
        <v>2.7767197040153626E-4</v>
      </c>
      <c r="CH56" s="26">
        <v>1.52518509210843E-2</v>
      </c>
      <c r="CI56" s="26">
        <v>1.59042149498697E-2</v>
      </c>
      <c r="CJ56" s="26">
        <v>1.6331325858294599E-2</v>
      </c>
      <c r="CK56" s="26">
        <v>1.5499543542537599E-2</v>
      </c>
      <c r="CL56" s="26">
        <v>1.60923604500131E-2</v>
      </c>
      <c r="CM56" s="26">
        <v>1.6377532543188199E-2</v>
      </c>
      <c r="CN56" s="26">
        <v>1.5909471377497916E-2</v>
      </c>
      <c r="CO56" s="26">
        <v>4.145326676393885E-4</v>
      </c>
      <c r="CP56" s="26">
        <v>1.7508748539646499E-2</v>
      </c>
      <c r="CQ56" s="26">
        <v>1.8287541523489801E-2</v>
      </c>
      <c r="CR56" s="26">
        <v>1.8733055488649598E-2</v>
      </c>
      <c r="CS56" s="26">
        <v>1.6827179669114099E-2</v>
      </c>
      <c r="CT56" s="26">
        <v>1.7308904370684799E-2</v>
      </c>
      <c r="CU56" s="26">
        <v>1.7661373099292801E-2</v>
      </c>
      <c r="CV56" s="26">
        <v>1.7721133781812934E-2</v>
      </c>
      <c r="CW56" s="26">
        <v>6.2750420235967283E-4</v>
      </c>
    </row>
    <row r="57" spans="1:277"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c r="BN57" s="26">
        <v>0</v>
      </c>
      <c r="BO57" s="26">
        <v>0</v>
      </c>
      <c r="BP57" s="26">
        <v>0</v>
      </c>
      <c r="BQ57" s="26">
        <v>0</v>
      </c>
      <c r="BR57" s="26">
        <v>0</v>
      </c>
      <c r="BS57" s="26">
        <v>0</v>
      </c>
      <c r="BT57" s="26">
        <v>0</v>
      </c>
      <c r="BU57" s="26">
        <v>0</v>
      </c>
      <c r="BV57" s="26">
        <v>0</v>
      </c>
      <c r="BW57" s="26">
        <v>0</v>
      </c>
      <c r="BX57" s="26">
        <v>0</v>
      </c>
      <c r="BY57" s="26">
        <v>0</v>
      </c>
      <c r="BZ57" s="26">
        <v>0</v>
      </c>
      <c r="CA57" s="26">
        <v>0</v>
      </c>
      <c r="CB57" s="26">
        <v>0</v>
      </c>
      <c r="CC57" s="26">
        <v>0</v>
      </c>
      <c r="CD57" s="26">
        <v>0</v>
      </c>
      <c r="CE57" s="26">
        <v>0</v>
      </c>
      <c r="CF57" s="26">
        <v>0</v>
      </c>
      <c r="CG57" s="26">
        <v>0</v>
      </c>
      <c r="CH57" s="26">
        <v>0</v>
      </c>
      <c r="CI57" s="26">
        <v>0</v>
      </c>
      <c r="CJ57" s="26">
        <v>0</v>
      </c>
      <c r="CK57" s="26">
        <v>0</v>
      </c>
      <c r="CL57" s="26">
        <v>0</v>
      </c>
      <c r="CM57" s="26">
        <v>0</v>
      </c>
      <c r="CN57" s="26">
        <v>0</v>
      </c>
      <c r="CO57" s="26">
        <v>0</v>
      </c>
      <c r="CP57" s="26">
        <v>0</v>
      </c>
      <c r="CQ57" s="26">
        <v>0</v>
      </c>
      <c r="CR57" s="26">
        <v>0</v>
      </c>
      <c r="CS57" s="26">
        <v>0</v>
      </c>
      <c r="CT57" s="26">
        <v>0</v>
      </c>
      <c r="CU57" s="26">
        <v>0</v>
      </c>
      <c r="CV57" s="26">
        <v>0</v>
      </c>
      <c r="CW57" s="26">
        <v>0</v>
      </c>
    </row>
    <row r="58" spans="1:277"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c r="BN58" s="26">
        <v>0</v>
      </c>
      <c r="BO58" s="26">
        <v>0</v>
      </c>
      <c r="BP58" s="26">
        <v>0</v>
      </c>
      <c r="BQ58" s="26">
        <v>0</v>
      </c>
      <c r="BR58" s="26">
        <v>0</v>
      </c>
      <c r="BS58" s="26">
        <v>0</v>
      </c>
      <c r="BT58" s="26">
        <v>0</v>
      </c>
      <c r="BU58" s="26">
        <v>0</v>
      </c>
      <c r="BV58" s="26">
        <v>0</v>
      </c>
      <c r="BW58" s="26">
        <v>0</v>
      </c>
      <c r="BX58" s="26">
        <v>0</v>
      </c>
      <c r="BY58" s="26">
        <v>0</v>
      </c>
      <c r="BZ58" s="26">
        <v>0</v>
      </c>
      <c r="CA58" s="26">
        <v>0</v>
      </c>
      <c r="CB58" s="26">
        <v>0</v>
      </c>
      <c r="CC58" s="26">
        <v>0</v>
      </c>
      <c r="CD58" s="26">
        <v>0</v>
      </c>
      <c r="CE58" s="26">
        <v>0</v>
      </c>
      <c r="CF58" s="26">
        <v>0</v>
      </c>
      <c r="CG58" s="26">
        <v>0</v>
      </c>
      <c r="CH58" s="26">
        <v>0</v>
      </c>
      <c r="CI58" s="26">
        <v>0</v>
      </c>
      <c r="CJ58" s="26">
        <v>0</v>
      </c>
      <c r="CK58" s="26">
        <v>0</v>
      </c>
      <c r="CL58" s="26">
        <v>0</v>
      </c>
      <c r="CM58" s="26">
        <v>0</v>
      </c>
      <c r="CN58" s="26">
        <v>0</v>
      </c>
      <c r="CO58" s="26">
        <v>0</v>
      </c>
      <c r="CP58" s="26">
        <v>0</v>
      </c>
      <c r="CQ58" s="26">
        <v>0</v>
      </c>
      <c r="CR58" s="26">
        <v>0</v>
      </c>
      <c r="CS58" s="26">
        <v>0</v>
      </c>
      <c r="CT58" s="26">
        <v>0</v>
      </c>
      <c r="CU58" s="26">
        <v>0</v>
      </c>
      <c r="CV58" s="26">
        <v>0</v>
      </c>
      <c r="CW58" s="26">
        <v>0</v>
      </c>
    </row>
    <row r="59" spans="1:277"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c r="BM59" s="26">
        <v>0</v>
      </c>
      <c r="BN59" s="26">
        <v>0</v>
      </c>
      <c r="BO59" s="26">
        <v>0</v>
      </c>
      <c r="BP59" s="26">
        <v>0</v>
      </c>
      <c r="BQ59" s="26">
        <v>0</v>
      </c>
      <c r="BR59" s="26">
        <v>0</v>
      </c>
      <c r="BS59" s="26">
        <v>0</v>
      </c>
      <c r="BT59" s="26">
        <v>0</v>
      </c>
      <c r="BU59" s="26">
        <v>0</v>
      </c>
      <c r="BV59" s="26">
        <v>0</v>
      </c>
      <c r="BW59" s="26">
        <v>0</v>
      </c>
      <c r="BX59" s="26">
        <v>0</v>
      </c>
      <c r="BY59" s="26">
        <v>0</v>
      </c>
      <c r="BZ59" s="26">
        <v>0</v>
      </c>
      <c r="CA59" s="26">
        <v>0</v>
      </c>
      <c r="CB59" s="26">
        <v>0</v>
      </c>
      <c r="CC59" s="26">
        <v>0</v>
      </c>
      <c r="CD59" s="26">
        <v>0</v>
      </c>
      <c r="CE59" s="26">
        <v>0</v>
      </c>
      <c r="CF59" s="26">
        <v>0</v>
      </c>
      <c r="CG59" s="26">
        <v>0</v>
      </c>
      <c r="CH59" s="26">
        <v>0</v>
      </c>
      <c r="CI59" s="26">
        <v>0</v>
      </c>
      <c r="CJ59" s="26">
        <v>0</v>
      </c>
      <c r="CK59" s="26">
        <v>0</v>
      </c>
      <c r="CL59" s="26">
        <v>0</v>
      </c>
      <c r="CM59" s="26">
        <v>0</v>
      </c>
      <c r="CN59" s="26">
        <v>0</v>
      </c>
      <c r="CO59" s="26">
        <v>0</v>
      </c>
      <c r="CP59" s="26">
        <v>0</v>
      </c>
      <c r="CQ59" s="26">
        <v>0</v>
      </c>
      <c r="CR59" s="26">
        <v>0</v>
      </c>
      <c r="CS59" s="26">
        <v>0</v>
      </c>
      <c r="CT59" s="26">
        <v>0</v>
      </c>
      <c r="CU59" s="26">
        <v>0</v>
      </c>
      <c r="CV59" s="26">
        <v>0</v>
      </c>
      <c r="CW59" s="26">
        <v>0</v>
      </c>
    </row>
    <row r="60" spans="1:277"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c r="BM60" s="26">
        <v>0</v>
      </c>
      <c r="BN60" s="26">
        <v>0</v>
      </c>
      <c r="BO60" s="26">
        <v>0</v>
      </c>
      <c r="BP60" s="26">
        <v>0</v>
      </c>
      <c r="BQ60" s="26">
        <v>0</v>
      </c>
      <c r="BR60" s="26">
        <v>0</v>
      </c>
      <c r="BS60" s="26">
        <v>0</v>
      </c>
      <c r="BT60" s="26">
        <v>0</v>
      </c>
      <c r="BU60" s="26">
        <v>0</v>
      </c>
      <c r="BV60" s="26">
        <v>0</v>
      </c>
      <c r="BW60" s="26">
        <v>0</v>
      </c>
      <c r="BX60" s="26">
        <v>0</v>
      </c>
      <c r="BY60" s="26">
        <v>0</v>
      </c>
      <c r="BZ60" s="26">
        <v>0</v>
      </c>
      <c r="CA60" s="26">
        <v>0</v>
      </c>
      <c r="CB60" s="26">
        <v>0</v>
      </c>
      <c r="CC60" s="26">
        <v>0</v>
      </c>
      <c r="CD60" s="26">
        <v>0</v>
      </c>
      <c r="CE60" s="26">
        <v>0</v>
      </c>
      <c r="CF60" s="26">
        <v>0</v>
      </c>
      <c r="CG60" s="26">
        <v>0</v>
      </c>
      <c r="CH60" s="26">
        <v>0</v>
      </c>
      <c r="CI60" s="26">
        <v>0</v>
      </c>
      <c r="CJ60" s="26">
        <v>0</v>
      </c>
      <c r="CK60" s="26">
        <v>0</v>
      </c>
      <c r="CL60" s="26">
        <v>0</v>
      </c>
      <c r="CM60" s="26">
        <v>0</v>
      </c>
      <c r="CN60" s="26">
        <v>0</v>
      </c>
      <c r="CO60" s="26">
        <v>0</v>
      </c>
      <c r="CP60" s="26">
        <v>0</v>
      </c>
      <c r="CQ60" s="26">
        <v>0</v>
      </c>
      <c r="CR60" s="26">
        <v>0</v>
      </c>
      <c r="CS60" s="26">
        <v>0</v>
      </c>
      <c r="CT60" s="26">
        <v>0</v>
      </c>
      <c r="CU60" s="26">
        <v>0</v>
      </c>
      <c r="CV60" s="26">
        <v>0</v>
      </c>
      <c r="CW60" s="26">
        <v>0</v>
      </c>
    </row>
    <row r="61" spans="1:277"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c r="BM61" s="26">
        <v>0</v>
      </c>
      <c r="BN61" s="26">
        <v>0</v>
      </c>
      <c r="BO61" s="26">
        <v>0</v>
      </c>
      <c r="BP61" s="26">
        <v>0</v>
      </c>
      <c r="BQ61" s="26">
        <v>0</v>
      </c>
      <c r="BR61" s="26">
        <v>0</v>
      </c>
      <c r="BS61" s="26">
        <v>0</v>
      </c>
      <c r="BT61" s="26">
        <v>0</v>
      </c>
      <c r="BU61" s="26">
        <v>0</v>
      </c>
      <c r="BV61" s="26">
        <v>0</v>
      </c>
      <c r="BW61" s="26">
        <v>0</v>
      </c>
      <c r="BX61" s="26">
        <v>0</v>
      </c>
      <c r="BY61" s="26">
        <v>0</v>
      </c>
      <c r="BZ61" s="26">
        <v>0</v>
      </c>
      <c r="CA61" s="26">
        <v>0</v>
      </c>
      <c r="CB61" s="26">
        <v>0</v>
      </c>
      <c r="CC61" s="26">
        <v>0</v>
      </c>
      <c r="CD61" s="26">
        <v>0</v>
      </c>
      <c r="CE61" s="26">
        <v>0</v>
      </c>
      <c r="CF61" s="26">
        <v>0</v>
      </c>
      <c r="CG61" s="26">
        <v>0</v>
      </c>
      <c r="CH61" s="26">
        <v>0</v>
      </c>
      <c r="CI61" s="26">
        <v>0</v>
      </c>
      <c r="CJ61" s="26">
        <v>0</v>
      </c>
      <c r="CK61" s="26">
        <v>0</v>
      </c>
      <c r="CL61" s="26">
        <v>0</v>
      </c>
      <c r="CM61" s="26">
        <v>0</v>
      </c>
      <c r="CN61" s="26">
        <v>0</v>
      </c>
      <c r="CO61" s="26">
        <v>0</v>
      </c>
      <c r="CP61" s="26">
        <v>0</v>
      </c>
      <c r="CQ61" s="26">
        <v>0</v>
      </c>
      <c r="CR61" s="26">
        <v>0</v>
      </c>
      <c r="CS61" s="26">
        <v>0</v>
      </c>
      <c r="CT61" s="26">
        <v>0</v>
      </c>
      <c r="CU61" s="26">
        <v>0</v>
      </c>
      <c r="CV61" s="26">
        <v>0</v>
      </c>
      <c r="CW61" s="26">
        <v>0</v>
      </c>
    </row>
    <row r="62" spans="1:277" s="26" customFormat="1" ht="13.5" customHeight="1" x14ac:dyDescent="0.2">
      <c r="A62" s="34"/>
      <c r="B62" s="51" t="s">
        <v>62</v>
      </c>
      <c r="C62" s="25">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26">
        <v>0</v>
      </c>
      <c r="AU62" s="26">
        <v>0</v>
      </c>
      <c r="AV62" s="26">
        <v>0</v>
      </c>
      <c r="AW62" s="26">
        <v>0</v>
      </c>
      <c r="AX62" s="26">
        <v>0</v>
      </c>
      <c r="AY62" s="26">
        <v>0</v>
      </c>
      <c r="AZ62" s="26">
        <v>0</v>
      </c>
      <c r="BA62" s="26">
        <v>0</v>
      </c>
      <c r="BB62" s="26">
        <v>0</v>
      </c>
      <c r="BC62" s="26">
        <v>0</v>
      </c>
      <c r="BD62" s="26">
        <v>0</v>
      </c>
      <c r="BE62" s="26">
        <v>0</v>
      </c>
      <c r="BF62" s="26">
        <v>0</v>
      </c>
      <c r="BG62" s="26">
        <v>0</v>
      </c>
      <c r="BH62" s="26">
        <v>0</v>
      </c>
      <c r="BI62" s="26">
        <v>0</v>
      </c>
      <c r="BJ62" s="26">
        <v>0</v>
      </c>
      <c r="BK62" s="26">
        <v>0</v>
      </c>
      <c r="BL62" s="26">
        <v>0</v>
      </c>
      <c r="BM62" s="26">
        <v>0</v>
      </c>
      <c r="BN62" s="26">
        <v>0</v>
      </c>
      <c r="BO62" s="26">
        <v>0</v>
      </c>
      <c r="BP62" s="26">
        <v>0</v>
      </c>
      <c r="BQ62" s="26">
        <v>0</v>
      </c>
      <c r="BR62" s="26">
        <v>0</v>
      </c>
      <c r="BS62" s="26">
        <v>0</v>
      </c>
      <c r="BT62" s="26">
        <v>0</v>
      </c>
      <c r="BU62" s="26">
        <v>3.6390740866350199E-3</v>
      </c>
      <c r="BV62" s="26">
        <v>2.4260179664065702E-3</v>
      </c>
      <c r="BW62" s="26">
        <v>5.7002386997675901E-3</v>
      </c>
      <c r="BX62" s="26">
        <v>0</v>
      </c>
      <c r="BY62" s="26">
        <v>0</v>
      </c>
      <c r="BZ62" s="26">
        <v>2.353066150561836E-3</v>
      </c>
      <c r="CA62" s="26">
        <v>2.1879919136539141E-3</v>
      </c>
      <c r="CB62" s="26">
        <v>0</v>
      </c>
      <c r="CC62" s="26">
        <v>0</v>
      </c>
      <c r="CD62" s="26">
        <v>0</v>
      </c>
      <c r="CE62" s="26">
        <v>0</v>
      </c>
      <c r="CF62" s="26">
        <v>0</v>
      </c>
      <c r="CG62" s="26">
        <v>0</v>
      </c>
      <c r="CH62" s="26">
        <v>0</v>
      </c>
      <c r="CI62" s="26">
        <v>0</v>
      </c>
      <c r="CJ62" s="26">
        <v>0</v>
      </c>
      <c r="CK62" s="26">
        <v>0</v>
      </c>
      <c r="CL62" s="26">
        <v>0</v>
      </c>
      <c r="CM62" s="26">
        <v>0</v>
      </c>
      <c r="CN62" s="26">
        <v>0</v>
      </c>
      <c r="CO62" s="26">
        <v>0</v>
      </c>
      <c r="CP62" s="26">
        <v>0</v>
      </c>
      <c r="CQ62" s="26">
        <v>0</v>
      </c>
      <c r="CR62" s="26">
        <v>0</v>
      </c>
      <c r="CS62" s="26">
        <v>0</v>
      </c>
      <c r="CT62" s="26">
        <v>0</v>
      </c>
      <c r="CU62" s="26">
        <v>0</v>
      </c>
      <c r="CV62" s="26">
        <v>0</v>
      </c>
      <c r="CW62" s="26">
        <v>0</v>
      </c>
    </row>
    <row r="63" spans="1:277" s="26" customFormat="1" ht="13.5" customHeight="1" x14ac:dyDescent="0.2">
      <c r="A63" s="34"/>
      <c r="B63" s="51" t="s">
        <v>63</v>
      </c>
      <c r="C63" s="25">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c r="AH63" s="26">
        <v>0</v>
      </c>
      <c r="AI63" s="26">
        <v>0</v>
      </c>
      <c r="AJ63" s="26">
        <v>0</v>
      </c>
      <c r="AK63" s="26">
        <v>0</v>
      </c>
      <c r="AL63" s="26">
        <v>0</v>
      </c>
      <c r="AM63" s="26">
        <v>0</v>
      </c>
      <c r="AN63" s="26">
        <v>0</v>
      </c>
      <c r="AO63" s="26">
        <v>0</v>
      </c>
      <c r="AP63" s="26">
        <v>0</v>
      </c>
      <c r="AQ63" s="26">
        <v>0</v>
      </c>
      <c r="AR63" s="26">
        <v>0</v>
      </c>
      <c r="AS63" s="26">
        <v>0</v>
      </c>
      <c r="AT63" s="26">
        <v>0</v>
      </c>
      <c r="AU63" s="26">
        <v>0</v>
      </c>
      <c r="AV63" s="26">
        <v>0</v>
      </c>
      <c r="AW63" s="26">
        <v>0</v>
      </c>
      <c r="AX63" s="26">
        <v>0</v>
      </c>
      <c r="AY63" s="26">
        <v>0</v>
      </c>
      <c r="AZ63" s="26">
        <v>0</v>
      </c>
      <c r="BA63" s="26">
        <v>0</v>
      </c>
      <c r="BB63" s="26">
        <v>0</v>
      </c>
      <c r="BC63" s="26">
        <v>0</v>
      </c>
      <c r="BD63" s="26">
        <v>0</v>
      </c>
      <c r="BE63" s="26">
        <v>0</v>
      </c>
      <c r="BF63" s="26">
        <v>0</v>
      </c>
      <c r="BG63" s="26">
        <v>0</v>
      </c>
      <c r="BH63" s="26">
        <v>0</v>
      </c>
      <c r="BI63" s="26">
        <v>0</v>
      </c>
      <c r="BJ63" s="26">
        <v>0</v>
      </c>
      <c r="BK63" s="26">
        <v>0</v>
      </c>
      <c r="BL63" s="26">
        <v>0</v>
      </c>
      <c r="BM63" s="26">
        <v>0</v>
      </c>
      <c r="BN63" s="26">
        <v>0</v>
      </c>
      <c r="BO63" s="26">
        <v>0</v>
      </c>
      <c r="BP63" s="26">
        <v>0</v>
      </c>
      <c r="BQ63" s="26">
        <v>0</v>
      </c>
      <c r="BR63" s="26">
        <v>0</v>
      </c>
      <c r="BS63" s="26">
        <v>0</v>
      </c>
      <c r="BT63" s="26">
        <v>0</v>
      </c>
      <c r="BU63" s="26">
        <v>2.2220240455595799E-2</v>
      </c>
      <c r="BV63" s="26">
        <v>2.3804379700058699E-2</v>
      </c>
      <c r="BW63" s="26">
        <v>1.9660764336028501E-2</v>
      </c>
      <c r="BX63" s="26">
        <v>1.9607560254096101E-2</v>
      </c>
      <c r="BY63" s="26">
        <v>1.8499566551725799E-2</v>
      </c>
      <c r="BZ63" s="26">
        <v>2.0758502259500981E-2</v>
      </c>
      <c r="CA63" s="26">
        <v>1.9517445794528449E-3</v>
      </c>
      <c r="CB63" s="26">
        <v>0</v>
      </c>
      <c r="CC63" s="26">
        <v>0</v>
      </c>
      <c r="CD63" s="26">
        <v>0</v>
      </c>
      <c r="CE63" s="26">
        <v>0</v>
      </c>
      <c r="CF63" s="26">
        <v>0</v>
      </c>
      <c r="CG63" s="26">
        <v>0</v>
      </c>
      <c r="CH63" s="26">
        <v>0</v>
      </c>
      <c r="CI63" s="26">
        <v>0</v>
      </c>
      <c r="CJ63" s="26">
        <v>0</v>
      </c>
      <c r="CK63" s="26">
        <v>0</v>
      </c>
      <c r="CL63" s="26">
        <v>0</v>
      </c>
      <c r="CM63" s="26">
        <v>0</v>
      </c>
      <c r="CN63" s="26">
        <v>0</v>
      </c>
      <c r="CO63" s="26">
        <v>0</v>
      </c>
      <c r="CP63" s="26">
        <v>0</v>
      </c>
      <c r="CQ63" s="26">
        <v>0</v>
      </c>
      <c r="CR63" s="26">
        <v>0</v>
      </c>
      <c r="CS63" s="26">
        <v>0</v>
      </c>
      <c r="CT63" s="26">
        <v>0</v>
      </c>
      <c r="CU63" s="26">
        <v>0</v>
      </c>
      <c r="CV63" s="26">
        <v>0</v>
      </c>
      <c r="CW63" s="26">
        <v>0</v>
      </c>
    </row>
    <row r="64" spans="1:277" s="26" customFormat="1" ht="13.5" customHeight="1" x14ac:dyDescent="0.2">
      <c r="A64" s="34"/>
      <c r="B64" s="51" t="s">
        <v>64</v>
      </c>
      <c r="C64" s="25">
        <v>0.11593497890016601</v>
      </c>
      <c r="D64" s="26">
        <v>0.115655887829424</v>
      </c>
      <c r="E64" s="26">
        <v>0.114639728009285</v>
      </c>
      <c r="F64" s="26">
        <v>0.125331806641994</v>
      </c>
      <c r="G64" s="26">
        <v>0.12408454200815</v>
      </c>
      <c r="H64" s="26">
        <v>0.123024172701979</v>
      </c>
      <c r="I64" s="26">
        <v>0.11977851934849966</v>
      </c>
      <c r="J64" s="26">
        <v>4.4364243644422364E-3</v>
      </c>
      <c r="K64" s="26">
        <v>0.116819293748628</v>
      </c>
      <c r="L64" s="26">
        <v>0.115575481283691</v>
      </c>
      <c r="M64" s="26">
        <v>0.11635696613421601</v>
      </c>
      <c r="N64" s="26">
        <v>0.118450177685817</v>
      </c>
      <c r="O64" s="26">
        <v>0.11892589241196599</v>
      </c>
      <c r="P64" s="26">
        <v>0.117980535804919</v>
      </c>
      <c r="Q64" s="26">
        <v>0.11735139117820616</v>
      </c>
      <c r="R64" s="26">
        <v>1.1908032080529996E-3</v>
      </c>
      <c r="S64" s="26">
        <v>0.131945307531392</v>
      </c>
      <c r="T64" s="26">
        <v>0.130885018887751</v>
      </c>
      <c r="U64" s="26">
        <v>0.13241937021665101</v>
      </c>
      <c r="V64" s="26">
        <v>0.13783914580717499</v>
      </c>
      <c r="W64" s="26">
        <v>0.13698671376447999</v>
      </c>
      <c r="X64" s="26">
        <v>0.138703604426687</v>
      </c>
      <c r="Y64" s="26">
        <v>0.13479652677235598</v>
      </c>
      <c r="Z64" s="26">
        <v>3.1198270205837317E-3</v>
      </c>
      <c r="AA64" s="26">
        <v>0.158591479113351</v>
      </c>
      <c r="AB64" s="26">
        <v>0.15818525062525499</v>
      </c>
      <c r="AC64" s="26">
        <v>0.158448817798827</v>
      </c>
      <c r="AD64" s="26">
        <v>0.161015533497468</v>
      </c>
      <c r="AE64" s="26">
        <v>0.16039497543349801</v>
      </c>
      <c r="AF64" s="26">
        <v>0.15979032425845699</v>
      </c>
      <c r="AG64" s="26">
        <v>0.15940439678780932</v>
      </c>
      <c r="AH64" s="26">
        <v>1.0635029602220911E-3</v>
      </c>
      <c r="AI64" s="26">
        <v>0.232682923335223</v>
      </c>
      <c r="AJ64" s="26">
        <v>0.23308748767228199</v>
      </c>
      <c r="AK64" s="26">
        <v>0.23216397354145099</v>
      </c>
      <c r="AL64" s="26">
        <v>0.23209504338147199</v>
      </c>
      <c r="AM64" s="26">
        <v>0.23250735698260699</v>
      </c>
      <c r="AN64" s="26">
        <v>4.0474987789211413E-4</v>
      </c>
      <c r="AO64" s="26">
        <v>0.18969843978842901</v>
      </c>
      <c r="AP64" s="26">
        <v>0.190076697862295</v>
      </c>
      <c r="AQ64" s="26">
        <v>0.18947657965951401</v>
      </c>
      <c r="AR64" s="26">
        <v>0.191961827593158</v>
      </c>
      <c r="AS64" s="26">
        <v>0.19100931500138801</v>
      </c>
      <c r="AT64" s="26">
        <v>0.19240333885835001</v>
      </c>
      <c r="AU64" s="26">
        <v>0.19077103312718902</v>
      </c>
      <c r="AV64" s="26">
        <v>1.114103482786256E-3</v>
      </c>
      <c r="AW64" s="26">
        <v>0.15563230599861799</v>
      </c>
      <c r="AX64" s="26">
        <v>0.15536948083645599</v>
      </c>
      <c r="AY64" s="26">
        <v>0.15544957136699999</v>
      </c>
      <c r="AZ64" s="26">
        <v>0.154745218774275</v>
      </c>
      <c r="BA64" s="26">
        <v>0.154752960348819</v>
      </c>
      <c r="BB64" s="26">
        <v>0.15456413556953699</v>
      </c>
      <c r="BC64" s="26">
        <v>0.15508561214911751</v>
      </c>
      <c r="BD64" s="26">
        <v>4.1036256366455465E-4</v>
      </c>
      <c r="BE64" s="26">
        <v>0.13127089977777401</v>
      </c>
      <c r="BF64" s="26">
        <v>0.13059788715065501</v>
      </c>
      <c r="BG64" s="26">
        <v>0.13096058930006901</v>
      </c>
      <c r="BH64" s="26">
        <v>0.13285265500625401</v>
      </c>
      <c r="BI64" s="26">
        <v>0.13279892567252299</v>
      </c>
      <c r="BJ64" s="26">
        <v>0.131729254380305</v>
      </c>
      <c r="BK64" s="26">
        <v>0.13170170188126332</v>
      </c>
      <c r="BL64" s="26">
        <v>8.6434923055043035E-4</v>
      </c>
      <c r="BM64" s="26">
        <v>0.13316711648889601</v>
      </c>
      <c r="BN64" s="26">
        <v>0.13277355259509299</v>
      </c>
      <c r="BO64" s="26">
        <v>0.1332888414342</v>
      </c>
      <c r="BP64" s="26">
        <v>0.13723623075194299</v>
      </c>
      <c r="BQ64" s="26">
        <v>0.13716604191773599</v>
      </c>
      <c r="BR64" s="26">
        <v>0.136159506426415</v>
      </c>
      <c r="BS64" s="26">
        <v>0.13496521493571381</v>
      </c>
      <c r="BT64" s="26">
        <v>1.9267526377925374E-3</v>
      </c>
      <c r="BU64" s="26">
        <v>0.181398713679293</v>
      </c>
      <c r="BV64" s="26">
        <v>0.17912009656654501</v>
      </c>
      <c r="BW64" s="26">
        <v>0.18145603273511399</v>
      </c>
      <c r="BX64" s="26">
        <v>0.18634668927058901</v>
      </c>
      <c r="BY64" s="26">
        <v>0.18609240021277099</v>
      </c>
      <c r="BZ64" s="26">
        <v>0.18288278649286241</v>
      </c>
      <c r="CA64" s="26">
        <v>2.85293450914678E-3</v>
      </c>
      <c r="CB64" s="26">
        <v>8.0947937757622296E-2</v>
      </c>
      <c r="CC64" s="26">
        <v>8.1808094295117498E-2</v>
      </c>
      <c r="CD64" s="26">
        <v>8.1178848838283496E-2</v>
      </c>
      <c r="CE64" s="26">
        <v>7.9793894351583905E-2</v>
      </c>
      <c r="CF64" s="26">
        <v>8.0932193810651809E-2</v>
      </c>
      <c r="CG64" s="26">
        <v>7.286998510572973E-4</v>
      </c>
      <c r="CH64" s="26">
        <v>0.12891603950608099</v>
      </c>
      <c r="CI64" s="26">
        <v>0.12962935752106999</v>
      </c>
      <c r="CJ64" s="26">
        <v>0.12972083115121499</v>
      </c>
      <c r="CK64" s="26">
        <v>0.13205998414043699</v>
      </c>
      <c r="CL64" s="26">
        <v>0.13186826157621301</v>
      </c>
      <c r="CM64" s="26">
        <v>0.13013229216737199</v>
      </c>
      <c r="CN64" s="26">
        <v>0.13038779434373132</v>
      </c>
      <c r="CO64" s="26">
        <v>1.1718512363684938E-3</v>
      </c>
      <c r="CP64" s="26">
        <v>9.0111905853904703E-2</v>
      </c>
      <c r="CQ64" s="26">
        <v>8.8365449977622496E-2</v>
      </c>
      <c r="CR64" s="26">
        <v>8.8164080822281707E-2</v>
      </c>
      <c r="CS64" s="26">
        <v>9.6139831114421398E-2</v>
      </c>
      <c r="CT64" s="26">
        <v>9.5972954996755594E-2</v>
      </c>
      <c r="CU64" s="26">
        <v>9.5746235117346701E-2</v>
      </c>
      <c r="CV64" s="26">
        <v>9.2416742980388766E-2</v>
      </c>
      <c r="CW64" s="26">
        <v>3.5917482199728581E-3</v>
      </c>
    </row>
    <row r="65" spans="1:101" s="26" customFormat="1" ht="13.5" customHeight="1" x14ac:dyDescent="0.2">
      <c r="A65" s="34"/>
      <c r="B65" s="51" t="s">
        <v>65</v>
      </c>
      <c r="C65" s="25">
        <v>0.81162010298555698</v>
      </c>
      <c r="D65" s="26">
        <v>0.81172214092083494</v>
      </c>
      <c r="E65" s="26">
        <v>0.81321754489894305</v>
      </c>
      <c r="F65" s="26">
        <v>0.80759721056402201</v>
      </c>
      <c r="G65" s="26">
        <v>0.80876865996828295</v>
      </c>
      <c r="H65" s="26">
        <v>0.80909413400746699</v>
      </c>
      <c r="I65" s="26">
        <v>0.81033663222418462</v>
      </c>
      <c r="J65" s="26">
        <v>1.9737172724484083E-3</v>
      </c>
      <c r="K65" s="26">
        <v>0.81238622529586302</v>
      </c>
      <c r="L65" s="26">
        <v>0.81313065904968096</v>
      </c>
      <c r="M65" s="26">
        <v>0.81232188929758298</v>
      </c>
      <c r="N65" s="26">
        <v>0.81185564673922805</v>
      </c>
      <c r="O65" s="26">
        <v>0.81156455333983801</v>
      </c>
      <c r="P65" s="26">
        <v>0.81253206101821296</v>
      </c>
      <c r="Q65" s="26">
        <v>0.81229850579006768</v>
      </c>
      <c r="R65" s="26">
        <v>4.9834374520478703E-4</v>
      </c>
      <c r="S65" s="26">
        <v>0.78998705661386603</v>
      </c>
      <c r="T65" s="26">
        <v>0.79053896741728702</v>
      </c>
      <c r="U65" s="26">
        <v>0.78821057734573596</v>
      </c>
      <c r="V65" s="26">
        <v>0.78656830632654395</v>
      </c>
      <c r="W65" s="26">
        <v>0.78687076987133497</v>
      </c>
      <c r="X65" s="26">
        <v>0.78471862038305895</v>
      </c>
      <c r="Y65" s="26">
        <v>0.78781571632630454</v>
      </c>
      <c r="Z65" s="26">
        <v>2.0136074247281443E-3</v>
      </c>
      <c r="AA65" s="26">
        <v>0.79125358982051697</v>
      </c>
      <c r="AB65" s="26">
        <v>0.79182387409514698</v>
      </c>
      <c r="AC65" s="26">
        <v>0.79136202258306998</v>
      </c>
      <c r="AD65" s="26">
        <v>0.79047908901030595</v>
      </c>
      <c r="AE65" s="26">
        <v>0.79077489411419399</v>
      </c>
      <c r="AF65" s="26">
        <v>0.791308352930431</v>
      </c>
      <c r="AG65" s="26">
        <v>0.7911669704256109</v>
      </c>
      <c r="AH65" s="26">
        <v>4.3281335140349424E-4</v>
      </c>
      <c r="AI65" s="26">
        <v>0.74696591920254596</v>
      </c>
      <c r="AJ65" s="26">
        <v>0.74629703429690997</v>
      </c>
      <c r="AK65" s="26">
        <v>0.74722163055855795</v>
      </c>
      <c r="AL65" s="26">
        <v>0.74729968021204596</v>
      </c>
      <c r="AM65" s="26">
        <v>0.7469460660675149</v>
      </c>
      <c r="AN65" s="26">
        <v>3.9452982718717918E-4</v>
      </c>
      <c r="AO65" s="26">
        <v>0.77361497531220502</v>
      </c>
      <c r="AP65" s="26">
        <v>0.77265067391023101</v>
      </c>
      <c r="AQ65" s="26">
        <v>0.774204449193719</v>
      </c>
      <c r="AR65" s="26">
        <v>0.770746560470847</v>
      </c>
      <c r="AS65" s="26">
        <v>0.77264511955862603</v>
      </c>
      <c r="AT65" s="26">
        <v>0.77095053632710497</v>
      </c>
      <c r="AU65" s="26">
        <v>0.77246871912878878</v>
      </c>
      <c r="AV65" s="26">
        <v>1.2689625823818597E-3</v>
      </c>
      <c r="AW65" s="26">
        <v>0.77278058825946305</v>
      </c>
      <c r="AX65" s="26">
        <v>0.77178318192021</v>
      </c>
      <c r="AY65" s="26">
        <v>0.77176584412885296</v>
      </c>
      <c r="AZ65" s="26">
        <v>0.77099855493588298</v>
      </c>
      <c r="BA65" s="26">
        <v>0.77091420483738204</v>
      </c>
      <c r="BB65" s="26">
        <v>0.77092180779008201</v>
      </c>
      <c r="BC65" s="26">
        <v>0.77152736364531227</v>
      </c>
      <c r="BD65" s="26">
        <v>6.7270450831316737E-4</v>
      </c>
      <c r="BE65" s="26">
        <v>0.79991236191960702</v>
      </c>
      <c r="BF65" s="26">
        <v>0.80030215112064895</v>
      </c>
      <c r="BG65" s="26">
        <v>0.79973196406166003</v>
      </c>
      <c r="BH65" s="26">
        <v>0.79853107375420995</v>
      </c>
      <c r="BI65" s="26">
        <v>0.79865746287942097</v>
      </c>
      <c r="BJ65" s="26">
        <v>0.79942102659481096</v>
      </c>
      <c r="BK65" s="26">
        <v>0.79942600672172637</v>
      </c>
      <c r="BL65" s="26">
        <v>6.4412340117993012E-4</v>
      </c>
      <c r="BM65" s="26">
        <v>0.78765065663132505</v>
      </c>
      <c r="BN65" s="26">
        <v>0.78731900874409799</v>
      </c>
      <c r="BO65" s="26">
        <v>0.78656637874772695</v>
      </c>
      <c r="BP65" s="26">
        <v>0.78415793196224004</v>
      </c>
      <c r="BQ65" s="26">
        <v>0.78386035329339998</v>
      </c>
      <c r="BR65" s="26">
        <v>0.785120966617738</v>
      </c>
      <c r="BS65" s="26">
        <v>0.78577921599942135</v>
      </c>
      <c r="BT65" s="26">
        <v>1.4853038516234123E-3</v>
      </c>
      <c r="BU65" s="26">
        <v>0.71125398958083597</v>
      </c>
      <c r="BV65" s="26">
        <v>0.71234491764651797</v>
      </c>
      <c r="BW65" s="26">
        <v>0.710508050030774</v>
      </c>
      <c r="BX65" s="26">
        <v>0.71540219845931197</v>
      </c>
      <c r="BY65" s="26">
        <v>0.71684108319000195</v>
      </c>
      <c r="BZ65" s="26">
        <v>0.71327004778148839</v>
      </c>
      <c r="CA65" s="26">
        <v>2.4432498198833775E-3</v>
      </c>
      <c r="CB65" s="26">
        <v>0.81053172818299102</v>
      </c>
      <c r="CC65" s="26">
        <v>0.80909538760477995</v>
      </c>
      <c r="CD65" s="26">
        <v>0.80937349435916095</v>
      </c>
      <c r="CE65" s="26">
        <v>0.81090836549837497</v>
      </c>
      <c r="CF65" s="26">
        <v>0.80997724391132675</v>
      </c>
      <c r="CG65" s="26">
        <v>7.610230424446796E-4</v>
      </c>
      <c r="CH65" s="26">
        <v>0.77687014935340803</v>
      </c>
      <c r="CI65" s="26">
        <v>0.77597460790212303</v>
      </c>
      <c r="CJ65" s="26">
        <v>0.77511709628217695</v>
      </c>
      <c r="CK65" s="26">
        <v>0.77595252707740003</v>
      </c>
      <c r="CL65" s="26">
        <v>0.77583586138586103</v>
      </c>
      <c r="CM65" s="26">
        <v>0.77739130833195003</v>
      </c>
      <c r="CN65" s="26">
        <v>0.77619025838881994</v>
      </c>
      <c r="CO65" s="26">
        <v>7.3994010357866465E-4</v>
      </c>
      <c r="CP65" s="26">
        <v>0.77853497378946501</v>
      </c>
      <c r="CQ65" s="26">
        <v>0.77895202755319803</v>
      </c>
      <c r="CR65" s="26">
        <v>0.77873648700065501</v>
      </c>
      <c r="CS65" s="26">
        <v>0.77364800037413095</v>
      </c>
      <c r="CT65" s="26">
        <v>0.77254130965150702</v>
      </c>
      <c r="CU65" s="26">
        <v>0.77307218019075397</v>
      </c>
      <c r="CV65" s="26">
        <v>0.77591416309328498</v>
      </c>
      <c r="CW65" s="26">
        <v>2.8475510544970191E-3</v>
      </c>
    </row>
    <row r="66" spans="1:101" s="26" customFormat="1" ht="13.5" customHeight="1" x14ac:dyDescent="0.2">
      <c r="A66" s="34"/>
      <c r="B66" s="51" t="s">
        <v>66</v>
      </c>
      <c r="C66" s="25">
        <v>7.2444918114276904E-2</v>
      </c>
      <c r="D66" s="26">
        <v>7.2621971249741499E-2</v>
      </c>
      <c r="E66" s="26">
        <v>7.2142727091772496E-2</v>
      </c>
      <c r="F66" s="26">
        <v>6.70709827939832E-2</v>
      </c>
      <c r="G66" s="26">
        <v>6.7146798023566101E-2</v>
      </c>
      <c r="H66" s="26">
        <v>6.7881693290554199E-2</v>
      </c>
      <c r="I66" s="26">
        <v>6.9884848427315738E-2</v>
      </c>
      <c r="J66" s="26">
        <v>2.5354554005282779E-3</v>
      </c>
      <c r="K66" s="26">
        <v>7.0794480955508901E-2</v>
      </c>
      <c r="L66" s="26">
        <v>7.1293859666628198E-2</v>
      </c>
      <c r="M66" s="26">
        <v>7.1321144568201503E-2</v>
      </c>
      <c r="N66" s="26">
        <v>6.9694175574955497E-2</v>
      </c>
      <c r="O66" s="26">
        <v>6.9509554248195798E-2</v>
      </c>
      <c r="P66" s="26">
        <v>6.9487403176868107E-2</v>
      </c>
      <c r="Q66" s="26">
        <v>7.0350103031726327E-2</v>
      </c>
      <c r="R66" s="26">
        <v>8.0747385058171602E-4</v>
      </c>
      <c r="S66" s="26">
        <v>6.6067614286583295E-2</v>
      </c>
      <c r="T66" s="26">
        <v>6.6106518667065003E-2</v>
      </c>
      <c r="U66" s="26">
        <v>6.6560369379728701E-2</v>
      </c>
      <c r="V66" s="26">
        <v>6.3856078061123298E-2</v>
      </c>
      <c r="W66" s="26">
        <v>6.3972301768114304E-2</v>
      </c>
      <c r="X66" s="26">
        <v>6.4120931058139194E-2</v>
      </c>
      <c r="Y66" s="26">
        <v>6.5113968870125633E-2</v>
      </c>
      <c r="Z66" s="26">
        <v>1.1444420961861301E-3</v>
      </c>
      <c r="AA66" s="26">
        <v>5.01549310661321E-2</v>
      </c>
      <c r="AB66" s="26">
        <v>4.9990875279597398E-2</v>
      </c>
      <c r="AC66" s="26">
        <v>5.0189159618102899E-2</v>
      </c>
      <c r="AD66" s="26">
        <v>4.8505377492225103E-2</v>
      </c>
      <c r="AE66" s="26">
        <v>4.8830130452308301E-2</v>
      </c>
      <c r="AF66" s="26">
        <v>4.8901322811112202E-2</v>
      </c>
      <c r="AG66" s="26">
        <v>4.9428632786579663E-2</v>
      </c>
      <c r="AH66" s="26">
        <v>6.9650174278459715E-4</v>
      </c>
      <c r="AI66" s="26">
        <v>2.0351157462231099E-2</v>
      </c>
      <c r="AJ66" s="26">
        <v>2.06154780308078E-2</v>
      </c>
      <c r="AK66" s="26">
        <v>2.0614395899990499E-2</v>
      </c>
      <c r="AL66" s="26">
        <v>2.06052764064826E-2</v>
      </c>
      <c r="AM66" s="26">
        <v>2.0546576949878E-2</v>
      </c>
      <c r="AN66" s="26">
        <v>1.1289505226703831E-4</v>
      </c>
      <c r="AO66" s="26">
        <v>3.6686584899365597E-2</v>
      </c>
      <c r="AP66" s="26">
        <v>3.72726282274745E-2</v>
      </c>
      <c r="AQ66" s="26">
        <v>3.6318971146767298E-2</v>
      </c>
      <c r="AR66" s="26">
        <v>3.7291611935995402E-2</v>
      </c>
      <c r="AS66" s="26">
        <v>3.6345565439986599E-2</v>
      </c>
      <c r="AT66" s="26">
        <v>3.6646124814545301E-2</v>
      </c>
      <c r="AU66" s="26">
        <v>3.6760247744022444E-2</v>
      </c>
      <c r="AV66" s="26">
        <v>3.9370428213202882E-4</v>
      </c>
      <c r="AW66" s="26">
        <v>6.0339662659229701E-2</v>
      </c>
      <c r="AX66" s="26">
        <v>6.1296917726636299E-2</v>
      </c>
      <c r="AY66" s="26">
        <v>6.1003599589561197E-2</v>
      </c>
      <c r="AZ66" s="26">
        <v>6.2812770356736797E-2</v>
      </c>
      <c r="BA66" s="26">
        <v>6.26730096010856E-2</v>
      </c>
      <c r="BB66" s="26">
        <v>6.2578507871085806E-2</v>
      </c>
      <c r="BC66" s="26">
        <v>6.1784077967389238E-2</v>
      </c>
      <c r="BD66" s="26">
        <v>9.4976607067636873E-4</v>
      </c>
      <c r="BE66" s="26">
        <v>5.72829330226673E-2</v>
      </c>
      <c r="BF66" s="26">
        <v>5.7323695184517597E-2</v>
      </c>
      <c r="BG66" s="26">
        <v>5.7379702701136799E-2</v>
      </c>
      <c r="BH66" s="26">
        <v>5.7122160180993302E-2</v>
      </c>
      <c r="BI66" s="26">
        <v>5.6740321244280002E-2</v>
      </c>
      <c r="BJ66" s="26">
        <v>5.6807673159822901E-2</v>
      </c>
      <c r="BK66" s="26">
        <v>5.7109414248902979E-2</v>
      </c>
      <c r="BL66" s="26">
        <v>2.5050639423416019E-4</v>
      </c>
      <c r="BM66" s="26">
        <v>6.6882390004255401E-2</v>
      </c>
      <c r="BN66" s="26">
        <v>6.7327706953828101E-2</v>
      </c>
      <c r="BO66" s="26">
        <v>6.7374129192590906E-2</v>
      </c>
      <c r="BP66" s="26">
        <v>6.6350959171739096E-2</v>
      </c>
      <c r="BQ66" s="26">
        <v>6.6283657701447493E-2</v>
      </c>
      <c r="BR66" s="26">
        <v>6.5753217889871401E-2</v>
      </c>
      <c r="BS66" s="26">
        <v>6.6662010152288731E-2</v>
      </c>
      <c r="BT66" s="26">
        <v>5.8660601543704491E-4</v>
      </c>
      <c r="BU66" s="26">
        <v>6.7996439971141298E-2</v>
      </c>
      <c r="BV66" s="26">
        <v>6.8030199414785802E-2</v>
      </c>
      <c r="BW66" s="26">
        <v>6.80058428855361E-2</v>
      </c>
      <c r="BX66" s="26">
        <v>6.4269914846621506E-2</v>
      </c>
      <c r="BY66" s="26">
        <v>6.3780365223807103E-2</v>
      </c>
      <c r="BZ66" s="26">
        <v>6.6416552468378354E-2</v>
      </c>
      <c r="CA66" s="26">
        <v>1.9587384351509576E-3</v>
      </c>
      <c r="CB66" s="26">
        <v>9.4709101002090096E-2</v>
      </c>
      <c r="CC66" s="26">
        <v>9.4824927659480501E-2</v>
      </c>
      <c r="CD66" s="26">
        <v>9.4862388368306197E-2</v>
      </c>
      <c r="CE66" s="26">
        <v>9.5158754272011994E-2</v>
      </c>
      <c r="CF66" s="26">
        <v>9.488879282547219E-2</v>
      </c>
      <c r="CG66" s="26">
        <v>1.6578924029744973E-4</v>
      </c>
      <c r="CH66" s="26">
        <v>7.8961960219426697E-2</v>
      </c>
      <c r="CI66" s="26">
        <v>7.8491819626937298E-2</v>
      </c>
      <c r="CJ66" s="26">
        <v>7.8830746708313207E-2</v>
      </c>
      <c r="CK66" s="26">
        <v>7.6487945239624697E-2</v>
      </c>
      <c r="CL66" s="26">
        <v>7.6203516587913203E-2</v>
      </c>
      <c r="CM66" s="26">
        <v>7.6098866957489394E-2</v>
      </c>
      <c r="CN66" s="26">
        <v>7.7512475889950749E-2</v>
      </c>
      <c r="CO66" s="26">
        <v>1.2622258546512066E-3</v>
      </c>
      <c r="CP66" s="26">
        <v>0.11384437181698399</v>
      </c>
      <c r="CQ66" s="26">
        <v>0.11439498094569001</v>
      </c>
      <c r="CR66" s="26">
        <v>0.114366376688413</v>
      </c>
      <c r="CS66" s="26">
        <v>0.113384988842334</v>
      </c>
      <c r="CT66" s="26">
        <v>0.114176830981053</v>
      </c>
      <c r="CU66" s="26">
        <v>0.113520211592607</v>
      </c>
      <c r="CV66" s="26">
        <v>0.11394796014451351</v>
      </c>
      <c r="CW66" s="26">
        <v>3.9537280151095451E-4</v>
      </c>
    </row>
    <row r="67" spans="1:101" s="26" customFormat="1" ht="13.5" customHeight="1" x14ac:dyDescent="0.2">
      <c r="A67" s="34"/>
      <c r="B67" s="51" t="s">
        <v>67</v>
      </c>
      <c r="C67" s="25">
        <v>0</v>
      </c>
      <c r="D67" s="26">
        <v>0</v>
      </c>
      <c r="E67" s="26">
        <v>0</v>
      </c>
      <c r="F67" s="26">
        <v>0</v>
      </c>
      <c r="G67" s="26">
        <v>0</v>
      </c>
      <c r="H67" s="26">
        <v>0</v>
      </c>
      <c r="I67" s="26">
        <v>0</v>
      </c>
      <c r="J67" s="26">
        <v>0</v>
      </c>
      <c r="K67" s="26">
        <v>0</v>
      </c>
      <c r="L67" s="26">
        <v>0</v>
      </c>
      <c r="M67" s="26">
        <v>0</v>
      </c>
      <c r="N67" s="26">
        <v>0</v>
      </c>
      <c r="O67" s="26">
        <v>0</v>
      </c>
      <c r="P67" s="26">
        <v>0</v>
      </c>
      <c r="Q67" s="26">
        <v>0</v>
      </c>
      <c r="R67" s="26">
        <v>0</v>
      </c>
      <c r="S67" s="26">
        <v>4.0975177658629002E-3</v>
      </c>
      <c r="T67" s="26">
        <v>4.1417243825878801E-3</v>
      </c>
      <c r="U67" s="26">
        <v>4.2020252159578296E-3</v>
      </c>
      <c r="V67" s="26">
        <v>3.9593733677314403E-3</v>
      </c>
      <c r="W67" s="26">
        <v>4.0439852792789601E-3</v>
      </c>
      <c r="X67" s="26">
        <v>4.0554177137417501E-3</v>
      </c>
      <c r="Y67" s="26">
        <v>4.0833406208601276E-3</v>
      </c>
      <c r="Z67" s="26">
        <v>7.6802885892612578E-5</v>
      </c>
      <c r="AA67" s="26">
        <v>0</v>
      </c>
      <c r="AB67" s="26">
        <v>0</v>
      </c>
      <c r="AC67" s="26">
        <v>0</v>
      </c>
      <c r="AD67" s="26">
        <v>0</v>
      </c>
      <c r="AE67" s="26">
        <v>0</v>
      </c>
      <c r="AF67" s="26">
        <v>0</v>
      </c>
      <c r="AG67" s="26">
        <v>0</v>
      </c>
      <c r="AH67" s="26">
        <v>0</v>
      </c>
      <c r="AI67" s="26">
        <v>0</v>
      </c>
      <c r="AJ67" s="26">
        <v>0</v>
      </c>
      <c r="AK67" s="26">
        <v>0</v>
      </c>
      <c r="AL67" s="26">
        <v>0</v>
      </c>
      <c r="AM67" s="26">
        <v>0</v>
      </c>
      <c r="AN67" s="26">
        <v>0</v>
      </c>
      <c r="AO67" s="26">
        <v>0</v>
      </c>
      <c r="AP67" s="26">
        <v>0</v>
      </c>
      <c r="AQ67" s="26">
        <v>0</v>
      </c>
      <c r="AR67" s="26">
        <v>0</v>
      </c>
      <c r="AS67" s="26">
        <v>0</v>
      </c>
      <c r="AT67" s="26">
        <v>0</v>
      </c>
      <c r="AU67" s="26">
        <v>0</v>
      </c>
      <c r="AV67" s="26">
        <v>0</v>
      </c>
      <c r="AW67" s="26">
        <v>3.5421797912304999E-3</v>
      </c>
      <c r="AX67" s="26">
        <v>3.5977692753407101E-3</v>
      </c>
      <c r="AY67" s="26">
        <v>3.6263528191642501E-3</v>
      </c>
      <c r="AZ67" s="26">
        <v>3.7418292227643199E-3</v>
      </c>
      <c r="BA67" s="26">
        <v>3.7476961291156401E-3</v>
      </c>
      <c r="BB67" s="26">
        <v>3.8139809526197199E-3</v>
      </c>
      <c r="BC67" s="26">
        <v>3.67830136503919E-3</v>
      </c>
      <c r="BD67" s="26">
        <v>9.5719663793350753E-5</v>
      </c>
      <c r="BE67" s="26">
        <v>3.7106635969053098E-3</v>
      </c>
      <c r="BF67" s="26">
        <v>3.74703456444777E-3</v>
      </c>
      <c r="BG67" s="26">
        <v>3.7916868513421802E-3</v>
      </c>
      <c r="BH67" s="26">
        <v>3.6391502235957802E-3</v>
      </c>
      <c r="BI67" s="26">
        <v>3.6688569956787398E-3</v>
      </c>
      <c r="BJ67" s="26">
        <v>3.68826452711986E-3</v>
      </c>
      <c r="BK67" s="26">
        <v>3.7076094598482733E-3</v>
      </c>
      <c r="BL67" s="26">
        <v>5.0324482636877954E-5</v>
      </c>
      <c r="BM67" s="26">
        <v>3.9843597270855496E-3</v>
      </c>
      <c r="BN67" s="26">
        <v>4.0281195267796504E-3</v>
      </c>
      <c r="BO67" s="26">
        <v>4.0480224861560998E-3</v>
      </c>
      <c r="BP67" s="26">
        <v>3.9563173068164299E-3</v>
      </c>
      <c r="BQ67" s="26">
        <v>3.99949496663794E-3</v>
      </c>
      <c r="BR67" s="26">
        <v>4.0421908993717197E-3</v>
      </c>
      <c r="BS67" s="26">
        <v>4.0097508188078985E-3</v>
      </c>
      <c r="BT67" s="26">
        <v>3.2811377669636912E-5</v>
      </c>
      <c r="BU67" s="26">
        <v>4.4010839090087503E-3</v>
      </c>
      <c r="BV67" s="26">
        <v>4.4826443893231302E-3</v>
      </c>
      <c r="BW67" s="26">
        <v>4.4319641824600298E-3</v>
      </c>
      <c r="BX67" s="26">
        <v>4.2254509379485196E-3</v>
      </c>
      <c r="BY67" s="26">
        <v>4.2348937504893096E-3</v>
      </c>
      <c r="BZ67" s="26">
        <v>4.3552074338459477E-3</v>
      </c>
      <c r="CA67" s="26">
        <v>1.0540261636494863E-4</v>
      </c>
      <c r="CB67" s="26">
        <v>4.7846823679660103E-3</v>
      </c>
      <c r="CC67" s="26">
        <v>4.9373805909554798E-3</v>
      </c>
      <c r="CD67" s="26">
        <v>4.9702221517544803E-3</v>
      </c>
      <c r="CE67" s="26">
        <v>4.9683922606948297E-3</v>
      </c>
      <c r="CF67" s="26">
        <v>4.9151693428427E-3</v>
      </c>
      <c r="CG67" s="26">
        <v>7.6458617743471006E-5</v>
      </c>
      <c r="CH67" s="26">
        <v>5.2697828305149101E-3</v>
      </c>
      <c r="CI67" s="26">
        <v>5.3757876768520396E-3</v>
      </c>
      <c r="CJ67" s="26">
        <v>5.4424544159009302E-3</v>
      </c>
      <c r="CK67" s="26">
        <v>5.3166183437960502E-3</v>
      </c>
      <c r="CL67" s="26">
        <v>5.3361238216805898E-3</v>
      </c>
      <c r="CM67" s="26">
        <v>5.3150858831817497E-3</v>
      </c>
      <c r="CN67" s="26">
        <v>5.3426421619877122E-3</v>
      </c>
      <c r="CO67" s="26">
        <v>5.4541528130385478E-5</v>
      </c>
      <c r="CP67" s="26">
        <v>6.6895145329080204E-3</v>
      </c>
      <c r="CQ67" s="26">
        <v>6.76061986050996E-3</v>
      </c>
      <c r="CR67" s="26">
        <v>6.7298108012701597E-3</v>
      </c>
      <c r="CS67" s="26">
        <v>6.4877865286226202E-3</v>
      </c>
      <c r="CT67" s="26">
        <v>6.5453830697866497E-3</v>
      </c>
      <c r="CU67" s="26">
        <v>6.5759326990554702E-3</v>
      </c>
      <c r="CV67" s="26">
        <v>6.6315079153588139E-3</v>
      </c>
      <c r="CW67" s="26">
        <v>1.0071415833608719E-4</v>
      </c>
    </row>
    <row r="68" spans="1:101" s="26" customFormat="1" ht="13.5" customHeight="1" x14ac:dyDescent="0.2">
      <c r="A68" s="34"/>
      <c r="B68" s="51" t="s">
        <v>68</v>
      </c>
      <c r="C68" s="25">
        <v>0</v>
      </c>
      <c r="D68" s="26">
        <v>0</v>
      </c>
      <c r="E68" s="26">
        <v>0</v>
      </c>
      <c r="F68" s="26">
        <v>0</v>
      </c>
      <c r="G68" s="26">
        <v>0</v>
      </c>
      <c r="H68" s="26">
        <v>0</v>
      </c>
      <c r="I68" s="26">
        <v>0</v>
      </c>
      <c r="J68" s="26">
        <v>0</v>
      </c>
      <c r="K68" s="26">
        <v>0</v>
      </c>
      <c r="L68" s="26">
        <v>0</v>
      </c>
      <c r="M68" s="26">
        <v>0</v>
      </c>
      <c r="N68" s="26">
        <v>0</v>
      </c>
      <c r="O68" s="26">
        <v>0</v>
      </c>
      <c r="P68" s="26">
        <v>0</v>
      </c>
      <c r="Q68" s="26">
        <v>0</v>
      </c>
      <c r="R68" s="26">
        <v>0</v>
      </c>
      <c r="S68" s="26">
        <v>1.00313556747423E-3</v>
      </c>
      <c r="T68" s="26">
        <v>1.0756165808923899E-3</v>
      </c>
      <c r="U68" s="26">
        <v>1.1174357991501399E-3</v>
      </c>
      <c r="V68" s="26">
        <v>9.7145986682065197E-4</v>
      </c>
      <c r="W68" s="26">
        <v>1.0285214964910899E-3</v>
      </c>
      <c r="X68" s="26">
        <v>1.0884048584247801E-3</v>
      </c>
      <c r="Y68" s="26">
        <v>1.0474290282088802E-3</v>
      </c>
      <c r="Z68" s="26">
        <v>5.0769452211823544E-5</v>
      </c>
      <c r="AA68" s="26">
        <v>0</v>
      </c>
      <c r="AB68" s="26">
        <v>0</v>
      </c>
      <c r="AC68" s="26">
        <v>0</v>
      </c>
      <c r="AD68" s="26">
        <v>0</v>
      </c>
      <c r="AE68" s="26">
        <v>0</v>
      </c>
      <c r="AF68" s="26">
        <v>0</v>
      </c>
      <c r="AG68" s="26">
        <v>0</v>
      </c>
      <c r="AH68" s="26">
        <v>0</v>
      </c>
      <c r="AI68" s="26">
        <v>0</v>
      </c>
      <c r="AJ68" s="26">
        <v>0</v>
      </c>
      <c r="AK68" s="26">
        <v>0</v>
      </c>
      <c r="AL68" s="26">
        <v>0</v>
      </c>
      <c r="AM68" s="26">
        <v>0</v>
      </c>
      <c r="AN68" s="26">
        <v>0</v>
      </c>
      <c r="AO68" s="26">
        <v>0</v>
      </c>
      <c r="AP68" s="26">
        <v>0</v>
      </c>
      <c r="AQ68" s="26">
        <v>0</v>
      </c>
      <c r="AR68" s="26">
        <v>0</v>
      </c>
      <c r="AS68" s="26">
        <v>0</v>
      </c>
      <c r="AT68" s="26">
        <v>0</v>
      </c>
      <c r="AU68" s="26">
        <v>0</v>
      </c>
      <c r="AV68" s="26">
        <v>0</v>
      </c>
      <c r="AW68" s="26">
        <v>9.7080523364837705E-4</v>
      </c>
      <c r="AX68" s="26">
        <v>1.0128124507009801E-3</v>
      </c>
      <c r="AY68" s="26">
        <v>1.04086724798378E-3</v>
      </c>
      <c r="AZ68" s="26">
        <v>9.7423891293004796E-4</v>
      </c>
      <c r="BA68" s="26">
        <v>9.97415698430757E-4</v>
      </c>
      <c r="BB68" s="26">
        <v>1.04391529330087E-3</v>
      </c>
      <c r="BC68" s="26">
        <v>1.0066758061658021E-3</v>
      </c>
      <c r="BD68" s="26">
        <v>2.8919693729954994E-5</v>
      </c>
      <c r="BE68" s="26">
        <v>9.9811352674564094E-4</v>
      </c>
      <c r="BF68" s="26">
        <v>1.03009540024615E-3</v>
      </c>
      <c r="BG68" s="26">
        <v>1.0567309386095799E-3</v>
      </c>
      <c r="BH68" s="26">
        <v>9.980614856782209E-4</v>
      </c>
      <c r="BI68" s="26">
        <v>1.0576608906516999E-3</v>
      </c>
      <c r="BJ68" s="26">
        <v>1.06794851322135E-3</v>
      </c>
      <c r="BK68" s="26">
        <v>1.034768459192107E-3</v>
      </c>
      <c r="BL68" s="26">
        <v>2.8343586466768452E-5</v>
      </c>
      <c r="BM68" s="26">
        <v>1.1125686126706601E-3</v>
      </c>
      <c r="BN68" s="26">
        <v>1.14008252087757E-3</v>
      </c>
      <c r="BO68" s="26">
        <v>1.1709921986790999E-3</v>
      </c>
      <c r="BP68" s="26">
        <v>1.10463443334595E-3</v>
      </c>
      <c r="BQ68" s="26">
        <v>1.16474964255644E-3</v>
      </c>
      <c r="BR68" s="26">
        <v>1.21521165110479E-3</v>
      </c>
      <c r="BS68" s="26">
        <v>1.151373176539085E-3</v>
      </c>
      <c r="BT68" s="26">
        <v>3.7543241525116533E-5</v>
      </c>
      <c r="BU68" s="26">
        <v>1.4787817434790899E-3</v>
      </c>
      <c r="BV68" s="26">
        <v>1.5984671047498001E-3</v>
      </c>
      <c r="BW68" s="26">
        <v>1.72210439451661E-3</v>
      </c>
      <c r="BX68" s="26">
        <v>1.60468236794074E-3</v>
      </c>
      <c r="BY68" s="26">
        <v>1.6819993194162901E-3</v>
      </c>
      <c r="BZ68" s="26">
        <v>1.6172069860205061E-3</v>
      </c>
      <c r="CA68" s="26">
        <v>8.3511807257181288E-5</v>
      </c>
      <c r="CB68" s="26">
        <v>1.28357958993291E-3</v>
      </c>
      <c r="CC68" s="26">
        <v>1.3172472047513399E-3</v>
      </c>
      <c r="CD68" s="26">
        <v>1.36688692800234E-3</v>
      </c>
      <c r="CE68" s="26">
        <v>1.3149724845604299E-3</v>
      </c>
      <c r="CF68" s="26">
        <v>1.320671551811755E-3</v>
      </c>
      <c r="CG68" s="26">
        <v>2.9815600584192E-5</v>
      </c>
      <c r="CH68" s="26">
        <v>1.82276533391203E-3</v>
      </c>
      <c r="CI68" s="26">
        <v>1.89532898001616E-3</v>
      </c>
      <c r="CJ68" s="26">
        <v>1.9316666882539799E-3</v>
      </c>
      <c r="CK68" s="26">
        <v>1.8727551511030099E-3</v>
      </c>
      <c r="CL68" s="26">
        <v>1.91778418135101E-3</v>
      </c>
      <c r="CM68" s="26">
        <v>1.9813926201385401E-3</v>
      </c>
      <c r="CN68" s="26">
        <v>1.9036154924624547E-3</v>
      </c>
      <c r="CO68" s="26">
        <v>4.9319837142658451E-5</v>
      </c>
      <c r="CP68" s="26">
        <v>2.0291363676621199E-3</v>
      </c>
      <c r="CQ68" s="26">
        <v>2.1741278971116199E-3</v>
      </c>
      <c r="CR68" s="26">
        <v>2.24790348147891E-3</v>
      </c>
      <c r="CS68" s="26">
        <v>1.9538792878000802E-3</v>
      </c>
      <c r="CT68" s="26">
        <v>1.97321818179077E-3</v>
      </c>
      <c r="CU68" s="26">
        <v>2.02437665002776E-3</v>
      </c>
      <c r="CV68" s="26">
        <v>2.06710697764521E-3</v>
      </c>
      <c r="CW68" s="26">
        <v>1.0727233012087279E-4</v>
      </c>
    </row>
    <row r="69" spans="1:101" s="26" customFormat="1" ht="13.5" customHeight="1" x14ac:dyDescent="0.2">
      <c r="A69" s="34"/>
      <c r="B69" s="51" t="s">
        <v>69</v>
      </c>
      <c r="C69" s="25">
        <v>0</v>
      </c>
      <c r="D69" s="26">
        <v>0</v>
      </c>
      <c r="E69" s="26">
        <v>0</v>
      </c>
      <c r="F69" s="26">
        <v>0</v>
      </c>
      <c r="G69" s="26">
        <v>0</v>
      </c>
      <c r="H69" s="26">
        <v>0</v>
      </c>
      <c r="I69" s="26">
        <v>0</v>
      </c>
      <c r="J69" s="26">
        <v>0</v>
      </c>
      <c r="K69" s="26">
        <v>0</v>
      </c>
      <c r="L69" s="26">
        <v>0</v>
      </c>
      <c r="M69" s="26">
        <v>0</v>
      </c>
      <c r="N69" s="26">
        <v>0</v>
      </c>
      <c r="O69" s="26">
        <v>0</v>
      </c>
      <c r="P69" s="26">
        <v>0</v>
      </c>
      <c r="Q69" s="26">
        <v>0</v>
      </c>
      <c r="R69" s="26">
        <v>0</v>
      </c>
      <c r="S69" s="26">
        <v>4.1788925982231699E-4</v>
      </c>
      <c r="T69" s="26">
        <v>5.10103563301101E-4</v>
      </c>
      <c r="U69" s="26">
        <v>5.7376750205221998E-4</v>
      </c>
      <c r="V69" s="26">
        <v>4.0212572263598602E-4</v>
      </c>
      <c r="W69" s="26">
        <v>4.8195170836549999E-4</v>
      </c>
      <c r="X69" s="26">
        <v>5.4687781379669797E-4</v>
      </c>
      <c r="Y69" s="26">
        <v>4.8878592832897027E-4</v>
      </c>
      <c r="Z69" s="26">
        <v>6.27614690834571E-5</v>
      </c>
      <c r="AA69" s="26">
        <v>0</v>
      </c>
      <c r="AB69" s="26">
        <v>0</v>
      </c>
      <c r="AC69" s="26">
        <v>0</v>
      </c>
      <c r="AD69" s="26">
        <v>0</v>
      </c>
      <c r="AE69" s="26">
        <v>0</v>
      </c>
      <c r="AF69" s="26">
        <v>0</v>
      </c>
      <c r="AG69" s="26">
        <v>0</v>
      </c>
      <c r="AH69" s="26">
        <v>0</v>
      </c>
      <c r="AI69" s="26">
        <v>0</v>
      </c>
      <c r="AJ69" s="26">
        <v>0</v>
      </c>
      <c r="AK69" s="26">
        <v>0</v>
      </c>
      <c r="AL69" s="26">
        <v>0</v>
      </c>
      <c r="AM69" s="26">
        <v>0</v>
      </c>
      <c r="AN69" s="26">
        <v>0</v>
      </c>
      <c r="AO69" s="26">
        <v>0</v>
      </c>
      <c r="AP69" s="26">
        <v>0</v>
      </c>
      <c r="AQ69" s="26">
        <v>0</v>
      </c>
      <c r="AR69" s="26">
        <v>0</v>
      </c>
      <c r="AS69" s="26">
        <v>0</v>
      </c>
      <c r="AT69" s="26">
        <v>0</v>
      </c>
      <c r="AU69" s="26">
        <v>0</v>
      </c>
      <c r="AV69" s="26">
        <v>0</v>
      </c>
      <c r="AW69" s="26">
        <v>4.5602589870966901E-4</v>
      </c>
      <c r="AX69" s="26">
        <v>5.1255125969873895E-4</v>
      </c>
      <c r="AY69" s="26">
        <v>5.5331578062137502E-4</v>
      </c>
      <c r="AZ69" s="26">
        <v>4.5074601498569701E-4</v>
      </c>
      <c r="BA69" s="26">
        <v>5.0428197481409097E-4</v>
      </c>
      <c r="BB69" s="26">
        <v>5.3912047446644305E-4</v>
      </c>
      <c r="BC69" s="26">
        <v>5.0267356721600239E-4</v>
      </c>
      <c r="BD69" s="26">
        <v>3.8439654586139926E-5</v>
      </c>
      <c r="BE69" s="26">
        <v>4.1204054449750098E-4</v>
      </c>
      <c r="BF69" s="26">
        <v>4.5232385828583701E-4</v>
      </c>
      <c r="BG69" s="26">
        <v>4.85108091409501E-4</v>
      </c>
      <c r="BH69" s="26">
        <v>4.2969064032362798E-4</v>
      </c>
      <c r="BI69" s="26">
        <v>4.9250256811532705E-4</v>
      </c>
      <c r="BJ69" s="26">
        <v>5.4280426002904401E-4</v>
      </c>
      <c r="BK69" s="26">
        <v>4.6907832711013965E-4</v>
      </c>
      <c r="BL69" s="26">
        <v>4.3448383813954978E-5</v>
      </c>
      <c r="BM69" s="26">
        <v>5.81945475544643E-4</v>
      </c>
      <c r="BN69" s="26">
        <v>6.4327759772098104E-4</v>
      </c>
      <c r="BO69" s="26">
        <v>6.8869000717825197E-4</v>
      </c>
      <c r="BP69" s="26">
        <v>5.8966151504890305E-4</v>
      </c>
      <c r="BQ69" s="26">
        <v>6.7630116748659895E-4</v>
      </c>
      <c r="BR69" s="26">
        <v>7.2150281730856095E-4</v>
      </c>
      <c r="BS69" s="26">
        <v>6.502297633813231E-4</v>
      </c>
      <c r="BT69" s="26">
        <v>5.1020169148817799E-5</v>
      </c>
      <c r="BU69" s="26">
        <v>9.80735497264931E-4</v>
      </c>
      <c r="BV69" s="26">
        <v>1.1294451807729901E-3</v>
      </c>
      <c r="BW69" s="26">
        <v>1.20278916332865E-3</v>
      </c>
      <c r="BX69" s="26">
        <v>1.2239939471396599E-3</v>
      </c>
      <c r="BY69" s="26">
        <v>1.2927958944870001E-3</v>
      </c>
      <c r="BZ69" s="26">
        <v>1.1659519365986462E-3</v>
      </c>
      <c r="CA69" s="26">
        <v>1.0625734660150067E-4</v>
      </c>
      <c r="CB69" s="26">
        <v>6.3283660162511497E-4</v>
      </c>
      <c r="CC69" s="26">
        <v>7.15385604366787E-4</v>
      </c>
      <c r="CD69" s="26">
        <v>7.5832266268406601E-4</v>
      </c>
      <c r="CE69" s="26">
        <v>6.7348368424347905E-4</v>
      </c>
      <c r="CF69" s="26">
        <v>6.9500713822986178E-4</v>
      </c>
      <c r="CG69" s="26">
        <v>4.6777591355880106E-5</v>
      </c>
      <c r="CH69" s="26">
        <v>1.02033182929546E-3</v>
      </c>
      <c r="CI69" s="26">
        <v>1.1036011925561701E-3</v>
      </c>
      <c r="CJ69" s="26">
        <v>1.2085576046627E-3</v>
      </c>
      <c r="CK69" s="26">
        <v>1.0413164708661801E-3</v>
      </c>
      <c r="CL69" s="26">
        <v>1.1750630055222199E-3</v>
      </c>
      <c r="CM69" s="26">
        <v>1.2289418075269499E-3</v>
      </c>
      <c r="CN69" s="26">
        <v>1.1296353184049467E-3</v>
      </c>
      <c r="CO69" s="26">
        <v>8.0186686423524298E-5</v>
      </c>
      <c r="CP69" s="26">
        <v>1.14967864907527E-3</v>
      </c>
      <c r="CQ69" s="26">
        <v>1.29390112892779E-3</v>
      </c>
      <c r="CR69" s="26">
        <v>1.38790227492549E-3</v>
      </c>
      <c r="CS69" s="26">
        <v>1.02447008799103E-3</v>
      </c>
      <c r="CT69" s="26">
        <v>1.1410059692170201E-3</v>
      </c>
      <c r="CU69" s="26">
        <v>1.22345520092892E-3</v>
      </c>
      <c r="CV69" s="26">
        <v>1.20340221851092E-3</v>
      </c>
      <c r="CW69" s="26">
        <v>1.1649654278040282E-4</v>
      </c>
    </row>
    <row r="70" spans="1:101" s="26" customFormat="1" ht="13.5" customHeight="1" x14ac:dyDescent="0.2">
      <c r="A70" s="34"/>
      <c r="B70" s="51" t="s">
        <v>70</v>
      </c>
      <c r="C70" s="25">
        <v>0</v>
      </c>
      <c r="D70" s="26">
        <v>0</v>
      </c>
      <c r="E70" s="26">
        <v>0</v>
      </c>
      <c r="F70" s="26">
        <v>0</v>
      </c>
      <c r="G70" s="26">
        <v>0</v>
      </c>
      <c r="H70" s="26">
        <v>0</v>
      </c>
      <c r="I70" s="26">
        <v>0</v>
      </c>
      <c r="J70" s="26">
        <v>0</v>
      </c>
      <c r="K70" s="26">
        <v>0</v>
      </c>
      <c r="L70" s="26">
        <v>0</v>
      </c>
      <c r="M70" s="26">
        <v>0</v>
      </c>
      <c r="N70" s="26">
        <v>0</v>
      </c>
      <c r="O70" s="26">
        <v>0</v>
      </c>
      <c r="P70" s="26">
        <v>0</v>
      </c>
      <c r="Q70" s="26">
        <v>0</v>
      </c>
      <c r="R70" s="26">
        <v>0</v>
      </c>
      <c r="S70" s="26">
        <v>4.0923741653301702E-4</v>
      </c>
      <c r="T70" s="26">
        <v>5.0954000793126399E-4</v>
      </c>
      <c r="U70" s="26">
        <v>5.8843797990533605E-4</v>
      </c>
      <c r="V70" s="26">
        <v>3.9827846450691602E-4</v>
      </c>
      <c r="W70" s="26">
        <v>4.9312972447580696E-4</v>
      </c>
      <c r="X70" s="26">
        <v>5.6651040643799903E-4</v>
      </c>
      <c r="Y70" s="26">
        <v>4.9418899996505651E-4</v>
      </c>
      <c r="Z70" s="26">
        <v>7.1607301657054568E-5</v>
      </c>
      <c r="AA70" s="26">
        <v>0</v>
      </c>
      <c r="AB70" s="26">
        <v>0</v>
      </c>
      <c r="AC70" s="26">
        <v>0</v>
      </c>
      <c r="AD70" s="26">
        <v>0</v>
      </c>
      <c r="AE70" s="26">
        <v>0</v>
      </c>
      <c r="AF70" s="26">
        <v>0</v>
      </c>
      <c r="AG70" s="26">
        <v>0</v>
      </c>
      <c r="AH70" s="26">
        <v>0</v>
      </c>
      <c r="AI70" s="26">
        <v>0</v>
      </c>
      <c r="AJ70" s="26">
        <v>0</v>
      </c>
      <c r="AK70" s="26">
        <v>0</v>
      </c>
      <c r="AL70" s="26">
        <v>0</v>
      </c>
      <c r="AM70" s="26">
        <v>0</v>
      </c>
      <c r="AN70" s="26">
        <v>0</v>
      </c>
      <c r="AO70" s="26">
        <v>0</v>
      </c>
      <c r="AP70" s="26">
        <v>0</v>
      </c>
      <c r="AQ70" s="26">
        <v>0</v>
      </c>
      <c r="AR70" s="26">
        <v>0</v>
      </c>
      <c r="AS70" s="26">
        <v>0</v>
      </c>
      <c r="AT70" s="26">
        <v>0</v>
      </c>
      <c r="AU70" s="26">
        <v>0</v>
      </c>
      <c r="AV70" s="26">
        <v>0</v>
      </c>
      <c r="AW70" s="26">
        <v>4.1703033897235299E-4</v>
      </c>
      <c r="AX70" s="26">
        <v>4.8377804891814002E-4</v>
      </c>
      <c r="AY70" s="26">
        <v>5.2952055113109997E-4</v>
      </c>
      <c r="AZ70" s="26">
        <v>4.0720872209774899E-4</v>
      </c>
      <c r="BA70" s="26">
        <v>4.6571572343765398E-4</v>
      </c>
      <c r="BB70" s="26">
        <v>5.0088553922321899E-4</v>
      </c>
      <c r="BC70" s="26">
        <v>4.6735648729670249E-4</v>
      </c>
      <c r="BD70" s="26">
        <v>4.3610783856019641E-5</v>
      </c>
      <c r="BE70" s="26">
        <v>3.7442871865024999E-4</v>
      </c>
      <c r="BF70" s="26">
        <v>4.2157274926495297E-4</v>
      </c>
      <c r="BG70" s="26">
        <v>4.5258856184077E-4</v>
      </c>
      <c r="BH70" s="26">
        <v>3.9645471249912098E-4</v>
      </c>
      <c r="BI70" s="26">
        <v>4.6829090875220901E-4</v>
      </c>
      <c r="BJ70" s="26">
        <v>5.2516935251077299E-4</v>
      </c>
      <c r="BK70" s="26">
        <v>4.3975083391967928E-4</v>
      </c>
      <c r="BL70" s="26">
        <v>4.9577619418056807E-5</v>
      </c>
      <c r="BM70" s="26">
        <v>5.2049220935302298E-4</v>
      </c>
      <c r="BN70" s="26">
        <v>5.9719803909203501E-4</v>
      </c>
      <c r="BO70" s="26">
        <v>6.4721635956132705E-4</v>
      </c>
      <c r="BP70" s="26">
        <v>5.44612834724205E-4</v>
      </c>
      <c r="BQ70" s="26">
        <v>6.48642009344229E-4</v>
      </c>
      <c r="BR70" s="26">
        <v>7.0435698312081702E-4</v>
      </c>
      <c r="BS70" s="26">
        <v>6.1041973919927271E-4</v>
      </c>
      <c r="BT70" s="26">
        <v>6.3549798918175753E-5</v>
      </c>
      <c r="BU70" s="26">
        <v>7.9517359232340803E-4</v>
      </c>
      <c r="BV70" s="26">
        <v>9.9385511859679805E-4</v>
      </c>
      <c r="BW70" s="26">
        <v>1.0920587608390501E-3</v>
      </c>
      <c r="BX70" s="26">
        <v>1.10315075203545E-3</v>
      </c>
      <c r="BY70" s="26">
        <v>1.21682400059655E-3</v>
      </c>
      <c r="BZ70" s="26">
        <v>1.0402124448782512E-3</v>
      </c>
      <c r="CA70" s="26">
        <v>1.4144536299300723E-4</v>
      </c>
      <c r="CB70" s="26">
        <v>5.1260848166734296E-4</v>
      </c>
      <c r="CC70" s="26">
        <v>5.9913042687114197E-4</v>
      </c>
      <c r="CD70" s="26">
        <v>6.5854187790279203E-4</v>
      </c>
      <c r="CE70" s="26">
        <v>5.3110922742121195E-4</v>
      </c>
      <c r="CF70" s="26">
        <v>5.753475034656222E-4</v>
      </c>
      <c r="CG70" s="26">
        <v>5.7836280368146159E-5</v>
      </c>
      <c r="CH70" s="26">
        <v>7.6919047172196997E-4</v>
      </c>
      <c r="CI70" s="26">
        <v>9.2240973654853105E-4</v>
      </c>
      <c r="CJ70" s="26">
        <v>9.9819584870388701E-4</v>
      </c>
      <c r="CK70" s="26">
        <v>7.8193155602662105E-4</v>
      </c>
      <c r="CL70" s="26">
        <v>9.34538234589581E-4</v>
      </c>
      <c r="CM70" s="26">
        <v>1.0085136014937701E-3</v>
      </c>
      <c r="CN70" s="26">
        <v>9.0246324151405999E-4</v>
      </c>
      <c r="CO70" s="26">
        <v>9.498034634477548E-5</v>
      </c>
      <c r="CP70" s="26">
        <v>8.5968521653498396E-4</v>
      </c>
      <c r="CQ70" s="26">
        <v>1.0195321629409199E-3</v>
      </c>
      <c r="CR70" s="26">
        <v>1.1436187423872501E-3</v>
      </c>
      <c r="CS70" s="26">
        <v>7.4684934902322195E-4</v>
      </c>
      <c r="CT70" s="26">
        <v>8.6068416997179002E-4</v>
      </c>
      <c r="CU70" s="26">
        <v>9.43585908498079E-4</v>
      </c>
      <c r="CV70" s="26">
        <v>9.2899259155937409E-4</v>
      </c>
      <c r="CW70" s="26">
        <v>1.2722714398439759E-4</v>
      </c>
    </row>
    <row r="71" spans="1:101" s="29" customFormat="1" ht="13.5" customHeight="1" x14ac:dyDescent="0.2">
      <c r="A71" s="34"/>
      <c r="B71" s="51" t="s">
        <v>71</v>
      </c>
      <c r="C71" s="28">
        <v>0</v>
      </c>
      <c r="D71" s="29">
        <v>0</v>
      </c>
      <c r="E71" s="29">
        <v>0</v>
      </c>
      <c r="F71" s="29">
        <v>0</v>
      </c>
      <c r="G71" s="29">
        <v>0</v>
      </c>
      <c r="H71" s="29">
        <v>0</v>
      </c>
      <c r="I71" s="29">
        <v>0</v>
      </c>
      <c r="J71" s="29">
        <v>0</v>
      </c>
      <c r="K71" s="29">
        <v>0</v>
      </c>
      <c r="L71" s="29">
        <v>0</v>
      </c>
      <c r="M71" s="29">
        <v>0</v>
      </c>
      <c r="N71" s="29">
        <v>0</v>
      </c>
      <c r="O71" s="29">
        <v>0</v>
      </c>
      <c r="P71" s="29">
        <v>0</v>
      </c>
      <c r="Q71" s="29">
        <v>0</v>
      </c>
      <c r="R71" s="29">
        <v>0</v>
      </c>
      <c r="S71" s="29">
        <v>1.6122538523717399E-3</v>
      </c>
      <c r="T71" s="29">
        <v>1.68782366083661E-3</v>
      </c>
      <c r="U71" s="29">
        <v>1.7301550805834201E-3</v>
      </c>
      <c r="V71" s="29">
        <v>1.5899413037202201E-3</v>
      </c>
      <c r="W71" s="29">
        <v>1.66364260204787E-3</v>
      </c>
      <c r="X71" s="29">
        <v>1.7100490266578601E-3</v>
      </c>
      <c r="Y71" s="29">
        <v>1.66564425436962E-3</v>
      </c>
      <c r="Z71" s="29">
        <v>5.035016541933008E-5</v>
      </c>
      <c r="AA71" s="29">
        <v>0</v>
      </c>
      <c r="AB71" s="29">
        <v>0</v>
      </c>
      <c r="AC71" s="29">
        <v>0</v>
      </c>
      <c r="AD71" s="29">
        <v>0</v>
      </c>
      <c r="AE71" s="29">
        <v>0</v>
      </c>
      <c r="AF71" s="29">
        <v>0</v>
      </c>
      <c r="AG71" s="29">
        <v>0</v>
      </c>
      <c r="AH71" s="29">
        <v>0</v>
      </c>
      <c r="AI71" s="29">
        <v>0</v>
      </c>
      <c r="AJ71" s="29">
        <v>0</v>
      </c>
      <c r="AK71" s="29">
        <v>0</v>
      </c>
      <c r="AL71" s="29">
        <v>0</v>
      </c>
      <c r="AM71" s="29">
        <v>0</v>
      </c>
      <c r="AN71" s="29">
        <v>0</v>
      </c>
      <c r="AO71" s="29">
        <v>0</v>
      </c>
      <c r="AP71" s="29">
        <v>0</v>
      </c>
      <c r="AQ71" s="29">
        <v>0</v>
      </c>
      <c r="AR71" s="29">
        <v>0</v>
      </c>
      <c r="AS71" s="29">
        <v>0</v>
      </c>
      <c r="AT71" s="29">
        <v>0</v>
      </c>
      <c r="AU71" s="29">
        <v>0</v>
      </c>
      <c r="AV71" s="29">
        <v>0</v>
      </c>
      <c r="AW71" s="29">
        <v>1.5606411592109699E-3</v>
      </c>
      <c r="AX71" s="29">
        <v>1.60516293422248E-3</v>
      </c>
      <c r="AY71" s="29">
        <v>1.63536707020057E-3</v>
      </c>
      <c r="AZ71" s="29">
        <v>1.55232048374245E-3</v>
      </c>
      <c r="BA71" s="29">
        <v>1.60548896396193E-3</v>
      </c>
      <c r="BB71" s="29">
        <v>1.6371887442818401E-3</v>
      </c>
      <c r="BC71" s="29">
        <v>1.5993615592700399E-3</v>
      </c>
      <c r="BD71" s="29">
        <v>3.2940921739808984E-5</v>
      </c>
      <c r="BE71" s="29">
        <v>1.5578124332064601E-3</v>
      </c>
      <c r="BF71" s="29">
        <v>1.62086772199501E-3</v>
      </c>
      <c r="BG71" s="29">
        <v>1.63127586180607E-3</v>
      </c>
      <c r="BH71" s="29">
        <v>1.58785623500805E-3</v>
      </c>
      <c r="BI71" s="29">
        <v>1.6414098151823001E-3</v>
      </c>
      <c r="BJ71" s="29">
        <v>1.68926938983773E-3</v>
      </c>
      <c r="BK71" s="29">
        <v>1.6214152428392699E-3</v>
      </c>
      <c r="BL71" s="29">
        <v>4.1378384400062355E-5</v>
      </c>
      <c r="BM71" s="29">
        <v>1.64306470026446E-3</v>
      </c>
      <c r="BN71" s="29">
        <v>1.69043874729169E-3</v>
      </c>
      <c r="BO71" s="29">
        <v>1.71620872016604E-3</v>
      </c>
      <c r="BP71" s="29">
        <v>1.64194147352291E-3</v>
      </c>
      <c r="BQ71" s="29">
        <v>1.7176016102448E-3</v>
      </c>
      <c r="BR71" s="29">
        <v>1.79082635610442E-3</v>
      </c>
      <c r="BS71" s="29">
        <v>1.7000136012657197E-3</v>
      </c>
      <c r="BT71" s="29">
        <v>5.0868791270434315E-5</v>
      </c>
      <c r="BU71" s="29">
        <v>1.6853090634990099E-3</v>
      </c>
      <c r="BV71" s="29">
        <v>1.81600830497686E-3</v>
      </c>
      <c r="BW71" s="29">
        <v>1.9057707953678E-3</v>
      </c>
      <c r="BX71" s="29">
        <v>1.9076724300696E-3</v>
      </c>
      <c r="BY71" s="29">
        <v>1.9808958530686E-3</v>
      </c>
      <c r="BZ71" s="29">
        <v>1.8591312893963742E-3</v>
      </c>
      <c r="CA71" s="29">
        <v>1.0142174601392355E-4</v>
      </c>
      <c r="CB71" s="29">
        <v>1.7326645061888301E-3</v>
      </c>
      <c r="CC71" s="29">
        <v>1.7939955541231699E-3</v>
      </c>
      <c r="CD71" s="29">
        <v>1.8690119600783799E-3</v>
      </c>
      <c r="CE71" s="29">
        <v>1.7517080479E-3</v>
      </c>
      <c r="CF71" s="29">
        <v>1.7868450170725951E-3</v>
      </c>
      <c r="CG71" s="29">
        <v>5.2375259105061272E-5</v>
      </c>
      <c r="CH71" s="29">
        <v>1.78959657660016E-3</v>
      </c>
      <c r="CI71" s="29">
        <v>1.92827033998284E-3</v>
      </c>
      <c r="CJ71" s="29">
        <v>2.0046213932658902E-3</v>
      </c>
      <c r="CK71" s="29">
        <v>1.80943098720618E-3</v>
      </c>
      <c r="CL71" s="29">
        <v>1.9397813403219299E-3</v>
      </c>
      <c r="CM71" s="29">
        <v>2.0133743289362399E-3</v>
      </c>
      <c r="CN71" s="29">
        <v>1.9141791610522065E-3</v>
      </c>
      <c r="CO71" s="29">
        <v>8.6954501396974173E-5</v>
      </c>
      <c r="CP71" s="29">
        <v>1.8924533427564E-3</v>
      </c>
      <c r="CQ71" s="29">
        <v>2.03251922712937E-3</v>
      </c>
      <c r="CR71" s="29">
        <v>2.1063233599608101E-3</v>
      </c>
      <c r="CS71" s="29">
        <v>1.8337071851407E-3</v>
      </c>
      <c r="CT71" s="29">
        <v>1.91466958261046E-3</v>
      </c>
      <c r="CU71" s="29">
        <v>1.95592055998006E-3</v>
      </c>
      <c r="CV71" s="29">
        <v>1.9559322095963005E-3</v>
      </c>
      <c r="CW71" s="29">
        <v>9.0511690794161458E-5</v>
      </c>
    </row>
    <row r="72" spans="1:101" s="31" customFormat="1" ht="13.5" customHeight="1" thickBot="1" x14ac:dyDescent="0.25">
      <c r="A72" s="34"/>
      <c r="B72" s="176" t="s">
        <v>72</v>
      </c>
      <c r="C72" s="30">
        <v>0</v>
      </c>
      <c r="D72" s="31">
        <v>0</v>
      </c>
      <c r="E72" s="31">
        <v>0</v>
      </c>
      <c r="F72" s="31">
        <v>0</v>
      </c>
      <c r="G72" s="31">
        <v>0</v>
      </c>
      <c r="H72" s="31">
        <v>0</v>
      </c>
      <c r="I72" s="31">
        <v>0</v>
      </c>
      <c r="J72" s="31">
        <v>0</v>
      </c>
      <c r="K72" s="31">
        <v>0</v>
      </c>
      <c r="L72" s="31">
        <v>0</v>
      </c>
      <c r="M72" s="31">
        <v>0</v>
      </c>
      <c r="N72" s="31">
        <v>0</v>
      </c>
      <c r="O72" s="31">
        <v>0</v>
      </c>
      <c r="P72" s="31">
        <v>0</v>
      </c>
      <c r="Q72" s="31">
        <v>0</v>
      </c>
      <c r="R72" s="31">
        <v>0</v>
      </c>
      <c r="S72" s="31">
        <v>4.4599877060939302E-3</v>
      </c>
      <c r="T72" s="31">
        <v>4.5446868323477897E-3</v>
      </c>
      <c r="U72" s="31">
        <v>4.5978614802346801E-3</v>
      </c>
      <c r="V72" s="31">
        <v>4.4152910797423299E-3</v>
      </c>
      <c r="W72" s="31">
        <v>4.4589837854111603E-3</v>
      </c>
      <c r="X72" s="31">
        <v>4.4895843130562697E-3</v>
      </c>
      <c r="Y72" s="31">
        <v>4.4943991994810259E-3</v>
      </c>
      <c r="Z72" s="31">
        <v>6.0488249174027888E-5</v>
      </c>
      <c r="AA72" s="31">
        <v>0</v>
      </c>
      <c r="AB72" s="31">
        <v>0</v>
      </c>
      <c r="AC72" s="31">
        <v>0</v>
      </c>
      <c r="AD72" s="31">
        <v>0</v>
      </c>
      <c r="AE72" s="31">
        <v>0</v>
      </c>
      <c r="AF72" s="31">
        <v>0</v>
      </c>
      <c r="AG72" s="31">
        <v>0</v>
      </c>
      <c r="AH72" s="31">
        <v>0</v>
      </c>
      <c r="AI72" s="31">
        <v>0</v>
      </c>
      <c r="AJ72" s="31">
        <v>0</v>
      </c>
      <c r="AK72" s="31">
        <v>0</v>
      </c>
      <c r="AL72" s="31">
        <v>0</v>
      </c>
      <c r="AM72" s="31">
        <v>0</v>
      </c>
      <c r="AN72" s="31">
        <v>0</v>
      </c>
      <c r="AO72" s="31">
        <v>0</v>
      </c>
      <c r="AP72" s="31">
        <v>0</v>
      </c>
      <c r="AQ72" s="31">
        <v>0</v>
      </c>
      <c r="AR72" s="31">
        <v>0</v>
      </c>
      <c r="AS72" s="31">
        <v>0</v>
      </c>
      <c r="AT72" s="31">
        <v>0</v>
      </c>
      <c r="AU72" s="31">
        <v>0</v>
      </c>
      <c r="AV72" s="31">
        <v>0</v>
      </c>
      <c r="AW72" s="31">
        <v>4.3007606609177197E-3</v>
      </c>
      <c r="AX72" s="31">
        <v>4.3383455478171098E-3</v>
      </c>
      <c r="AY72" s="31">
        <v>4.3955614454853301E-3</v>
      </c>
      <c r="AZ72" s="31">
        <v>4.3171125765843503E-3</v>
      </c>
      <c r="BA72" s="31">
        <v>4.3392267229533802E-3</v>
      </c>
      <c r="BB72" s="31">
        <v>4.4004577654030196E-3</v>
      </c>
      <c r="BC72" s="31">
        <v>4.3485774531934846E-3</v>
      </c>
      <c r="BD72" s="31">
        <v>3.7344509756823734E-5</v>
      </c>
      <c r="BE72" s="31">
        <v>4.48074645994652E-3</v>
      </c>
      <c r="BF72" s="31">
        <v>4.5043722499386301E-3</v>
      </c>
      <c r="BG72" s="31">
        <v>4.5103536321262497E-3</v>
      </c>
      <c r="BH72" s="31">
        <v>4.4428977614381897E-3</v>
      </c>
      <c r="BI72" s="31">
        <v>4.4745690253961403E-3</v>
      </c>
      <c r="BJ72" s="31">
        <v>4.52858982234218E-3</v>
      </c>
      <c r="BK72" s="31">
        <v>4.4902548251979854E-3</v>
      </c>
      <c r="BL72" s="31">
        <v>2.7844749775678863E-5</v>
      </c>
      <c r="BM72" s="31">
        <v>4.4574061506054401E-3</v>
      </c>
      <c r="BN72" s="31">
        <v>4.4806152752191498E-3</v>
      </c>
      <c r="BO72" s="31">
        <v>4.4995208537416398E-3</v>
      </c>
      <c r="BP72" s="31">
        <v>4.4177105506194901E-3</v>
      </c>
      <c r="BQ72" s="31">
        <v>4.4831576911457203E-3</v>
      </c>
      <c r="BR72" s="31">
        <v>4.4922203589643998E-3</v>
      </c>
      <c r="BS72" s="31">
        <v>4.4717718133826393E-3</v>
      </c>
      <c r="BT72" s="31">
        <v>2.7462063789644061E-5</v>
      </c>
      <c r="BU72" s="31">
        <v>4.1504584209238297E-3</v>
      </c>
      <c r="BV72" s="31">
        <v>4.2539686072663599E-3</v>
      </c>
      <c r="BW72" s="31">
        <v>4.3143840162674996E-3</v>
      </c>
      <c r="BX72" s="31">
        <v>4.3086867342468299E-3</v>
      </c>
      <c r="BY72" s="31">
        <v>4.3791760036366199E-3</v>
      </c>
      <c r="BZ72" s="31">
        <v>4.2813347564682278E-3</v>
      </c>
      <c r="CA72" s="31">
        <v>7.6538637611099489E-5</v>
      </c>
      <c r="CB72" s="31">
        <v>4.8648615099162401E-3</v>
      </c>
      <c r="CC72" s="31">
        <v>4.9084510595537303E-3</v>
      </c>
      <c r="CD72" s="31">
        <v>4.9622828538268497E-3</v>
      </c>
      <c r="CE72" s="31">
        <v>4.8993201732092503E-3</v>
      </c>
      <c r="CF72" s="31">
        <v>4.9087288991265174E-3</v>
      </c>
      <c r="CG72" s="31">
        <v>3.4931988271445583E-5</v>
      </c>
      <c r="CH72" s="31">
        <v>4.5801838790397696E-3</v>
      </c>
      <c r="CI72" s="31">
        <v>4.6788170239139499E-3</v>
      </c>
      <c r="CJ72" s="31">
        <v>4.7458299075071901E-3</v>
      </c>
      <c r="CK72" s="31">
        <v>4.6774910335395303E-3</v>
      </c>
      <c r="CL72" s="31">
        <v>4.7890698665477797E-3</v>
      </c>
      <c r="CM72" s="31">
        <v>4.8302243019109903E-3</v>
      </c>
      <c r="CN72" s="31">
        <v>4.7169360020765348E-3</v>
      </c>
      <c r="CO72" s="31">
        <v>8.2242017087861402E-5</v>
      </c>
      <c r="CP72" s="31">
        <v>4.8882804307096702E-3</v>
      </c>
      <c r="CQ72" s="31">
        <v>5.0068412468701204E-3</v>
      </c>
      <c r="CR72" s="31">
        <v>5.1174968286270004E-3</v>
      </c>
      <c r="CS72" s="31">
        <v>4.7804872305364701E-3</v>
      </c>
      <c r="CT72" s="31">
        <v>4.8739433973081303E-3</v>
      </c>
      <c r="CU72" s="31">
        <v>4.9381020808024799E-3</v>
      </c>
      <c r="CV72" s="31">
        <v>4.934191869142312E-3</v>
      </c>
      <c r="CW72" s="31">
        <v>1.0665894592688827E-4</v>
      </c>
    </row>
    <row r="73" spans="1:101" x14ac:dyDescent="0.2">
      <c r="A73" s="13"/>
      <c r="B73" s="175"/>
    </row>
    <row r="74" spans="1:101" x14ac:dyDescent="0.2">
      <c r="A74" s="13"/>
      <c r="B74" s="175"/>
    </row>
    <row r="75" spans="1:101" x14ac:dyDescent="0.2">
      <c r="A75" s="13"/>
      <c r="B75" s="175"/>
    </row>
    <row r="76" spans="1:101" x14ac:dyDescent="0.2">
      <c r="A76" s="13"/>
      <c r="B76" s="175"/>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298</v>
      </c>
      <c r="D3" s="58">
        <f>LARGE(O30:O250,1)</f>
        <v>12.898574647653009</v>
      </c>
      <c r="E3" s="58"/>
      <c r="F3" s="58">
        <f>LARGE(D6:H6,1)</f>
        <v>12.898574647653009</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2.5874343302629774</v>
      </c>
      <c r="C4" s="80" t="s">
        <v>298</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0.75128038615664994</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5.8795456645933992</v>
      </c>
      <c r="C6" s="86"/>
      <c r="D6" s="75">
        <v>12.898574647653009</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52.620437770873828</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224</v>
      </c>
      <c r="E9" s="58">
        <f>LARGE(O30:O250,1)</f>
        <v>12.898574647653009</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100.07162000000004</v>
      </c>
      <c r="C10" s="93"/>
      <c r="D10" s="180"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0">
        <v>71</v>
      </c>
      <c r="E11" s="181">
        <v>4</v>
      </c>
      <c r="F11" s="2"/>
      <c r="G11" s="73">
        <f>(((2.095-1)/(11-1))*(513.74-43.91))+43.91</f>
        <v>95.356385000000017</v>
      </c>
      <c r="H11" s="173"/>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743.19959822348926</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179.3206165670147</v>
      </c>
      <c r="C15" s="86"/>
      <c r="D15" s="81" t="s">
        <v>22</v>
      </c>
      <c r="E15" s="82">
        <f>10^((SUMIF(V30:V250, "&gt;0")+SUMIF(V30:V250, "&lt;0"))/100)</f>
        <v>166.38135420903419</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53.115224812373896</v>
      </c>
      <c r="C16" s="86"/>
      <c r="D16" s="84" t="s">
        <v>23</v>
      </c>
      <c r="E16" s="85">
        <f>10^(SQRT((SUMIF(W30:W250, "&gt;0")+SUMIF(W30:W250, "&lt;0"))/100))</f>
        <v>1.6832860775364182</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-1.399839386297457E-2</v>
      </c>
      <c r="C17" s="95"/>
      <c r="D17" s="84" t="s">
        <v>24</v>
      </c>
      <c r="E17" s="85">
        <f>(SUMIF(X30:X250, "&gt;0")+SUMIF(X30:X250, "&lt;0"))/((100)*(LOG(E16))^3)</f>
        <v>-5.8795456645933672</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3.6935066216376953</v>
      </c>
      <c r="D18" s="84" t="s">
        <v>25</v>
      </c>
      <c r="E18" s="85">
        <f>(SUMIF(Y30:Y250, "&gt;0")+SUMIF(Y30:Y250, "&lt;0"))/((100)*(LOG(E16))^4)</f>
        <v>52.620437770873544</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2">
        <v>1</v>
      </c>
      <c r="BM18" s="192"/>
      <c r="BN18" s="192"/>
      <c r="BO18" s="192"/>
      <c r="BP18" s="192"/>
      <c r="BQ18" s="192"/>
      <c r="BR18" s="192"/>
      <c r="BS18" s="192"/>
      <c r="BT18" s="192"/>
      <c r="BU18" s="192"/>
      <c r="BV18" s="192"/>
    </row>
    <row r="19" spans="1:78" ht="15" customHeight="1" thickBot="1" x14ac:dyDescent="0.3">
      <c r="A19" s="88" t="s">
        <v>99</v>
      </c>
      <c r="B19" s="104">
        <f>B18-3</f>
        <v>0.69350662163769528</v>
      </c>
      <c r="C19" s="105"/>
      <c r="D19" s="88" t="s">
        <v>26</v>
      </c>
      <c r="E19" s="104">
        <f>E18-3</f>
        <v>49.620437770873544</v>
      </c>
      <c r="F19" s="106"/>
      <c r="G19" s="2"/>
      <c r="H19" s="174"/>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3">
        <v>0</v>
      </c>
      <c r="AC20" s="193"/>
      <c r="AD20" s="193"/>
      <c r="AE20" s="193"/>
      <c r="AF20" s="193"/>
      <c r="BV20" s="191">
        <v>1</v>
      </c>
      <c r="BW20" s="191"/>
      <c r="BX20" s="191"/>
      <c r="BY20" s="191"/>
      <c r="BZ20" s="191"/>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6"/>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7" t="s">
        <v>27</v>
      </c>
      <c r="V24" s="198"/>
      <c r="W24" s="198"/>
      <c r="X24" s="198"/>
      <c r="Y24" s="199"/>
      <c r="Z24" s="2"/>
    </row>
    <row r="25" spans="1:78" ht="15.75" customHeight="1" x14ac:dyDescent="0.2">
      <c r="A25" s="129" t="s">
        <v>28</v>
      </c>
      <c r="B25" s="130" t="s">
        <v>85</v>
      </c>
      <c r="C25" s="130" t="s">
        <v>28</v>
      </c>
      <c r="D25" s="130" t="s">
        <v>85</v>
      </c>
      <c r="E25" s="129" t="s">
        <v>29</v>
      </c>
      <c r="F25" s="129" t="s">
        <v>30</v>
      </c>
      <c r="G25" s="129" t="s">
        <v>30</v>
      </c>
      <c r="H25" s="129" t="s">
        <v>28</v>
      </c>
      <c r="I25" s="194" t="s">
        <v>84</v>
      </c>
      <c r="J25" s="195"/>
      <c r="K25" s="195"/>
      <c r="L25" s="196"/>
      <c r="M25" s="130" t="s">
        <v>85</v>
      </c>
      <c r="N25" s="131" t="s">
        <v>31</v>
      </c>
      <c r="O25" s="132"/>
      <c r="P25" s="2"/>
      <c r="Q25" s="194" t="s">
        <v>91</v>
      </c>
      <c r="R25" s="195"/>
      <c r="S25" s="195"/>
      <c r="T25" s="196"/>
      <c r="U25" s="194" t="s">
        <v>102</v>
      </c>
      <c r="V25" s="195"/>
      <c r="W25" s="195"/>
      <c r="X25" s="195"/>
      <c r="Y25" s="196"/>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v>
      </c>
      <c r="F30" s="162">
        <f>(G30*100)/$A$10</f>
        <v>0</v>
      </c>
      <c r="G30" s="162">
        <v>0</v>
      </c>
      <c r="H30" s="168">
        <f>A30*1000</f>
        <v>1909</v>
      </c>
      <c r="I30" s="162">
        <f t="shared" ref="I30:I93" si="0">D30*F30</f>
        <v>0</v>
      </c>
      <c r="J30" s="165">
        <f>(F30)*(D30-$B$4)^2</f>
        <v>0</v>
      </c>
      <c r="K30" s="165">
        <f>(F30)*(D30-$B$4)^3</f>
        <v>0</v>
      </c>
      <c r="L30" s="165">
        <f>(F30)*(D30-$B$4)^4</f>
        <v>0</v>
      </c>
      <c r="M30" s="184"/>
      <c r="N30" s="162"/>
      <c r="O30" s="166"/>
      <c r="P30" s="2"/>
      <c r="Q30" s="162">
        <f>(B30*1000)*F30</f>
        <v>0</v>
      </c>
      <c r="R30" s="165">
        <f>(F30)*((B30*1000)-$B$15)^2</f>
        <v>0</v>
      </c>
      <c r="S30" s="165">
        <f>(F30)*((B30*1000)-$B$15)^3</f>
        <v>0</v>
      </c>
      <c r="T30" s="165">
        <f>(F30)*((B30*1000)-$B$15)^4</f>
        <v>0</v>
      </c>
      <c r="U30" s="68"/>
      <c r="V30" s="148">
        <f>U30*F30</f>
        <v>0</v>
      </c>
      <c r="W30" s="167">
        <f>(F30)*(U30-LOG($E$15))^2</f>
        <v>0</v>
      </c>
      <c r="X30" s="167">
        <f>(F30)*(U30-LOG($E$15))^3</f>
        <v>0</v>
      </c>
      <c r="Y30" s="167">
        <f>(F30)*(U30-LOG($E$15))^4</f>
        <v>0</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v>
      </c>
      <c r="F31" s="162">
        <f t="shared" ref="F31:F94" si="3">(G31*100)/$A$10</f>
        <v>0</v>
      </c>
      <c r="G31" s="162">
        <v>0</v>
      </c>
      <c r="H31" s="168">
        <f t="shared" ref="H31:H94" si="4">A31*1000</f>
        <v>1739</v>
      </c>
      <c r="I31" s="162">
        <f t="shared" si="0"/>
        <v>0</v>
      </c>
      <c r="J31" s="165">
        <f t="shared" ref="J31:J94" si="5">(F31)*(D31-$B$4)^2</f>
        <v>0</v>
      </c>
      <c r="K31" s="165">
        <f t="shared" ref="K31:K94" si="6">(F31)*(D31-$B$4)^3</f>
        <v>0</v>
      </c>
      <c r="L31" s="165">
        <f t="shared" ref="L31:L94" si="7">(F31)*(D31-$B$4)^4</f>
        <v>0</v>
      </c>
      <c r="M31" s="184">
        <f>((2^(-D31))*1000)</f>
        <v>1822.0183862958136</v>
      </c>
      <c r="N31" s="162">
        <v>0</v>
      </c>
      <c r="O31" s="166">
        <f>(N31*100)/$A$13</f>
        <v>0</v>
      </c>
      <c r="P31" s="107"/>
      <c r="Q31" s="162">
        <f t="shared" ref="Q31:Q94" si="8">(B31*1000)*F31</f>
        <v>0</v>
      </c>
      <c r="R31" s="165">
        <f t="shared" ref="R31:R94" si="9">(F31)*((B31*1000)-$B$15)^2</f>
        <v>0</v>
      </c>
      <c r="S31" s="165">
        <f t="shared" ref="S31:S94" si="10">(F31)*((B31*1000)-$B$15)^3</f>
        <v>0</v>
      </c>
      <c r="T31" s="165">
        <f t="shared" ref="T31:T94" si="11">(F31)*((B31*1000)-$B$15)^4</f>
        <v>0</v>
      </c>
      <c r="U31" s="68">
        <f t="shared" ref="U31:U94" si="12">LOG(((2^(-D31))*1000),10)</f>
        <v>3.2605527551981894</v>
      </c>
      <c r="V31" s="148">
        <f t="shared" ref="V31:V94" si="13">U31*F31</f>
        <v>0</v>
      </c>
      <c r="W31" s="165">
        <f t="shared" ref="W31:W94" si="14">(F31)*(U31-LOG($E$15))^2</f>
        <v>0</v>
      </c>
      <c r="X31" s="165">
        <f t="shared" ref="X31:X94" si="15">(F31)*(U31-LOG($E$15))^3</f>
        <v>0</v>
      </c>
      <c r="Y31" s="165">
        <f t="shared" ref="Y31:Y94" si="16">(F31)*(U31-LOG($E$15))^4</f>
        <v>0</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v>
      </c>
      <c r="F32" s="162">
        <f t="shared" si="3"/>
        <v>0</v>
      </c>
      <c r="G32" s="162">
        <v>0</v>
      </c>
      <c r="H32" s="168">
        <f t="shared" si="4"/>
        <v>1584</v>
      </c>
      <c r="I32" s="162">
        <f t="shared" si="0"/>
        <v>0</v>
      </c>
      <c r="J32" s="165">
        <f t="shared" si="5"/>
        <v>0</v>
      </c>
      <c r="K32" s="165">
        <f t="shared" si="6"/>
        <v>0</v>
      </c>
      <c r="L32" s="165">
        <f t="shared" si="7"/>
        <v>0</v>
      </c>
      <c r="M32" s="184">
        <f t="shared" ref="M32:M95" si="18">((2^(-D32))*1000)</f>
        <v>1659.6915376057084</v>
      </c>
      <c r="N32" s="162">
        <v>0</v>
      </c>
      <c r="O32" s="166">
        <f t="shared" ref="O32:O95" si="19">(N32*100)/$A$13</f>
        <v>0</v>
      </c>
      <c r="P32" s="107"/>
      <c r="Q32" s="162">
        <f t="shared" si="8"/>
        <v>0</v>
      </c>
      <c r="R32" s="165">
        <f t="shared" si="9"/>
        <v>0</v>
      </c>
      <c r="S32" s="165">
        <f t="shared" si="10"/>
        <v>0</v>
      </c>
      <c r="T32" s="165">
        <f t="shared" si="11"/>
        <v>0</v>
      </c>
      <c r="U32" s="68">
        <f t="shared" si="12"/>
        <v>3.2200273796280934</v>
      </c>
      <c r="V32" s="148">
        <f t="shared" si="13"/>
        <v>0</v>
      </c>
      <c r="W32" s="165">
        <f t="shared" si="14"/>
        <v>0</v>
      </c>
      <c r="X32" s="165">
        <f t="shared" si="15"/>
        <v>0</v>
      </c>
      <c r="Y32" s="165">
        <f t="shared" si="16"/>
        <v>0</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v>
      </c>
      <c r="F33" s="162">
        <f t="shared" si="3"/>
        <v>0</v>
      </c>
      <c r="G33" s="162">
        <v>0</v>
      </c>
      <c r="H33" s="168">
        <f t="shared" si="4"/>
        <v>1443</v>
      </c>
      <c r="I33" s="162">
        <f t="shared" si="0"/>
        <v>0</v>
      </c>
      <c r="J33" s="165">
        <f t="shared" si="5"/>
        <v>0</v>
      </c>
      <c r="K33" s="165">
        <f t="shared" si="6"/>
        <v>0</v>
      </c>
      <c r="L33" s="165">
        <f t="shared" si="7"/>
        <v>0</v>
      </c>
      <c r="M33" s="184">
        <f t="shared" si="18"/>
        <v>1511.8571361077738</v>
      </c>
      <c r="N33" s="162">
        <v>0</v>
      </c>
      <c r="O33" s="166">
        <f t="shared" si="19"/>
        <v>0</v>
      </c>
      <c r="P33" s="107"/>
      <c r="Q33" s="162">
        <f t="shared" si="8"/>
        <v>0</v>
      </c>
      <c r="R33" s="165">
        <f t="shared" si="9"/>
        <v>0</v>
      </c>
      <c r="S33" s="165">
        <f t="shared" si="10"/>
        <v>0</v>
      </c>
      <c r="T33" s="165">
        <f t="shared" si="11"/>
        <v>0</v>
      </c>
      <c r="U33" s="68">
        <f t="shared" si="12"/>
        <v>3.1795107541734842</v>
      </c>
      <c r="V33" s="148">
        <f t="shared" si="13"/>
        <v>0</v>
      </c>
      <c r="W33" s="165">
        <f t="shared" si="14"/>
        <v>0</v>
      </c>
      <c r="X33" s="165">
        <f t="shared" si="15"/>
        <v>0</v>
      </c>
      <c r="Y33" s="165">
        <f t="shared" si="16"/>
        <v>0</v>
      </c>
      <c r="Z33" s="2"/>
    </row>
    <row r="34" spans="1:26" ht="13.5" customHeight="1" x14ac:dyDescent="0.2">
      <c r="A34" s="162">
        <v>1.3140000000000001</v>
      </c>
      <c r="B34" s="7">
        <f t="shared" si="20"/>
        <v>1.3785000000000001</v>
      </c>
      <c r="C34" s="7">
        <f t="shared" si="1"/>
        <v>-0.39396527566024264</v>
      </c>
      <c r="D34" s="163">
        <f t="shared" si="2"/>
        <v>-0.4615182877446769</v>
      </c>
      <c r="E34" s="164">
        <f t="shared" si="17"/>
        <v>0</v>
      </c>
      <c r="F34" s="162">
        <f t="shared" si="3"/>
        <v>0</v>
      </c>
      <c r="G34" s="162">
        <v>0</v>
      </c>
      <c r="H34" s="168">
        <f t="shared" si="4"/>
        <v>1314</v>
      </c>
      <c r="I34" s="162">
        <f t="shared" si="0"/>
        <v>0</v>
      </c>
      <c r="J34" s="165">
        <f t="shared" si="5"/>
        <v>0</v>
      </c>
      <c r="K34" s="165">
        <f t="shared" si="6"/>
        <v>0</v>
      </c>
      <c r="L34" s="165">
        <f t="shared" si="7"/>
        <v>0</v>
      </c>
      <c r="M34" s="184">
        <f t="shared" si="18"/>
        <v>1376.9901960435304</v>
      </c>
      <c r="N34" s="162">
        <v>0</v>
      </c>
      <c r="O34" s="166">
        <f t="shared" si="19"/>
        <v>0</v>
      </c>
      <c r="P34" s="107"/>
      <c r="Q34" s="162">
        <f t="shared" si="8"/>
        <v>0</v>
      </c>
      <c r="R34" s="165">
        <f t="shared" si="9"/>
        <v>0</v>
      </c>
      <c r="S34" s="165">
        <f t="shared" si="10"/>
        <v>0</v>
      </c>
      <c r="T34" s="165">
        <f t="shared" si="11"/>
        <v>0</v>
      </c>
      <c r="U34" s="68">
        <f t="shared" si="12"/>
        <v>3.138930848158628</v>
      </c>
      <c r="V34" s="148">
        <f t="shared" si="13"/>
        <v>0</v>
      </c>
      <c r="W34" s="165">
        <f t="shared" si="14"/>
        <v>0</v>
      </c>
      <c r="X34" s="165">
        <f t="shared" si="15"/>
        <v>0</v>
      </c>
      <c r="Y34" s="165">
        <f t="shared" si="16"/>
        <v>0</v>
      </c>
      <c r="Z34" s="2"/>
    </row>
    <row r="35" spans="1:26" ht="12.75" customHeight="1" x14ac:dyDescent="0.2">
      <c r="A35" s="162">
        <v>1.1970000000000001</v>
      </c>
      <c r="B35" s="7">
        <f t="shared" si="20"/>
        <v>1.2555000000000001</v>
      </c>
      <c r="C35" s="7">
        <f t="shared" si="1"/>
        <v>-0.25942315228141505</v>
      </c>
      <c r="D35" s="163">
        <f t="shared" si="2"/>
        <v>-0.32669421397082887</v>
      </c>
      <c r="E35" s="164">
        <f t="shared" si="17"/>
        <v>0</v>
      </c>
      <c r="F35" s="162">
        <f t="shared" si="3"/>
        <v>0</v>
      </c>
      <c r="G35" s="162">
        <v>0</v>
      </c>
      <c r="H35" s="168">
        <f t="shared" si="4"/>
        <v>1197</v>
      </c>
      <c r="I35" s="162">
        <f t="shared" si="0"/>
        <v>0</v>
      </c>
      <c r="J35" s="165">
        <f t="shared" si="5"/>
        <v>0</v>
      </c>
      <c r="K35" s="165">
        <f t="shared" si="6"/>
        <v>0</v>
      </c>
      <c r="L35" s="165">
        <f t="shared" si="7"/>
        <v>0</v>
      </c>
      <c r="M35" s="184">
        <f t="shared" si="18"/>
        <v>1254.1363562228792</v>
      </c>
      <c r="N35" s="162">
        <v>0</v>
      </c>
      <c r="O35" s="166">
        <f t="shared" si="19"/>
        <v>0</v>
      </c>
      <c r="P35" s="107"/>
      <c r="Q35" s="162">
        <f t="shared" si="8"/>
        <v>0</v>
      </c>
      <c r="R35" s="165">
        <f t="shared" si="9"/>
        <v>0</v>
      </c>
      <c r="S35" s="165">
        <f t="shared" si="10"/>
        <v>0</v>
      </c>
      <c r="T35" s="165">
        <f t="shared" si="11"/>
        <v>0</v>
      </c>
      <c r="U35" s="68">
        <f t="shared" si="12"/>
        <v>3.0983447578150862</v>
      </c>
      <c r="V35" s="148">
        <f t="shared" si="13"/>
        <v>0</v>
      </c>
      <c r="W35" s="165">
        <f t="shared" si="14"/>
        <v>0</v>
      </c>
      <c r="X35" s="165">
        <f t="shared" si="15"/>
        <v>0</v>
      </c>
      <c r="Y35" s="165">
        <f t="shared" si="16"/>
        <v>0</v>
      </c>
      <c r="Z35" s="2"/>
    </row>
    <row r="36" spans="1:26" x14ac:dyDescent="0.2">
      <c r="A36" s="162">
        <v>1.091</v>
      </c>
      <c r="B36" s="7">
        <f t="shared" si="20"/>
        <v>1.1440000000000001</v>
      </c>
      <c r="C36" s="7">
        <f t="shared" si="1"/>
        <v>-0.12565110166152013</v>
      </c>
      <c r="D36" s="163">
        <f t="shared" si="2"/>
        <v>-0.19253712697146758</v>
      </c>
      <c r="E36" s="164">
        <f t="shared" si="17"/>
        <v>0</v>
      </c>
      <c r="F36" s="162">
        <f t="shared" si="3"/>
        <v>0</v>
      </c>
      <c r="G36" s="162">
        <v>0</v>
      </c>
      <c r="H36" s="168">
        <f t="shared" si="4"/>
        <v>1091</v>
      </c>
      <c r="I36" s="162">
        <f t="shared" si="0"/>
        <v>0</v>
      </c>
      <c r="J36" s="165">
        <f t="shared" si="5"/>
        <v>0</v>
      </c>
      <c r="K36" s="165">
        <f t="shared" si="6"/>
        <v>0</v>
      </c>
      <c r="L36" s="165">
        <f t="shared" si="7"/>
        <v>0</v>
      </c>
      <c r="M36" s="184">
        <f t="shared" si="18"/>
        <v>1142.7716307294297</v>
      </c>
      <c r="N36" s="162">
        <v>0</v>
      </c>
      <c r="O36" s="166">
        <f t="shared" si="19"/>
        <v>0</v>
      </c>
      <c r="P36" s="107"/>
      <c r="Q36" s="162">
        <f t="shared" si="8"/>
        <v>0</v>
      </c>
      <c r="R36" s="165">
        <f t="shared" si="9"/>
        <v>0</v>
      </c>
      <c r="S36" s="165">
        <f t="shared" si="10"/>
        <v>0</v>
      </c>
      <c r="T36" s="165">
        <f t="shared" si="11"/>
        <v>0</v>
      </c>
      <c r="U36" s="68">
        <f t="shared" si="12"/>
        <v>3.0579594504973762</v>
      </c>
      <c r="V36" s="148">
        <f t="shared" si="13"/>
        <v>0</v>
      </c>
      <c r="W36" s="165">
        <f t="shared" si="14"/>
        <v>0</v>
      </c>
      <c r="X36" s="165">
        <f t="shared" si="15"/>
        <v>0</v>
      </c>
      <c r="Y36" s="165">
        <f t="shared" si="16"/>
        <v>0</v>
      </c>
      <c r="Z36" s="2"/>
    </row>
    <row r="37" spans="1:26" x14ac:dyDescent="0.2">
      <c r="A37" s="162">
        <v>0.99360000000000004</v>
      </c>
      <c r="B37" s="7">
        <f t="shared" si="20"/>
        <v>1.0423</v>
      </c>
      <c r="C37" s="7">
        <f t="shared" si="1"/>
        <v>9.2629213289679192E-3</v>
      </c>
      <c r="D37" s="163">
        <f t="shared" si="2"/>
        <v>-5.8194090166276108E-2</v>
      </c>
      <c r="E37" s="164">
        <f t="shared" si="17"/>
        <v>0</v>
      </c>
      <c r="F37" s="162">
        <f t="shared" si="3"/>
        <v>0</v>
      </c>
      <c r="G37" s="162">
        <v>0</v>
      </c>
      <c r="H37" s="168">
        <f t="shared" si="4"/>
        <v>993.6</v>
      </c>
      <c r="I37" s="162">
        <f t="shared" si="0"/>
        <v>0</v>
      </c>
      <c r="J37" s="165">
        <f t="shared" si="5"/>
        <v>0</v>
      </c>
      <c r="K37" s="165">
        <f t="shared" si="6"/>
        <v>0</v>
      </c>
      <c r="L37" s="165">
        <f t="shared" si="7"/>
        <v>0</v>
      </c>
      <c r="M37" s="184">
        <f t="shared" si="18"/>
        <v>1041.1616589175765</v>
      </c>
      <c r="N37" s="162">
        <v>0</v>
      </c>
      <c r="O37" s="166">
        <f t="shared" si="19"/>
        <v>0</v>
      </c>
      <c r="P37" s="107"/>
      <c r="Q37" s="162">
        <f t="shared" si="8"/>
        <v>0</v>
      </c>
      <c r="R37" s="165">
        <f t="shared" si="9"/>
        <v>0</v>
      </c>
      <c r="S37" s="165">
        <f t="shared" si="10"/>
        <v>0</v>
      </c>
      <c r="T37" s="165">
        <f t="shared" si="11"/>
        <v>0</v>
      </c>
      <c r="U37" s="68">
        <f t="shared" si="12"/>
        <v>3.0175181667104227</v>
      </c>
      <c r="V37" s="148">
        <f t="shared" si="13"/>
        <v>0</v>
      </c>
      <c r="W37" s="165">
        <f t="shared" si="14"/>
        <v>0</v>
      </c>
      <c r="X37" s="165">
        <f t="shared" si="15"/>
        <v>0</v>
      </c>
      <c r="Y37" s="165">
        <f t="shared" si="16"/>
        <v>0</v>
      </c>
      <c r="Z37" s="2"/>
    </row>
    <row r="38" spans="1:26" x14ac:dyDescent="0.2">
      <c r="A38" s="162">
        <v>0.90510000000000002</v>
      </c>
      <c r="B38" s="7">
        <f t="shared" si="20"/>
        <v>0.94935000000000003</v>
      </c>
      <c r="C38" s="7">
        <f t="shared" si="1"/>
        <v>0.14385089768159096</v>
      </c>
      <c r="D38" s="163">
        <f t="shared" si="2"/>
        <v>7.6556909505279436E-2</v>
      </c>
      <c r="E38" s="164">
        <f t="shared" si="17"/>
        <v>0</v>
      </c>
      <c r="F38" s="162">
        <f t="shared" si="3"/>
        <v>0</v>
      </c>
      <c r="G38" s="162">
        <v>0</v>
      </c>
      <c r="H38" s="168">
        <f t="shared" si="4"/>
        <v>905.1</v>
      </c>
      <c r="I38" s="162">
        <f t="shared" si="0"/>
        <v>0</v>
      </c>
      <c r="J38" s="165">
        <f t="shared" si="5"/>
        <v>0</v>
      </c>
      <c r="K38" s="165">
        <f t="shared" si="6"/>
        <v>0</v>
      </c>
      <c r="L38" s="165">
        <f t="shared" si="7"/>
        <v>0</v>
      </c>
      <c r="M38" s="184">
        <f t="shared" si="18"/>
        <v>948.31817445412275</v>
      </c>
      <c r="N38" s="162">
        <v>0</v>
      </c>
      <c r="O38" s="166">
        <f t="shared" si="19"/>
        <v>0</v>
      </c>
      <c r="P38" s="107"/>
      <c r="Q38" s="162">
        <f t="shared" si="8"/>
        <v>0</v>
      </c>
      <c r="R38" s="165">
        <f t="shared" si="9"/>
        <v>0</v>
      </c>
      <c r="S38" s="165">
        <f t="shared" si="10"/>
        <v>0</v>
      </c>
      <c r="T38" s="165">
        <f t="shared" si="11"/>
        <v>0</v>
      </c>
      <c r="U38" s="68">
        <f t="shared" si="12"/>
        <v>2.9769540738635776</v>
      </c>
      <c r="V38" s="148">
        <f t="shared" si="13"/>
        <v>0</v>
      </c>
      <c r="W38" s="165">
        <f t="shared" si="14"/>
        <v>0</v>
      </c>
      <c r="X38" s="165">
        <f t="shared" si="15"/>
        <v>0</v>
      </c>
      <c r="Y38" s="165">
        <f t="shared" si="16"/>
        <v>0</v>
      </c>
      <c r="Z38" s="2"/>
    </row>
    <row r="39" spans="1:26" x14ac:dyDescent="0.2">
      <c r="A39" s="162">
        <v>0.82450000000000001</v>
      </c>
      <c r="B39" s="7">
        <f t="shared" si="20"/>
        <v>0.86480000000000001</v>
      </c>
      <c r="C39" s="7">
        <f t="shared" si="1"/>
        <v>0.27840860122461997</v>
      </c>
      <c r="D39" s="163">
        <f t="shared" si="2"/>
        <v>0.21112974945310548</v>
      </c>
      <c r="E39" s="164">
        <f t="shared" si="17"/>
        <v>0</v>
      </c>
      <c r="F39" s="162">
        <f t="shared" si="3"/>
        <v>0</v>
      </c>
      <c r="G39" s="162">
        <v>0</v>
      </c>
      <c r="H39" s="168">
        <f t="shared" si="4"/>
        <v>824.5</v>
      </c>
      <c r="I39" s="162">
        <f t="shared" si="0"/>
        <v>0</v>
      </c>
      <c r="J39" s="165">
        <f t="shared" si="5"/>
        <v>0</v>
      </c>
      <c r="K39" s="165">
        <f t="shared" si="6"/>
        <v>0</v>
      </c>
      <c r="L39" s="165">
        <f t="shared" si="7"/>
        <v>0</v>
      </c>
      <c r="M39" s="184">
        <f t="shared" si="18"/>
        <v>863.86049220924554</v>
      </c>
      <c r="N39" s="162">
        <v>0</v>
      </c>
      <c r="O39" s="166">
        <f t="shared" si="19"/>
        <v>0</v>
      </c>
      <c r="P39" s="107"/>
      <c r="Q39" s="162">
        <f t="shared" si="8"/>
        <v>0</v>
      </c>
      <c r="R39" s="165">
        <f t="shared" si="9"/>
        <v>0</v>
      </c>
      <c r="S39" s="165">
        <f t="shared" si="10"/>
        <v>0</v>
      </c>
      <c r="T39" s="165">
        <f t="shared" si="11"/>
        <v>0</v>
      </c>
      <c r="U39" s="68">
        <f t="shared" si="12"/>
        <v>2.9364436124375941</v>
      </c>
      <c r="V39" s="148">
        <f t="shared" si="13"/>
        <v>0</v>
      </c>
      <c r="W39" s="165">
        <f t="shared" si="14"/>
        <v>0</v>
      </c>
      <c r="X39" s="165">
        <f t="shared" si="15"/>
        <v>0</v>
      </c>
      <c r="Y39" s="165">
        <f t="shared" si="16"/>
        <v>0</v>
      </c>
      <c r="Z39" s="2"/>
    </row>
    <row r="40" spans="1:26" x14ac:dyDescent="0.2">
      <c r="A40" s="162">
        <v>0.75109999999999999</v>
      </c>
      <c r="B40" s="7">
        <f t="shared" si="20"/>
        <v>0.78780000000000006</v>
      </c>
      <c r="C40" s="7">
        <f t="shared" si="1"/>
        <v>0.41292309673532346</v>
      </c>
      <c r="D40" s="163">
        <f t="shared" si="2"/>
        <v>0.34566584897997171</v>
      </c>
      <c r="E40" s="164">
        <f t="shared" si="17"/>
        <v>0</v>
      </c>
      <c r="F40" s="162">
        <f t="shared" si="3"/>
        <v>0</v>
      </c>
      <c r="G40" s="162">
        <v>0</v>
      </c>
      <c r="H40" s="168">
        <f t="shared" si="4"/>
        <v>751.1</v>
      </c>
      <c r="I40" s="162">
        <f t="shared" si="0"/>
        <v>0</v>
      </c>
      <c r="J40" s="165">
        <f t="shared" si="5"/>
        <v>0</v>
      </c>
      <c r="K40" s="165">
        <f t="shared" si="6"/>
        <v>0</v>
      </c>
      <c r="L40" s="165">
        <f t="shared" si="7"/>
        <v>0</v>
      </c>
      <c r="M40" s="184">
        <f t="shared" si="18"/>
        <v>786.94469310110981</v>
      </c>
      <c r="N40" s="162">
        <v>0</v>
      </c>
      <c r="O40" s="166">
        <f t="shared" si="19"/>
        <v>0</v>
      </c>
      <c r="P40" s="107"/>
      <c r="Q40" s="162">
        <f t="shared" si="8"/>
        <v>0</v>
      </c>
      <c r="R40" s="165">
        <f t="shared" si="9"/>
        <v>0</v>
      </c>
      <c r="S40" s="165">
        <f t="shared" si="10"/>
        <v>0</v>
      </c>
      <c r="T40" s="165">
        <f t="shared" si="11"/>
        <v>0</v>
      </c>
      <c r="U40" s="68">
        <f t="shared" si="12"/>
        <v>2.8959442109803724</v>
      </c>
      <c r="V40" s="148">
        <f t="shared" si="13"/>
        <v>0</v>
      </c>
      <c r="W40" s="165">
        <f t="shared" si="14"/>
        <v>0</v>
      </c>
      <c r="X40" s="165">
        <f t="shared" si="15"/>
        <v>0</v>
      </c>
      <c r="Y40" s="165">
        <f t="shared" si="16"/>
        <v>0</v>
      </c>
      <c r="Z40" s="2"/>
    </row>
    <row r="41" spans="1:26" x14ac:dyDescent="0.2">
      <c r="A41" s="162">
        <v>0.68420000000000003</v>
      </c>
      <c r="B41" s="7">
        <f t="shared" si="20"/>
        <v>0.71765000000000001</v>
      </c>
      <c r="C41" s="7">
        <f t="shared" si="1"/>
        <v>0.5475099907815496</v>
      </c>
      <c r="D41" s="163">
        <f t="shared" si="2"/>
        <v>0.48021654375843653</v>
      </c>
      <c r="E41" s="164">
        <f t="shared" si="17"/>
        <v>0</v>
      </c>
      <c r="F41" s="162">
        <f t="shared" si="3"/>
        <v>0</v>
      </c>
      <c r="G41" s="162">
        <v>0</v>
      </c>
      <c r="H41" s="168">
        <f t="shared" si="4"/>
        <v>684.2</v>
      </c>
      <c r="I41" s="162">
        <f t="shared" si="0"/>
        <v>0</v>
      </c>
      <c r="J41" s="165">
        <f t="shared" si="5"/>
        <v>0</v>
      </c>
      <c r="K41" s="165">
        <f t="shared" si="6"/>
        <v>0</v>
      </c>
      <c r="L41" s="165">
        <f t="shared" si="7"/>
        <v>0</v>
      </c>
      <c r="M41" s="184">
        <f t="shared" si="18"/>
        <v>716.87001611170763</v>
      </c>
      <c r="N41" s="162">
        <v>0</v>
      </c>
      <c r="O41" s="166">
        <f t="shared" si="19"/>
        <v>0</v>
      </c>
      <c r="P41" s="107"/>
      <c r="Q41" s="162">
        <f t="shared" si="8"/>
        <v>0</v>
      </c>
      <c r="R41" s="165">
        <f t="shared" si="9"/>
        <v>0</v>
      </c>
      <c r="S41" s="165">
        <f t="shared" si="10"/>
        <v>0</v>
      </c>
      <c r="T41" s="165">
        <f t="shared" si="11"/>
        <v>0</v>
      </c>
      <c r="U41" s="68">
        <f t="shared" si="12"/>
        <v>2.8554404159146256</v>
      </c>
      <c r="V41" s="148">
        <f t="shared" si="13"/>
        <v>0</v>
      </c>
      <c r="W41" s="165">
        <f t="shared" si="14"/>
        <v>0</v>
      </c>
      <c r="X41" s="165">
        <f t="shared" si="15"/>
        <v>0</v>
      </c>
      <c r="Y41" s="165">
        <f t="shared" si="16"/>
        <v>0</v>
      </c>
      <c r="Z41" s="2"/>
    </row>
    <row r="42" spans="1:26" x14ac:dyDescent="0.2">
      <c r="A42" s="162">
        <v>0.62329999999999997</v>
      </c>
      <c r="B42" s="7">
        <f t="shared" si="20"/>
        <v>0.65375000000000005</v>
      </c>
      <c r="C42" s="7">
        <f t="shared" si="1"/>
        <v>0.68200138213856498</v>
      </c>
      <c r="D42" s="163">
        <f t="shared" si="2"/>
        <v>0.61475568646005729</v>
      </c>
      <c r="E42" s="164">
        <f t="shared" si="17"/>
        <v>0</v>
      </c>
      <c r="F42" s="162">
        <f t="shared" si="3"/>
        <v>0</v>
      </c>
      <c r="G42" s="162">
        <v>0</v>
      </c>
      <c r="H42" s="168">
        <f t="shared" si="4"/>
        <v>623.29999999999995</v>
      </c>
      <c r="I42" s="162">
        <f t="shared" si="0"/>
        <v>0</v>
      </c>
      <c r="J42" s="165">
        <f t="shared" si="5"/>
        <v>0</v>
      </c>
      <c r="K42" s="165">
        <f t="shared" si="6"/>
        <v>0</v>
      </c>
      <c r="L42" s="165">
        <f t="shared" si="7"/>
        <v>0</v>
      </c>
      <c r="M42" s="184">
        <f t="shared" si="18"/>
        <v>653.04047347771632</v>
      </c>
      <c r="N42" s="162">
        <v>0</v>
      </c>
      <c r="O42" s="166">
        <f t="shared" si="19"/>
        <v>0</v>
      </c>
      <c r="P42" s="107"/>
      <c r="Q42" s="162">
        <f t="shared" si="8"/>
        <v>0</v>
      </c>
      <c r="R42" s="165">
        <f t="shared" si="9"/>
        <v>0</v>
      </c>
      <c r="S42" s="165">
        <f t="shared" si="10"/>
        <v>0</v>
      </c>
      <c r="T42" s="165">
        <f t="shared" si="11"/>
        <v>0</v>
      </c>
      <c r="U42" s="68">
        <f t="shared" si="12"/>
        <v>2.8149400983705211</v>
      </c>
      <c r="V42" s="148">
        <f t="shared" si="13"/>
        <v>0</v>
      </c>
      <c r="W42" s="165">
        <f t="shared" si="14"/>
        <v>0</v>
      </c>
      <c r="X42" s="165">
        <f t="shared" si="15"/>
        <v>0</v>
      </c>
      <c r="Y42" s="165">
        <f t="shared" si="16"/>
        <v>0</v>
      </c>
      <c r="Z42" s="2"/>
    </row>
    <row r="43" spans="1:26" x14ac:dyDescent="0.2">
      <c r="A43" s="162">
        <v>0.56779999999999997</v>
      </c>
      <c r="B43" s="7">
        <f t="shared" si="20"/>
        <v>0.59555000000000002</v>
      </c>
      <c r="C43" s="7">
        <f t="shared" si="1"/>
        <v>0.81654524582505783</v>
      </c>
      <c r="D43" s="163">
        <f t="shared" si="2"/>
        <v>0.74927331398181141</v>
      </c>
      <c r="E43" s="164">
        <f t="shared" si="17"/>
        <v>0</v>
      </c>
      <c r="F43" s="162">
        <f t="shared" si="3"/>
        <v>0</v>
      </c>
      <c r="G43" s="162">
        <v>0</v>
      </c>
      <c r="H43" s="168">
        <f t="shared" si="4"/>
        <v>567.79999999999995</v>
      </c>
      <c r="I43" s="162">
        <f t="shared" si="0"/>
        <v>0</v>
      </c>
      <c r="J43" s="165">
        <f t="shared" si="5"/>
        <v>0</v>
      </c>
      <c r="K43" s="165">
        <f t="shared" si="6"/>
        <v>0</v>
      </c>
      <c r="L43" s="165">
        <f t="shared" si="7"/>
        <v>0</v>
      </c>
      <c r="M43" s="184">
        <f t="shared" si="18"/>
        <v>594.90313497240879</v>
      </c>
      <c r="N43" s="162">
        <v>0</v>
      </c>
      <c r="O43" s="166">
        <f t="shared" si="19"/>
        <v>0</v>
      </c>
      <c r="P43" s="107"/>
      <c r="Q43" s="162">
        <f t="shared" si="8"/>
        <v>0</v>
      </c>
      <c r="R43" s="165">
        <f t="shared" si="9"/>
        <v>0</v>
      </c>
      <c r="S43" s="165">
        <f t="shared" si="10"/>
        <v>0</v>
      </c>
      <c r="T43" s="165">
        <f t="shared" si="11"/>
        <v>0</v>
      </c>
      <c r="U43" s="68">
        <f t="shared" si="12"/>
        <v>2.7744462575409181</v>
      </c>
      <c r="V43" s="148">
        <f t="shared" si="13"/>
        <v>0</v>
      </c>
      <c r="W43" s="165">
        <f t="shared" si="14"/>
        <v>0</v>
      </c>
      <c r="X43" s="165">
        <f t="shared" si="15"/>
        <v>0</v>
      </c>
      <c r="Y43" s="165">
        <f t="shared" si="16"/>
        <v>0</v>
      </c>
      <c r="Z43" s="2"/>
    </row>
    <row r="44" spans="1:26" x14ac:dyDescent="0.2">
      <c r="A44" s="162">
        <v>0.51719999999999999</v>
      </c>
      <c r="B44" s="7">
        <f t="shared" si="20"/>
        <v>0.54249999999999998</v>
      </c>
      <c r="C44" s="7">
        <f t="shared" si="1"/>
        <v>0.95120581973919505</v>
      </c>
      <c r="D44" s="163">
        <f t="shared" si="2"/>
        <v>0.88387553278212638</v>
      </c>
      <c r="E44" s="164">
        <f t="shared" si="17"/>
        <v>0</v>
      </c>
      <c r="F44" s="162">
        <f t="shared" si="3"/>
        <v>0</v>
      </c>
      <c r="G44" s="162">
        <v>0</v>
      </c>
      <c r="H44" s="168">
        <f t="shared" si="4"/>
        <v>517.20000000000005</v>
      </c>
      <c r="I44" s="162">
        <f t="shared" si="0"/>
        <v>0</v>
      </c>
      <c r="J44" s="165">
        <f t="shared" si="5"/>
        <v>0</v>
      </c>
      <c r="K44" s="165">
        <f t="shared" si="6"/>
        <v>0</v>
      </c>
      <c r="L44" s="165">
        <f t="shared" si="7"/>
        <v>0</v>
      </c>
      <c r="M44" s="184">
        <f t="shared" si="18"/>
        <v>541.90973418088743</v>
      </c>
      <c r="N44" s="162">
        <v>0</v>
      </c>
      <c r="O44" s="166">
        <f t="shared" si="19"/>
        <v>0</v>
      </c>
      <c r="P44" s="107"/>
      <c r="Q44" s="162">
        <f t="shared" si="8"/>
        <v>0</v>
      </c>
      <c r="R44" s="165">
        <f t="shared" si="9"/>
        <v>0</v>
      </c>
      <c r="S44" s="165">
        <f t="shared" si="10"/>
        <v>0</v>
      </c>
      <c r="T44" s="165">
        <f t="shared" si="11"/>
        <v>0</v>
      </c>
      <c r="U44" s="68">
        <f t="shared" si="12"/>
        <v>2.7339269521990972</v>
      </c>
      <c r="V44" s="148">
        <f t="shared" si="13"/>
        <v>0</v>
      </c>
      <c r="W44" s="165">
        <f t="shared" si="14"/>
        <v>0</v>
      </c>
      <c r="X44" s="165">
        <f t="shared" si="15"/>
        <v>0</v>
      </c>
      <c r="Y44" s="165">
        <f t="shared" si="16"/>
        <v>0</v>
      </c>
      <c r="Z44" s="2"/>
    </row>
    <row r="45" spans="1:26" x14ac:dyDescent="0.2">
      <c r="A45" s="162">
        <v>0.47110000000000002</v>
      </c>
      <c r="B45" s="7">
        <f t="shared" si="20"/>
        <v>0.49414999999999998</v>
      </c>
      <c r="C45" s="7">
        <f t="shared" si="1"/>
        <v>1.0858947628815283</v>
      </c>
      <c r="D45" s="163">
        <f t="shared" si="2"/>
        <v>1.0185502913103617</v>
      </c>
      <c r="E45" s="164">
        <f t="shared" si="17"/>
        <v>0</v>
      </c>
      <c r="F45" s="162">
        <f t="shared" si="3"/>
        <v>0</v>
      </c>
      <c r="G45" s="162">
        <v>0</v>
      </c>
      <c r="H45" s="168">
        <f t="shared" si="4"/>
        <v>471.1</v>
      </c>
      <c r="I45" s="162">
        <f t="shared" si="0"/>
        <v>0</v>
      </c>
      <c r="J45" s="165">
        <f t="shared" si="5"/>
        <v>0</v>
      </c>
      <c r="K45" s="165">
        <f t="shared" si="6"/>
        <v>0</v>
      </c>
      <c r="L45" s="165">
        <f t="shared" si="7"/>
        <v>0</v>
      </c>
      <c r="M45" s="184">
        <f t="shared" si="18"/>
        <v>493.61211492425906</v>
      </c>
      <c r="N45" s="162">
        <v>0</v>
      </c>
      <c r="O45" s="166">
        <f t="shared" si="19"/>
        <v>0</v>
      </c>
      <c r="P45" s="107"/>
      <c r="Q45" s="162">
        <f t="shared" si="8"/>
        <v>0</v>
      </c>
      <c r="R45" s="165">
        <f t="shared" si="9"/>
        <v>0</v>
      </c>
      <c r="S45" s="165">
        <f t="shared" si="10"/>
        <v>0</v>
      </c>
      <c r="T45" s="165">
        <f t="shared" si="11"/>
        <v>0</v>
      </c>
      <c r="U45" s="68">
        <f t="shared" si="12"/>
        <v>2.6933858102232944</v>
      </c>
      <c r="V45" s="148">
        <f t="shared" si="13"/>
        <v>0</v>
      </c>
      <c r="W45" s="165">
        <f t="shared" si="14"/>
        <v>0</v>
      </c>
      <c r="X45" s="165">
        <f t="shared" si="15"/>
        <v>0</v>
      </c>
      <c r="Y45" s="165">
        <f t="shared" si="16"/>
        <v>0</v>
      </c>
      <c r="Z45" s="2"/>
    </row>
    <row r="46" spans="1:26" x14ac:dyDescent="0.2">
      <c r="A46" s="162">
        <v>0.42919999999999997</v>
      </c>
      <c r="B46" s="7">
        <f t="shared" si="20"/>
        <v>0.45014999999999999</v>
      </c>
      <c r="C46" s="7">
        <f t="shared" si="1"/>
        <v>1.2202780187929276</v>
      </c>
      <c r="D46" s="163">
        <f t="shared" si="2"/>
        <v>1.153086390837228</v>
      </c>
      <c r="E46" s="164">
        <f t="shared" si="17"/>
        <v>0</v>
      </c>
      <c r="F46" s="162">
        <f t="shared" si="3"/>
        <v>0</v>
      </c>
      <c r="G46" s="162">
        <v>0</v>
      </c>
      <c r="H46" s="168">
        <f t="shared" si="4"/>
        <v>429.2</v>
      </c>
      <c r="I46" s="162">
        <f t="shared" si="0"/>
        <v>0</v>
      </c>
      <c r="J46" s="165">
        <f t="shared" si="5"/>
        <v>0</v>
      </c>
      <c r="K46" s="165">
        <f t="shared" si="6"/>
        <v>0</v>
      </c>
      <c r="L46" s="165">
        <f t="shared" si="7"/>
        <v>0</v>
      </c>
      <c r="M46" s="184">
        <f t="shared" si="18"/>
        <v>449.66222878956603</v>
      </c>
      <c r="N46" s="162">
        <v>0</v>
      </c>
      <c r="O46" s="166">
        <f t="shared" si="19"/>
        <v>0</v>
      </c>
      <c r="P46" s="107"/>
      <c r="Q46" s="162">
        <f t="shared" si="8"/>
        <v>0</v>
      </c>
      <c r="R46" s="165">
        <f t="shared" si="9"/>
        <v>0</v>
      </c>
      <c r="S46" s="165">
        <f t="shared" si="10"/>
        <v>0</v>
      </c>
      <c r="T46" s="165">
        <f t="shared" si="11"/>
        <v>0</v>
      </c>
      <c r="U46" s="68">
        <f t="shared" si="12"/>
        <v>2.6528864087660735</v>
      </c>
      <c r="V46" s="148">
        <f t="shared" si="13"/>
        <v>0</v>
      </c>
      <c r="W46" s="165">
        <f t="shared" si="14"/>
        <v>0</v>
      </c>
      <c r="X46" s="165">
        <f t="shared" si="15"/>
        <v>0</v>
      </c>
      <c r="Y46" s="165">
        <f t="shared" si="16"/>
        <v>0</v>
      </c>
      <c r="Z46" s="2"/>
    </row>
    <row r="47" spans="1:26" x14ac:dyDescent="0.2">
      <c r="A47" s="162">
        <v>0.39100000000000001</v>
      </c>
      <c r="B47" s="7">
        <f t="shared" si="20"/>
        <v>0.41010000000000002</v>
      </c>
      <c r="C47" s="7">
        <f t="shared" si="1"/>
        <v>1.3547594873547346</v>
      </c>
      <c r="D47" s="163">
        <f t="shared" si="2"/>
        <v>1.2875187530738312</v>
      </c>
      <c r="E47" s="164">
        <f t="shared" si="17"/>
        <v>0</v>
      </c>
      <c r="F47" s="162">
        <f t="shared" si="3"/>
        <v>0</v>
      </c>
      <c r="G47" s="162">
        <v>0</v>
      </c>
      <c r="H47" s="168">
        <f t="shared" si="4"/>
        <v>391</v>
      </c>
      <c r="I47" s="162">
        <f t="shared" si="0"/>
        <v>0</v>
      </c>
      <c r="J47" s="165">
        <f t="shared" si="5"/>
        <v>0</v>
      </c>
      <c r="K47" s="165">
        <f t="shared" si="6"/>
        <v>0</v>
      </c>
      <c r="L47" s="165">
        <f t="shared" si="7"/>
        <v>0</v>
      </c>
      <c r="M47" s="184">
        <f t="shared" si="18"/>
        <v>409.65497677924037</v>
      </c>
      <c r="N47" s="162">
        <v>0</v>
      </c>
      <c r="O47" s="166">
        <f t="shared" si="19"/>
        <v>0</v>
      </c>
      <c r="P47" s="107"/>
      <c r="Q47" s="162">
        <f t="shared" si="8"/>
        <v>0</v>
      </c>
      <c r="R47" s="165">
        <f t="shared" si="9"/>
        <v>0</v>
      </c>
      <c r="S47" s="165">
        <f t="shared" si="10"/>
        <v>0</v>
      </c>
      <c r="T47" s="165">
        <f t="shared" si="11"/>
        <v>0</v>
      </c>
      <c r="U47" s="68">
        <f t="shared" si="12"/>
        <v>2.6124182353448897</v>
      </c>
      <c r="V47" s="148">
        <f t="shared" si="13"/>
        <v>0</v>
      </c>
      <c r="W47" s="165">
        <f t="shared" si="14"/>
        <v>0</v>
      </c>
      <c r="X47" s="165">
        <f t="shared" si="15"/>
        <v>0</v>
      </c>
      <c r="Y47" s="165">
        <f t="shared" si="16"/>
        <v>0</v>
      </c>
      <c r="Z47" s="2"/>
    </row>
    <row r="48" spans="1:26" x14ac:dyDescent="0.2">
      <c r="A48" s="162">
        <v>0.35610000000000003</v>
      </c>
      <c r="B48" s="7">
        <f t="shared" si="20"/>
        <v>0.37355000000000005</v>
      </c>
      <c r="C48" s="7">
        <f t="shared" si="1"/>
        <v>1.4896456591863865</v>
      </c>
      <c r="D48" s="163">
        <f t="shared" si="2"/>
        <v>1.4222025732705605</v>
      </c>
      <c r="E48" s="164">
        <f t="shared" si="17"/>
        <v>2.5981392126958665E-2</v>
      </c>
      <c r="F48" s="162">
        <f t="shared" si="3"/>
        <v>2.5981392126958665E-2</v>
      </c>
      <c r="G48" s="162">
        <v>2.5999999999999999E-2</v>
      </c>
      <c r="H48" s="168">
        <f t="shared" si="4"/>
        <v>356.1</v>
      </c>
      <c r="I48" s="162">
        <f t="shared" si="0"/>
        <v>3.6950802740112094E-2</v>
      </c>
      <c r="J48" s="165">
        <f t="shared" si="5"/>
        <v>3.5276626115470597E-2</v>
      </c>
      <c r="K48" s="165">
        <f t="shared" si="6"/>
        <v>-4.1105445029294384E-2</v>
      </c>
      <c r="L48" s="165">
        <f t="shared" si="7"/>
        <v>4.7897369933439904E-2</v>
      </c>
      <c r="M48" s="184">
        <f t="shared" si="18"/>
        <v>373.14219809611461</v>
      </c>
      <c r="N48" s="162">
        <v>0.19261716582323507</v>
      </c>
      <c r="O48" s="166">
        <f t="shared" si="19"/>
        <v>2.5917286053929314E-2</v>
      </c>
      <c r="P48" s="107"/>
      <c r="Q48" s="162">
        <f t="shared" si="8"/>
        <v>9.7053490290254114</v>
      </c>
      <c r="R48" s="165">
        <f t="shared" si="9"/>
        <v>980.14940510376334</v>
      </c>
      <c r="S48" s="165">
        <f t="shared" si="10"/>
        <v>190373.81462551135</v>
      </c>
      <c r="T48" s="165">
        <f t="shared" si="11"/>
        <v>36976188.636498526</v>
      </c>
      <c r="U48" s="68">
        <f t="shared" si="12"/>
        <v>2.5718743655350602</v>
      </c>
      <c r="V48" s="148">
        <f t="shared" si="13"/>
        <v>6.6820876392239423E-2</v>
      </c>
      <c r="W48" s="165">
        <f t="shared" si="14"/>
        <v>3.196734638213225E-3</v>
      </c>
      <c r="X48" s="165">
        <f t="shared" si="15"/>
        <v>1.1213176844064214E-3</v>
      </c>
      <c r="Y48" s="165">
        <f t="shared" si="16"/>
        <v>3.9332427982366431E-4</v>
      </c>
      <c r="Z48" s="2"/>
    </row>
    <row r="49" spans="1:26" x14ac:dyDescent="0.2">
      <c r="A49" s="162">
        <v>0.32439999999999997</v>
      </c>
      <c r="B49" s="7">
        <f t="shared" si="20"/>
        <v>0.34025</v>
      </c>
      <c r="C49" s="7">
        <f t="shared" si="1"/>
        <v>1.6241542753321765</v>
      </c>
      <c r="D49" s="163">
        <f>(C48+C49)/2</f>
        <v>1.5568999672592816</v>
      </c>
      <c r="E49" s="164">
        <f t="shared" si="17"/>
        <v>0.37573090152832528</v>
      </c>
      <c r="F49" s="162">
        <f t="shared" si="3"/>
        <v>0.34974950940136662</v>
      </c>
      <c r="G49" s="162">
        <v>0.35</v>
      </c>
      <c r="H49" s="168">
        <f t="shared" si="4"/>
        <v>324.39999999999998</v>
      </c>
      <c r="I49" s="162">
        <f t="shared" si="0"/>
        <v>0.54452499973593749</v>
      </c>
      <c r="J49" s="165">
        <f t="shared" si="5"/>
        <v>0.37143435438139349</v>
      </c>
      <c r="K49" s="165">
        <f t="shared" si="6"/>
        <v>-0.38277586579011841</v>
      </c>
      <c r="L49" s="165">
        <f t="shared" si="7"/>
        <v>0.39446368302520785</v>
      </c>
      <c r="M49" s="184">
        <f t="shared" si="18"/>
        <v>339.88062610275392</v>
      </c>
      <c r="N49" s="162">
        <v>2.6002015292632494</v>
      </c>
      <c r="O49" s="166">
        <f t="shared" si="19"/>
        <v>0.34986584162298445</v>
      </c>
      <c r="P49" s="107"/>
      <c r="Q49" s="162">
        <f t="shared" si="8"/>
        <v>119.002270573815</v>
      </c>
      <c r="R49" s="165">
        <f t="shared" si="9"/>
        <v>9057.9059859751233</v>
      </c>
      <c r="S49" s="165">
        <f t="shared" si="10"/>
        <v>1457683.2255169235</v>
      </c>
      <c r="T49" s="165">
        <f t="shared" si="11"/>
        <v>234584062.7230438</v>
      </c>
      <c r="U49" s="68">
        <f t="shared" si="12"/>
        <v>2.5313264096066859</v>
      </c>
      <c r="V49" s="148">
        <f t="shared" si="13"/>
        <v>0.88533016989466118</v>
      </c>
      <c r="W49" s="165">
        <f t="shared" si="14"/>
        <v>3.3659031410394502E-2</v>
      </c>
      <c r="X49" s="165">
        <f t="shared" si="15"/>
        <v>1.0441763789895819E-2</v>
      </c>
      <c r="Y49" s="165">
        <f t="shared" si="16"/>
        <v>3.2392622863862026E-3</v>
      </c>
      <c r="Z49" s="2"/>
    </row>
    <row r="50" spans="1:26" x14ac:dyDescent="0.2">
      <c r="A50" s="162">
        <v>0.29549999999999998</v>
      </c>
      <c r="B50" s="7">
        <f t="shared" si="20"/>
        <v>0.30994999999999995</v>
      </c>
      <c r="C50" s="7">
        <f t="shared" si="1"/>
        <v>1.7587699644845547</v>
      </c>
      <c r="D50" s="163">
        <f>(C49+C50)/2</f>
        <v>1.6914621199083655</v>
      </c>
      <c r="E50" s="164">
        <f t="shared" si="17"/>
        <v>1.724764723505025</v>
      </c>
      <c r="F50" s="162">
        <f t="shared" si="3"/>
        <v>1.3490338219766997</v>
      </c>
      <c r="G50" s="162">
        <v>1.35</v>
      </c>
      <c r="H50" s="168">
        <f t="shared" si="4"/>
        <v>295.5</v>
      </c>
      <c r="I50" s="162">
        <f t="shared" si="0"/>
        <v>2.2818396083487933</v>
      </c>
      <c r="J50" s="165">
        <f t="shared" si="5"/>
        <v>1.0829587572704764</v>
      </c>
      <c r="K50" s="165">
        <f t="shared" si="6"/>
        <v>-0.97030095147451256</v>
      </c>
      <c r="L50" s="165">
        <f t="shared" si="7"/>
        <v>0.86936268820180196</v>
      </c>
      <c r="M50" s="184">
        <f t="shared" si="18"/>
        <v>309.61298422385323</v>
      </c>
      <c r="N50" s="162">
        <v>10.021371435016473</v>
      </c>
      <c r="O50" s="166">
        <f t="shared" si="19"/>
        <v>1.348409156701794</v>
      </c>
      <c r="P50" s="107"/>
      <c r="Q50" s="162">
        <f t="shared" si="8"/>
        <v>418.13303312167801</v>
      </c>
      <c r="R50" s="165">
        <f t="shared" si="9"/>
        <v>23019.961455316225</v>
      </c>
      <c r="S50" s="165">
        <f t="shared" si="10"/>
        <v>3007083.3715590439</v>
      </c>
      <c r="T50" s="165">
        <f t="shared" si="11"/>
        <v>392813446.75834036</v>
      </c>
      <c r="U50" s="68">
        <f t="shared" si="12"/>
        <v>2.4908191653781961</v>
      </c>
      <c r="V50" s="148">
        <f t="shared" si="13"/>
        <v>3.3601992985229612</v>
      </c>
      <c r="W50" s="165">
        <f t="shared" si="14"/>
        <v>9.8136702750171861E-2</v>
      </c>
      <c r="X50" s="165">
        <f t="shared" si="15"/>
        <v>2.6468892753973627E-2</v>
      </c>
      <c r="Y50" s="165">
        <f t="shared" si="16"/>
        <v>7.1390444552115392E-3</v>
      </c>
      <c r="Z50" s="2"/>
    </row>
    <row r="51" spans="1:26" x14ac:dyDescent="0.2">
      <c r="A51" s="162">
        <v>0.26919999999999999</v>
      </c>
      <c r="B51" s="7">
        <f t="shared" si="20"/>
        <v>0.28234999999999999</v>
      </c>
      <c r="C51" s="7">
        <f t="shared" si="1"/>
        <v>1.8932496849391323</v>
      </c>
      <c r="D51" s="163">
        <f t="shared" ref="D51:D114" si="21">(C50+C51)/2</f>
        <v>1.8260098247118435</v>
      </c>
      <c r="E51" s="164">
        <f t="shared" si="17"/>
        <v>4.9424602099975976</v>
      </c>
      <c r="F51" s="162">
        <f t="shared" si="3"/>
        <v>3.2176954864925729</v>
      </c>
      <c r="G51" s="162">
        <v>3.22</v>
      </c>
      <c r="H51" s="168">
        <f t="shared" si="4"/>
        <v>269.2</v>
      </c>
      <c r="I51" s="162">
        <f t="shared" si="0"/>
        <v>5.8755435712663928</v>
      </c>
      <c r="J51" s="165">
        <f t="shared" si="5"/>
        <v>1.8655145525226824</v>
      </c>
      <c r="K51" s="165">
        <f t="shared" si="6"/>
        <v>-1.4204484957530283</v>
      </c>
      <c r="L51" s="165">
        <f t="shared" si="7"/>
        <v>1.0815642935396015</v>
      </c>
      <c r="M51" s="184">
        <f t="shared" si="18"/>
        <v>282.04361364866958</v>
      </c>
      <c r="N51" s="162">
        <v>23.926994163996611</v>
      </c>
      <c r="O51" s="166">
        <f t="shared" si="19"/>
        <v>3.219457359932731</v>
      </c>
      <c r="P51" s="107"/>
      <c r="Q51" s="162">
        <f t="shared" si="8"/>
        <v>908.51632061117789</v>
      </c>
      <c r="R51" s="165">
        <f t="shared" si="9"/>
        <v>34156.010863890413</v>
      </c>
      <c r="S51" s="165">
        <f t="shared" si="10"/>
        <v>3519072.7398369755</v>
      </c>
      <c r="T51" s="165">
        <f t="shared" si="11"/>
        <v>362567894.64122981</v>
      </c>
      <c r="U51" s="68">
        <f t="shared" si="12"/>
        <v>2.4503162703846066</v>
      </c>
      <c r="V51" s="148">
        <f t="shared" si="13"/>
        <v>7.8843716036958638</v>
      </c>
      <c r="W51" s="165">
        <f t="shared" si="14"/>
        <v>0.16905117197488484</v>
      </c>
      <c r="X51" s="165">
        <f t="shared" si="15"/>
        <v>3.8748492248198971E-2</v>
      </c>
      <c r="Y51" s="165">
        <f t="shared" si="16"/>
        <v>8.8816045104484591E-3</v>
      </c>
      <c r="Z51" s="2"/>
    </row>
    <row r="52" spans="1:26" x14ac:dyDescent="0.2">
      <c r="A52" s="162">
        <v>0.2452</v>
      </c>
      <c r="B52" s="7">
        <f t="shared" si="20"/>
        <v>0.25719999999999998</v>
      </c>
      <c r="C52" s="7">
        <f t="shared" si="1"/>
        <v>2.0279691158586681</v>
      </c>
      <c r="D52" s="163">
        <f t="shared" si="21"/>
        <v>1.9606094003989001</v>
      </c>
      <c r="E52" s="164">
        <f t="shared" si="17"/>
        <v>10.788273438563298</v>
      </c>
      <c r="F52" s="162">
        <f t="shared" si="3"/>
        <v>5.8458132285656994</v>
      </c>
      <c r="G52" s="162">
        <v>5.85</v>
      </c>
      <c r="H52" s="168">
        <f t="shared" si="4"/>
        <v>245.2</v>
      </c>
      <c r="I52" s="162">
        <f t="shared" si="0"/>
        <v>11.461356368902154</v>
      </c>
      <c r="J52" s="165">
        <f t="shared" si="5"/>
        <v>2.2968755100494689</v>
      </c>
      <c r="K52" s="165">
        <f t="shared" si="6"/>
        <v>-1.439738830493275</v>
      </c>
      <c r="L52" s="165">
        <f t="shared" si="7"/>
        <v>0.902464191446536</v>
      </c>
      <c r="M52" s="184">
        <f t="shared" si="18"/>
        <v>256.91990969950149</v>
      </c>
      <c r="N52" s="162">
        <v>43.392502393045582</v>
      </c>
      <c r="O52" s="166">
        <f t="shared" si="19"/>
        <v>5.8386068152847574</v>
      </c>
      <c r="P52" s="107"/>
      <c r="Q52" s="162">
        <f t="shared" si="8"/>
        <v>1503.5431623870977</v>
      </c>
      <c r="R52" s="165">
        <f t="shared" si="9"/>
        <v>35456.016829573025</v>
      </c>
      <c r="S52" s="165">
        <f t="shared" si="10"/>
        <v>2761292.7296766969</v>
      </c>
      <c r="T52" s="165">
        <f t="shared" si="11"/>
        <v>215047775.2652061</v>
      </c>
      <c r="U52" s="68">
        <f t="shared" si="12"/>
        <v>2.4097977606991581</v>
      </c>
      <c r="V52" s="148">
        <f t="shared" si="13"/>
        <v>14.087227627663138</v>
      </c>
      <c r="W52" s="165">
        <f t="shared" si="14"/>
        <v>0.20814069572880126</v>
      </c>
      <c r="X52" s="165">
        <f t="shared" si="15"/>
        <v>3.9274714345221527E-2</v>
      </c>
      <c r="Y52" s="165">
        <f t="shared" si="16"/>
        <v>7.410867833883711E-3</v>
      </c>
      <c r="Z52" s="2"/>
    </row>
    <row r="53" spans="1:26" x14ac:dyDescent="0.2">
      <c r="A53" s="162">
        <v>0.22340000000000002</v>
      </c>
      <c r="B53" s="7">
        <f t="shared" si="20"/>
        <v>0.23430000000000001</v>
      </c>
      <c r="C53" s="7">
        <f t="shared" si="1"/>
        <v>2.1622989090661346</v>
      </c>
      <c r="D53" s="163">
        <f t="shared" si="21"/>
        <v>2.0951340124624016</v>
      </c>
      <c r="E53" s="164">
        <f t="shared" si="17"/>
        <v>19.412097056088424</v>
      </c>
      <c r="F53" s="162">
        <f t="shared" si="3"/>
        <v>8.6238236175251259</v>
      </c>
      <c r="G53" s="162">
        <v>8.6300000000000008</v>
      </c>
      <c r="H53" s="168">
        <f t="shared" si="4"/>
        <v>223.4</v>
      </c>
      <c r="I53" s="162">
        <f t="shared" si="0"/>
        <v>18.06806617855344</v>
      </c>
      <c r="J53" s="165">
        <f t="shared" si="5"/>
        <v>2.0900664674794993</v>
      </c>
      <c r="K53" s="165">
        <f t="shared" si="6"/>
        <v>-1.0289403861644844</v>
      </c>
      <c r="L53" s="165">
        <f t="shared" si="7"/>
        <v>0.50654767910662291</v>
      </c>
      <c r="M53" s="184">
        <f t="shared" si="18"/>
        <v>234.04632020179247</v>
      </c>
      <c r="N53" s="162">
        <v>64.198889997589774</v>
      </c>
      <c r="O53" s="166">
        <f t="shared" si="19"/>
        <v>8.638176090386473</v>
      </c>
      <c r="P53" s="107"/>
      <c r="Q53" s="162">
        <f t="shared" si="8"/>
        <v>2020.5618735861372</v>
      </c>
      <c r="R53" s="165">
        <f t="shared" si="9"/>
        <v>26067.512808379262</v>
      </c>
      <c r="S53" s="165">
        <f t="shared" si="10"/>
        <v>1433175.7818361395</v>
      </c>
      <c r="T53" s="165">
        <f t="shared" si="11"/>
        <v>78795120.836437628</v>
      </c>
      <c r="U53" s="68">
        <f t="shared" si="12"/>
        <v>2.3693018173129836</v>
      </c>
      <c r="V53" s="148">
        <f t="shared" si="13"/>
        <v>20.43244096918891</v>
      </c>
      <c r="W53" s="165">
        <f t="shared" si="14"/>
        <v>0.18939985504536735</v>
      </c>
      <c r="X53" s="165">
        <f t="shared" si="15"/>
        <v>2.806852110186326E-2</v>
      </c>
      <c r="Y53" s="165">
        <f t="shared" si="16"/>
        <v>4.1596751837905564E-3</v>
      </c>
      <c r="Z53" s="2"/>
    </row>
    <row r="54" spans="1:26" x14ac:dyDescent="0.2">
      <c r="A54" s="162">
        <v>0.20349999999999999</v>
      </c>
      <c r="B54" s="7">
        <f t="shared" si="20"/>
        <v>0.21345</v>
      </c>
      <c r="C54" s="7">
        <f t="shared" si="1"/>
        <v>2.29689930039584</v>
      </c>
      <c r="D54" s="163">
        <f t="shared" si="21"/>
        <v>2.2295991047309873</v>
      </c>
      <c r="E54" s="164">
        <f t="shared" si="17"/>
        <v>30.504152925674624</v>
      </c>
      <c r="F54" s="162">
        <f t="shared" si="3"/>
        <v>11.092055869586199</v>
      </c>
      <c r="G54" s="162">
        <v>11.1</v>
      </c>
      <c r="H54" s="168">
        <f t="shared" si="4"/>
        <v>203.5</v>
      </c>
      <c r="I54" s="162">
        <f t="shared" si="0"/>
        <v>24.730837836455482</v>
      </c>
      <c r="J54" s="165">
        <f t="shared" si="5"/>
        <v>1.4202939253006845</v>
      </c>
      <c r="K54" s="165">
        <f t="shared" si="6"/>
        <v>-0.50823119708168596</v>
      </c>
      <c r="L54" s="165">
        <f t="shared" si="7"/>
        <v>0.18186302503011839</v>
      </c>
      <c r="M54" s="184">
        <f t="shared" si="18"/>
        <v>213.21796359594097</v>
      </c>
      <c r="N54" s="162">
        <v>82.407307735206118</v>
      </c>
      <c r="O54" s="166">
        <f t="shared" si="19"/>
        <v>11.088179801521534</v>
      </c>
      <c r="P54" s="107"/>
      <c r="Q54" s="162">
        <f t="shared" si="8"/>
        <v>2367.5993253631741</v>
      </c>
      <c r="R54" s="165">
        <f t="shared" si="9"/>
        <v>12920.190989238117</v>
      </c>
      <c r="S54" s="165">
        <f t="shared" si="10"/>
        <v>440958.15229910926</v>
      </c>
      <c r="T54" s="165">
        <f t="shared" si="11"/>
        <v>15049629.857717026</v>
      </c>
      <c r="U54" s="68">
        <f t="shared" si="12"/>
        <v>2.3288237911704144</v>
      </c>
      <c r="V54" s="148">
        <f t="shared" si="13"/>
        <v>25.83144360208378</v>
      </c>
      <c r="W54" s="165">
        <f t="shared" si="14"/>
        <v>0.12870569800498749</v>
      </c>
      <c r="X54" s="165">
        <f t="shared" si="15"/>
        <v>1.3864066637610107E-2</v>
      </c>
      <c r="Y54" s="165">
        <f t="shared" si="16"/>
        <v>1.4934252850611566E-3</v>
      </c>
      <c r="Z54" s="2"/>
    </row>
    <row r="55" spans="1:26" x14ac:dyDescent="0.2">
      <c r="A55" s="162">
        <v>0.18540000000000001</v>
      </c>
      <c r="B55" s="7">
        <f t="shared" si="20"/>
        <v>0.19445000000000001</v>
      </c>
      <c r="C55" s="7">
        <f t="shared" si="1"/>
        <v>2.4312868509239185</v>
      </c>
      <c r="D55" s="163">
        <f t="shared" si="21"/>
        <v>2.3640930756598793</v>
      </c>
      <c r="E55" s="164">
        <f t="shared" si="17"/>
        <v>43.095135264123826</v>
      </c>
      <c r="F55" s="162">
        <f t="shared" si="3"/>
        <v>12.590982338449198</v>
      </c>
      <c r="G55" s="162">
        <v>12.6</v>
      </c>
      <c r="H55" s="168">
        <f t="shared" si="4"/>
        <v>185.4</v>
      </c>
      <c r="I55" s="162">
        <f t="shared" si="0"/>
        <v>29.766254162083584</v>
      </c>
      <c r="J55" s="165">
        <f t="shared" si="5"/>
        <v>0.62805476887137668</v>
      </c>
      <c r="K55" s="165">
        <f t="shared" si="6"/>
        <v>-0.14027054003919212</v>
      </c>
      <c r="L55" s="165">
        <f t="shared" si="7"/>
        <v>3.1328198396207284E-2</v>
      </c>
      <c r="M55" s="184">
        <f t="shared" si="18"/>
        <v>194.23928541878445</v>
      </c>
      <c r="N55" s="162">
        <v>93.691582955211913</v>
      </c>
      <c r="O55" s="166">
        <f t="shared" si="19"/>
        <v>12.60651690059683</v>
      </c>
      <c r="P55" s="107"/>
      <c r="Q55" s="162">
        <f t="shared" si="8"/>
        <v>2448.3165157114468</v>
      </c>
      <c r="R55" s="165">
        <f t="shared" si="9"/>
        <v>2882.0537356993541</v>
      </c>
      <c r="S55" s="165">
        <f t="shared" si="10"/>
        <v>43603.696041863259</v>
      </c>
      <c r="T55" s="165">
        <f t="shared" si="11"/>
        <v>659697.03651269362</v>
      </c>
      <c r="U55" s="68">
        <f t="shared" si="12"/>
        <v>2.2883370716848583</v>
      </c>
      <c r="V55" s="148">
        <f t="shared" si="13"/>
        <v>28.812411654002606</v>
      </c>
      <c r="W55" s="165">
        <f t="shared" si="14"/>
        <v>5.6913731709328924E-2</v>
      </c>
      <c r="X55" s="165">
        <f t="shared" si="15"/>
        <v>3.826447737887274E-3</v>
      </c>
      <c r="Y55" s="165">
        <f t="shared" si="16"/>
        <v>2.5726132957791395E-4</v>
      </c>
      <c r="Z55" s="2"/>
    </row>
    <row r="56" spans="1:26" x14ac:dyDescent="0.2">
      <c r="A56" s="162">
        <v>0.16889999999999999</v>
      </c>
      <c r="B56" s="7">
        <f t="shared" si="20"/>
        <v>0.17715</v>
      </c>
      <c r="C56" s="7">
        <f t="shared" si="1"/>
        <v>2.5657587667480639</v>
      </c>
      <c r="D56" s="163">
        <f t="shared" si="21"/>
        <v>2.4985228088359914</v>
      </c>
      <c r="E56" s="164">
        <f t="shared" si="17"/>
        <v>55.985902896345621</v>
      </c>
      <c r="F56" s="162">
        <f t="shared" si="3"/>
        <v>12.890767632221797</v>
      </c>
      <c r="G56" s="162">
        <v>12.9</v>
      </c>
      <c r="H56" s="168">
        <f t="shared" si="4"/>
        <v>168.9</v>
      </c>
      <c r="I56" s="162">
        <f t="shared" si="0"/>
        <v>32.207876952510887</v>
      </c>
      <c r="J56" s="165">
        <f t="shared" si="5"/>
        <v>0.1019048522325829</v>
      </c>
      <c r="K56" s="165">
        <f t="shared" si="6"/>
        <v>-9.0605154527911378E-3</v>
      </c>
      <c r="L56" s="165">
        <f t="shared" si="7"/>
        <v>8.0558421382037691E-4</v>
      </c>
      <c r="M56" s="184">
        <f t="shared" si="18"/>
        <v>176.95779157753972</v>
      </c>
      <c r="N56" s="162">
        <v>95.862154957914015</v>
      </c>
      <c r="O56" s="166">
        <f t="shared" si="19"/>
        <v>12.898574647653009</v>
      </c>
      <c r="P56" s="107"/>
      <c r="Q56" s="162">
        <f t="shared" si="8"/>
        <v>2283.5994860480914</v>
      </c>
      <c r="R56" s="165">
        <f t="shared" si="9"/>
        <v>60.735835019841211</v>
      </c>
      <c r="S56" s="165">
        <f t="shared" si="10"/>
        <v>-131.83420970553834</v>
      </c>
      <c r="T56" s="165">
        <f t="shared" si="11"/>
        <v>286.16151968613036</v>
      </c>
      <c r="U56" s="68">
        <f t="shared" si="12"/>
        <v>2.2478696896897432</v>
      </c>
      <c r="V56" s="148">
        <f t="shared" si="13"/>
        <v>28.976765837304995</v>
      </c>
      <c r="W56" s="165">
        <f t="shared" si="14"/>
        <v>9.2345217444439465E-3</v>
      </c>
      <c r="X56" s="165">
        <f t="shared" si="15"/>
        <v>2.4716229686391902E-4</v>
      </c>
      <c r="Y56" s="165">
        <f t="shared" si="16"/>
        <v>6.6153075039108592E-6</v>
      </c>
      <c r="Z56" s="2"/>
    </row>
    <row r="57" spans="1:26" x14ac:dyDescent="0.2">
      <c r="A57" s="162">
        <v>0.15380000000000002</v>
      </c>
      <c r="B57" s="7">
        <f t="shared" si="20"/>
        <v>0.16134999999999999</v>
      </c>
      <c r="C57" s="7">
        <f t="shared" si="1"/>
        <v>2.7008725915876228</v>
      </c>
      <c r="D57" s="163">
        <f t="shared" si="21"/>
        <v>2.6333156791678434</v>
      </c>
      <c r="E57" s="164">
        <f t="shared" si="17"/>
        <v>67.87738621599209</v>
      </c>
      <c r="F57" s="162">
        <f t="shared" si="3"/>
        <v>11.891483319646465</v>
      </c>
      <c r="G57" s="162">
        <v>11.9</v>
      </c>
      <c r="H57" s="168">
        <f t="shared" si="4"/>
        <v>153.80000000000001</v>
      </c>
      <c r="I57" s="162">
        <f t="shared" si="0"/>
        <v>31.314029474187912</v>
      </c>
      <c r="J57" s="165">
        <f t="shared" si="5"/>
        <v>2.503273986193839E-2</v>
      </c>
      <c r="K57" s="165">
        <f t="shared" si="6"/>
        <v>1.1485358716503411E-3</v>
      </c>
      <c r="L57" s="165">
        <f t="shared" si="7"/>
        <v>5.269637505694363E-5</v>
      </c>
      <c r="M57" s="184">
        <f t="shared" si="18"/>
        <v>161.17326080960203</v>
      </c>
      <c r="N57" s="162">
        <v>88.010855541740611</v>
      </c>
      <c r="O57" s="166">
        <f t="shared" si="19"/>
        <v>11.842155963501295</v>
      </c>
      <c r="P57" s="107"/>
      <c r="Q57" s="162">
        <f t="shared" si="8"/>
        <v>1918.6908336249571</v>
      </c>
      <c r="R57" s="165">
        <f t="shared" si="9"/>
        <v>3840.2720087913954</v>
      </c>
      <c r="S57" s="165">
        <f t="shared" si="10"/>
        <v>-69012.055783029471</v>
      </c>
      <c r="T57" s="165">
        <f t="shared" si="11"/>
        <v>1240189.1929782524</v>
      </c>
      <c r="U57" s="68">
        <f t="shared" si="12"/>
        <v>2.2072929925182105</v>
      </c>
      <c r="V57" s="148">
        <f t="shared" si="13"/>
        <v>26.247987802102831</v>
      </c>
      <c r="W57" s="165">
        <f t="shared" si="14"/>
        <v>2.2684433126931944E-3</v>
      </c>
      <c r="X57" s="165">
        <f t="shared" si="15"/>
        <v>-3.1330972895155815E-5</v>
      </c>
      <c r="Y57" s="165">
        <f t="shared" si="16"/>
        <v>4.3273281596424582E-7</v>
      </c>
      <c r="Z57" s="2"/>
    </row>
    <row r="58" spans="1:26" x14ac:dyDescent="0.2">
      <c r="A58" s="162">
        <v>0.1401</v>
      </c>
      <c r="B58" s="7">
        <f t="shared" si="20"/>
        <v>0.14695000000000003</v>
      </c>
      <c r="C58" s="7">
        <f t="shared" si="1"/>
        <v>2.8354711391186314</v>
      </c>
      <c r="D58" s="163">
        <f t="shared" si="21"/>
        <v>2.7681718653531271</v>
      </c>
      <c r="E58" s="164">
        <f t="shared" si="17"/>
        <v>77.970157773002953</v>
      </c>
      <c r="F58" s="162">
        <f t="shared" si="3"/>
        <v>10.092771557010865</v>
      </c>
      <c r="G58" s="162">
        <v>10.1</v>
      </c>
      <c r="H58" s="168">
        <f t="shared" si="4"/>
        <v>140.1</v>
      </c>
      <c r="I58" s="162">
        <f t="shared" si="0"/>
        <v>27.938526267553751</v>
      </c>
      <c r="J58" s="165">
        <f t="shared" si="5"/>
        <v>0.32969104683593309</v>
      </c>
      <c r="K58" s="165">
        <f t="shared" si="6"/>
        <v>5.9587547146417633E-2</v>
      </c>
      <c r="L58" s="165">
        <f t="shared" si="7"/>
        <v>1.0769706393311604E-2</v>
      </c>
      <c r="M58" s="184">
        <f t="shared" si="18"/>
        <v>146.79025853236993</v>
      </c>
      <c r="N58" s="162">
        <v>74.984253115255299</v>
      </c>
      <c r="O58" s="166">
        <f t="shared" si="19"/>
        <v>10.089382891822636</v>
      </c>
      <c r="P58" s="107"/>
      <c r="Q58" s="162">
        <f t="shared" si="8"/>
        <v>1483.1327803027468</v>
      </c>
      <c r="R58" s="165">
        <f t="shared" si="9"/>
        <v>10575.779477717775</v>
      </c>
      <c r="S58" s="165">
        <f t="shared" si="10"/>
        <v>-342344.5023705049</v>
      </c>
      <c r="T58" s="165">
        <f t="shared" si="11"/>
        <v>11081902.62006106</v>
      </c>
      <c r="U58" s="68">
        <f t="shared" si="12"/>
        <v>2.1666972353755933</v>
      </c>
      <c r="V58" s="148">
        <f t="shared" si="13"/>
        <v>21.867980229852865</v>
      </c>
      <c r="W58" s="165">
        <f t="shared" si="14"/>
        <v>2.9876292190735579E-2</v>
      </c>
      <c r="X58" s="165">
        <f t="shared" si="15"/>
        <v>-1.6254919594728815E-3</v>
      </c>
      <c r="Y58" s="165">
        <f t="shared" si="16"/>
        <v>8.8438822777691325E-5</v>
      </c>
      <c r="Z58" s="2"/>
    </row>
    <row r="59" spans="1:26" x14ac:dyDescent="0.2">
      <c r="A59" s="162">
        <v>0.12770000000000001</v>
      </c>
      <c r="B59" s="7">
        <f t="shared" si="20"/>
        <v>0.13390000000000002</v>
      </c>
      <c r="C59" s="7">
        <f t="shared" si="1"/>
        <v>2.9691695698467258</v>
      </c>
      <c r="D59" s="163">
        <f t="shared" si="21"/>
        <v>2.9023203544826783</v>
      </c>
      <c r="E59" s="164">
        <f t="shared" si="17"/>
        <v>85.664646979833023</v>
      </c>
      <c r="F59" s="162">
        <f t="shared" si="3"/>
        <v>7.694489206830065</v>
      </c>
      <c r="G59" s="162">
        <v>7.7</v>
      </c>
      <c r="H59" s="168">
        <f t="shared" si="4"/>
        <v>127.7</v>
      </c>
      <c r="I59" s="162">
        <f t="shared" si="0"/>
        <v>22.331872642330175</v>
      </c>
      <c r="J59" s="165">
        <f t="shared" si="5"/>
        <v>0.76293329069365845</v>
      </c>
      <c r="K59" s="165">
        <f t="shared" si="6"/>
        <v>0.24023703065137944</v>
      </c>
      <c r="L59" s="165">
        <f t="shared" si="7"/>
        <v>7.5647283452159292E-2</v>
      </c>
      <c r="M59" s="184">
        <f t="shared" si="18"/>
        <v>133.75638302525979</v>
      </c>
      <c r="N59" s="162">
        <v>57.551080928380728</v>
      </c>
      <c r="O59" s="166">
        <f t="shared" si="19"/>
        <v>7.7436910711400042</v>
      </c>
      <c r="P59" s="107"/>
      <c r="Q59" s="162">
        <f t="shared" si="8"/>
        <v>1030.2921047945458</v>
      </c>
      <c r="R59" s="165">
        <f t="shared" si="9"/>
        <v>15873.980606913148</v>
      </c>
      <c r="S59" s="165">
        <f t="shared" si="10"/>
        <v>-721005.98653882928</v>
      </c>
      <c r="T59" s="165">
        <f t="shared" si="11"/>
        <v>32748536.457102321</v>
      </c>
      <c r="U59" s="68">
        <f t="shared" si="12"/>
        <v>2.1263145162745949</v>
      </c>
      <c r="V59" s="148">
        <f t="shared" si="13"/>
        <v>16.360904095800961</v>
      </c>
      <c r="W59" s="165">
        <f t="shared" si="14"/>
        <v>6.913629634033315E-2</v>
      </c>
      <c r="X59" s="165">
        <f t="shared" si="15"/>
        <v>-6.5534391058576945E-3</v>
      </c>
      <c r="Y59" s="165">
        <f t="shared" si="16"/>
        <v>6.2120140053163199E-4</v>
      </c>
      <c r="Z59" s="2"/>
    </row>
    <row r="60" spans="1:26" x14ac:dyDescent="0.2">
      <c r="A60" s="162">
        <v>0.1163</v>
      </c>
      <c r="B60" s="7">
        <f t="shared" si="20"/>
        <v>0.122</v>
      </c>
      <c r="C60" s="7">
        <f t="shared" si="1"/>
        <v>3.1040769980762311</v>
      </c>
      <c r="D60" s="163">
        <f t="shared" si="21"/>
        <v>3.0366232839614784</v>
      </c>
      <c r="E60" s="164">
        <f t="shared" si="17"/>
        <v>90.990832365859546</v>
      </c>
      <c r="F60" s="162">
        <f t="shared" si="3"/>
        <v>5.326185386026526</v>
      </c>
      <c r="G60" s="162">
        <v>5.33</v>
      </c>
      <c r="H60" s="168">
        <f t="shared" si="4"/>
        <v>116.3</v>
      </c>
      <c r="I60" s="162">
        <f t="shared" si="0"/>
        <v>16.173618557903502</v>
      </c>
      <c r="J60" s="165">
        <f t="shared" si="5"/>
        <v>1.0746682395517717</v>
      </c>
      <c r="K60" s="165">
        <f t="shared" si="6"/>
        <v>0.48272910209727038</v>
      </c>
      <c r="L60" s="165">
        <f t="shared" si="7"/>
        <v>0.21683658029088973</v>
      </c>
      <c r="M60" s="184">
        <f t="shared" si="18"/>
        <v>121.86677151709567</v>
      </c>
      <c r="N60" s="162">
        <v>39.480297385593836</v>
      </c>
      <c r="O60" s="166">
        <f t="shared" si="19"/>
        <v>5.3122065027976006</v>
      </c>
      <c r="P60" s="107"/>
      <c r="Q60" s="162">
        <f t="shared" si="8"/>
        <v>649.79461709523616</v>
      </c>
      <c r="R60" s="165">
        <f t="shared" si="9"/>
        <v>17499.99743754432</v>
      </c>
      <c r="S60" s="165">
        <f t="shared" si="10"/>
        <v>-1003110.6430412177</v>
      </c>
      <c r="T60" s="165">
        <f t="shared" si="11"/>
        <v>57498920.544057198</v>
      </c>
      <c r="U60" s="68">
        <f t="shared" si="12"/>
        <v>2.0858853059959315</v>
      </c>
      <c r="V60" s="148">
        <f t="shared" si="13"/>
        <v>11.109811833722999</v>
      </c>
      <c r="W60" s="165">
        <f t="shared" si="14"/>
        <v>9.7385423841767682E-2</v>
      </c>
      <c r="X60" s="165">
        <f t="shared" si="15"/>
        <v>-1.3168393592953881E-2</v>
      </c>
      <c r="Y60" s="165">
        <f t="shared" si="16"/>
        <v>1.780621606172816E-3</v>
      </c>
      <c r="Z60" s="2"/>
    </row>
    <row r="61" spans="1:26" x14ac:dyDescent="0.2">
      <c r="A61" s="162">
        <v>0.10590000000000001</v>
      </c>
      <c r="B61" s="7">
        <f t="shared" si="20"/>
        <v>0.1111</v>
      </c>
      <c r="C61" s="7">
        <f t="shared" si="1"/>
        <v>3.2392255055571129</v>
      </c>
      <c r="D61" s="163">
        <f t="shared" si="21"/>
        <v>3.1716512518166722</v>
      </c>
      <c r="E61" s="164">
        <f t="shared" si="17"/>
        <v>94.308456283609658</v>
      </c>
      <c r="F61" s="162">
        <f t="shared" si="3"/>
        <v>3.3176239177501059</v>
      </c>
      <c r="G61" s="162">
        <v>3.32</v>
      </c>
      <c r="H61" s="168">
        <f t="shared" si="4"/>
        <v>105.9</v>
      </c>
      <c r="I61" s="162">
        <f t="shared" si="0"/>
        <v>10.522346051789055</v>
      </c>
      <c r="J61" s="165">
        <f t="shared" si="5"/>
        <v>1.1323362667123043</v>
      </c>
      <c r="K61" s="165">
        <f t="shared" si="6"/>
        <v>0.66153000790226579</v>
      </c>
      <c r="L61" s="165">
        <f t="shared" si="7"/>
        <v>0.38647702473205303</v>
      </c>
      <c r="M61" s="184">
        <f t="shared" si="18"/>
        <v>110.97824111058888</v>
      </c>
      <c r="N61" s="162">
        <v>24.547987836413355</v>
      </c>
      <c r="O61" s="166">
        <f t="shared" si="19"/>
        <v>3.3030141425118842</v>
      </c>
      <c r="P61" s="107"/>
      <c r="Q61" s="162">
        <f t="shared" si="8"/>
        <v>368.58801726203677</v>
      </c>
      <c r="R61" s="165">
        <f t="shared" si="9"/>
        <v>15440.395970687467</v>
      </c>
      <c r="S61" s="165">
        <f t="shared" si="10"/>
        <v>-1053353.3331591482</v>
      </c>
      <c r="T61" s="165">
        <f t="shared" si="11"/>
        <v>71860413.85103713</v>
      </c>
      <c r="U61" s="68">
        <f t="shared" si="12"/>
        <v>2.0452378374179663</v>
      </c>
      <c r="V61" s="148">
        <f t="shared" si="13"/>
        <v>6.7853299669053477</v>
      </c>
      <c r="W61" s="165">
        <f t="shared" si="14"/>
        <v>0.10261124615646633</v>
      </c>
      <c r="X61" s="165">
        <f t="shared" si="15"/>
        <v>-1.8045913287100018E-2</v>
      </c>
      <c r="Y61" s="165">
        <f t="shared" si="16"/>
        <v>3.1736773361952866E-3</v>
      </c>
      <c r="Z61" s="2"/>
    </row>
    <row r="62" spans="1:26" x14ac:dyDescent="0.2">
      <c r="A62" s="162">
        <v>9.6489999999999992E-2</v>
      </c>
      <c r="B62" s="7">
        <f t="shared" si="20"/>
        <v>0.10119500000000001</v>
      </c>
      <c r="C62" s="7">
        <f t="shared" si="1"/>
        <v>3.3734767572175399</v>
      </c>
      <c r="D62" s="163">
        <f t="shared" si="21"/>
        <v>3.3063511313873262</v>
      </c>
      <c r="E62" s="164">
        <f t="shared" si="17"/>
        <v>96.167125104999784</v>
      </c>
      <c r="F62" s="162">
        <f t="shared" si="3"/>
        <v>1.8586688213901197</v>
      </c>
      <c r="G62" s="162">
        <v>1.86</v>
      </c>
      <c r="H62" s="168">
        <f t="shared" si="4"/>
        <v>96.49</v>
      </c>
      <c r="I62" s="162">
        <f t="shared" si="0"/>
        <v>6.14541176047757</v>
      </c>
      <c r="J62" s="165">
        <f t="shared" si="5"/>
        <v>0.96063693433392117</v>
      </c>
      <c r="K62" s="165">
        <f t="shared" si="6"/>
        <v>0.69061803187324378</v>
      </c>
      <c r="L62" s="165">
        <f t="shared" si="7"/>
        <v>0.49649690627310583</v>
      </c>
      <c r="M62" s="184">
        <f t="shared" si="18"/>
        <v>101.0855627673903</v>
      </c>
      <c r="N62" s="162">
        <v>13.844703854913819</v>
      </c>
      <c r="O62" s="166">
        <f t="shared" si="19"/>
        <v>1.862851364291312</v>
      </c>
      <c r="P62" s="107"/>
      <c r="Q62" s="162">
        <f t="shared" si="8"/>
        <v>188.08799138057319</v>
      </c>
      <c r="R62" s="165">
        <f t="shared" si="9"/>
        <v>11344.593255306278</v>
      </c>
      <c r="S62" s="165">
        <f t="shared" si="10"/>
        <v>-886303.34277279919</v>
      </c>
      <c r="T62" s="165">
        <f t="shared" si="11"/>
        <v>69242995.11953111</v>
      </c>
      <c r="U62" s="68">
        <f t="shared" si="12"/>
        <v>2.0046891332548737</v>
      </c>
      <c r="V62" s="148">
        <f t="shared" si="13"/>
        <v>3.7260531885604169</v>
      </c>
      <c r="W62" s="165">
        <f t="shared" si="14"/>
        <v>8.7052014347409182E-2</v>
      </c>
      <c r="X62" s="165">
        <f t="shared" si="15"/>
        <v>-1.8839407084815869E-2</v>
      </c>
      <c r="Y62" s="165">
        <f t="shared" si="16"/>
        <v>4.0771401094864337E-3</v>
      </c>
      <c r="Z62" s="2"/>
    </row>
    <row r="63" spans="1:26" x14ac:dyDescent="0.2">
      <c r="A63" s="162">
        <v>8.7900000000000006E-2</v>
      </c>
      <c r="B63" s="7">
        <f t="shared" si="20"/>
        <v>9.2194999999999999E-2</v>
      </c>
      <c r="C63" s="7">
        <f t="shared" si="1"/>
        <v>3.5079930244060451</v>
      </c>
      <c r="D63" s="163">
        <f t="shared" si="21"/>
        <v>3.4407348908117923</v>
      </c>
      <c r="E63" s="164">
        <f t="shared" si="17"/>
        <v>97.126438045072106</v>
      </c>
      <c r="F63" s="162">
        <f t="shared" si="3"/>
        <v>0.95931294007231982</v>
      </c>
      <c r="G63" s="162">
        <v>0.96</v>
      </c>
      <c r="H63" s="168">
        <f t="shared" si="4"/>
        <v>87.9</v>
      </c>
      <c r="I63" s="162">
        <f t="shared" si="0"/>
        <v>3.3007415041140726</v>
      </c>
      <c r="J63" s="165">
        <f t="shared" si="5"/>
        <v>0.69849670942431485</v>
      </c>
      <c r="K63" s="165">
        <f t="shared" si="6"/>
        <v>0.5960276336932705</v>
      </c>
      <c r="L63" s="165">
        <f t="shared" si="7"/>
        <v>0.50859071393305133</v>
      </c>
      <c r="M63" s="184">
        <f t="shared" si="18"/>
        <v>92.094902139043512</v>
      </c>
      <c r="N63" s="162">
        <v>7.1315756831698343</v>
      </c>
      <c r="O63" s="166">
        <f t="shared" si="19"/>
        <v>0.95957744059830363</v>
      </c>
      <c r="P63" s="107"/>
      <c r="Q63" s="162">
        <f t="shared" si="8"/>
        <v>88.443856509967517</v>
      </c>
      <c r="R63" s="165">
        <f t="shared" si="9"/>
        <v>7282.0227549980355</v>
      </c>
      <c r="S63" s="165">
        <f t="shared" si="10"/>
        <v>-634450.72238423489</v>
      </c>
      <c r="T63" s="165">
        <f t="shared" si="11"/>
        <v>55276910.369114347</v>
      </c>
      <c r="U63" s="68">
        <f t="shared" si="12"/>
        <v>1.9642355907380171</v>
      </c>
      <c r="V63" s="148">
        <f t="shared" si="13"/>
        <v>1.8843166195455772</v>
      </c>
      <c r="W63" s="165">
        <f t="shared" si="14"/>
        <v>6.3297114026314841E-2</v>
      </c>
      <c r="X63" s="165">
        <f t="shared" si="15"/>
        <v>-1.6259070436504371E-2</v>
      </c>
      <c r="Y63" s="165">
        <f t="shared" si="16"/>
        <v>4.1764522052191461E-3</v>
      </c>
      <c r="Z63" s="2"/>
    </row>
    <row r="64" spans="1:26" x14ac:dyDescent="0.2">
      <c r="A64" s="162">
        <v>8.0069999999999988E-2</v>
      </c>
      <c r="B64" s="7">
        <f t="shared" si="20"/>
        <v>8.3985000000000004E-2</v>
      </c>
      <c r="C64" s="7">
        <f t="shared" si="1"/>
        <v>3.6425943835736896</v>
      </c>
      <c r="D64" s="163">
        <f t="shared" si="21"/>
        <v>3.5752937039898676</v>
      </c>
      <c r="E64" s="164">
        <f t="shared" si="17"/>
        <v>97.616087358234026</v>
      </c>
      <c r="F64" s="162">
        <f t="shared" si="3"/>
        <v>0.48964931316191324</v>
      </c>
      <c r="G64" s="162">
        <v>0.49</v>
      </c>
      <c r="H64" s="168">
        <f t="shared" si="4"/>
        <v>80.069999999999993</v>
      </c>
      <c r="I64" s="162">
        <f t="shared" si="0"/>
        <v>1.7506401065107513</v>
      </c>
      <c r="J64" s="165">
        <f t="shared" si="5"/>
        <v>0.47783218629561586</v>
      </c>
      <c r="K64" s="165">
        <f t="shared" si="6"/>
        <v>0.47203100430053774</v>
      </c>
      <c r="L64" s="165">
        <f t="shared" si="7"/>
        <v>0.4663002522880042</v>
      </c>
      <c r="M64" s="184">
        <f t="shared" si="18"/>
        <v>83.893700597839867</v>
      </c>
      <c r="N64" s="162">
        <v>3.6377739139473362</v>
      </c>
      <c r="O64" s="166">
        <f t="shared" si="19"/>
        <v>0.48947468790926513</v>
      </c>
      <c r="P64" s="107"/>
      <c r="Q64" s="162">
        <f t="shared" si="8"/>
        <v>41.123197565903283</v>
      </c>
      <c r="R64" s="165">
        <f t="shared" si="9"/>
        <v>4450.3637447303172</v>
      </c>
      <c r="S64" s="165">
        <f t="shared" si="10"/>
        <v>-424278.17155135318</v>
      </c>
      <c r="T64" s="165">
        <f t="shared" si="11"/>
        <v>40448821.08077389</v>
      </c>
      <c r="U64" s="68">
        <f t="shared" si="12"/>
        <v>1.9237293517904706</v>
      </c>
      <c r="V64" s="148">
        <f t="shared" si="13"/>
        <v>0.94195275581361648</v>
      </c>
      <c r="W64" s="165">
        <f t="shared" si="14"/>
        <v>4.3300702742500474E-2</v>
      </c>
      <c r="X64" s="165">
        <f t="shared" si="15"/>
        <v>-1.2876559597714875E-2</v>
      </c>
      <c r="Y64" s="165">
        <f t="shared" si="16"/>
        <v>3.8291708118344575E-3</v>
      </c>
      <c r="Z64" s="2"/>
    </row>
    <row r="65" spans="1:26" x14ac:dyDescent="0.2">
      <c r="A65" s="162">
        <v>7.2939999999999991E-2</v>
      </c>
      <c r="B65" s="7">
        <f t="shared" si="20"/>
        <v>7.650499999999999E-2</v>
      </c>
      <c r="C65" s="7">
        <f t="shared" si="1"/>
        <v>3.7771459901006996</v>
      </c>
      <c r="D65" s="163">
        <f t="shared" si="21"/>
        <v>3.7098701868371946</v>
      </c>
      <c r="E65" s="164">
        <f t="shared" si="17"/>
        <v>97.905879808880869</v>
      </c>
      <c r="F65" s="162">
        <f t="shared" si="3"/>
        <v>0.28979245064684656</v>
      </c>
      <c r="G65" s="162">
        <v>0.28999999999999998</v>
      </c>
      <c r="H65" s="168">
        <f t="shared" si="4"/>
        <v>72.94</v>
      </c>
      <c r="I65" s="162">
        <f t="shared" si="0"/>
        <v>1.0750923730252251</v>
      </c>
      <c r="J65" s="165">
        <f t="shared" si="5"/>
        <v>0.36509856952032332</v>
      </c>
      <c r="K65" s="165">
        <f t="shared" si="6"/>
        <v>0.40979972561356548</v>
      </c>
      <c r="L65" s="165">
        <f t="shared" si="7"/>
        <v>0.45997390604294153</v>
      </c>
      <c r="M65" s="184">
        <f t="shared" si="18"/>
        <v>76.421893459924163</v>
      </c>
      <c r="N65" s="162">
        <v>2.1537643297382205</v>
      </c>
      <c r="O65" s="166">
        <f t="shared" si="19"/>
        <v>0.28979621825502616</v>
      </c>
      <c r="P65" s="2"/>
      <c r="Q65" s="162">
        <f t="shared" si="8"/>
        <v>22.170571436736996</v>
      </c>
      <c r="R65" s="165">
        <f t="shared" si="9"/>
        <v>3063.4107781167731</v>
      </c>
      <c r="S65" s="165">
        <f t="shared" si="10"/>
        <v>-314966.46795011434</v>
      </c>
      <c r="T65" s="165">
        <f t="shared" si="11"/>
        <v>32383471.600225877</v>
      </c>
      <c r="U65" s="68">
        <f t="shared" si="12"/>
        <v>1.8832177937424661</v>
      </c>
      <c r="V65" s="148">
        <f t="shared" si="13"/>
        <v>0.5457422995503769</v>
      </c>
      <c r="W65" s="165">
        <f t="shared" si="14"/>
        <v>3.3084888552759061E-2</v>
      </c>
      <c r="X65" s="165">
        <f t="shared" si="15"/>
        <v>-1.1178949140871643E-2</v>
      </c>
      <c r="Y65" s="165">
        <f t="shared" si="16"/>
        <v>3.777220034908452E-3</v>
      </c>
      <c r="Z65" s="2"/>
    </row>
    <row r="66" spans="1:26" x14ac:dyDescent="0.2">
      <c r="A66" s="162">
        <v>6.6450000000000009E-2</v>
      </c>
      <c r="B66" s="7">
        <f t="shared" si="20"/>
        <v>6.9695000000000007E-2</v>
      </c>
      <c r="C66" s="7">
        <f t="shared" si="1"/>
        <v>3.9115869902732747</v>
      </c>
      <c r="D66" s="163">
        <f t="shared" si="21"/>
        <v>3.844366490186987</v>
      </c>
      <c r="E66" s="164">
        <f t="shared" si="17"/>
        <v>98.115729514521689</v>
      </c>
      <c r="F66" s="162">
        <f t="shared" si="3"/>
        <v>0.20984970564081998</v>
      </c>
      <c r="G66" s="162">
        <v>0.21</v>
      </c>
      <c r="H66" s="168">
        <f t="shared" si="4"/>
        <v>66.45</v>
      </c>
      <c r="I66" s="162">
        <f t="shared" si="0"/>
        <v>0.80673917634117143</v>
      </c>
      <c r="J66" s="165">
        <f t="shared" si="5"/>
        <v>0.33153702865683543</v>
      </c>
      <c r="K66" s="165">
        <f t="shared" si="6"/>
        <v>0.41671955352442436</v>
      </c>
      <c r="L66" s="165">
        <f t="shared" si="7"/>
        <v>0.52378820849402363</v>
      </c>
      <c r="M66" s="184">
        <f t="shared" si="18"/>
        <v>69.619415395419708</v>
      </c>
      <c r="N66" s="162">
        <v>1.5609055672856238</v>
      </c>
      <c r="O66" s="166">
        <f t="shared" si="19"/>
        <v>0.21002508222780825</v>
      </c>
      <c r="P66" s="2"/>
      <c r="Q66" s="162">
        <f t="shared" si="8"/>
        <v>14.62547523463695</v>
      </c>
      <c r="R66" s="165">
        <f t="shared" si="9"/>
        <v>2521.9267157028189</v>
      </c>
      <c r="S66" s="165">
        <f t="shared" si="10"/>
        <v>-276467.77114574792</v>
      </c>
      <c r="T66" s="165">
        <f t="shared" si="11"/>
        <v>30307949.872760925</v>
      </c>
      <c r="U66" s="68">
        <f t="shared" si="12"/>
        <v>1.8427303721282566</v>
      </c>
      <c r="V66" s="148">
        <f t="shared" si="13"/>
        <v>0.38669642616651334</v>
      </c>
      <c r="W66" s="165">
        <f t="shared" si="14"/>
        <v>3.0043573324966735E-2</v>
      </c>
      <c r="X66" s="165">
        <f t="shared" si="15"/>
        <v>-1.1367715505132289E-2</v>
      </c>
      <c r="Y66" s="165">
        <f t="shared" si="16"/>
        <v>4.3012511996446453E-3</v>
      </c>
      <c r="Z66" s="2"/>
    </row>
    <row r="67" spans="1:26" x14ac:dyDescent="0.2">
      <c r="A67" s="162">
        <v>6.053E-2</v>
      </c>
      <c r="B67" s="7">
        <f t="shared" si="20"/>
        <v>6.3490000000000005E-2</v>
      </c>
      <c r="C67" s="7">
        <f t="shared" si="1"/>
        <v>4.046205838726614</v>
      </c>
      <c r="D67" s="163">
        <f t="shared" si="21"/>
        <v>3.9788964144999444</v>
      </c>
      <c r="E67" s="164">
        <f t="shared" si="17"/>
        <v>98.29560069078525</v>
      </c>
      <c r="F67" s="162">
        <f t="shared" si="3"/>
        <v>0.17987117626355997</v>
      </c>
      <c r="G67" s="162">
        <v>0.18</v>
      </c>
      <c r="H67" s="168">
        <f t="shared" si="4"/>
        <v>60.53</v>
      </c>
      <c r="I67" s="162">
        <f t="shared" si="0"/>
        <v>0.71568877830696631</v>
      </c>
      <c r="J67" s="165">
        <f t="shared" si="5"/>
        <v>0.3482605875036649</v>
      </c>
      <c r="K67" s="165">
        <f t="shared" si="6"/>
        <v>0.48459140294544012</v>
      </c>
      <c r="L67" s="165">
        <f t="shared" si="7"/>
        <v>0.67429056354577799</v>
      </c>
      <c r="M67" s="184">
        <f t="shared" si="18"/>
        <v>63.420962622779534</v>
      </c>
      <c r="N67" s="162">
        <v>1.3361514998095216</v>
      </c>
      <c r="O67" s="166">
        <f t="shared" si="19"/>
        <v>0.17978366821018174</v>
      </c>
      <c r="P67" s="2"/>
      <c r="Q67" s="162">
        <f t="shared" si="8"/>
        <v>11.420020980973423</v>
      </c>
      <c r="R67" s="165">
        <f t="shared" si="9"/>
        <v>2413.2833186602347</v>
      </c>
      <c r="S67" s="165">
        <f t="shared" si="10"/>
        <v>-279532.09475130634</v>
      </c>
      <c r="T67" s="165">
        <f t="shared" si="11"/>
        <v>32378374.885312986</v>
      </c>
      <c r="U67" s="68">
        <f t="shared" si="12"/>
        <v>1.8022328295956513</v>
      </c>
      <c r="V67" s="148">
        <f t="shared" si="13"/>
        <v>0.32416973896017387</v>
      </c>
      <c r="W67" s="165">
        <f t="shared" si="14"/>
        <v>3.1559046478914742E-2</v>
      </c>
      <c r="X67" s="165">
        <f t="shared" si="15"/>
        <v>-1.3219195399703806E-2</v>
      </c>
      <c r="Y67" s="165">
        <f t="shared" si="16"/>
        <v>5.5371485045437761E-3</v>
      </c>
      <c r="Z67" s="2"/>
    </row>
    <row r="68" spans="1:26" x14ac:dyDescent="0.2">
      <c r="A68" s="162">
        <v>5.5140000000000002E-2</v>
      </c>
      <c r="B68" s="7">
        <f t="shared" si="20"/>
        <v>5.7834999999999998E-2</v>
      </c>
      <c r="C68" s="7">
        <f t="shared" si="1"/>
        <v>4.180756922426621</v>
      </c>
      <c r="D68" s="163">
        <f t="shared" si="21"/>
        <v>4.1134813805766175</v>
      </c>
      <c r="E68" s="164">
        <f t="shared" si="17"/>
        <v>98.455486180797308</v>
      </c>
      <c r="F68" s="162">
        <f t="shared" si="3"/>
        <v>0.15988549001205329</v>
      </c>
      <c r="G68" s="162">
        <v>0.16</v>
      </c>
      <c r="H68" s="168">
        <f t="shared" si="4"/>
        <v>55.14</v>
      </c>
      <c r="I68" s="162">
        <f t="shared" si="0"/>
        <v>0.65768598618895002</v>
      </c>
      <c r="J68" s="165">
        <f t="shared" si="5"/>
        <v>0.37234446285905404</v>
      </c>
      <c r="K68" s="165">
        <f t="shared" si="6"/>
        <v>0.56821516924667614</v>
      </c>
      <c r="L68" s="165">
        <f t="shared" si="7"/>
        <v>0.86712308297235585</v>
      </c>
      <c r="M68" s="184">
        <f t="shared" si="18"/>
        <v>57.772174963385282</v>
      </c>
      <c r="N68" s="162">
        <v>1.1882883854620709</v>
      </c>
      <c r="O68" s="166">
        <f t="shared" si="19"/>
        <v>0.15988818996976073</v>
      </c>
      <c r="P68" s="2"/>
      <c r="Q68" s="162">
        <f t="shared" si="8"/>
        <v>9.2469773148471024</v>
      </c>
      <c r="R68" s="165">
        <f t="shared" si="9"/>
        <v>2359.7107803659351</v>
      </c>
      <c r="S68" s="165">
        <f t="shared" si="10"/>
        <v>-286670.91907258698</v>
      </c>
      <c r="T68" s="165">
        <f t="shared" si="11"/>
        <v>34826393.355365999</v>
      </c>
      <c r="U68" s="68">
        <f t="shared" si="12"/>
        <v>1.7617187178411533</v>
      </c>
      <c r="V68" s="148">
        <f t="shared" si="13"/>
        <v>0.28167326046543906</v>
      </c>
      <c r="W68" s="165">
        <f t="shared" si="14"/>
        <v>3.3741504583580773E-2</v>
      </c>
      <c r="X68" s="165">
        <f t="shared" si="15"/>
        <v>-1.5500372696857953E-2</v>
      </c>
      <c r="Y68" s="165">
        <f t="shared" si="16"/>
        <v>7.1206532342489295E-3</v>
      </c>
      <c r="Z68" s="2"/>
    </row>
    <row r="69" spans="1:26" x14ac:dyDescent="0.2">
      <c r="A69" s="162">
        <v>5.0229999999999997E-2</v>
      </c>
      <c r="B69" s="7">
        <f t="shared" si="20"/>
        <v>5.2684999999999996E-2</v>
      </c>
      <c r="C69" s="7">
        <f t="shared" si="1"/>
        <v>4.3153069147649825</v>
      </c>
      <c r="D69" s="163">
        <f t="shared" si="21"/>
        <v>4.2480319185958013</v>
      </c>
      <c r="E69" s="164">
        <f t="shared" si="17"/>
        <v>98.585393141432107</v>
      </c>
      <c r="F69" s="162">
        <f t="shared" si="3"/>
        <v>0.12990696063479332</v>
      </c>
      <c r="G69" s="162">
        <v>0.13</v>
      </c>
      <c r="H69" s="168">
        <f t="shared" si="4"/>
        <v>50.23</v>
      </c>
      <c r="I69" s="162">
        <f t="shared" si="0"/>
        <v>0.5518489152243703</v>
      </c>
      <c r="J69" s="165">
        <f t="shared" si="5"/>
        <v>0.35822940165151984</v>
      </c>
      <c r="K69" s="165">
        <f t="shared" si="6"/>
        <v>0.59487488045242443</v>
      </c>
      <c r="L69" s="165">
        <f t="shared" si="7"/>
        <v>0.98784779183907279</v>
      </c>
      <c r="M69" s="184">
        <f t="shared" si="18"/>
        <v>52.627770235874529</v>
      </c>
      <c r="N69" s="162">
        <v>0.96549214442248299</v>
      </c>
      <c r="O69" s="166">
        <f t="shared" si="19"/>
        <v>0.12991020806931972</v>
      </c>
      <c r="P69" s="2"/>
      <c r="Q69" s="162">
        <f t="shared" si="8"/>
        <v>6.8441482210440849</v>
      </c>
      <c r="R69" s="165">
        <f t="shared" si="9"/>
        <v>2083.2632866641261</v>
      </c>
      <c r="S69" s="165">
        <f t="shared" si="10"/>
        <v>-263815.33077813708</v>
      </c>
      <c r="T69" s="165">
        <f t="shared" si="11"/>
        <v>33408417.072920319</v>
      </c>
      <c r="U69" s="68">
        <f t="shared" si="12"/>
        <v>1.7212149699646522</v>
      </c>
      <c r="V69" s="148">
        <f t="shared" si="13"/>
        <v>0.22359780534721505</v>
      </c>
      <c r="W69" s="165">
        <f t="shared" si="14"/>
        <v>3.2462411029256004E-2</v>
      </c>
      <c r="X69" s="165">
        <f t="shared" si="15"/>
        <v>-1.6227624417764239E-2</v>
      </c>
      <c r="Y69" s="165">
        <f t="shared" si="16"/>
        <v>8.1120220554995997E-3</v>
      </c>
      <c r="Z69" s="2"/>
    </row>
    <row r="70" spans="1:26" x14ac:dyDescent="0.2">
      <c r="A70" s="162">
        <v>4.5759999999999995E-2</v>
      </c>
      <c r="B70" s="7">
        <f t="shared" si="20"/>
        <v>4.7994999999999996E-2</v>
      </c>
      <c r="C70" s="7">
        <f t="shared" si="1"/>
        <v>4.4497691376584223</v>
      </c>
      <c r="D70" s="163">
        <f t="shared" si="21"/>
        <v>4.3825380262117024</v>
      </c>
      <c r="E70" s="164">
        <f t="shared" si="17"/>
        <v>98.681324435439336</v>
      </c>
      <c r="F70" s="162">
        <f t="shared" si="3"/>
        <v>9.5931294007231979E-2</v>
      </c>
      <c r="G70" s="162">
        <v>9.6000000000000002E-2</v>
      </c>
      <c r="H70" s="168">
        <f t="shared" si="4"/>
        <v>45.76</v>
      </c>
      <c r="I70" s="162">
        <f t="shared" si="0"/>
        <v>0.42042254389038897</v>
      </c>
      <c r="J70" s="165">
        <f t="shared" si="5"/>
        <v>0.30912874079988117</v>
      </c>
      <c r="K70" s="165">
        <f t="shared" si="6"/>
        <v>0.55491814513384208</v>
      </c>
      <c r="L70" s="165">
        <f t="shared" si="7"/>
        <v>0.99613561327877087</v>
      </c>
      <c r="M70" s="184">
        <f t="shared" si="18"/>
        <v>47.942932743001869</v>
      </c>
      <c r="N70" s="162">
        <v>0.71344420717525059</v>
      </c>
      <c r="O70" s="166">
        <f t="shared" si="19"/>
        <v>9.5996312280124382E-2</v>
      </c>
      <c r="P70" s="2"/>
      <c r="Q70" s="162">
        <f t="shared" si="8"/>
        <v>4.6042224558770988</v>
      </c>
      <c r="R70" s="165">
        <f t="shared" si="9"/>
        <v>1654.4711541632178</v>
      </c>
      <c r="S70" s="165">
        <f t="shared" si="10"/>
        <v>-217274.44441282499</v>
      </c>
      <c r="T70" s="165">
        <f t="shared" si="11"/>
        <v>28533700.376769803</v>
      </c>
      <c r="U70" s="68">
        <f t="shared" si="12"/>
        <v>1.6807245969722586</v>
      </c>
      <c r="V70" s="148">
        <f t="shared" si="13"/>
        <v>0.16123408545733223</v>
      </c>
      <c r="W70" s="165">
        <f t="shared" si="14"/>
        <v>2.8012955381490543E-2</v>
      </c>
      <c r="X70" s="165">
        <f t="shared" si="15"/>
        <v>-1.5137642448418287E-2</v>
      </c>
      <c r="Y70" s="165">
        <f t="shared" si="16"/>
        <v>8.1800801013506806E-3</v>
      </c>
      <c r="Z70" s="2"/>
    </row>
    <row r="71" spans="1:26" x14ac:dyDescent="0.2">
      <c r="A71" s="162">
        <v>4.1680000000000002E-2</v>
      </c>
      <c r="B71" s="7">
        <f t="shared" si="20"/>
        <v>4.3719999999999995E-2</v>
      </c>
      <c r="C71" s="7">
        <f t="shared" si="1"/>
        <v>4.5845009121583038</v>
      </c>
      <c r="D71" s="163">
        <f t="shared" si="21"/>
        <v>4.5171350249083631</v>
      </c>
      <c r="E71" s="164">
        <f t="shared" si="17"/>
        <v>98.751274337319614</v>
      </c>
      <c r="F71" s="162">
        <f t="shared" si="3"/>
        <v>6.9949901880273335E-2</v>
      </c>
      <c r="G71" s="162">
        <v>7.0000000000000007E-2</v>
      </c>
      <c r="H71" s="168">
        <f t="shared" si="4"/>
        <v>41.68</v>
      </c>
      <c r="I71" s="162">
        <f t="shared" si="0"/>
        <v>0.31597315177228602</v>
      </c>
      <c r="J71" s="165">
        <f t="shared" si="5"/>
        <v>0.26047558135267701</v>
      </c>
      <c r="K71" s="165">
        <f t="shared" si="6"/>
        <v>0.50263991027442156</v>
      </c>
      <c r="L71" s="165">
        <f t="shared" si="7"/>
        <v>0.96994458401304551</v>
      </c>
      <c r="M71" s="184">
        <f t="shared" si="18"/>
        <v>43.672380287774558</v>
      </c>
      <c r="N71" s="162">
        <v>0.51917895492673749</v>
      </c>
      <c r="O71" s="166">
        <f t="shared" si="19"/>
        <v>6.9857270666959376E-2</v>
      </c>
      <c r="P71" s="2"/>
      <c r="Q71" s="162">
        <f t="shared" si="8"/>
        <v>3.0582097102055497</v>
      </c>
      <c r="R71" s="165">
        <f t="shared" si="9"/>
        <v>1286.205724395006</v>
      </c>
      <c r="S71" s="165">
        <f t="shared" si="10"/>
        <v>-174410.28925998657</v>
      </c>
      <c r="T71" s="165">
        <f t="shared" si="11"/>
        <v>23650142.759285562</v>
      </c>
      <c r="U71" s="68">
        <f t="shared" si="12"/>
        <v>1.6402068630382176</v>
      </c>
      <c r="V71" s="148">
        <f t="shared" si="13"/>
        <v>0.11473230913287424</v>
      </c>
      <c r="W71" s="165">
        <f t="shared" si="14"/>
        <v>2.3604051889578204E-2</v>
      </c>
      <c r="X71" s="165">
        <f t="shared" si="15"/>
        <v>-1.3711541618816738E-2</v>
      </c>
      <c r="Y71" s="165">
        <f t="shared" si="16"/>
        <v>7.9650042477475338E-3</v>
      </c>
      <c r="Z71" s="2"/>
    </row>
    <row r="72" spans="1:26" x14ac:dyDescent="0.2">
      <c r="A72" s="162">
        <v>3.7969999999999997E-2</v>
      </c>
      <c r="B72" s="7">
        <f t="shared" si="20"/>
        <v>3.9824999999999999E-2</v>
      </c>
      <c r="C72" s="7">
        <f t="shared" si="1"/>
        <v>4.7189961908177231</v>
      </c>
      <c r="D72" s="163">
        <f t="shared" si="21"/>
        <v>4.6517485514880139</v>
      </c>
      <c r="E72" s="164">
        <f t="shared" si="17"/>
        <v>98.804236405886101</v>
      </c>
      <c r="F72" s="162">
        <f t="shared" si="3"/>
        <v>5.2962068566492652E-2</v>
      </c>
      <c r="G72" s="162">
        <v>5.2999999999999999E-2</v>
      </c>
      <c r="H72" s="168">
        <f t="shared" si="4"/>
        <v>37.97</v>
      </c>
      <c r="I72" s="162">
        <f t="shared" si="0"/>
        <v>0.24636622573799108</v>
      </c>
      <c r="J72" s="165">
        <f t="shared" si="5"/>
        <v>0.22569219905648788</v>
      </c>
      <c r="K72" s="165">
        <f t="shared" si="6"/>
        <v>0.46589961613185965</v>
      </c>
      <c r="L72" s="165">
        <f t="shared" si="7"/>
        <v>0.96176320324428344</v>
      </c>
      <c r="M72" s="184">
        <f t="shared" si="18"/>
        <v>39.781774721598303</v>
      </c>
      <c r="N72" s="162">
        <v>0.39378384947331729</v>
      </c>
      <c r="O72" s="166">
        <f t="shared" si="19"/>
        <v>5.2984938422275848E-2</v>
      </c>
      <c r="P72" s="2"/>
      <c r="Q72" s="162">
        <f t="shared" si="8"/>
        <v>2.1092143806605699</v>
      </c>
      <c r="R72" s="165">
        <f t="shared" si="9"/>
        <v>1030.5903244044748</v>
      </c>
      <c r="S72" s="165">
        <f t="shared" si="10"/>
        <v>-143762.83273080189</v>
      </c>
      <c r="T72" s="165">
        <f t="shared" si="11"/>
        <v>20054284.991203807</v>
      </c>
      <c r="U72" s="68">
        <f t="shared" si="12"/>
        <v>1.5996841537156323</v>
      </c>
      <c r="V72" s="148">
        <f t="shared" si="13"/>
        <v>8.4722581833819088E-2</v>
      </c>
      <c r="W72" s="165">
        <f t="shared" si="14"/>
        <v>2.0452014541775393E-2</v>
      </c>
      <c r="X72" s="165">
        <f t="shared" si="15"/>
        <v>-1.2709301124327804E-2</v>
      </c>
      <c r="Y72" s="165">
        <f t="shared" si="16"/>
        <v>7.8978202728589627E-3</v>
      </c>
      <c r="Z72" s="2"/>
    </row>
    <row r="73" spans="1:26" x14ac:dyDescent="0.2">
      <c r="A73" s="162">
        <v>3.4590000000000003E-2</v>
      </c>
      <c r="B73" s="7">
        <f t="shared" si="20"/>
        <v>3.628E-2</v>
      </c>
      <c r="C73" s="7">
        <f t="shared" si="1"/>
        <v>4.853501176063884</v>
      </c>
      <c r="D73" s="163">
        <f t="shared" si="21"/>
        <v>4.7862486834408031</v>
      </c>
      <c r="E73" s="164">
        <f t="shared" si="17"/>
        <v>98.848204915639414</v>
      </c>
      <c r="F73" s="162">
        <f t="shared" si="3"/>
        <v>4.3968509753314657E-2</v>
      </c>
      <c r="G73" s="162">
        <v>4.3999999999999997E-2</v>
      </c>
      <c r="H73" s="168">
        <f t="shared" si="4"/>
        <v>34.590000000000003</v>
      </c>
      <c r="I73" s="162">
        <f t="shared" si="0"/>
        <v>0.21044422191965639</v>
      </c>
      <c r="J73" s="165">
        <f t="shared" si="5"/>
        <v>0.21257827207013935</v>
      </c>
      <c r="K73" s="165">
        <f t="shared" si="6"/>
        <v>0.46742015580156332</v>
      </c>
      <c r="L73" s="165">
        <f t="shared" si="7"/>
        <v>1.027770147541093</v>
      </c>
      <c r="M73" s="184">
        <f t="shared" si="18"/>
        <v>36.240616716606795</v>
      </c>
      <c r="N73" s="162">
        <v>0.32689130200525146</v>
      </c>
      <c r="O73" s="166">
        <f t="shared" si="19"/>
        <v>4.3984321679753018E-2</v>
      </c>
      <c r="P73" s="2"/>
      <c r="Q73" s="162">
        <f t="shared" si="8"/>
        <v>1.5951775338502558</v>
      </c>
      <c r="R73" s="165">
        <f t="shared" si="9"/>
        <v>899.622881558583</v>
      </c>
      <c r="S73" s="165">
        <f t="shared" si="10"/>
        <v>-128682.61165593413</v>
      </c>
      <c r="T73" s="165">
        <f t="shared" si="11"/>
        <v>18406840.112718534</v>
      </c>
      <c r="U73" s="68">
        <f t="shared" si="12"/>
        <v>1.5591955795770791</v>
      </c>
      <c r="V73" s="148">
        <f t="shared" si="13"/>
        <v>6.8555506047959902E-2</v>
      </c>
      <c r="W73" s="165">
        <f t="shared" si="14"/>
        <v>1.9263642827795822E-2</v>
      </c>
      <c r="X73" s="165">
        <f t="shared" si="15"/>
        <v>-1.2750780009187604E-2</v>
      </c>
      <c r="Y73" s="165">
        <f t="shared" si="16"/>
        <v>8.4398570039985084E-3</v>
      </c>
      <c r="Z73" s="2"/>
    </row>
    <row r="74" spans="1:26" x14ac:dyDescent="0.2">
      <c r="A74" s="162">
        <v>3.1510000000000003E-2</v>
      </c>
      <c r="B74" s="7">
        <f t="shared" si="20"/>
        <v>3.3050000000000003E-2</v>
      </c>
      <c r="C74" s="7">
        <f t="shared" si="1"/>
        <v>4.9880464354192728</v>
      </c>
      <c r="D74" s="163">
        <f t="shared" si="21"/>
        <v>4.9207738057415789</v>
      </c>
      <c r="E74" s="164">
        <f t="shared" si="17"/>
        <v>98.888176288142432</v>
      </c>
      <c r="F74" s="162">
        <f t="shared" si="3"/>
        <v>3.9971372503013324E-2</v>
      </c>
      <c r="G74" s="162">
        <v>0.04</v>
      </c>
      <c r="H74" s="168">
        <f t="shared" si="4"/>
        <v>31.51</v>
      </c>
      <c r="I74" s="162">
        <f t="shared" si="0"/>
        <v>0.19669008279236716</v>
      </c>
      <c r="J74" s="165">
        <f t="shared" si="5"/>
        <v>0.21762306267558185</v>
      </c>
      <c r="K74" s="165">
        <f t="shared" si="6"/>
        <v>0.50778848291548895</v>
      </c>
      <c r="L74" s="165">
        <f t="shared" si="7"/>
        <v>1.1848429123801019</v>
      </c>
      <c r="M74" s="184">
        <f t="shared" si="18"/>
        <v>33.014101532526965</v>
      </c>
      <c r="N74" s="162">
        <v>0.29708495635236498</v>
      </c>
      <c r="O74" s="166">
        <f t="shared" si="19"/>
        <v>3.9973777846826541E-2</v>
      </c>
      <c r="P74" s="2"/>
      <c r="Q74" s="162">
        <f t="shared" si="8"/>
        <v>1.3210538612245906</v>
      </c>
      <c r="R74" s="165">
        <f t="shared" si="9"/>
        <v>855.19124286764304</v>
      </c>
      <c r="S74" s="165">
        <f t="shared" si="10"/>
        <v>-125089.35037696174</v>
      </c>
      <c r="T74" s="165">
        <f t="shared" si="11"/>
        <v>18296896.405605525</v>
      </c>
      <c r="U74" s="68">
        <f t="shared" si="12"/>
        <v>1.5186994825941802</v>
      </c>
      <c r="V74" s="148">
        <f t="shared" si="13"/>
        <v>6.0704502738905576E-2</v>
      </c>
      <c r="W74" s="165">
        <f t="shared" si="14"/>
        <v>1.9720797001728511E-2</v>
      </c>
      <c r="X74" s="165">
        <f t="shared" si="15"/>
        <v>-1.385198981364265E-2</v>
      </c>
      <c r="Y74" s="165">
        <f t="shared" si="16"/>
        <v>9.7297092901692458E-3</v>
      </c>
      <c r="Z74" s="2"/>
    </row>
    <row r="75" spans="1:26" x14ac:dyDescent="0.2">
      <c r="A75" s="162">
        <v>2.87E-2</v>
      </c>
      <c r="B75" s="7">
        <f t="shared" si="20"/>
        <v>3.0105E-2</v>
      </c>
      <c r="C75" s="7">
        <f t="shared" si="1"/>
        <v>5.1228054528737621</v>
      </c>
      <c r="D75" s="163">
        <f t="shared" si="21"/>
        <v>5.055425944146517</v>
      </c>
      <c r="E75" s="164">
        <f t="shared" si="17"/>
        <v>98.925149807707726</v>
      </c>
      <c r="F75" s="162">
        <f t="shared" si="3"/>
        <v>3.6973519565287327E-2</v>
      </c>
      <c r="G75" s="162">
        <v>3.6999999999999998E-2</v>
      </c>
      <c r="H75" s="168">
        <f t="shared" si="4"/>
        <v>28.7</v>
      </c>
      <c r="I75" s="162">
        <f t="shared" si="0"/>
        <v>0.1869168900567624</v>
      </c>
      <c r="J75" s="165">
        <f t="shared" si="5"/>
        <v>0.22520506456214121</v>
      </c>
      <c r="K75" s="165">
        <f t="shared" si="6"/>
        <v>0.55580421074346564</v>
      </c>
      <c r="L75" s="165">
        <f t="shared" si="7"/>
        <v>1.3717201310760325</v>
      </c>
      <c r="M75" s="184">
        <f t="shared" si="18"/>
        <v>30.072196461183211</v>
      </c>
      <c r="N75" s="162">
        <v>0.27436768435755332</v>
      </c>
      <c r="O75" s="166">
        <f t="shared" si="19"/>
        <v>3.6917092664391832E-2</v>
      </c>
      <c r="P75" s="2"/>
      <c r="Q75" s="162">
        <f t="shared" si="8"/>
        <v>1.113087806512975</v>
      </c>
      <c r="R75" s="165">
        <f t="shared" si="9"/>
        <v>823.22651358751932</v>
      </c>
      <c r="S75" s="165">
        <f t="shared" si="10"/>
        <v>-122838.2517992756</v>
      </c>
      <c r="T75" s="165">
        <f t="shared" si="11"/>
        <v>18329385.480243113</v>
      </c>
      <c r="U75" s="68">
        <f t="shared" si="12"/>
        <v>1.4781651499539958</v>
      </c>
      <c r="V75" s="148">
        <f t="shared" si="13"/>
        <v>5.4652968092549943E-2</v>
      </c>
      <c r="W75" s="165">
        <f t="shared" si="14"/>
        <v>2.0407870872637408E-2</v>
      </c>
      <c r="X75" s="165">
        <f t="shared" si="15"/>
        <v>-1.5161813480672271E-2</v>
      </c>
      <c r="Y75" s="165">
        <f t="shared" si="16"/>
        <v>1.1264310199596379E-2</v>
      </c>
      <c r="Z75" s="2"/>
    </row>
    <row r="76" spans="1:26" x14ac:dyDescent="0.2">
      <c r="A76" s="162">
        <v>2.615E-2</v>
      </c>
      <c r="B76" s="7">
        <f t="shared" si="20"/>
        <v>2.7424999999999998E-2</v>
      </c>
      <c r="C76" s="7">
        <f t="shared" si="1"/>
        <v>5.2570452433025086</v>
      </c>
      <c r="D76" s="163">
        <f t="shared" si="21"/>
        <v>5.1899253480881349</v>
      </c>
      <c r="E76" s="164">
        <f t="shared" si="17"/>
        <v>98.959125474335281</v>
      </c>
      <c r="F76" s="162">
        <f t="shared" si="3"/>
        <v>3.3975666627561331E-2</v>
      </c>
      <c r="G76" s="162">
        <v>3.4000000000000002E-2</v>
      </c>
      <c r="H76" s="168">
        <f t="shared" si="4"/>
        <v>26.15</v>
      </c>
      <c r="I76" s="162">
        <f t="shared" si="0"/>
        <v>0.17633117344857266</v>
      </c>
      <c r="J76" s="165">
        <f t="shared" si="5"/>
        <v>0.23011581398128775</v>
      </c>
      <c r="K76" s="165">
        <f t="shared" si="6"/>
        <v>0.59887433894582609</v>
      </c>
      <c r="L76" s="165">
        <f t="shared" si="7"/>
        <v>1.5585650879124915</v>
      </c>
      <c r="M76" s="184">
        <f t="shared" si="18"/>
        <v>27.395346320132553</v>
      </c>
      <c r="N76" s="162">
        <v>0.25309683901507118</v>
      </c>
      <c r="O76" s="166">
        <f t="shared" si="19"/>
        <v>3.4055029042004657E-2</v>
      </c>
      <c r="P76" s="2"/>
      <c r="Q76" s="162">
        <f t="shared" si="8"/>
        <v>0.9317826572608694</v>
      </c>
      <c r="R76" s="165">
        <f t="shared" si="9"/>
        <v>783.89603695563301</v>
      </c>
      <c r="S76" s="165">
        <f t="shared" si="10"/>
        <v>-119070.37185781523</v>
      </c>
      <c r="T76" s="165">
        <f t="shared" si="11"/>
        <v>18086267.548206564</v>
      </c>
      <c r="U76" s="68">
        <f t="shared" si="12"/>
        <v>1.4376767949686426</v>
      </c>
      <c r="V76" s="148">
        <f t="shared" si="13"/>
        <v>4.8846027504035446E-2</v>
      </c>
      <c r="W76" s="165">
        <f t="shared" si="14"/>
        <v>2.0852878360495965E-2</v>
      </c>
      <c r="X76" s="165">
        <f t="shared" si="15"/>
        <v>-1.6336725864871966E-2</v>
      </c>
      <c r="Y76" s="165">
        <f t="shared" si="16"/>
        <v>1.2798646180643095E-2</v>
      </c>
      <c r="Z76" s="2"/>
    </row>
    <row r="77" spans="1:26" x14ac:dyDescent="0.2">
      <c r="A77" s="162">
        <v>2.3820000000000001E-2</v>
      </c>
      <c r="B77" s="7">
        <f t="shared" si="20"/>
        <v>2.4985E-2</v>
      </c>
      <c r="C77" s="7">
        <f t="shared" si="1"/>
        <v>5.391682776572698</v>
      </c>
      <c r="D77" s="163">
        <f t="shared" si="21"/>
        <v>5.3243640099376037</v>
      </c>
      <c r="E77" s="164">
        <f t="shared" si="17"/>
        <v>98.990103288025111</v>
      </c>
      <c r="F77" s="162">
        <f t="shared" si="3"/>
        <v>3.0977813689835328E-2</v>
      </c>
      <c r="G77" s="162">
        <v>3.1E-2</v>
      </c>
      <c r="H77" s="168">
        <f t="shared" si="4"/>
        <v>23.82</v>
      </c>
      <c r="I77" s="162">
        <f t="shared" si="0"/>
        <v>0.16493715631671163</v>
      </c>
      <c r="J77" s="165">
        <f t="shared" si="5"/>
        <v>0.2320481133572129</v>
      </c>
      <c r="K77" s="165">
        <f t="shared" si="6"/>
        <v>0.63509936855985805</v>
      </c>
      <c r="L77" s="165">
        <f t="shared" si="7"/>
        <v>1.7382223113540898</v>
      </c>
      <c r="M77" s="184">
        <f t="shared" si="18"/>
        <v>24.957824424416472</v>
      </c>
      <c r="N77" s="162">
        <v>0.23008304547342912</v>
      </c>
      <c r="O77" s="166">
        <f t="shared" si="19"/>
        <v>3.0958445890365019E-2</v>
      </c>
      <c r="P77" s="2"/>
      <c r="Q77" s="162">
        <f t="shared" si="8"/>
        <v>0.77398067504053569</v>
      </c>
      <c r="R77" s="165">
        <f t="shared" si="9"/>
        <v>737.87549234711889</v>
      </c>
      <c r="S77" s="165">
        <f t="shared" si="10"/>
        <v>-113880.46906108213</v>
      </c>
      <c r="T77" s="165">
        <f t="shared" si="11"/>
        <v>17575812.407482956</v>
      </c>
      <c r="U77" s="68">
        <f t="shared" si="12"/>
        <v>1.3972067251750255</v>
      </c>
      <c r="V77" s="148">
        <f t="shared" si="13"/>
        <v>4.328240961865689E-2</v>
      </c>
      <c r="W77" s="165">
        <f t="shared" si="14"/>
        <v>2.1027981510275611E-2</v>
      </c>
      <c r="X77" s="165">
        <f t="shared" si="15"/>
        <v>-1.7324910430089824E-2</v>
      </c>
      <c r="Y77" s="165">
        <f t="shared" si="16"/>
        <v>1.4273957833944334E-2</v>
      </c>
      <c r="Z77" s="2"/>
    </row>
    <row r="78" spans="1:26" x14ac:dyDescent="0.2">
      <c r="A78" s="162">
        <v>2.1700000000000001E-2</v>
      </c>
      <c r="B78" s="7">
        <f t="shared" si="20"/>
        <v>2.2760000000000002E-2</v>
      </c>
      <c r="C78" s="7">
        <f t="shared" si="1"/>
        <v>5.5261611471049701</v>
      </c>
      <c r="D78" s="163">
        <f t="shared" si="21"/>
        <v>5.4589219618388345</v>
      </c>
      <c r="E78" s="164">
        <f t="shared" si="17"/>
        <v>99.018083248777216</v>
      </c>
      <c r="F78" s="162">
        <f t="shared" si="3"/>
        <v>2.7979960752109331E-2</v>
      </c>
      <c r="G78" s="162">
        <v>2.8000000000000001E-2</v>
      </c>
      <c r="H78" s="168">
        <f t="shared" si="4"/>
        <v>21.7</v>
      </c>
      <c r="I78" s="162">
        <f t="shared" si="0"/>
        <v>0.15274042224107826</v>
      </c>
      <c r="J78" s="165">
        <f t="shared" si="5"/>
        <v>0.23070712167166621</v>
      </c>
      <c r="K78" s="165">
        <f t="shared" si="6"/>
        <v>0.66247264639665593</v>
      </c>
      <c r="L78" s="165">
        <f t="shared" si="7"/>
        <v>1.9022820103853237</v>
      </c>
      <c r="M78" s="184">
        <f t="shared" si="18"/>
        <v>22.73530294497964</v>
      </c>
      <c r="N78" s="162">
        <v>0.20806290737583491</v>
      </c>
      <c r="O78" s="166">
        <f t="shared" si="19"/>
        <v>2.7995562413270822E-2</v>
      </c>
      <c r="P78" s="2"/>
      <c r="Q78" s="162">
        <f t="shared" si="8"/>
        <v>0.63682390671800837</v>
      </c>
      <c r="R78" s="165">
        <f t="shared" si="9"/>
        <v>685.82315992848544</v>
      </c>
      <c r="S78" s="165">
        <f t="shared" si="10"/>
        <v>-107372.89677434201</v>
      </c>
      <c r="T78" s="165">
        <f t="shared" si="11"/>
        <v>16810366.921577409</v>
      </c>
      <c r="U78" s="68">
        <f t="shared" si="12"/>
        <v>1.3567007454976439</v>
      </c>
      <c r="V78" s="148">
        <f t="shared" si="13"/>
        <v>3.7960433611381544E-2</v>
      </c>
      <c r="W78" s="165">
        <f t="shared" si="14"/>
        <v>2.0906462106557382E-2</v>
      </c>
      <c r="X78" s="165">
        <f t="shared" si="15"/>
        <v>-1.8071627574173695E-2</v>
      </c>
      <c r="Y78" s="165">
        <f t="shared" si="16"/>
        <v>1.5621185522212335E-2</v>
      </c>
      <c r="Z78" s="2"/>
    </row>
    <row r="79" spans="1:26" x14ac:dyDescent="0.2">
      <c r="A79" s="162">
        <v>1.9760000000000003E-2</v>
      </c>
      <c r="B79" s="7">
        <f t="shared" si="20"/>
        <v>2.0730000000000002E-2</v>
      </c>
      <c r="C79" s="7">
        <f t="shared" si="1"/>
        <v>5.6612732428521335</v>
      </c>
      <c r="D79" s="163">
        <f t="shared" si="21"/>
        <v>5.5937171949785522</v>
      </c>
      <c r="E79" s="164">
        <f t="shared" si="17"/>
        <v>99.042066072279027</v>
      </c>
      <c r="F79" s="162">
        <f t="shared" si="3"/>
        <v>2.3982823501807995E-2</v>
      </c>
      <c r="G79" s="162">
        <v>2.4E-2</v>
      </c>
      <c r="H79" s="168">
        <f t="shared" si="4"/>
        <v>19.760000000000002</v>
      </c>
      <c r="I79" s="162">
        <f t="shared" si="0"/>
        <v>0.13415313220619912</v>
      </c>
      <c r="J79" s="165">
        <f t="shared" si="5"/>
        <v>0.21675044323693324</v>
      </c>
      <c r="K79" s="165">
        <f t="shared" si="6"/>
        <v>0.65161314342269816</v>
      </c>
      <c r="L79" s="165">
        <f t="shared" si="7"/>
        <v>1.9589334274951102</v>
      </c>
      <c r="M79" s="184">
        <f t="shared" si="18"/>
        <v>20.70729340111836</v>
      </c>
      <c r="N79" s="162">
        <v>0.17750315668766833</v>
      </c>
      <c r="O79" s="166">
        <f t="shared" si="19"/>
        <v>2.3883645404540566E-2</v>
      </c>
      <c r="P79" s="2"/>
      <c r="Q79" s="162">
        <f t="shared" si="8"/>
        <v>0.49716393119247976</v>
      </c>
      <c r="R79" s="165">
        <f t="shared" si="9"/>
        <v>603.19160208912456</v>
      </c>
      <c r="S79" s="165">
        <f t="shared" si="10"/>
        <v>-95660.528083359663</v>
      </c>
      <c r="T79" s="165">
        <f t="shared" si="11"/>
        <v>15170862.129866235</v>
      </c>
      <c r="U79" s="68">
        <f t="shared" si="12"/>
        <v>1.3161233370500693</v>
      </c>
      <c r="V79" s="148">
        <f t="shared" si="13"/>
        <v>3.1564353699082365E-2</v>
      </c>
      <c r="W79" s="165">
        <f t="shared" si="14"/>
        <v>1.9641721049953119E-2</v>
      </c>
      <c r="X79" s="165">
        <f t="shared" si="15"/>
        <v>-1.7775390598272215E-2</v>
      </c>
      <c r="Y79" s="165">
        <f t="shared" si="16"/>
        <v>1.6086396406790358E-2</v>
      </c>
      <c r="Z79" s="2"/>
    </row>
    <row r="80" spans="1:26" x14ac:dyDescent="0.2">
      <c r="A80" s="162">
        <v>1.7999999999999999E-2</v>
      </c>
      <c r="B80" s="7">
        <f t="shared" si="20"/>
        <v>1.8880000000000001E-2</v>
      </c>
      <c r="C80" s="7">
        <f t="shared" si="1"/>
        <v>5.7958592832197748</v>
      </c>
      <c r="D80" s="163">
        <f t="shared" si="21"/>
        <v>5.7285662630359546</v>
      </c>
      <c r="E80" s="164">
        <f t="shared" si="17"/>
        <v>99.064050327155684</v>
      </c>
      <c r="F80" s="162">
        <f t="shared" si="3"/>
        <v>2.1984254876657328E-2</v>
      </c>
      <c r="G80" s="162">
        <v>2.1999999999999999E-2</v>
      </c>
      <c r="H80" s="168">
        <f t="shared" si="4"/>
        <v>18</v>
      </c>
      <c r="I80" s="162">
        <f t="shared" si="0"/>
        <v>0.12593826080440285</v>
      </c>
      <c r="J80" s="165">
        <f t="shared" si="5"/>
        <v>0.21691226345680631</v>
      </c>
      <c r="K80" s="165">
        <f t="shared" si="6"/>
        <v>0.68135003735423927</v>
      </c>
      <c r="L80" s="165">
        <f t="shared" si="7"/>
        <v>2.1402103597294615</v>
      </c>
      <c r="M80" s="184">
        <f t="shared" si="18"/>
        <v>18.859480374602057</v>
      </c>
      <c r="N80" s="162">
        <v>0.16334721503511168</v>
      </c>
      <c r="O80" s="166">
        <f t="shared" si="19"/>
        <v>2.1978915950112123E-2</v>
      </c>
      <c r="P80" s="2"/>
      <c r="Q80" s="162">
        <f t="shared" si="8"/>
        <v>0.41506273207129041</v>
      </c>
      <c r="R80" s="165">
        <f t="shared" si="9"/>
        <v>565.90091354260483</v>
      </c>
      <c r="S80" s="165">
        <f t="shared" si="10"/>
        <v>-90793.491484612401</v>
      </c>
      <c r="T80" s="165">
        <f t="shared" si="11"/>
        <v>14566963.75406321</v>
      </c>
      <c r="U80" s="68">
        <f t="shared" si="12"/>
        <v>1.2755297226774578</v>
      </c>
      <c r="V80" s="148">
        <f t="shared" si="13"/>
        <v>2.8041570526093271E-2</v>
      </c>
      <c r="W80" s="165">
        <f t="shared" si="14"/>
        <v>1.9656385045890207E-2</v>
      </c>
      <c r="X80" s="165">
        <f t="shared" si="15"/>
        <v>-1.8586584955150986E-2</v>
      </c>
      <c r="Y80" s="165">
        <f t="shared" si="16"/>
        <v>1.7575008806986852E-2</v>
      </c>
      <c r="Z80" s="2"/>
    </row>
    <row r="81" spans="1:26" x14ac:dyDescent="0.2">
      <c r="A81" s="162">
        <v>1.6399999999999998E-2</v>
      </c>
      <c r="B81" s="7">
        <f t="shared" si="20"/>
        <v>1.72E-2</v>
      </c>
      <c r="C81" s="7">
        <f t="shared" si="1"/>
        <v>5.9301603749313667</v>
      </c>
      <c r="D81" s="163">
        <f t="shared" si="21"/>
        <v>5.8630098290755708</v>
      </c>
      <c r="E81" s="164">
        <f t="shared" si="17"/>
        <v>99.084036013407186</v>
      </c>
      <c r="F81" s="162">
        <f t="shared" si="3"/>
        <v>1.9985686251506662E-2</v>
      </c>
      <c r="G81" s="162">
        <v>0.02</v>
      </c>
      <c r="H81" s="168">
        <f t="shared" si="4"/>
        <v>16.399999999999999</v>
      </c>
      <c r="I81" s="162">
        <f t="shared" si="0"/>
        <v>0.11717627493340406</v>
      </c>
      <c r="J81" s="165">
        <f t="shared" si="5"/>
        <v>0.21443431910908137</v>
      </c>
      <c r="K81" s="165">
        <f t="shared" si="6"/>
        <v>0.70239580177826799</v>
      </c>
      <c r="L81" s="165">
        <f t="shared" si="7"/>
        <v>2.3007504787737219</v>
      </c>
      <c r="M81" s="184">
        <f t="shared" si="18"/>
        <v>17.181385275931621</v>
      </c>
      <c r="N81" s="162">
        <v>0.14881253753636944</v>
      </c>
      <c r="O81" s="166">
        <f t="shared" si="19"/>
        <v>2.0023226316602458E-2</v>
      </c>
      <c r="P81" s="2"/>
      <c r="Q81" s="162">
        <f t="shared" si="8"/>
        <v>0.34375380352591456</v>
      </c>
      <c r="R81" s="165">
        <f t="shared" si="9"/>
        <v>525.28567671971314</v>
      </c>
      <c r="S81" s="165">
        <f t="shared" si="10"/>
        <v>-85159.637783621452</v>
      </c>
      <c r="T81" s="165">
        <f t="shared" si="11"/>
        <v>13806132.984104354</v>
      </c>
      <c r="U81" s="68">
        <f t="shared" si="12"/>
        <v>1.2350581765755018</v>
      </c>
      <c r="V81" s="148">
        <f t="shared" si="13"/>
        <v>2.4683485219395892E-2</v>
      </c>
      <c r="W81" s="165">
        <f t="shared" si="14"/>
        <v>1.9431836062605703E-2</v>
      </c>
      <c r="X81" s="165">
        <f t="shared" si="15"/>
        <v>-1.9160693514581422E-2</v>
      </c>
      <c r="Y81" s="165">
        <f t="shared" si="16"/>
        <v>1.8893334360010661E-2</v>
      </c>
      <c r="Z81" s="2"/>
    </row>
    <row r="82" spans="1:26" x14ac:dyDescent="0.2">
      <c r="A82" s="162">
        <v>1.494E-2</v>
      </c>
      <c r="B82" s="7">
        <f t="shared" si="20"/>
        <v>1.567E-2</v>
      </c>
      <c r="C82" s="7">
        <f t="shared" si="1"/>
        <v>6.0646760416475747</v>
      </c>
      <c r="D82" s="163">
        <f t="shared" si="21"/>
        <v>5.9974182082894707</v>
      </c>
      <c r="E82" s="164">
        <f t="shared" si="17"/>
        <v>99.103022415346118</v>
      </c>
      <c r="F82" s="162">
        <f t="shared" si="3"/>
        <v>1.8986401938931328E-2</v>
      </c>
      <c r="G82" s="162">
        <v>1.9E-2</v>
      </c>
      <c r="H82" s="168">
        <f t="shared" si="4"/>
        <v>14.94</v>
      </c>
      <c r="I82" s="162">
        <f t="shared" si="0"/>
        <v>0.11386939269844926</v>
      </c>
      <c r="J82" s="165">
        <f t="shared" si="5"/>
        <v>0.22077369280082737</v>
      </c>
      <c r="K82" s="165">
        <f t="shared" si="6"/>
        <v>0.75283473314319493</v>
      </c>
      <c r="L82" s="165">
        <f t="shared" si="7"/>
        <v>2.5671543028366721</v>
      </c>
      <c r="M82" s="184">
        <f t="shared" si="18"/>
        <v>15.652986935406284</v>
      </c>
      <c r="N82" s="162">
        <v>0.14114639879819763</v>
      </c>
      <c r="O82" s="166">
        <f t="shared" si="19"/>
        <v>1.899172162304549E-2</v>
      </c>
      <c r="P82" s="2"/>
      <c r="Q82" s="162">
        <f t="shared" si="8"/>
        <v>0.29751691838305394</v>
      </c>
      <c r="R82" s="165">
        <f t="shared" si="9"/>
        <v>508.48478494953622</v>
      </c>
      <c r="S82" s="165">
        <f t="shared" si="10"/>
        <v>-83213.848571937473</v>
      </c>
      <c r="T82" s="165">
        <f t="shared" si="11"/>
        <v>13617997.625711763</v>
      </c>
      <c r="U82" s="68">
        <f t="shared" si="12"/>
        <v>1.1945972227635386</v>
      </c>
      <c r="V82" s="148">
        <f t="shared" si="13"/>
        <v>2.2681103026519631E-2</v>
      </c>
      <c r="W82" s="165">
        <f t="shared" si="14"/>
        <v>2.0006304136696684E-2</v>
      </c>
      <c r="X82" s="165">
        <f t="shared" si="15"/>
        <v>-2.0536619883502784E-2</v>
      </c>
      <c r="Y82" s="165">
        <f t="shared" si="16"/>
        <v>2.1080992938914658E-2</v>
      </c>
      <c r="Z82" s="2"/>
    </row>
    <row r="83" spans="1:26" x14ac:dyDescent="0.2">
      <c r="A83" s="162">
        <v>1.3609999999999999E-2</v>
      </c>
      <c r="B83" s="7">
        <f t="shared" si="20"/>
        <v>1.4274999999999999E-2</v>
      </c>
      <c r="C83" s="7">
        <f t="shared" si="1"/>
        <v>6.1991891229328173</v>
      </c>
      <c r="D83" s="163">
        <f t="shared" si="21"/>
        <v>6.1319325822901956</v>
      </c>
      <c r="E83" s="164">
        <f t="shared" si="17"/>
        <v>99.121009532972479</v>
      </c>
      <c r="F83" s="162">
        <f t="shared" si="3"/>
        <v>1.7987117626355995E-2</v>
      </c>
      <c r="G83" s="162">
        <v>1.7999999999999999E-2</v>
      </c>
      <c r="H83" s="168">
        <f t="shared" si="4"/>
        <v>13.61</v>
      </c>
      <c r="I83" s="162">
        <f t="shared" si="0"/>
        <v>0.11029579263453861</v>
      </c>
      <c r="J83" s="165">
        <f t="shared" si="5"/>
        <v>0.22598057416801284</v>
      </c>
      <c r="K83" s="165">
        <f t="shared" si="6"/>
        <v>0.80098775013062862</v>
      </c>
      <c r="L83" s="165">
        <f t="shared" si="7"/>
        <v>2.8390996802332276</v>
      </c>
      <c r="M83" s="184">
        <f t="shared" si="18"/>
        <v>14.259502095094357</v>
      </c>
      <c r="N83" s="162">
        <v>0.13372021110878643</v>
      </c>
      <c r="O83" s="166">
        <f t="shared" si="19"/>
        <v>1.7992503148336621E-2</v>
      </c>
      <c r="P83" s="2"/>
      <c r="Q83" s="162">
        <f t="shared" si="8"/>
        <v>0.25676610411623185</v>
      </c>
      <c r="R83" s="165">
        <f t="shared" si="9"/>
        <v>489.970083290096</v>
      </c>
      <c r="S83" s="165">
        <f t="shared" si="10"/>
        <v>-80867.41449600544</v>
      </c>
      <c r="T83" s="165">
        <f t="shared" si="11"/>
        <v>13346812.285673561</v>
      </c>
      <c r="U83" s="68">
        <f t="shared" si="12"/>
        <v>1.1541043613413575</v>
      </c>
      <c r="V83" s="148">
        <f t="shared" si="13"/>
        <v>2.0759010900537462E-2</v>
      </c>
      <c r="W83" s="165">
        <f t="shared" si="14"/>
        <v>2.0478146822815943E-2</v>
      </c>
      <c r="X83" s="165">
        <f t="shared" si="15"/>
        <v>-2.1850188669026226E-2</v>
      </c>
      <c r="Y83" s="165">
        <f t="shared" si="16"/>
        <v>2.3314157721542831E-2</v>
      </c>
      <c r="Z83" s="2"/>
    </row>
    <row r="84" spans="1:26" x14ac:dyDescent="0.2">
      <c r="A84" s="162">
        <v>1.24E-2</v>
      </c>
      <c r="B84" s="7">
        <f t="shared" si="20"/>
        <v>1.3004999999999999E-2</v>
      </c>
      <c r="C84" s="7">
        <f t="shared" si="1"/>
        <v>6.3335160691625738</v>
      </c>
      <c r="D84" s="163">
        <f t="shared" si="21"/>
        <v>6.266352596047696</v>
      </c>
      <c r="E84" s="164">
        <f t="shared" si="17"/>
        <v>99.137997366286257</v>
      </c>
      <c r="F84" s="162">
        <f t="shared" si="3"/>
        <v>1.6987833313780665E-2</v>
      </c>
      <c r="G84" s="162">
        <v>1.7000000000000001E-2</v>
      </c>
      <c r="H84" s="168">
        <f t="shared" si="4"/>
        <v>12.4</v>
      </c>
      <c r="I84" s="162">
        <f t="shared" si="0"/>
        <v>0.10645175338703501</v>
      </c>
      <c r="J84" s="165">
        <f t="shared" si="5"/>
        <v>0.22992080402767084</v>
      </c>
      <c r="K84" s="165">
        <f t="shared" si="6"/>
        <v>0.84585984562130689</v>
      </c>
      <c r="L84" s="165">
        <f t="shared" si="7"/>
        <v>3.1118492363500687</v>
      </c>
      <c r="M84" s="184">
        <f t="shared" si="18"/>
        <v>12.99091990584192</v>
      </c>
      <c r="N84" s="162">
        <v>0.12646631067398947</v>
      </c>
      <c r="O84" s="166">
        <f t="shared" si="19"/>
        <v>1.7016466501904581E-2</v>
      </c>
      <c r="P84" s="2"/>
      <c r="Q84" s="162">
        <f t="shared" si="8"/>
        <v>0.22092677224571755</v>
      </c>
      <c r="R84" s="165">
        <f t="shared" si="9"/>
        <v>469.89849203912775</v>
      </c>
      <c r="S84" s="165">
        <f t="shared" si="10"/>
        <v>-78151.457427397996</v>
      </c>
      <c r="T84" s="165">
        <f t="shared" si="11"/>
        <v>12997807.827648496</v>
      </c>
      <c r="U84" s="68">
        <f t="shared" si="12"/>
        <v>1.1136399051827846</v>
      </c>
      <c r="V84" s="148">
        <f t="shared" si="13"/>
        <v>1.8918329080819647E-2</v>
      </c>
      <c r="W84" s="165">
        <f t="shared" si="14"/>
        <v>2.0835206742142159E-2</v>
      </c>
      <c r="X84" s="165">
        <f t="shared" si="15"/>
        <v>-2.3074257017494725E-2</v>
      </c>
      <c r="Y84" s="165">
        <f t="shared" si="16"/>
        <v>2.5553926270023848E-2</v>
      </c>
      <c r="Z84" s="2"/>
    </row>
    <row r="85" spans="1:26" x14ac:dyDescent="0.2">
      <c r="A85" s="162">
        <v>1.129E-2</v>
      </c>
      <c r="B85" s="7">
        <f t="shared" si="20"/>
        <v>1.1845E-2</v>
      </c>
      <c r="C85" s="7">
        <f t="shared" si="1"/>
        <v>6.4688107036638103</v>
      </c>
      <c r="D85" s="163">
        <f t="shared" si="21"/>
        <v>6.4011633864131916</v>
      </c>
      <c r="E85" s="164">
        <f t="shared" si="17"/>
        <v>99.154985199600034</v>
      </c>
      <c r="F85" s="162">
        <f t="shared" si="3"/>
        <v>1.6987833313780665E-2</v>
      </c>
      <c r="G85" s="162">
        <v>1.7000000000000001E-2</v>
      </c>
      <c r="H85" s="168">
        <f t="shared" si="4"/>
        <v>11.29</v>
      </c>
      <c r="I85" s="162">
        <f t="shared" si="0"/>
        <v>0.10874189662266308</v>
      </c>
      <c r="J85" s="165">
        <f t="shared" si="5"/>
        <v>0.24708003960894687</v>
      </c>
      <c r="K85" s="165">
        <f t="shared" si="6"/>
        <v>0.94229632625138648</v>
      </c>
      <c r="L85" s="165">
        <f t="shared" si="7"/>
        <v>3.5936628789285141</v>
      </c>
      <c r="M85" s="184">
        <f t="shared" si="18"/>
        <v>11.831990534140919</v>
      </c>
      <c r="N85" s="162">
        <v>0.12556176655790008</v>
      </c>
      <c r="O85" s="166">
        <f t="shared" si="19"/>
        <v>1.6894757055579315E-2</v>
      </c>
      <c r="P85" s="2"/>
      <c r="Q85" s="162">
        <f t="shared" si="8"/>
        <v>0.20122088560173196</v>
      </c>
      <c r="R85" s="165">
        <f t="shared" si="9"/>
        <v>476.47614424202311</v>
      </c>
      <c r="S85" s="165">
        <f t="shared" si="10"/>
        <v>-79798.136036406635</v>
      </c>
      <c r="T85" s="165">
        <f t="shared" si="11"/>
        <v>13364242.033595718</v>
      </c>
      <c r="U85" s="68">
        <f t="shared" si="12"/>
        <v>1.0730578135436017</v>
      </c>
      <c r="V85" s="148">
        <f t="shared" si="13"/>
        <v>1.8228927272528641E-2</v>
      </c>
      <c r="W85" s="165">
        <f t="shared" si="14"/>
        <v>2.2390160511484319E-2</v>
      </c>
      <c r="X85" s="165">
        <f t="shared" si="15"/>
        <v>-2.5704953049987711E-2</v>
      </c>
      <c r="Y85" s="165">
        <f t="shared" si="16"/>
        <v>2.9510490153170834E-2</v>
      </c>
      <c r="Z85" s="2"/>
    </row>
    <row r="86" spans="1:26" x14ac:dyDescent="0.2">
      <c r="A86" s="162">
        <v>1.0289999999999999E-2</v>
      </c>
      <c r="B86" s="7">
        <f t="shared" si="20"/>
        <v>1.0789999999999999E-2</v>
      </c>
      <c r="C86" s="7">
        <f t="shared" si="1"/>
        <v>6.6026132075428441</v>
      </c>
      <c r="D86" s="163">
        <f t="shared" si="21"/>
        <v>6.5357119556033272</v>
      </c>
      <c r="E86" s="164">
        <f t="shared" si="17"/>
        <v>99.171973032913812</v>
      </c>
      <c r="F86" s="162">
        <f t="shared" si="3"/>
        <v>1.6987833313780665E-2</v>
      </c>
      <c r="G86" s="162">
        <v>1.7000000000000001E-2</v>
      </c>
      <c r="H86" s="168">
        <f t="shared" si="4"/>
        <v>10.29</v>
      </c>
      <c r="I86" s="162">
        <f t="shared" si="0"/>
        <v>0.11102758528867278</v>
      </c>
      <c r="J86" s="165">
        <f t="shared" si="5"/>
        <v>0.26482157030632147</v>
      </c>
      <c r="K86" s="165">
        <f t="shared" si="6"/>
        <v>1.0455890807479453</v>
      </c>
      <c r="L86" s="165">
        <f t="shared" si="7"/>
        <v>4.1282759728172964</v>
      </c>
      <c r="M86" s="184">
        <f t="shared" si="18"/>
        <v>10.778408973498825</v>
      </c>
      <c r="N86" s="162">
        <v>0.12696199862701205</v>
      </c>
      <c r="O86" s="166">
        <f t="shared" si="19"/>
        <v>1.7083162979433287E-2</v>
      </c>
      <c r="P86" s="2"/>
      <c r="Q86" s="162">
        <f t="shared" si="8"/>
        <v>0.18329872145569337</v>
      </c>
      <c r="R86" s="165">
        <f t="shared" si="9"/>
        <v>482.49810310634331</v>
      </c>
      <c r="S86" s="165">
        <f t="shared" si="10"/>
        <v>-81315.702808927061</v>
      </c>
      <c r="T86" s="165">
        <f t="shared" si="11"/>
        <v>13704185.530968608</v>
      </c>
      <c r="U86" s="68">
        <f t="shared" si="12"/>
        <v>1.0325546583437002</v>
      </c>
      <c r="V86" s="148">
        <f t="shared" si="13"/>
        <v>1.7540866423310524E-2</v>
      </c>
      <c r="W86" s="165">
        <f t="shared" si="14"/>
        <v>2.3997881315893897E-2</v>
      </c>
      <c r="X86" s="165">
        <f t="shared" si="15"/>
        <v>-2.8522681752486789E-2</v>
      </c>
      <c r="Y86" s="165">
        <f t="shared" si="16"/>
        <v>3.3900633295274693E-2</v>
      </c>
      <c r="Z86" s="2"/>
    </row>
    <row r="87" spans="1:26" x14ac:dyDescent="0.2">
      <c r="A87" s="162">
        <v>9.3710000000000009E-3</v>
      </c>
      <c r="B87" s="7">
        <f t="shared" si="20"/>
        <v>9.830499999999999E-3</v>
      </c>
      <c r="C87" s="7">
        <f t="shared" si="1"/>
        <v>6.7375812754049926</v>
      </c>
      <c r="D87" s="163">
        <f t="shared" si="21"/>
        <v>6.6700972414739184</v>
      </c>
      <c r="E87" s="164">
        <f t="shared" si="17"/>
        <v>99.187961581915019</v>
      </c>
      <c r="F87" s="162">
        <f t="shared" si="3"/>
        <v>1.5988549001205332E-2</v>
      </c>
      <c r="G87" s="162">
        <v>1.6E-2</v>
      </c>
      <c r="H87" s="168">
        <f t="shared" si="4"/>
        <v>9.3710000000000004</v>
      </c>
      <c r="I87" s="162">
        <f t="shared" si="0"/>
        <v>0.10664517658811026</v>
      </c>
      <c r="J87" s="165">
        <f t="shared" si="5"/>
        <v>0.26649931633487917</v>
      </c>
      <c r="K87" s="165">
        <f t="shared" si="6"/>
        <v>1.0880268746634831</v>
      </c>
      <c r="L87" s="165">
        <f t="shared" si="7"/>
        <v>4.4420469675893575</v>
      </c>
      <c r="M87" s="184">
        <f t="shared" si="18"/>
        <v>9.8197550885956382</v>
      </c>
      <c r="N87" s="162">
        <v>0.11846171657088143</v>
      </c>
      <c r="O87" s="166">
        <f t="shared" si="19"/>
        <v>1.593942150319335E-2</v>
      </c>
      <c r="Q87" s="162">
        <f t="shared" si="8"/>
        <v>0.157175430956349</v>
      </c>
      <c r="R87" s="165">
        <f t="shared" si="9"/>
        <v>459.30144212955037</v>
      </c>
      <c r="S87" s="165">
        <f t="shared" si="10"/>
        <v>-77847.054965935444</v>
      </c>
      <c r="T87" s="165">
        <f t="shared" si="11"/>
        <v>13194306.420575198</v>
      </c>
      <c r="U87" s="68">
        <f t="shared" si="12"/>
        <v>0.99210065632077338</v>
      </c>
      <c r="V87" s="148">
        <f t="shared" si="13"/>
        <v>1.5862249957712654E-2</v>
      </c>
      <c r="W87" s="165">
        <f t="shared" si="14"/>
        <v>2.4149917081050666E-2</v>
      </c>
      <c r="X87" s="165">
        <f t="shared" si="15"/>
        <v>-2.968034465507241E-2</v>
      </c>
      <c r="Y87" s="165">
        <f t="shared" si="16"/>
        <v>3.6477262256734838E-2</v>
      </c>
    </row>
    <row r="88" spans="1:26" x14ac:dyDescent="0.2">
      <c r="A88" s="162">
        <v>8.5370000000000012E-3</v>
      </c>
      <c r="B88" s="7">
        <f t="shared" si="20"/>
        <v>8.9540000000000002E-3</v>
      </c>
      <c r="C88" s="7">
        <f t="shared" si="1"/>
        <v>6.8720551053904488</v>
      </c>
      <c r="D88" s="163">
        <f t="shared" si="21"/>
        <v>6.8048181903977207</v>
      </c>
      <c r="E88" s="164">
        <f t="shared" si="17"/>
        <v>99.202950846603642</v>
      </c>
      <c r="F88" s="162">
        <f t="shared" si="3"/>
        <v>1.4989264688629997E-2</v>
      </c>
      <c r="G88" s="162">
        <v>1.4999999999999999E-2</v>
      </c>
      <c r="H88" s="168">
        <f t="shared" si="4"/>
        <v>8.5370000000000008</v>
      </c>
      <c r="I88" s="162">
        <f t="shared" si="0"/>
        <v>0.10199922101387564</v>
      </c>
      <c r="J88" s="165">
        <f t="shared" si="5"/>
        <v>0.26660395760144123</v>
      </c>
      <c r="K88" s="165">
        <f t="shared" si="6"/>
        <v>1.1243712278363656</v>
      </c>
      <c r="L88" s="165">
        <f t="shared" si="7"/>
        <v>4.7419050690769735</v>
      </c>
      <c r="M88" s="184">
        <f t="shared" si="18"/>
        <v>8.9442845996759335</v>
      </c>
      <c r="N88" s="162">
        <v>0.11146603536354349</v>
      </c>
      <c r="O88" s="166">
        <f t="shared" si="19"/>
        <v>1.4998129120358361E-2</v>
      </c>
      <c r="Q88" s="162">
        <f t="shared" si="8"/>
        <v>0.134213876021993</v>
      </c>
      <c r="R88" s="165">
        <f t="shared" si="9"/>
        <v>435.06017051326126</v>
      </c>
      <c r="S88" s="165">
        <f t="shared" si="10"/>
        <v>-74119.729253412806</v>
      </c>
      <c r="T88" s="165">
        <f t="shared" si="11"/>
        <v>12627527.493767122</v>
      </c>
      <c r="U88" s="68">
        <f t="shared" si="12"/>
        <v>0.95154560965039403</v>
      </c>
      <c r="V88" s="148">
        <f t="shared" si="13"/>
        <v>1.4262969006353555E-2</v>
      </c>
      <c r="W88" s="165">
        <f t="shared" si="14"/>
        <v>2.4159399574084719E-2</v>
      </c>
      <c r="X88" s="165">
        <f t="shared" si="15"/>
        <v>-3.0671784254181975E-2</v>
      </c>
      <c r="Y88" s="165">
        <f t="shared" si="16"/>
        <v>3.8939641130163564E-2</v>
      </c>
    </row>
    <row r="89" spans="1:26" x14ac:dyDescent="0.2">
      <c r="A89" s="162">
        <v>7.7759999999999999E-3</v>
      </c>
      <c r="B89" s="7">
        <f t="shared" si="20"/>
        <v>8.1565000000000006E-3</v>
      </c>
      <c r="C89" s="7">
        <f t="shared" si="1"/>
        <v>7.0067560657183936</v>
      </c>
      <c r="D89" s="163">
        <f t="shared" si="21"/>
        <v>6.9394055855544217</v>
      </c>
      <c r="E89" s="164">
        <f t="shared" si="17"/>
        <v>99.216940826979695</v>
      </c>
      <c r="F89" s="162">
        <f t="shared" si="3"/>
        <v>1.3989980376054666E-2</v>
      </c>
      <c r="G89" s="162">
        <v>1.4E-2</v>
      </c>
      <c r="H89" s="168">
        <f t="shared" si="4"/>
        <v>7.7759999999999998</v>
      </c>
      <c r="I89" s="162">
        <f t="shared" si="0"/>
        <v>9.70821479633905E-2</v>
      </c>
      <c r="J89" s="165">
        <f t="shared" si="5"/>
        <v>0.26496538508756196</v>
      </c>
      <c r="K89" s="165">
        <f t="shared" si="6"/>
        <v>1.1531217395482978</v>
      </c>
      <c r="L89" s="165">
        <f t="shared" si="7"/>
        <v>5.0183526643658585</v>
      </c>
      <c r="M89" s="184">
        <f t="shared" si="18"/>
        <v>8.1476200205949674</v>
      </c>
      <c r="N89" s="162">
        <v>0.10385954444567042</v>
      </c>
      <c r="O89" s="166">
        <f t="shared" si="19"/>
        <v>1.3974650241191138E-2</v>
      </c>
      <c r="Q89" s="162">
        <f t="shared" si="8"/>
        <v>0.1141092749372899</v>
      </c>
      <c r="R89" s="165">
        <f t="shared" si="9"/>
        <v>409.86662072856643</v>
      </c>
      <c r="S89" s="165">
        <f t="shared" si="10"/>
        <v>-70154.458047312757</v>
      </c>
      <c r="T89" s="165">
        <f t="shared" si="11"/>
        <v>12007925.834905984</v>
      </c>
      <c r="U89" s="68">
        <f t="shared" si="12"/>
        <v>0.91103076666994531</v>
      </c>
      <c r="V89" s="148">
        <f t="shared" si="13"/>
        <v>1.2745302547694572E-2</v>
      </c>
      <c r="W89" s="165">
        <f t="shared" si="14"/>
        <v>2.401091367593803E-2</v>
      </c>
      <c r="X89" s="165">
        <f t="shared" si="15"/>
        <v>-3.1456071036513378E-2</v>
      </c>
      <c r="Y89" s="165">
        <f t="shared" si="16"/>
        <v>4.1209777287474242E-2</v>
      </c>
    </row>
    <row r="90" spans="1:26" x14ac:dyDescent="0.2">
      <c r="A90" s="162">
        <v>7.084E-3</v>
      </c>
      <c r="B90" s="7">
        <f t="shared" si="20"/>
        <v>7.43E-3</v>
      </c>
      <c r="C90" s="7">
        <f t="shared" si="1"/>
        <v>7.1412200725722599</v>
      </c>
      <c r="D90" s="163">
        <f t="shared" si="21"/>
        <v>7.0739880691453267</v>
      </c>
      <c r="E90" s="164">
        <f t="shared" si="17"/>
        <v>99.230930807355747</v>
      </c>
      <c r="F90" s="162">
        <f t="shared" si="3"/>
        <v>1.3989980376054666E-2</v>
      </c>
      <c r="G90" s="162">
        <v>1.4E-2</v>
      </c>
      <c r="H90" s="168">
        <f t="shared" si="4"/>
        <v>7.0839999999999996</v>
      </c>
      <c r="I90" s="162">
        <f t="shared" si="0"/>
        <v>9.8964954267787952E-2</v>
      </c>
      <c r="J90" s="165">
        <f t="shared" si="5"/>
        <v>0.28160661566816708</v>
      </c>
      <c r="K90" s="165">
        <f t="shared" si="6"/>
        <v>1.2634432144200198</v>
      </c>
      <c r="L90" s="165">
        <f t="shared" si="7"/>
        <v>5.6685058775216746</v>
      </c>
      <c r="M90" s="184">
        <f t="shared" si="18"/>
        <v>7.4219393691945541</v>
      </c>
      <c r="N90" s="162">
        <v>0.10404256650821653</v>
      </c>
      <c r="O90" s="166">
        <f t="shared" si="19"/>
        <v>1.3999276473899499E-2</v>
      </c>
      <c r="Q90" s="162">
        <f t="shared" si="8"/>
        <v>0.10394555419408616</v>
      </c>
      <c r="R90" s="165">
        <f t="shared" si="9"/>
        <v>413.35333323577493</v>
      </c>
      <c r="S90" s="165">
        <f t="shared" si="10"/>
        <v>-71051.559309928038</v>
      </c>
      <c r="T90" s="165">
        <f t="shared" si="11"/>
        <v>12213096.337831343</v>
      </c>
      <c r="U90" s="68">
        <f t="shared" si="12"/>
        <v>0.87051740221812779</v>
      </c>
      <c r="V90" s="148">
        <f t="shared" si="13"/>
        <v>1.2178521374045695E-2</v>
      </c>
      <c r="W90" s="165">
        <f t="shared" si="14"/>
        <v>2.5518926319930142E-2</v>
      </c>
      <c r="X90" s="165">
        <f t="shared" si="15"/>
        <v>-3.4465536586765808E-2</v>
      </c>
      <c r="Y90" s="165">
        <f t="shared" si="16"/>
        <v>4.65487143667941E-2</v>
      </c>
    </row>
    <row r="91" spans="1:26" x14ac:dyDescent="0.2">
      <c r="A91" s="162">
        <v>6.4530000000000004E-3</v>
      </c>
      <c r="B91" s="7">
        <f t="shared" si="20"/>
        <v>6.7685000000000002E-3</v>
      </c>
      <c r="C91" s="7">
        <f t="shared" si="1"/>
        <v>7.2758142591799571</v>
      </c>
      <c r="D91" s="163">
        <f t="shared" si="21"/>
        <v>7.208517165876108</v>
      </c>
      <c r="E91" s="164">
        <f t="shared" si="17"/>
        <v>99.24392150341923</v>
      </c>
      <c r="F91" s="162">
        <f t="shared" si="3"/>
        <v>1.2990696063479332E-2</v>
      </c>
      <c r="G91" s="162">
        <v>1.2999999999999999E-2</v>
      </c>
      <c r="H91" s="168">
        <f t="shared" si="4"/>
        <v>6.4530000000000003</v>
      </c>
      <c r="I91" s="162">
        <f t="shared" si="0"/>
        <v>9.3643655570269949E-2</v>
      </c>
      <c r="J91" s="165">
        <f t="shared" si="5"/>
        <v>0.27740860541358042</v>
      </c>
      <c r="K91" s="165">
        <f t="shared" si="6"/>
        <v>1.2819281449280722</v>
      </c>
      <c r="L91" s="165">
        <f t="shared" si="7"/>
        <v>5.923896147016495</v>
      </c>
      <c r="M91" s="184">
        <f t="shared" si="18"/>
        <v>6.7611428028107783</v>
      </c>
      <c r="N91" s="162">
        <v>9.6517512315323281E-2</v>
      </c>
      <c r="O91" s="166">
        <f t="shared" si="19"/>
        <v>1.2986755179366941E-2</v>
      </c>
      <c r="Q91" s="162">
        <f t="shared" si="8"/>
        <v>8.7927526305659864E-2</v>
      </c>
      <c r="R91" s="165">
        <f t="shared" si="9"/>
        <v>386.7880105396876</v>
      </c>
      <c r="S91" s="165">
        <f t="shared" si="10"/>
        <v>-66741.08988136788</v>
      </c>
      <c r="T91" s="165">
        <f t="shared" si="11"/>
        <v>11516316.321019398</v>
      </c>
      <c r="U91" s="68">
        <f t="shared" si="12"/>
        <v>0.83002010881258093</v>
      </c>
      <c r="V91" s="148">
        <f t="shared" si="13"/>
        <v>1.0782538960160282E-2</v>
      </c>
      <c r="W91" s="165">
        <f t="shared" si="14"/>
        <v>2.5138506583970047E-2</v>
      </c>
      <c r="X91" s="165">
        <f t="shared" si="15"/>
        <v>-3.4969788017663414E-2</v>
      </c>
      <c r="Y91" s="165">
        <f t="shared" si="16"/>
        <v>4.8645931687131633E-2</v>
      </c>
    </row>
    <row r="92" spans="1:26" x14ac:dyDescent="0.2">
      <c r="A92" s="162">
        <v>5.8780000000000004E-3</v>
      </c>
      <c r="B92" s="7">
        <f t="shared" si="20"/>
        <v>6.1655000000000008E-3</v>
      </c>
      <c r="C92" s="7">
        <f t="shared" si="1"/>
        <v>7.4104589256728426</v>
      </c>
      <c r="D92" s="163">
        <f t="shared" si="21"/>
        <v>7.3431365924263998</v>
      </c>
      <c r="E92" s="164">
        <f t="shared" si="17"/>
        <v>99.255912915170128</v>
      </c>
      <c r="F92" s="162">
        <f t="shared" si="3"/>
        <v>1.1991411750903997E-2</v>
      </c>
      <c r="G92" s="162">
        <v>1.2E-2</v>
      </c>
      <c r="H92" s="168">
        <f t="shared" si="4"/>
        <v>5.8780000000000001</v>
      </c>
      <c r="I92" s="162">
        <f t="shared" si="0"/>
        <v>8.8054574422915075E-2</v>
      </c>
      <c r="J92" s="165">
        <f t="shared" si="5"/>
        <v>0.27120621018841851</v>
      </c>
      <c r="K92" s="165">
        <f t="shared" si="6"/>
        <v>1.2897759873058305</v>
      </c>
      <c r="L92" s="165">
        <f t="shared" si="7"/>
        <v>6.1337905805144004</v>
      </c>
      <c r="M92" s="184">
        <f t="shared" si="18"/>
        <v>6.1587932259493821</v>
      </c>
      <c r="N92" s="162">
        <v>8.905968623374777E-2</v>
      </c>
      <c r="O92" s="166">
        <f t="shared" si="19"/>
        <v>1.1983279652818977E-2</v>
      </c>
      <c r="Q92" s="162">
        <f t="shared" si="8"/>
        <v>7.3933049150198604E-2</v>
      </c>
      <c r="R92" s="165">
        <f t="shared" si="9"/>
        <v>359.53483387201805</v>
      </c>
      <c r="S92" s="165">
        <f t="shared" si="10"/>
        <v>-62255.296069011551</v>
      </c>
      <c r="T92" s="165">
        <f t="shared" si="11"/>
        <v>10779823.047743706</v>
      </c>
      <c r="U92" s="68">
        <f t="shared" si="12"/>
        <v>0.78949562342185919</v>
      </c>
      <c r="V92" s="148">
        <f t="shared" si="13"/>
        <v>9.4671670959881587E-3</v>
      </c>
      <c r="W92" s="165">
        <f t="shared" si="14"/>
        <v>2.4576451369526839E-2</v>
      </c>
      <c r="X92" s="165">
        <f t="shared" si="15"/>
        <v>-3.5183869739351184E-2</v>
      </c>
      <c r="Y92" s="165">
        <f t="shared" si="16"/>
        <v>5.036954567698701E-2</v>
      </c>
    </row>
    <row r="93" spans="1:26" x14ac:dyDescent="0.2">
      <c r="A93" s="162">
        <v>5.3550000000000004E-3</v>
      </c>
      <c r="B93" s="7">
        <f t="shared" si="20"/>
        <v>5.6165E-3</v>
      </c>
      <c r="C93" s="7">
        <f t="shared" si="1"/>
        <v>7.5448977096865564</v>
      </c>
      <c r="D93" s="163">
        <f t="shared" si="21"/>
        <v>7.4776783176796995</v>
      </c>
      <c r="E93" s="164">
        <f t="shared" si="17"/>
        <v>99.267904326921027</v>
      </c>
      <c r="F93" s="162">
        <f t="shared" si="3"/>
        <v>1.1991411750903997E-2</v>
      </c>
      <c r="G93" s="162">
        <v>1.2E-2</v>
      </c>
      <c r="H93" s="168">
        <f t="shared" si="4"/>
        <v>5.3550000000000004</v>
      </c>
      <c r="I93" s="162">
        <f t="shared" si="0"/>
        <v>8.9667919648104388E-2</v>
      </c>
      <c r="J93" s="165">
        <f t="shared" si="5"/>
        <v>0.28676845151261143</v>
      </c>
      <c r="K93" s="165">
        <f t="shared" si="6"/>
        <v>1.4023676957903519</v>
      </c>
      <c r="L93" s="165">
        <f t="shared" si="7"/>
        <v>6.857920192486211</v>
      </c>
      <c r="M93" s="184">
        <f t="shared" si="18"/>
        <v>5.6104090759943661</v>
      </c>
      <c r="N93" s="162">
        <v>8.9196074175148604E-2</v>
      </c>
      <c r="O93" s="166">
        <f t="shared" si="19"/>
        <v>1.2001631108030585E-2</v>
      </c>
      <c r="Q93" s="162">
        <f t="shared" si="8"/>
        <v>6.7349764098952311E-2</v>
      </c>
      <c r="R93" s="165">
        <f t="shared" si="9"/>
        <v>361.81830707639608</v>
      </c>
      <c r="S93" s="165">
        <f t="shared" si="10"/>
        <v>-62849.329388478218</v>
      </c>
      <c r="T93" s="165">
        <f t="shared" si="11"/>
        <v>10917187.238254923</v>
      </c>
      <c r="U93" s="68">
        <f t="shared" si="12"/>
        <v>0.74899452845223369</v>
      </c>
      <c r="V93" s="148">
        <f t="shared" si="13"/>
        <v>8.9815017898449128E-3</v>
      </c>
      <c r="W93" s="165">
        <f t="shared" si="14"/>
        <v>2.5986687023198462E-2</v>
      </c>
      <c r="X93" s="165">
        <f t="shared" si="15"/>
        <v>-3.8255265116563367E-2</v>
      </c>
      <c r="Y93" s="165">
        <f t="shared" si="16"/>
        <v>5.6315963163450035E-2</v>
      </c>
    </row>
    <row r="94" spans="1:26" x14ac:dyDescent="0.2">
      <c r="A94" s="162">
        <v>4.8780000000000004E-3</v>
      </c>
      <c r="B94" s="7">
        <f t="shared" si="20"/>
        <v>5.1165000000000004E-3</v>
      </c>
      <c r="C94" s="7">
        <f t="shared" si="1"/>
        <v>7.6794945265279901</v>
      </c>
      <c r="D94" s="163">
        <f t="shared" si="21"/>
        <v>7.6121961181072733</v>
      </c>
      <c r="E94" s="164">
        <f t="shared" si="17"/>
        <v>99.279895738671925</v>
      </c>
      <c r="F94" s="162">
        <f t="shared" si="3"/>
        <v>1.1991411750903997E-2</v>
      </c>
      <c r="G94" s="162">
        <v>1.2E-2</v>
      </c>
      <c r="H94" s="168">
        <f t="shared" si="4"/>
        <v>4.8780000000000001</v>
      </c>
      <c r="I94" s="162">
        <f t="shared" ref="I94:I157" si="22">D94*F94</f>
        <v>9.1280977980857353E-2</v>
      </c>
      <c r="J94" s="165">
        <f t="shared" si="5"/>
        <v>0.30276193419768999</v>
      </c>
      <c r="K94" s="165">
        <f t="shared" si="6"/>
        <v>1.5213065977703821</v>
      </c>
      <c r="L94" s="165">
        <f t="shared" si="7"/>
        <v>7.6442032600720289</v>
      </c>
      <c r="M94" s="184">
        <f t="shared" si="18"/>
        <v>5.1109382700243975</v>
      </c>
      <c r="N94" s="162">
        <v>8.9091347271836874E-2</v>
      </c>
      <c r="O94" s="166">
        <f t="shared" si="19"/>
        <v>1.1987539751743248E-2</v>
      </c>
      <c r="Q94" s="162">
        <f t="shared" si="8"/>
        <v>6.1354058223500305E-2</v>
      </c>
      <c r="R94" s="165">
        <f t="shared" si="9"/>
        <v>363.90426251391585</v>
      </c>
      <c r="S94" s="165">
        <f t="shared" si="10"/>
        <v>-63393.620566207719</v>
      </c>
      <c r="T94" s="165">
        <f t="shared" si="11"/>
        <v>11043429.66672075</v>
      </c>
      <c r="U94" s="68">
        <f t="shared" si="12"/>
        <v>0.70850063557279286</v>
      </c>
      <c r="V94" s="148">
        <f t="shared" si="13"/>
        <v>8.4959228469305391E-3</v>
      </c>
      <c r="W94" s="165">
        <f t="shared" si="14"/>
        <v>2.7436001362889009E-2</v>
      </c>
      <c r="X94" s="165">
        <f t="shared" si="15"/>
        <v>-4.1499805932483015E-2</v>
      </c>
      <c r="Y94" s="165">
        <f t="shared" si="16"/>
        <v>6.2772773249796979E-2</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99.291887150422824</v>
      </c>
      <c r="F95" s="162">
        <f t="shared" ref="F95:F158" si="24">(G95*100)/$A$10</f>
        <v>1.1991411750903997E-2</v>
      </c>
      <c r="G95" s="162">
        <v>1.2E-2</v>
      </c>
      <c r="H95" s="168">
        <f t="shared" ref="H95:H158" si="25">A95*1000</f>
        <v>4.444</v>
      </c>
      <c r="I95" s="162">
        <f t="shared" si="22"/>
        <v>9.2893989291647716E-2</v>
      </c>
      <c r="J95" s="165">
        <f t="shared" ref="J95:J158" si="26">(F95)*(D95-$B$4)^2</f>
        <v>0.31918890180181569</v>
      </c>
      <c r="K95" s="165">
        <f t="shared" ref="K95:K158" si="27">(F95)*(D95-$B$4)^3</f>
        <v>1.6467835342325241</v>
      </c>
      <c r="L95" s="165">
        <f t="shared" ref="L95:L158" si="28">(F95)*(D95-$B$4)^4</f>
        <v>8.4962102169303435</v>
      </c>
      <c r="M95" s="184">
        <f t="shared" si="18"/>
        <v>4.6559458759740791</v>
      </c>
      <c r="N95" s="162">
        <v>8.920127781141457E-2</v>
      </c>
      <c r="O95" s="166">
        <f t="shared" si="19"/>
        <v>1.2002331274752741E-2</v>
      </c>
      <c r="Q95" s="162">
        <f t="shared" ref="Q95:Q158" si="29">(B95*1000)*F95</f>
        <v>5.5891970170963534E-2</v>
      </c>
      <c r="R95" s="165">
        <f t="shared" ref="R95:R158" si="30">(F95)*((B95*1000)-$B$15)^2</f>
        <v>365.80978694263064</v>
      </c>
      <c r="S95" s="165">
        <f t="shared" ref="S95:S158" si="31">(F95)*((B95*1000)-$B$15)^3</f>
        <v>-63892.19712386121</v>
      </c>
      <c r="T95" s="165">
        <f t="shared" ref="T95:T158" si="32">(F95)*((B95*1000)-$B$15)^4</f>
        <v>11159386.651277717</v>
      </c>
      <c r="U95" s="68">
        <f t="shared" ref="U95:U158" si="33">LOG(((2^(-D95))*1000),10)</f>
        <v>0.66800792312327117</v>
      </c>
      <c r="V95" s="148">
        <f t="shared" ref="V95:V158" si="34">U95*F95</f>
        <v>8.0103580590373674E-3</v>
      </c>
      <c r="W95" s="165">
        <f t="shared" ref="W95:W158" si="35">(F95)*(U95-LOG($E$15))^2</f>
        <v>2.892459769772629E-2</v>
      </c>
      <c r="X95" s="165">
        <f t="shared" ref="X95:X158" si="36">(F95)*(U95-LOG($E$15))^3</f>
        <v>-4.4922698148827274E-2</v>
      </c>
      <c r="Y95" s="165">
        <f t="shared" ref="Y95:Y158" si="37">(F95)*(U95-LOG($E$15))^4</f>
        <v>6.9769295672149831E-2</v>
      </c>
    </row>
    <row r="96" spans="1:26" x14ac:dyDescent="0.2">
      <c r="A96" s="162">
        <v>4.0480000000000004E-3</v>
      </c>
      <c r="B96" s="7">
        <f t="shared" si="20"/>
        <v>4.2459999999999998E-3</v>
      </c>
      <c r="C96" s="7">
        <f t="shared" si="23"/>
        <v>7.9485749946298645</v>
      </c>
      <c r="D96" s="163">
        <f t="shared" si="21"/>
        <v>7.8812502312824737</v>
      </c>
      <c r="E96" s="164">
        <f t="shared" ref="E96:E159" si="38">F96+E95</f>
        <v>99.304877846486306</v>
      </c>
      <c r="F96" s="162">
        <f t="shared" si="24"/>
        <v>1.2990696063479332E-2</v>
      </c>
      <c r="G96" s="162">
        <v>1.2999999999999999E-2</v>
      </c>
      <c r="H96" s="168">
        <f t="shared" si="25"/>
        <v>4.048</v>
      </c>
      <c r="I96" s="162">
        <f t="shared" si="22"/>
        <v>0.10238292635481681</v>
      </c>
      <c r="J96" s="165">
        <f t="shared" si="26"/>
        <v>0.36405759027437457</v>
      </c>
      <c r="K96" s="165">
        <f t="shared" si="27"/>
        <v>1.9272538602813243</v>
      </c>
      <c r="L96" s="165">
        <f t="shared" si="28"/>
        <v>10.202527130858481</v>
      </c>
      <c r="M96" s="184">
        <f t="shared" ref="M96:M159" si="39">((2^(-D96))*1000)</f>
        <v>4.2413809072046318</v>
      </c>
      <c r="N96" s="162">
        <v>9.647784424022568E-2</v>
      </c>
      <c r="O96" s="166">
        <f t="shared" ref="O96:O159" si="40">(N96*100)/$A$13</f>
        <v>1.298141770674284E-2</v>
      </c>
      <c r="Q96" s="162">
        <f t="shared" si="29"/>
        <v>5.515849548553324E-2</v>
      </c>
      <c r="R96" s="165">
        <f t="shared" si="30"/>
        <v>398.17940167165642</v>
      </c>
      <c r="S96" s="165">
        <f t="shared" si="31"/>
        <v>-69711.106072548573</v>
      </c>
      <c r="T96" s="165">
        <f t="shared" si="32"/>
        <v>12204645.16611393</v>
      </c>
      <c r="U96" s="68">
        <f t="shared" si="33"/>
        <v>0.62750727705028608</v>
      </c>
      <c r="V96" s="148">
        <f t="shared" si="34"/>
        <v>8.1517563137817866E-3</v>
      </c>
      <c r="W96" s="165">
        <f t="shared" si="35"/>
        <v>3.2990555993792567E-2</v>
      </c>
      <c r="X96" s="165">
        <f t="shared" si="36"/>
        <v>-5.2573663521556367E-2</v>
      </c>
      <c r="Y96" s="165">
        <f t="shared" si="37"/>
        <v>8.3781252325601727E-2</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99.319867111174929</v>
      </c>
      <c r="F97" s="162">
        <f t="shared" si="24"/>
        <v>1.4989264688629997E-2</v>
      </c>
      <c r="G97" s="162">
        <v>1.4999999999999999E-2</v>
      </c>
      <c r="H97" s="168">
        <f t="shared" si="25"/>
        <v>3.6869999999999998</v>
      </c>
      <c r="I97" s="162">
        <f t="shared" si="22"/>
        <v>0.12015328518859955</v>
      </c>
      <c r="J97" s="165">
        <f t="shared" si="26"/>
        <v>0.44171634436923529</v>
      </c>
      <c r="K97" s="165">
        <f t="shared" si="27"/>
        <v>2.3978667169969743</v>
      </c>
      <c r="L97" s="165">
        <f t="shared" si="28"/>
        <v>13.016871269937795</v>
      </c>
      <c r="M97" s="184">
        <f t="shared" si="39"/>
        <v>3.8632856482533078</v>
      </c>
      <c r="N97" s="162">
        <v>0.11122778489312363</v>
      </c>
      <c r="O97" s="166">
        <f t="shared" si="40"/>
        <v>1.4966071720032883E-2</v>
      </c>
      <c r="Q97" s="162">
        <f t="shared" si="29"/>
        <v>5.7970981183276517E-2</v>
      </c>
      <c r="R97" s="165">
        <f t="shared" si="30"/>
        <v>461.4264680597521</v>
      </c>
      <c r="S97" s="165">
        <f t="shared" si="31"/>
        <v>-80958.71188759357</v>
      </c>
      <c r="T97" s="165">
        <f t="shared" si="32"/>
        <v>14204458.313929314</v>
      </c>
      <c r="U97" s="68">
        <f t="shared" si="33"/>
        <v>0.5869568207189293</v>
      </c>
      <c r="V97" s="148">
        <f t="shared" si="34"/>
        <v>8.7980511465527746E-3</v>
      </c>
      <c r="W97" s="165">
        <f t="shared" si="35"/>
        <v>4.0027919157801302E-2</v>
      </c>
      <c r="X97" s="165">
        <f t="shared" si="36"/>
        <v>-6.5411537393696567E-2</v>
      </c>
      <c r="Y97" s="165">
        <f t="shared" si="37"/>
        <v>0.10689212215452037</v>
      </c>
    </row>
    <row r="98" spans="1:25" x14ac:dyDescent="0.2">
      <c r="A98" s="162">
        <v>3.359E-3</v>
      </c>
      <c r="B98" s="7">
        <f t="shared" si="41"/>
        <v>3.5230000000000001E-3</v>
      </c>
      <c r="C98" s="7">
        <f t="shared" si="23"/>
        <v>8.2177524890896745</v>
      </c>
      <c r="D98" s="163">
        <f t="shared" si="21"/>
        <v>8.1505446786600153</v>
      </c>
      <c r="E98" s="164">
        <f t="shared" si="38"/>
        <v>99.336854944488707</v>
      </c>
      <c r="F98" s="162">
        <f t="shared" si="24"/>
        <v>1.6987833313780665E-2</v>
      </c>
      <c r="G98" s="162">
        <v>1.7000000000000001E-2</v>
      </c>
      <c r="H98" s="168">
        <f t="shared" si="25"/>
        <v>3.359</v>
      </c>
      <c r="I98" s="162">
        <f t="shared" si="22"/>
        <v>0.13846009441759835</v>
      </c>
      <c r="J98" s="165">
        <f t="shared" si="26"/>
        <v>0.52574280772462501</v>
      </c>
      <c r="K98" s="165">
        <f t="shared" si="27"/>
        <v>2.9247652542481752</v>
      </c>
      <c r="L98" s="165">
        <f t="shared" si="28"/>
        <v>16.270791852540114</v>
      </c>
      <c r="M98" s="184">
        <f t="shared" si="39"/>
        <v>3.5191807285219108</v>
      </c>
      <c r="N98" s="162">
        <v>0.12638288024247302</v>
      </c>
      <c r="O98" s="166">
        <f t="shared" si="40"/>
        <v>1.7005240657364851E-2</v>
      </c>
      <c r="Q98" s="162">
        <f t="shared" si="29"/>
        <v>5.9848136764449285E-2</v>
      </c>
      <c r="R98" s="165">
        <f t="shared" si="30"/>
        <v>525.00562481244231</v>
      </c>
      <c r="S98" s="165">
        <f t="shared" si="31"/>
        <v>-92294.73752630371</v>
      </c>
      <c r="T98" s="165">
        <f t="shared" si="32"/>
        <v>16225194.878802402</v>
      </c>
      <c r="U98" s="68">
        <f t="shared" si="33"/>
        <v>0.54644157072389055</v>
      </c>
      <c r="V98" s="148">
        <f t="shared" si="34"/>
        <v>9.2828583191779408E-3</v>
      </c>
      <c r="W98" s="165">
        <f t="shared" si="35"/>
        <v>4.7642318138460246E-2</v>
      </c>
      <c r="X98" s="165">
        <f t="shared" si="36"/>
        <v>-7.9784831425340846E-2</v>
      </c>
      <c r="Y98" s="165">
        <f t="shared" si="37"/>
        <v>0.13361271185566592</v>
      </c>
    </row>
    <row r="99" spans="1:25" x14ac:dyDescent="0.2">
      <c r="A99" s="162">
        <v>3.0600000000000002E-3</v>
      </c>
      <c r="B99" s="7">
        <f t="shared" si="41"/>
        <v>3.2095000000000001E-3</v>
      </c>
      <c r="C99" s="7">
        <f t="shared" si="23"/>
        <v>8.352252631744161</v>
      </c>
      <c r="D99" s="163">
        <f t="shared" si="21"/>
        <v>8.2850025604169169</v>
      </c>
      <c r="E99" s="164">
        <f t="shared" si="38"/>
        <v>99.356840630740209</v>
      </c>
      <c r="F99" s="162">
        <f t="shared" si="24"/>
        <v>1.9985686251506662E-2</v>
      </c>
      <c r="G99" s="162">
        <v>0.02</v>
      </c>
      <c r="H99" s="168">
        <f t="shared" si="25"/>
        <v>3.06</v>
      </c>
      <c r="I99" s="162">
        <f t="shared" si="22"/>
        <v>0.16558146176542188</v>
      </c>
      <c r="J99" s="165">
        <f t="shared" si="26"/>
        <v>0.64878101778025532</v>
      </c>
      <c r="K99" s="165">
        <f t="shared" si="27"/>
        <v>3.69647411523172</v>
      </c>
      <c r="L99" s="165">
        <f t="shared" si="28"/>
        <v>21.060913482530644</v>
      </c>
      <c r="M99" s="184">
        <f t="shared" si="39"/>
        <v>3.2060162195472452</v>
      </c>
      <c r="N99" s="162">
        <v>0.14859230523529859</v>
      </c>
      <c r="O99" s="166">
        <f t="shared" si="40"/>
        <v>1.9993593321428985E-2</v>
      </c>
      <c r="Q99" s="162">
        <f t="shared" si="29"/>
        <v>6.4144060024210636E-2</v>
      </c>
      <c r="R99" s="165">
        <f t="shared" si="30"/>
        <v>619.85856486545583</v>
      </c>
      <c r="S99" s="165">
        <f t="shared" si="31"/>
        <v>-109163.98397208274</v>
      </c>
      <c r="T99" s="165">
        <f t="shared" si="32"/>
        <v>19224991.106227186</v>
      </c>
      <c r="U99" s="68">
        <f t="shared" si="33"/>
        <v>0.50596571516162225</v>
      </c>
      <c r="V99" s="148">
        <f t="shared" si="34"/>
        <v>1.0112072037239369E-2</v>
      </c>
      <c r="W99" s="165">
        <f t="shared" si="35"/>
        <v>5.87919248673218E-2</v>
      </c>
      <c r="X99" s="165">
        <f t="shared" si="36"/>
        <v>-0.10083631967506743</v>
      </c>
      <c r="Y99" s="165">
        <f t="shared" si="37"/>
        <v>0.17294829840252476</v>
      </c>
    </row>
    <row r="100" spans="1:25" x14ac:dyDescent="0.2">
      <c r="A100" s="162">
        <v>2.787E-3</v>
      </c>
      <c r="B100" s="7">
        <f t="shared" si="41"/>
        <v>2.9234999999999999E-3</v>
      </c>
      <c r="C100" s="7">
        <f t="shared" si="23"/>
        <v>8.4870712822203664</v>
      </c>
      <c r="D100" s="163">
        <f t="shared" si="21"/>
        <v>8.4196619569822637</v>
      </c>
      <c r="E100" s="164">
        <f t="shared" si="38"/>
        <v>99.379824169929435</v>
      </c>
      <c r="F100" s="162">
        <f t="shared" si="24"/>
        <v>2.2983539189232662E-2</v>
      </c>
      <c r="G100" s="162">
        <v>2.3E-2</v>
      </c>
      <c r="H100" s="168">
        <f t="shared" si="25"/>
        <v>2.7869999999999999</v>
      </c>
      <c r="I100" s="162">
        <f t="shared" si="22"/>
        <v>0.19351363054839321</v>
      </c>
      <c r="J100" s="165">
        <f t="shared" si="26"/>
        <v>0.7817823065789844</v>
      </c>
      <c r="K100" s="165">
        <f t="shared" si="27"/>
        <v>4.5595323665102789</v>
      </c>
      <c r="L100" s="165">
        <f t="shared" si="28"/>
        <v>26.592230632882014</v>
      </c>
      <c r="M100" s="184">
        <f t="shared" si="39"/>
        <v>2.9203116272069298</v>
      </c>
      <c r="N100" s="162">
        <v>0.17047744587303296</v>
      </c>
      <c r="O100" s="166">
        <f t="shared" si="40"/>
        <v>2.2938312437269147E-2</v>
      </c>
      <c r="Q100" s="162">
        <f t="shared" si="29"/>
        <v>6.7192376819721678E-2</v>
      </c>
      <c r="R100" s="165">
        <f t="shared" si="30"/>
        <v>715.15448921743257</v>
      </c>
      <c r="S100" s="165">
        <f t="shared" si="31"/>
        <v>-126151.18979791131</v>
      </c>
      <c r="T100" s="165">
        <f t="shared" si="32"/>
        <v>22252706.131849762</v>
      </c>
      <c r="U100" s="68">
        <f t="shared" si="33"/>
        <v>0.46542919759744172</v>
      </c>
      <c r="V100" s="148">
        <f t="shared" si="34"/>
        <v>1.0697210202793914E-2</v>
      </c>
      <c r="W100" s="165">
        <f t="shared" si="35"/>
        <v>7.0844376409546619E-2</v>
      </c>
      <c r="X100" s="165">
        <f t="shared" si="36"/>
        <v>-0.12437973294165097</v>
      </c>
      <c r="Y100" s="165">
        <f t="shared" si="37"/>
        <v>0.21837044449658974</v>
      </c>
    </row>
    <row r="101" spans="1:25" x14ac:dyDescent="0.2">
      <c r="A101" s="162">
        <v>2.539E-3</v>
      </c>
      <c r="B101" s="7">
        <f t="shared" si="41"/>
        <v>2.663E-3</v>
      </c>
      <c r="C101" s="7">
        <f t="shared" si="23"/>
        <v>8.6215238896766682</v>
      </c>
      <c r="D101" s="163">
        <f t="shared" si="21"/>
        <v>8.5542975859485182</v>
      </c>
      <c r="E101" s="164">
        <f t="shared" si="38"/>
        <v>99.406804846368971</v>
      </c>
      <c r="F101" s="162">
        <f t="shared" si="24"/>
        <v>2.6980676439533998E-2</v>
      </c>
      <c r="G101" s="162">
        <v>2.7E-2</v>
      </c>
      <c r="H101" s="168">
        <f t="shared" si="25"/>
        <v>2.5390000000000001</v>
      </c>
      <c r="I101" s="162">
        <f t="shared" si="22"/>
        <v>0.23080073533396375</v>
      </c>
      <c r="J101" s="165">
        <f t="shared" si="26"/>
        <v>0.96060535646905321</v>
      </c>
      <c r="K101" s="165">
        <f t="shared" si="27"/>
        <v>5.7318008047299038</v>
      </c>
      <c r="L101" s="165">
        <f t="shared" si="28"/>
        <v>34.200871610651674</v>
      </c>
      <c r="M101" s="184">
        <f t="shared" si="39"/>
        <v>2.6601114638300376</v>
      </c>
      <c r="N101" s="162">
        <v>0.20067053328291126</v>
      </c>
      <c r="O101" s="166">
        <f t="shared" si="40"/>
        <v>2.7000893671442375E-2</v>
      </c>
      <c r="Q101" s="162">
        <f t="shared" si="29"/>
        <v>7.1849541358479027E-2</v>
      </c>
      <c r="R101" s="165">
        <f t="shared" si="30"/>
        <v>842.01061625737248</v>
      </c>
      <c r="S101" s="165">
        <f t="shared" si="31"/>
        <v>-148747.58859215066</v>
      </c>
      <c r="T101" s="165">
        <f t="shared" si="32"/>
        <v>26277394.470780198</v>
      </c>
      <c r="U101" s="68">
        <f t="shared" si="33"/>
        <v>0.42489983479351273</v>
      </c>
      <c r="V101" s="148">
        <f t="shared" si="34"/>
        <v>1.1464084961775218E-2</v>
      </c>
      <c r="W101" s="165">
        <f t="shared" si="35"/>
        <v>8.704915279103316E-2</v>
      </c>
      <c r="X101" s="165">
        <f t="shared" si="36"/>
        <v>-0.15635810781900247</v>
      </c>
      <c r="Y101" s="165">
        <f t="shared" si="37"/>
        <v>0.28085118690847444</v>
      </c>
    </row>
    <row r="102" spans="1:25" x14ac:dyDescent="0.2">
      <c r="A102" s="162">
        <v>2.313E-3</v>
      </c>
      <c r="B102" s="7">
        <f t="shared" si="41"/>
        <v>2.4260000000000002E-3</v>
      </c>
      <c r="C102" s="7">
        <f t="shared" si="23"/>
        <v>8.7560190186879847</v>
      </c>
      <c r="D102" s="163">
        <f t="shared" si="21"/>
        <v>8.6887714541823264</v>
      </c>
      <c r="E102" s="164">
        <f t="shared" si="38"/>
        <v>99.437782660058801</v>
      </c>
      <c r="F102" s="162">
        <f t="shared" si="24"/>
        <v>3.0977813689835328E-2</v>
      </c>
      <c r="G102" s="162">
        <v>3.1E-2</v>
      </c>
      <c r="H102" s="168">
        <f t="shared" si="25"/>
        <v>2.3130000000000002</v>
      </c>
      <c r="I102" s="162">
        <f t="shared" si="22"/>
        <v>0.26915914330121971</v>
      </c>
      <c r="J102" s="165">
        <f t="shared" si="26"/>
        <v>1.1531898411269936</v>
      </c>
      <c r="K102" s="165">
        <f t="shared" si="27"/>
        <v>7.0359999885947815</v>
      </c>
      <c r="L102" s="165">
        <f t="shared" si="28"/>
        <v>42.929007934309453</v>
      </c>
      <c r="M102" s="184">
        <f t="shared" si="39"/>
        <v>2.4233668727619433</v>
      </c>
      <c r="N102" s="162">
        <v>0.23032665879839279</v>
      </c>
      <c r="O102" s="166">
        <f t="shared" si="40"/>
        <v>3.0991224880766246E-2</v>
      </c>
      <c r="Q102" s="162">
        <f t="shared" si="29"/>
        <v>7.5152176011540506E-2</v>
      </c>
      <c r="R102" s="165">
        <f t="shared" si="30"/>
        <v>969.34861900119677</v>
      </c>
      <c r="S102" s="165">
        <f t="shared" si="31"/>
        <v>-171472.55227798191</v>
      </c>
      <c r="T102" s="165">
        <f t="shared" si="32"/>
        <v>30332571.386980999</v>
      </c>
      <c r="U102" s="68">
        <f t="shared" si="33"/>
        <v>0.38441916682217081</v>
      </c>
      <c r="V102" s="148">
        <f t="shared" si="34"/>
        <v>1.1908465328618934E-2</v>
      </c>
      <c r="W102" s="165">
        <f t="shared" si="35"/>
        <v>0.10450097743189597</v>
      </c>
      <c r="X102" s="165">
        <f t="shared" si="36"/>
        <v>-0.1919354287265822</v>
      </c>
      <c r="Y102" s="165">
        <f t="shared" si="37"/>
        <v>0.35252501656709662</v>
      </c>
    </row>
    <row r="103" spans="1:25" x14ac:dyDescent="0.2">
      <c r="A103" s="162">
        <v>2.1070000000000004E-3</v>
      </c>
      <c r="B103" s="7">
        <f t="shared" si="41"/>
        <v>2.2100000000000002E-3</v>
      </c>
      <c r="C103" s="7">
        <f t="shared" si="23"/>
        <v>8.8905939705068686</v>
      </c>
      <c r="D103" s="163">
        <f t="shared" si="21"/>
        <v>8.8233064945974267</v>
      </c>
      <c r="E103" s="164">
        <f t="shared" si="38"/>
        <v>99.47375689531151</v>
      </c>
      <c r="F103" s="162">
        <f t="shared" si="24"/>
        <v>3.597423525271199E-2</v>
      </c>
      <c r="G103" s="162">
        <v>3.5999999999999997E-2</v>
      </c>
      <c r="H103" s="168">
        <f t="shared" si="25"/>
        <v>2.1070000000000002</v>
      </c>
      <c r="I103" s="162">
        <f t="shared" si="22"/>
        <v>0.3174117035434294</v>
      </c>
      <c r="J103" s="165">
        <f t="shared" si="26"/>
        <v>1.3988977688151372</v>
      </c>
      <c r="K103" s="165">
        <f t="shared" si="27"/>
        <v>8.7233476573038811</v>
      </c>
      <c r="L103" s="165">
        <f t="shared" si="28"/>
        <v>54.397680835993398</v>
      </c>
      <c r="M103" s="184">
        <f t="shared" si="39"/>
        <v>2.2075984689249979</v>
      </c>
      <c r="N103" s="162">
        <v>0.26731746708055659</v>
      </c>
      <c r="O103" s="166">
        <f t="shared" si="40"/>
        <v>3.5968462270369921E-2</v>
      </c>
      <c r="Q103" s="162">
        <f t="shared" si="29"/>
        <v>7.9503059908493504E-2</v>
      </c>
      <c r="R103" s="165">
        <f t="shared" si="30"/>
        <v>1128.4459450410925</v>
      </c>
      <c r="S103" s="165">
        <f t="shared" si="31"/>
        <v>-199859.75708877546</v>
      </c>
      <c r="T103" s="165">
        <f t="shared" si="32"/>
        <v>35397284.804926805</v>
      </c>
      <c r="U103" s="68">
        <f t="shared" si="33"/>
        <v>0.34392008418935954</v>
      </c>
      <c r="V103" s="148">
        <f t="shared" si="34"/>
        <v>1.2372262016760534E-2</v>
      </c>
      <c r="W103" s="165">
        <f t="shared" si="35"/>
        <v>0.12676679845324942</v>
      </c>
      <c r="X103" s="165">
        <f t="shared" si="36"/>
        <v>-0.23796467811962571</v>
      </c>
      <c r="Y103" s="165">
        <f t="shared" si="37"/>
        <v>0.44670362211175291</v>
      </c>
    </row>
    <row r="104" spans="1:25" x14ac:dyDescent="0.2">
      <c r="A104" s="162">
        <v>1.9190000000000001E-3</v>
      </c>
      <c r="B104" s="7">
        <f t="shared" si="41"/>
        <v>2.013E-3</v>
      </c>
      <c r="C104" s="7">
        <f t="shared" si="23"/>
        <v>9.0254295731287932</v>
      </c>
      <c r="D104" s="163">
        <f t="shared" si="21"/>
        <v>8.95801177181783</v>
      </c>
      <c r="E104" s="164">
        <f t="shared" si="38"/>
        <v>99.513728267814528</v>
      </c>
      <c r="F104" s="162">
        <f t="shared" si="24"/>
        <v>3.9971372503013324E-2</v>
      </c>
      <c r="G104" s="162">
        <v>0.04</v>
      </c>
      <c r="H104" s="168">
        <f t="shared" si="25"/>
        <v>1.919</v>
      </c>
      <c r="I104" s="162">
        <f t="shared" si="22"/>
        <v>0.35806402541770888</v>
      </c>
      <c r="J104" s="165">
        <f t="shared" si="26"/>
        <v>1.6222084518606794</v>
      </c>
      <c r="K104" s="165">
        <f t="shared" si="27"/>
        <v>10.334404568923263</v>
      </c>
      <c r="L104" s="165">
        <f t="shared" si="28"/>
        <v>65.83612461868394</v>
      </c>
      <c r="M104" s="184">
        <f t="shared" si="39"/>
        <v>2.0108040680285106</v>
      </c>
      <c r="N104" s="162">
        <v>0.29644523943050832</v>
      </c>
      <c r="O104" s="166">
        <f t="shared" si="40"/>
        <v>3.9887701788203007E-2</v>
      </c>
      <c r="Q104" s="162">
        <f t="shared" si="29"/>
        <v>8.0462372848565819E-2</v>
      </c>
      <c r="R104" s="165">
        <f t="shared" si="30"/>
        <v>1256.6196447174727</v>
      </c>
      <c r="S104" s="165">
        <f t="shared" si="31"/>
        <v>-222808.23413614393</v>
      </c>
      <c r="T104" s="165">
        <f t="shared" si="32"/>
        <v>39505596.946185037</v>
      </c>
      <c r="U104" s="68">
        <f t="shared" si="33"/>
        <v>0.30336975517178622</v>
      </c>
      <c r="V104" s="148">
        <f t="shared" si="34"/>
        <v>1.2126105490119419E-2</v>
      </c>
      <c r="W104" s="165">
        <f t="shared" si="35"/>
        <v>0.14700300225681168</v>
      </c>
      <c r="X104" s="165">
        <f t="shared" si="36"/>
        <v>-0.28191278777508721</v>
      </c>
      <c r="Y104" s="165">
        <f t="shared" si="37"/>
        <v>0.5406339917621561</v>
      </c>
    </row>
    <row r="105" spans="1:25" x14ac:dyDescent="0.2">
      <c r="A105" s="162">
        <v>1.748E-3</v>
      </c>
      <c r="B105" s="7">
        <f t="shared" si="41"/>
        <v>1.8335000000000001E-3</v>
      </c>
      <c r="C105" s="7">
        <f t="shared" si="23"/>
        <v>9.1600790998235748</v>
      </c>
      <c r="D105" s="163">
        <f t="shared" si="21"/>
        <v>9.0927543364761831</v>
      </c>
      <c r="E105" s="164">
        <f t="shared" si="38"/>
        <v>99.557696777567841</v>
      </c>
      <c r="F105" s="162">
        <f t="shared" si="24"/>
        <v>4.3968509753314657E-2</v>
      </c>
      <c r="G105" s="162">
        <v>4.3999999999999997E-2</v>
      </c>
      <c r="H105" s="168">
        <f t="shared" si="25"/>
        <v>1.748</v>
      </c>
      <c r="I105" s="162">
        <f t="shared" si="22"/>
        <v>0.39979485772784717</v>
      </c>
      <c r="J105" s="165">
        <f t="shared" si="26"/>
        <v>1.8607116471807505</v>
      </c>
      <c r="K105" s="165">
        <f t="shared" si="27"/>
        <v>12.104524704198862</v>
      </c>
      <c r="L105" s="165">
        <f t="shared" si="28"/>
        <v>78.743806723926852</v>
      </c>
      <c r="M105" s="184">
        <f t="shared" si="39"/>
        <v>1.8315053917474569</v>
      </c>
      <c r="N105" s="162">
        <v>0.32654039588999667</v>
      </c>
      <c r="O105" s="166">
        <f t="shared" si="40"/>
        <v>4.3937106084360654E-2</v>
      </c>
      <c r="Q105" s="162">
        <f t="shared" si="29"/>
        <v>8.0616262632702426E-2</v>
      </c>
      <c r="R105" s="165">
        <f t="shared" si="30"/>
        <v>1385.0817725145394</v>
      </c>
      <c r="S105" s="165">
        <f t="shared" si="31"/>
        <v>-245834.17001313542</v>
      </c>
      <c r="T105" s="165">
        <f t="shared" si="32"/>
        <v>43632397.98927667</v>
      </c>
      <c r="U105" s="68">
        <f t="shared" si="33"/>
        <v>0.26280820151692819</v>
      </c>
      <c r="V105" s="148">
        <f t="shared" si="34"/>
        <v>1.1555284971648141E-2</v>
      </c>
      <c r="W105" s="165">
        <f t="shared" si="35"/>
        <v>0.16861593721574286</v>
      </c>
      <c r="X105" s="165">
        <f t="shared" si="36"/>
        <v>-0.33019999181323462</v>
      </c>
      <c r="Y105" s="165">
        <f t="shared" si="37"/>
        <v>0.64662947283538508</v>
      </c>
    </row>
    <row r="106" spans="1:25" x14ac:dyDescent="0.2">
      <c r="A106" s="162">
        <v>1.593E-3</v>
      </c>
      <c r="B106" s="7">
        <f t="shared" si="41"/>
        <v>1.6705000000000001E-3</v>
      </c>
      <c r="C106" s="7">
        <f t="shared" si="23"/>
        <v>9.2940380177988651</v>
      </c>
      <c r="D106" s="163">
        <f t="shared" si="21"/>
        <v>9.2270585588112191</v>
      </c>
      <c r="E106" s="164">
        <f t="shared" si="38"/>
        <v>99.604663140258879</v>
      </c>
      <c r="F106" s="162">
        <f t="shared" si="24"/>
        <v>4.696636269104066E-2</v>
      </c>
      <c r="G106" s="162">
        <v>4.7E-2</v>
      </c>
      <c r="H106" s="168">
        <f t="shared" si="25"/>
        <v>1.593</v>
      </c>
      <c r="I106" s="162">
        <f t="shared" si="22"/>
        <v>0.43336137884459863</v>
      </c>
      <c r="J106" s="165">
        <f t="shared" si="26"/>
        <v>2.0704937774838323</v>
      </c>
      <c r="K106" s="165">
        <f t="shared" si="27"/>
        <v>13.747300650040023</v>
      </c>
      <c r="L106" s="165">
        <f t="shared" si="28"/>
        <v>91.276910473142735</v>
      </c>
      <c r="M106" s="184">
        <f t="shared" si="39"/>
        <v>1.6687012914239643</v>
      </c>
      <c r="N106" s="162">
        <v>0.35060273254598823</v>
      </c>
      <c r="O106" s="166">
        <f t="shared" si="40"/>
        <v>4.7174774230779079E-2</v>
      </c>
      <c r="Q106" s="162">
        <f t="shared" si="29"/>
        <v>7.8457308875383422E-2</v>
      </c>
      <c r="R106" s="165">
        <f t="shared" si="30"/>
        <v>1482.2379252627998</v>
      </c>
      <c r="S106" s="165">
        <f t="shared" si="31"/>
        <v>-263319.7402029864</v>
      </c>
      <c r="T106" s="165">
        <f t="shared" si="32"/>
        <v>46778782.541456558</v>
      </c>
      <c r="U106" s="68">
        <f t="shared" si="33"/>
        <v>0.22237860204975834</v>
      </c>
      <c r="V106" s="148">
        <f t="shared" si="34"/>
        <v>1.0444314078595548E-2</v>
      </c>
      <c r="W106" s="165">
        <f t="shared" si="35"/>
        <v>0.1876261963097641</v>
      </c>
      <c r="X106" s="165">
        <f t="shared" si="36"/>
        <v>-0.37501336673902258</v>
      </c>
      <c r="Y106" s="165">
        <f t="shared" si="37"/>
        <v>0.74954898622340194</v>
      </c>
    </row>
    <row r="107" spans="1:25" x14ac:dyDescent="0.2">
      <c r="A107" s="162">
        <v>1.451E-3</v>
      </c>
      <c r="B107" s="7">
        <f t="shared" si="41"/>
        <v>1.5219999999999999E-3</v>
      </c>
      <c r="C107" s="7">
        <f t="shared" si="23"/>
        <v>9.4287367652574314</v>
      </c>
      <c r="D107" s="163">
        <f t="shared" si="21"/>
        <v>9.3613873915281474</v>
      </c>
      <c r="E107" s="164">
        <f t="shared" si="38"/>
        <v>99.653628071575071</v>
      </c>
      <c r="F107" s="162">
        <f t="shared" si="24"/>
        <v>4.8964931316191326E-2</v>
      </c>
      <c r="G107" s="162">
        <v>4.9000000000000002E-2</v>
      </c>
      <c r="H107" s="168">
        <f t="shared" si="25"/>
        <v>1.4510000000000001</v>
      </c>
      <c r="I107" s="162">
        <f t="shared" si="22"/>
        <v>0.45837969065043521</v>
      </c>
      <c r="J107" s="165">
        <f t="shared" si="26"/>
        <v>2.2468263866768257</v>
      </c>
      <c r="K107" s="165">
        <f t="shared" si="27"/>
        <v>15.219896480160841</v>
      </c>
      <c r="L107" s="165">
        <f t="shared" si="28"/>
        <v>103.09886435392451</v>
      </c>
      <c r="M107" s="184">
        <f t="shared" si="39"/>
        <v>1.5203430533928846</v>
      </c>
      <c r="N107" s="162">
        <v>0.36351437737944109</v>
      </c>
      <c r="O107" s="166">
        <f t="shared" si="40"/>
        <v>4.8912079372535916E-2</v>
      </c>
      <c r="Q107" s="162">
        <f t="shared" si="29"/>
        <v>7.4524625463243205E-2</v>
      </c>
      <c r="R107" s="165">
        <f t="shared" si="30"/>
        <v>1547.8964511657462</v>
      </c>
      <c r="S107" s="165">
        <f t="shared" si="31"/>
        <v>-275213.84760626126</v>
      </c>
      <c r="T107" s="165">
        <f t="shared" si="32"/>
        <v>48932641.364478469</v>
      </c>
      <c r="U107" s="68">
        <f t="shared" si="33"/>
        <v>0.18194159411943361</v>
      </c>
      <c r="V107" s="148">
        <f t="shared" si="34"/>
        <v>8.9087576596164272E-3</v>
      </c>
      <c r="W107" s="165">
        <f t="shared" si="35"/>
        <v>0.20360529130055591</v>
      </c>
      <c r="X107" s="165">
        <f t="shared" si="36"/>
        <v>-0.41518438897514776</v>
      </c>
      <c r="Y107" s="165">
        <f t="shared" si="37"/>
        <v>0.84662866936108994</v>
      </c>
    </row>
    <row r="108" spans="1:25" x14ac:dyDescent="0.2">
      <c r="A108" s="162">
        <v>1.322E-3</v>
      </c>
      <c r="B108" s="7">
        <f t="shared" si="41"/>
        <v>1.3865000000000001E-3</v>
      </c>
      <c r="C108" s="7">
        <f t="shared" si="23"/>
        <v>9.5630621078164832</v>
      </c>
      <c r="D108" s="163">
        <f t="shared" si="21"/>
        <v>9.4958994365369573</v>
      </c>
      <c r="E108" s="164">
        <f t="shared" si="38"/>
        <v>99.704591571516417</v>
      </c>
      <c r="F108" s="162">
        <f t="shared" si="24"/>
        <v>5.0963499941341986E-2</v>
      </c>
      <c r="G108" s="162">
        <v>5.0999999999999997E-2</v>
      </c>
      <c r="H108" s="168">
        <f t="shared" si="25"/>
        <v>1.3220000000000001</v>
      </c>
      <c r="I108" s="162">
        <f t="shared" si="22"/>
        <v>0.4839442703769406</v>
      </c>
      <c r="J108" s="165">
        <f t="shared" si="26"/>
        <v>2.43232936206575</v>
      </c>
      <c r="K108" s="165">
        <f t="shared" si="27"/>
        <v>16.803662524796881</v>
      </c>
      <c r="L108" s="165">
        <f t="shared" si="28"/>
        <v>116.08751621016297</v>
      </c>
      <c r="M108" s="184">
        <f t="shared" si="39"/>
        <v>1.3849989169670849</v>
      </c>
      <c r="N108" s="162">
        <v>0.37940346155408106</v>
      </c>
      <c r="O108" s="166">
        <f t="shared" si="40"/>
        <v>5.1050008969459881E-2</v>
      </c>
      <c r="Q108" s="162">
        <f t="shared" si="29"/>
        <v>7.0660892668670663E-2</v>
      </c>
      <c r="R108" s="165">
        <f t="shared" si="30"/>
        <v>1613.5324298364328</v>
      </c>
      <c r="S108" s="165">
        <f t="shared" si="31"/>
        <v>-287102.46745517431</v>
      </c>
      <c r="T108" s="165">
        <f t="shared" si="32"/>
        <v>51085323.910846524</v>
      </c>
      <c r="U108" s="68">
        <f t="shared" si="33"/>
        <v>0.14144943379367844</v>
      </c>
      <c r="V108" s="148">
        <f t="shared" si="34"/>
        <v>7.2087582108469883E-3</v>
      </c>
      <c r="W108" s="165">
        <f t="shared" si="35"/>
        <v>0.22041539624019243</v>
      </c>
      <c r="X108" s="165">
        <f t="shared" si="36"/>
        <v>-0.45838802957670671</v>
      </c>
      <c r="Y108" s="165">
        <f t="shared" si="37"/>
        <v>0.95328905894687543</v>
      </c>
    </row>
    <row r="109" spans="1:25" x14ac:dyDescent="0.2">
      <c r="A109" s="162">
        <v>1.204E-3</v>
      </c>
      <c r="B109" s="7">
        <f t="shared" si="41"/>
        <v>1.263E-3</v>
      </c>
      <c r="C109" s="7">
        <f t="shared" si="23"/>
        <v>9.6979488925644723</v>
      </c>
      <c r="D109" s="163">
        <f t="shared" si="21"/>
        <v>9.6305055001904769</v>
      </c>
      <c r="E109" s="164">
        <f t="shared" si="38"/>
        <v>99.755555071457763</v>
      </c>
      <c r="F109" s="162">
        <f t="shared" si="24"/>
        <v>5.0963499941341986E-2</v>
      </c>
      <c r="G109" s="162">
        <v>5.0999999999999997E-2</v>
      </c>
      <c r="H109" s="168">
        <f t="shared" si="25"/>
        <v>1.204</v>
      </c>
      <c r="I109" s="162">
        <f t="shared" si="22"/>
        <v>0.49080426649405107</v>
      </c>
      <c r="J109" s="165">
        <f t="shared" si="26"/>
        <v>2.528036846748217</v>
      </c>
      <c r="K109" s="165">
        <f t="shared" si="27"/>
        <v>17.805143431846794</v>
      </c>
      <c r="L109" s="165">
        <f t="shared" si="28"/>
        <v>125.40289238126411</v>
      </c>
      <c r="M109" s="184">
        <f t="shared" si="39"/>
        <v>1.2616211792768866</v>
      </c>
      <c r="N109" s="162">
        <v>0.37782426229936328</v>
      </c>
      <c r="O109" s="166">
        <f t="shared" si="40"/>
        <v>5.0837522410197386E-2</v>
      </c>
      <c r="Q109" s="162">
        <f t="shared" si="29"/>
        <v>6.4366900425914933E-2</v>
      </c>
      <c r="R109" s="165">
        <f t="shared" si="30"/>
        <v>1615.7730390432637</v>
      </c>
      <c r="S109" s="165">
        <f t="shared" si="31"/>
        <v>-287700.69624528551</v>
      </c>
      <c r="T109" s="165">
        <f t="shared" si="32"/>
        <v>51227300.258106209</v>
      </c>
      <c r="U109" s="68">
        <f t="shared" si="33"/>
        <v>0.10092897103571384</v>
      </c>
      <c r="V109" s="148">
        <f t="shared" si="34"/>
        <v>5.1436936094583097E-3</v>
      </c>
      <c r="W109" s="165">
        <f t="shared" si="35"/>
        <v>0.22908831837337024</v>
      </c>
      <c r="X109" s="165">
        <f t="shared" si="36"/>
        <v>-0.48570748204511144</v>
      </c>
      <c r="Y109" s="165">
        <f t="shared" si="37"/>
        <v>1.0297851928447572</v>
      </c>
    </row>
    <row r="110" spans="1:25" x14ac:dyDescent="0.2">
      <c r="A110" s="162">
        <v>1.0969999999999999E-3</v>
      </c>
      <c r="B110" s="7">
        <f t="shared" si="41"/>
        <v>1.1505E-3</v>
      </c>
      <c r="C110" s="7">
        <f t="shared" si="23"/>
        <v>9.8322207589209807</v>
      </c>
      <c r="D110" s="163">
        <f t="shared" si="21"/>
        <v>9.7650848257427256</v>
      </c>
      <c r="E110" s="164">
        <f t="shared" si="38"/>
        <v>99.804520002773955</v>
      </c>
      <c r="F110" s="162">
        <f t="shared" si="24"/>
        <v>4.8964931316191326E-2</v>
      </c>
      <c r="G110" s="162">
        <v>4.9000000000000002E-2</v>
      </c>
      <c r="H110" s="168">
        <f t="shared" si="25"/>
        <v>1.097</v>
      </c>
      <c r="I110" s="162">
        <f t="shared" si="22"/>
        <v>0.47814670778927471</v>
      </c>
      <c r="J110" s="165">
        <f t="shared" si="26"/>
        <v>2.5226079732972964</v>
      </c>
      <c r="K110" s="165">
        <f t="shared" si="27"/>
        <v>18.106398369438502</v>
      </c>
      <c r="L110" s="165">
        <f t="shared" si="28"/>
        <v>129.96139922775396</v>
      </c>
      <c r="M110" s="184">
        <f t="shared" si="39"/>
        <v>1.1492554111249609</v>
      </c>
      <c r="N110" s="162">
        <v>0.36467007307534849</v>
      </c>
      <c r="O110" s="166">
        <f t="shared" si="40"/>
        <v>4.9067582106750239E-2</v>
      </c>
      <c r="Q110" s="162">
        <f t="shared" si="29"/>
        <v>5.6334153479278122E-2</v>
      </c>
      <c r="R110" s="165">
        <f t="shared" si="30"/>
        <v>1554.3716904329881</v>
      </c>
      <c r="S110" s="165">
        <f t="shared" si="31"/>
        <v>-276942.58527291322</v>
      </c>
      <c r="T110" s="165">
        <f t="shared" si="32"/>
        <v>49342892.700445354</v>
      </c>
      <c r="U110" s="68">
        <f t="shared" si="33"/>
        <v>6.0416557248258902E-2</v>
      </c>
      <c r="V110" s="148">
        <f t="shared" si="34"/>
        <v>2.9582925760217385E-3</v>
      </c>
      <c r="W110" s="165">
        <f t="shared" si="35"/>
        <v>0.22859635897367508</v>
      </c>
      <c r="X110" s="165">
        <f t="shared" si="36"/>
        <v>-0.49392543197353539</v>
      </c>
      <c r="Y110" s="165">
        <f t="shared" si="37"/>
        <v>1.0672188019334898</v>
      </c>
    </row>
    <row r="111" spans="1:25" x14ac:dyDescent="0.2">
      <c r="A111" s="162">
        <v>9.990000000000001E-4</v>
      </c>
      <c r="B111" s="7">
        <f t="shared" si="41"/>
        <v>1.0479999999999999E-3</v>
      </c>
      <c r="C111" s="7">
        <f t="shared" si="23"/>
        <v>9.9672277015317565</v>
      </c>
      <c r="D111" s="163">
        <f t="shared" si="21"/>
        <v>9.8997242302263686</v>
      </c>
      <c r="E111" s="164">
        <f t="shared" si="38"/>
        <v>99.851486365464993</v>
      </c>
      <c r="F111" s="162">
        <f t="shared" si="24"/>
        <v>4.696636269104066E-2</v>
      </c>
      <c r="G111" s="162">
        <v>4.7E-2</v>
      </c>
      <c r="H111" s="168">
        <f t="shared" si="25"/>
        <v>0.99900000000000011</v>
      </c>
      <c r="I111" s="162">
        <f t="shared" si="22"/>
        <v>0.46495403873809493</v>
      </c>
      <c r="J111" s="165">
        <f t="shared" si="26"/>
        <v>2.511271855409166</v>
      </c>
      <c r="K111" s="165">
        <f t="shared" si="27"/>
        <v>18.363147824370767</v>
      </c>
      <c r="L111" s="165">
        <f t="shared" si="28"/>
        <v>134.27666036768107</v>
      </c>
      <c r="M111" s="184">
        <f t="shared" si="39"/>
        <v>1.0468538579954705</v>
      </c>
      <c r="N111" s="162">
        <v>0.34788109250384541</v>
      </c>
      <c r="O111" s="166">
        <f t="shared" si="40"/>
        <v>4.6808568429719914E-2</v>
      </c>
      <c r="Q111" s="162">
        <f t="shared" si="29"/>
        <v>4.9220748100210605E-2</v>
      </c>
      <c r="R111" s="165">
        <f t="shared" si="30"/>
        <v>1492.6438818813385</v>
      </c>
      <c r="S111" s="165">
        <f t="shared" si="31"/>
        <v>-266097.53042573226</v>
      </c>
      <c r="T111" s="165">
        <f t="shared" si="32"/>
        <v>47437903.011016093</v>
      </c>
      <c r="U111" s="68">
        <f t="shared" si="33"/>
        <v>1.9886057900346855E-2</v>
      </c>
      <c r="V111" s="148">
        <f t="shared" si="34"/>
        <v>9.3397580784272487E-4</v>
      </c>
      <c r="W111" s="165">
        <f t="shared" si="35"/>
        <v>0.22756909064599451</v>
      </c>
      <c r="X111" s="165">
        <f t="shared" si="36"/>
        <v>-0.5009293144049769</v>
      </c>
      <c r="Y111" s="165">
        <f t="shared" si="37"/>
        <v>1.1026549225904592</v>
      </c>
    </row>
    <row r="112" spans="1:25" x14ac:dyDescent="0.2">
      <c r="A112" s="162">
        <v>9.1E-4</v>
      </c>
      <c r="B112" s="7">
        <f t="shared" si="41"/>
        <v>9.5450000000000005E-4</v>
      </c>
      <c r="C112" s="7">
        <f t="shared" si="23"/>
        <v>10.101845834238116</v>
      </c>
      <c r="D112" s="163">
        <f t="shared" si="21"/>
        <v>10.034536767884937</v>
      </c>
      <c r="E112" s="164">
        <f t="shared" si="38"/>
        <v>99.893456306593151</v>
      </c>
      <c r="F112" s="162">
        <f t="shared" si="24"/>
        <v>4.1969941128163997E-2</v>
      </c>
      <c r="G112" s="162">
        <v>4.2000000000000003E-2</v>
      </c>
      <c r="H112" s="168">
        <f t="shared" si="25"/>
        <v>0.91</v>
      </c>
      <c r="I112" s="162">
        <f t="shared" si="22"/>
        <v>0.42114891739652782</v>
      </c>
      <c r="J112" s="165">
        <f t="shared" si="26"/>
        <v>2.3276250130559153</v>
      </c>
      <c r="K112" s="165">
        <f t="shared" si="27"/>
        <v>17.334061908598553</v>
      </c>
      <c r="L112" s="165">
        <f t="shared" si="28"/>
        <v>129.08853469341423</v>
      </c>
      <c r="M112" s="184">
        <f t="shared" si="39"/>
        <v>0.95346211251417734</v>
      </c>
      <c r="N112" s="162">
        <v>0.3117703409221434</v>
      </c>
      <c r="O112" s="166">
        <f t="shared" si="40"/>
        <v>4.194974562249295E-2</v>
      </c>
      <c r="Q112" s="162">
        <f t="shared" si="29"/>
        <v>4.0060308806832534E-2</v>
      </c>
      <c r="R112" s="165">
        <f t="shared" si="30"/>
        <v>1335.2514975237839</v>
      </c>
      <c r="S112" s="165">
        <f t="shared" si="31"/>
        <v>-238163.62425360814</v>
      </c>
      <c r="T112" s="165">
        <f t="shared" si="32"/>
        <v>42480320.765641764</v>
      </c>
      <c r="U112" s="68">
        <f t="shared" si="33"/>
        <v>-2.0696559726462577E-2</v>
      </c>
      <c r="V112" s="148">
        <f t="shared" si="34"/>
        <v>-8.6863339327516434E-4</v>
      </c>
      <c r="W112" s="165">
        <f t="shared" si="35"/>
        <v>0.21092718673411079</v>
      </c>
      <c r="X112" s="165">
        <f t="shared" si="36"/>
        <v>-0.47285682339298168</v>
      </c>
      <c r="Y112" s="165">
        <f t="shared" si="37"/>
        <v>1.0600510009701007</v>
      </c>
    </row>
    <row r="113" spans="1:25" x14ac:dyDescent="0.2">
      <c r="A113" s="162">
        <v>8.2899999999999998E-4</v>
      </c>
      <c r="B113" s="7">
        <f t="shared" si="41"/>
        <v>8.6950000000000005E-4</v>
      </c>
      <c r="C113" s="7">
        <f t="shared" si="23"/>
        <v>10.236340277828424</v>
      </c>
      <c r="D113" s="163">
        <f t="shared" si="21"/>
        <v>10.169093056033269</v>
      </c>
      <c r="E113" s="164">
        <f t="shared" si="38"/>
        <v>99.930429826158445</v>
      </c>
      <c r="F113" s="162">
        <f t="shared" si="24"/>
        <v>3.6973519565287327E-2</v>
      </c>
      <c r="G113" s="162">
        <v>3.6999999999999998E-2</v>
      </c>
      <c r="H113" s="168">
        <f t="shared" si="25"/>
        <v>0.82899999999999996</v>
      </c>
      <c r="I113" s="162">
        <f t="shared" si="22"/>
        <v>0.37598716106847357</v>
      </c>
      <c r="J113" s="165">
        <f t="shared" si="26"/>
        <v>2.1252951778534257</v>
      </c>
      <c r="K113" s="165">
        <f t="shared" si="27"/>
        <v>16.11326273000995</v>
      </c>
      <c r="L113" s="165">
        <f t="shared" si="28"/>
        <v>122.16525897760913</v>
      </c>
      <c r="M113" s="184">
        <f t="shared" si="39"/>
        <v>0.86855627336402375</v>
      </c>
      <c r="N113" s="162">
        <v>0.27490741311153921</v>
      </c>
      <c r="O113" s="166">
        <f t="shared" si="40"/>
        <v>3.6989714979484042E-2</v>
      </c>
      <c r="Q113" s="162">
        <f t="shared" si="29"/>
        <v>3.2148475262017334E-2</v>
      </c>
      <c r="R113" s="165">
        <f t="shared" si="30"/>
        <v>1177.4143729746033</v>
      </c>
      <c r="S113" s="165">
        <f t="shared" si="31"/>
        <v>-210110.90951936945</v>
      </c>
      <c r="T113" s="165">
        <f t="shared" si="32"/>
        <v>37494526.406642482</v>
      </c>
      <c r="U113" s="68">
        <f t="shared" si="33"/>
        <v>-6.1202038564316198E-2</v>
      </c>
      <c r="V113" s="148">
        <f t="shared" si="34"/>
        <v>-2.2628547702932145E-3</v>
      </c>
      <c r="W113" s="165">
        <f t="shared" si="35"/>
        <v>0.19259224760420027</v>
      </c>
      <c r="X113" s="165">
        <f t="shared" si="36"/>
        <v>-0.43955457579331103</v>
      </c>
      <c r="Y113" s="165">
        <f t="shared" si="37"/>
        <v>1.0031983504232385</v>
      </c>
    </row>
    <row r="114" spans="1:25" x14ac:dyDescent="0.2">
      <c r="A114" s="162">
        <v>7.5500000000000003E-4</v>
      </c>
      <c r="B114" s="7">
        <f t="shared" si="41"/>
        <v>7.9199999999999995E-4</v>
      </c>
      <c r="C114" s="7">
        <f t="shared" si="23"/>
        <v>10.371235735111734</v>
      </c>
      <c r="D114" s="163">
        <f t="shared" si="21"/>
        <v>10.303788006470079</v>
      </c>
      <c r="E114" s="164">
        <f t="shared" si="38"/>
        <v>99.960408355535705</v>
      </c>
      <c r="F114" s="162">
        <f t="shared" si="24"/>
        <v>2.9978529377259994E-2</v>
      </c>
      <c r="G114" s="162">
        <v>0.03</v>
      </c>
      <c r="H114" s="168">
        <f t="shared" si="25"/>
        <v>0.755</v>
      </c>
      <c r="I114" s="162">
        <f t="shared" si="22"/>
        <v>0.30889241144902246</v>
      </c>
      <c r="J114" s="165">
        <f t="shared" si="26"/>
        <v>1.7849850154213995</v>
      </c>
      <c r="K114" s="165">
        <f t="shared" si="27"/>
        <v>13.773575685721505</v>
      </c>
      <c r="L114" s="165">
        <f t="shared" si="28"/>
        <v>106.28178137703387</v>
      </c>
      <c r="M114" s="184">
        <f t="shared" si="39"/>
        <v>0.79113526024315206</v>
      </c>
      <c r="N114" s="162">
        <v>0.22223527745859148</v>
      </c>
      <c r="O114" s="166">
        <f t="shared" si="40"/>
        <v>2.9902502368113846E-2</v>
      </c>
      <c r="Q114" s="162">
        <f t="shared" si="29"/>
        <v>2.3742995266789912E-2</v>
      </c>
      <c r="R114" s="165">
        <f t="shared" si="30"/>
        <v>955.48968628664579</v>
      </c>
      <c r="S114" s="165">
        <f t="shared" si="31"/>
        <v>-170582.25183680572</v>
      </c>
      <c r="T114" s="165">
        <f t="shared" si="32"/>
        <v>30453813.43131103</v>
      </c>
      <c r="U114" s="68">
        <f t="shared" si="33"/>
        <v>-0.10174925891026912</v>
      </c>
      <c r="V114" s="148">
        <f t="shared" si="34"/>
        <v>-3.050293147355936E-3</v>
      </c>
      <c r="W114" s="165">
        <f t="shared" si="35"/>
        <v>0.16175366115827805</v>
      </c>
      <c r="X114" s="165">
        <f t="shared" si="36"/>
        <v>-0.3757301248752517</v>
      </c>
      <c r="Y114" s="165">
        <f t="shared" si="37"/>
        <v>0.87276619105784892</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99.982392610412361</v>
      </c>
      <c r="F115" s="162">
        <f t="shared" si="24"/>
        <v>2.1984254876657328E-2</v>
      </c>
      <c r="G115" s="162">
        <v>2.1999999999999999E-2</v>
      </c>
      <c r="H115" s="168">
        <f t="shared" si="25"/>
        <v>0.68799999999999994</v>
      </c>
      <c r="I115" s="162">
        <f t="shared" si="22"/>
        <v>0.22947758320198258</v>
      </c>
      <c r="J115" s="165">
        <f t="shared" si="26"/>
        <v>1.3550131175267128</v>
      </c>
      <c r="K115" s="165">
        <f t="shared" si="27"/>
        <v>10.637985010981986</v>
      </c>
      <c r="L115" s="165">
        <f t="shared" si="28"/>
        <v>83.517069783382695</v>
      </c>
      <c r="M115" s="184">
        <f t="shared" si="39"/>
        <v>0.7207218603594584</v>
      </c>
      <c r="N115" s="162">
        <v>0.16397829339355241</v>
      </c>
      <c r="O115" s="166">
        <f t="shared" si="40"/>
        <v>2.2063829661038394E-2</v>
      </c>
      <c r="Q115" s="162">
        <f t="shared" si="29"/>
        <v>1.5861639893508261E-2</v>
      </c>
      <c r="R115" s="165">
        <f t="shared" si="30"/>
        <v>701.24594530137313</v>
      </c>
      <c r="S115" s="165">
        <f t="shared" si="31"/>
        <v>-125241.90632702637</v>
      </c>
      <c r="T115" s="165">
        <f t="shared" si="32"/>
        <v>22368093.827175718</v>
      </c>
      <c r="U115" s="68">
        <f t="shared" si="33"/>
        <v>-0.14223230506765078</v>
      </c>
      <c r="V115" s="148">
        <f t="shared" si="34"/>
        <v>-3.1268712463017145E-3</v>
      </c>
      <c r="W115" s="165">
        <f t="shared" si="35"/>
        <v>0.12279001268013122</v>
      </c>
      <c r="X115" s="165">
        <f t="shared" si="36"/>
        <v>-0.29019417526712782</v>
      </c>
      <c r="Y115" s="165">
        <f t="shared" si="37"/>
        <v>0.68582661994133864</v>
      </c>
    </row>
    <row r="116" spans="1:25" x14ac:dyDescent="0.2">
      <c r="A116" s="162">
        <v>6.2699999999999995E-4</v>
      </c>
      <c r="B116" s="7">
        <f t="shared" si="41"/>
        <v>6.5749999999999988E-4</v>
      </c>
      <c r="C116" s="7">
        <f t="shared" si="23"/>
        <v>10.639246936522136</v>
      </c>
      <c r="D116" s="163">
        <f t="shared" si="42"/>
        <v>10.572275375572108</v>
      </c>
      <c r="E116" s="164">
        <f t="shared" si="38"/>
        <v>99.995383306475844</v>
      </c>
      <c r="F116" s="162">
        <f t="shared" si="24"/>
        <v>1.2990696063479332E-2</v>
      </c>
      <c r="G116" s="162">
        <v>1.2999999999999999E-2</v>
      </c>
      <c r="H116" s="168">
        <f t="shared" si="25"/>
        <v>0.627</v>
      </c>
      <c r="I116" s="162">
        <f t="shared" si="22"/>
        <v>0.13734121610346406</v>
      </c>
      <c r="J116" s="165">
        <f t="shared" si="26"/>
        <v>0.82825672727701827</v>
      </c>
      <c r="K116" s="165">
        <f t="shared" si="27"/>
        <v>6.6134983120149453</v>
      </c>
      <c r="L116" s="165">
        <f t="shared" si="28"/>
        <v>52.807732774859588</v>
      </c>
      <c r="M116" s="184">
        <f t="shared" si="39"/>
        <v>0.65679220458223964</v>
      </c>
      <c r="N116" s="162">
        <v>9.6986660301768488E-2</v>
      </c>
      <c r="O116" s="166">
        <f t="shared" si="40"/>
        <v>1.3049880615328779E-2</v>
      </c>
      <c r="Q116" s="162">
        <f t="shared" si="29"/>
        <v>8.5413826617376596E-3</v>
      </c>
      <c r="R116" s="165">
        <f t="shared" si="30"/>
        <v>414.66963348719923</v>
      </c>
      <c r="S116" s="165">
        <f t="shared" si="31"/>
        <v>-74086.169064524729</v>
      </c>
      <c r="T116" s="165">
        <f t="shared" si="32"/>
        <v>13236465.859578742</v>
      </c>
      <c r="U116" s="68">
        <f t="shared" si="33"/>
        <v>-0.18257201046688684</v>
      </c>
      <c r="V116" s="148">
        <f t="shared" si="34"/>
        <v>-2.3717374976736944E-3</v>
      </c>
      <c r="W116" s="165">
        <f t="shared" si="35"/>
        <v>7.5055844647750516E-2</v>
      </c>
      <c r="X116" s="165">
        <f t="shared" si="36"/>
        <v>-0.18040998237020073</v>
      </c>
      <c r="Y116" s="165">
        <f t="shared" si="37"/>
        <v>0.43364726480087135</v>
      </c>
    </row>
    <row r="117" spans="1:25" x14ac:dyDescent="0.2">
      <c r="A117" s="162">
        <v>5.71E-4</v>
      </c>
      <c r="B117" s="7">
        <f t="shared" si="41"/>
        <v>5.9899999999999992E-4</v>
      </c>
      <c r="C117" s="7">
        <f t="shared" si="23"/>
        <v>10.774221633961332</v>
      </c>
      <c r="D117" s="163">
        <f t="shared" si="42"/>
        <v>10.706734285241733</v>
      </c>
      <c r="E117" s="164">
        <f t="shared" si="38"/>
        <v>99.999680229019916</v>
      </c>
      <c r="F117" s="162">
        <f t="shared" si="24"/>
        <v>4.2969225440739325E-3</v>
      </c>
      <c r="G117" s="162">
        <v>4.3E-3</v>
      </c>
      <c r="H117" s="168">
        <f t="shared" si="25"/>
        <v>0.57099999999999995</v>
      </c>
      <c r="I117" s="162">
        <f t="shared" si="22"/>
        <v>4.6006007923664508E-2</v>
      </c>
      <c r="J117" s="165">
        <f t="shared" si="26"/>
        <v>0.28326616133859667</v>
      </c>
      <c r="K117" s="165">
        <f t="shared" si="27"/>
        <v>2.2999229310034726</v>
      </c>
      <c r="L117" s="165">
        <f t="shared" si="28"/>
        <v>18.673764150151104</v>
      </c>
      <c r="M117" s="184">
        <f t="shared" si="39"/>
        <v>0.5983452180806661</v>
      </c>
      <c r="N117" s="162">
        <v>3.1835022604956256E-2</v>
      </c>
      <c r="O117" s="166">
        <f t="shared" si="40"/>
        <v>4.2835091247429707E-3</v>
      </c>
      <c r="Q117" s="162">
        <f t="shared" si="29"/>
        <v>2.5738566039002855E-3</v>
      </c>
      <c r="R117" s="165">
        <f t="shared" si="30"/>
        <v>137.24979148114735</v>
      </c>
      <c r="S117" s="165">
        <f t="shared" si="31"/>
        <v>-24529.504606996339</v>
      </c>
      <c r="T117" s="165">
        <f t="shared" si="32"/>
        <v>4383952.7169504212</v>
      </c>
      <c r="U117" s="68">
        <f t="shared" si="33"/>
        <v>-0.22304817546171782</v>
      </c>
      <c r="V117" s="148">
        <f t="shared" si="34"/>
        <v>-9.5842073355601343E-4</v>
      </c>
      <c r="W117" s="165">
        <f t="shared" si="35"/>
        <v>2.5669312785772863E-2</v>
      </c>
      <c r="X117" s="165">
        <f t="shared" si="36"/>
        <v>-6.2739723495709179E-2</v>
      </c>
      <c r="Y117" s="165">
        <f t="shared" si="37"/>
        <v>0.15334547275062654</v>
      </c>
    </row>
    <row r="118" spans="1:25" x14ac:dyDescent="0.2">
      <c r="A118" s="162">
        <v>5.2000000000000006E-4</v>
      </c>
      <c r="B118" s="7">
        <f t="shared" si="41"/>
        <v>5.4549999999999998E-4</v>
      </c>
      <c r="C118" s="7">
        <f t="shared" si="23"/>
        <v>10.90920075629572</v>
      </c>
      <c r="D118" s="163">
        <f t="shared" si="42"/>
        <v>10.841711195128525</v>
      </c>
      <c r="E118" s="164">
        <f t="shared" si="38"/>
        <v>99.999999999999943</v>
      </c>
      <c r="F118" s="162">
        <f t="shared" si="24"/>
        <v>3.1977098002410661E-4</v>
      </c>
      <c r="G118" s="162">
        <v>3.2000000000000003E-4</v>
      </c>
      <c r="H118" s="168">
        <f t="shared" si="25"/>
        <v>0.52</v>
      </c>
      <c r="I118" s="162">
        <f t="shared" si="22"/>
        <v>3.4668646140045764E-3</v>
      </c>
      <c r="J118" s="165">
        <f t="shared" si="26"/>
        <v>2.1786983861951537E-2</v>
      </c>
      <c r="K118" s="165">
        <f t="shared" si="27"/>
        <v>0.17983579684690562</v>
      </c>
      <c r="L118" s="165">
        <f t="shared" si="28"/>
        <v>1.4844144573880735</v>
      </c>
      <c r="M118" s="184">
        <f t="shared" si="39"/>
        <v>0.54490366120994305</v>
      </c>
      <c r="N118" s="162">
        <v>2.3690402967055098E-3</v>
      </c>
      <c r="O118" s="166">
        <f t="shared" si="40"/>
        <v>3.1876232204220193E-4</v>
      </c>
      <c r="Q118" s="162">
        <f t="shared" si="29"/>
        <v>1.7443506960315014E-4</v>
      </c>
      <c r="R118" s="165">
        <f t="shared" si="30"/>
        <v>10.220053934508002</v>
      </c>
      <c r="S118" s="165">
        <f t="shared" si="31"/>
        <v>-1827.0913334628451</v>
      </c>
      <c r="T118" s="165">
        <f t="shared" si="32"/>
        <v>326638.46611840243</v>
      </c>
      <c r="U118" s="68">
        <f t="shared" si="33"/>
        <v>-0.26368027405967609</v>
      </c>
      <c r="V118" s="148">
        <f t="shared" si="34"/>
        <v>-8.4317299649087633E-5</v>
      </c>
      <c r="W118" s="165">
        <f t="shared" si="35"/>
        <v>1.9743159605376324E-3</v>
      </c>
      <c r="X118" s="165">
        <f t="shared" si="36"/>
        <v>-4.9057505435117317E-3</v>
      </c>
      <c r="Y118" s="165">
        <f t="shared" si="37"/>
        <v>1.2189735015165484E-2</v>
      </c>
    </row>
    <row r="119" spans="1:25" x14ac:dyDescent="0.2">
      <c r="A119" s="162">
        <v>4.7399999999999997E-4</v>
      </c>
      <c r="B119" s="7">
        <f t="shared" si="41"/>
        <v>4.9700000000000005E-4</v>
      </c>
      <c r="C119" s="7">
        <f t="shared" si="23"/>
        <v>11.042825320425916</v>
      </c>
      <c r="D119" s="163">
        <f t="shared" si="42"/>
        <v>10.976013038360819</v>
      </c>
      <c r="E119" s="164">
        <f t="shared" si="38"/>
        <v>99.999999999999943</v>
      </c>
      <c r="F119" s="162">
        <f t="shared" si="24"/>
        <v>0</v>
      </c>
      <c r="G119" s="162">
        <v>0</v>
      </c>
      <c r="H119" s="168">
        <f t="shared" si="25"/>
        <v>0.47399999999999998</v>
      </c>
      <c r="I119" s="162">
        <f t="shared" si="22"/>
        <v>0</v>
      </c>
      <c r="J119" s="165">
        <f t="shared" si="26"/>
        <v>0</v>
      </c>
      <c r="K119" s="165">
        <f t="shared" si="27"/>
        <v>0</v>
      </c>
      <c r="L119" s="165">
        <f t="shared" si="28"/>
        <v>0</v>
      </c>
      <c r="M119" s="184">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99.999999999999943</v>
      </c>
      <c r="F120" s="162">
        <f t="shared" si="24"/>
        <v>0</v>
      </c>
      <c r="G120" s="162">
        <v>0</v>
      </c>
      <c r="H120" s="168">
        <f t="shared" si="25"/>
        <v>0.432</v>
      </c>
      <c r="I120" s="162">
        <f t="shared" si="22"/>
        <v>0</v>
      </c>
      <c r="J120" s="165">
        <f t="shared" si="26"/>
        <v>0</v>
      </c>
      <c r="K120" s="165">
        <f t="shared" si="27"/>
        <v>0</v>
      </c>
      <c r="L120" s="165">
        <f t="shared" si="28"/>
        <v>0</v>
      </c>
      <c r="M120" s="184">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99.999999999999943</v>
      </c>
      <c r="F121" s="162">
        <f t="shared" si="24"/>
        <v>0</v>
      </c>
      <c r="G121" s="162">
        <v>0</v>
      </c>
      <c r="H121" s="168">
        <f t="shared" si="25"/>
        <v>0.39300000000000002</v>
      </c>
      <c r="I121" s="162">
        <f t="shared" si="22"/>
        <v>0</v>
      </c>
      <c r="J121" s="165">
        <f t="shared" si="26"/>
        <v>0</v>
      </c>
      <c r="K121" s="165">
        <f t="shared" si="27"/>
        <v>0</v>
      </c>
      <c r="L121" s="165">
        <f t="shared" si="28"/>
        <v>0</v>
      </c>
      <c r="M121" s="184">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99.999999999999943</v>
      </c>
      <c r="F122" s="162">
        <f t="shared" si="24"/>
        <v>0</v>
      </c>
      <c r="G122" s="162"/>
      <c r="H122" s="168">
        <f t="shared" si="25"/>
        <v>0</v>
      </c>
      <c r="I122" s="162" t="e">
        <f t="shared" si="22"/>
        <v>#NUM!</v>
      </c>
      <c r="J122" s="165" t="e">
        <f t="shared" si="26"/>
        <v>#NUM!</v>
      </c>
      <c r="K122" s="165" t="e">
        <f t="shared" si="27"/>
        <v>#NUM!</v>
      </c>
      <c r="L122" s="165" t="e">
        <f t="shared" si="28"/>
        <v>#NUM!</v>
      </c>
      <c r="M122" s="184"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99.999999999999943</v>
      </c>
      <c r="F123" s="162">
        <f t="shared" si="24"/>
        <v>0</v>
      </c>
      <c r="G123" s="162"/>
      <c r="H123" s="168">
        <f t="shared" si="25"/>
        <v>0</v>
      </c>
      <c r="I123" s="162" t="e">
        <f t="shared" si="22"/>
        <v>#NUM!</v>
      </c>
      <c r="J123" s="165" t="e">
        <f t="shared" si="26"/>
        <v>#NUM!</v>
      </c>
      <c r="K123" s="165" t="e">
        <f t="shared" si="27"/>
        <v>#NUM!</v>
      </c>
      <c r="L123" s="165" t="e">
        <f t="shared" si="28"/>
        <v>#NUM!</v>
      </c>
      <c r="M123" s="184"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99.999999999999943</v>
      </c>
      <c r="F124" s="162">
        <f t="shared" si="24"/>
        <v>0</v>
      </c>
      <c r="G124" s="162"/>
      <c r="H124" s="168">
        <f t="shared" si="25"/>
        <v>0</v>
      </c>
      <c r="I124" s="162" t="e">
        <f t="shared" si="22"/>
        <v>#NUM!</v>
      </c>
      <c r="J124" s="165" t="e">
        <f t="shared" si="26"/>
        <v>#NUM!</v>
      </c>
      <c r="K124" s="165" t="e">
        <f t="shared" si="27"/>
        <v>#NUM!</v>
      </c>
      <c r="L124" s="165" t="e">
        <f t="shared" si="28"/>
        <v>#NUM!</v>
      </c>
      <c r="M124" s="184"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99.999999999999943</v>
      </c>
      <c r="F125" s="162">
        <f t="shared" si="24"/>
        <v>0</v>
      </c>
      <c r="G125" s="162"/>
      <c r="H125" s="168">
        <f t="shared" si="25"/>
        <v>0</v>
      </c>
      <c r="I125" s="162" t="e">
        <f t="shared" si="22"/>
        <v>#NUM!</v>
      </c>
      <c r="J125" s="165" t="e">
        <f t="shared" si="26"/>
        <v>#NUM!</v>
      </c>
      <c r="K125" s="165" t="e">
        <f t="shared" si="27"/>
        <v>#NUM!</v>
      </c>
      <c r="L125" s="165" t="e">
        <f t="shared" si="28"/>
        <v>#NUM!</v>
      </c>
      <c r="M125" s="184"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99.999999999999943</v>
      </c>
      <c r="F126" s="162">
        <f t="shared" si="24"/>
        <v>0</v>
      </c>
      <c r="G126" s="162"/>
      <c r="H126" s="168">
        <f t="shared" si="25"/>
        <v>0</v>
      </c>
      <c r="I126" s="162" t="e">
        <f t="shared" si="22"/>
        <v>#NUM!</v>
      </c>
      <c r="J126" s="165" t="e">
        <f t="shared" si="26"/>
        <v>#NUM!</v>
      </c>
      <c r="K126" s="165" t="e">
        <f t="shared" si="27"/>
        <v>#NUM!</v>
      </c>
      <c r="L126" s="165" t="e">
        <f t="shared" si="28"/>
        <v>#NUM!</v>
      </c>
      <c r="M126" s="184"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99.999999999999943</v>
      </c>
      <c r="F127" s="162">
        <f t="shared" si="24"/>
        <v>0</v>
      </c>
      <c r="G127" s="162"/>
      <c r="H127" s="168">
        <f t="shared" si="25"/>
        <v>0</v>
      </c>
      <c r="I127" s="162" t="e">
        <f t="shared" si="22"/>
        <v>#NUM!</v>
      </c>
      <c r="J127" s="165" t="e">
        <f t="shared" si="26"/>
        <v>#NUM!</v>
      </c>
      <c r="K127" s="165" t="e">
        <f t="shared" si="27"/>
        <v>#NUM!</v>
      </c>
      <c r="L127" s="165" t="e">
        <f t="shared" si="28"/>
        <v>#NUM!</v>
      </c>
      <c r="M127" s="184"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99.999999999999943</v>
      </c>
      <c r="F128" s="162">
        <f t="shared" si="24"/>
        <v>0</v>
      </c>
      <c r="G128" s="162"/>
      <c r="H128" s="168">
        <f t="shared" si="25"/>
        <v>0</v>
      </c>
      <c r="I128" s="162" t="e">
        <f t="shared" si="22"/>
        <v>#NUM!</v>
      </c>
      <c r="J128" s="165" t="e">
        <f t="shared" si="26"/>
        <v>#NUM!</v>
      </c>
      <c r="K128" s="165" t="e">
        <f t="shared" si="27"/>
        <v>#NUM!</v>
      </c>
      <c r="L128" s="165" t="e">
        <f t="shared" si="28"/>
        <v>#NUM!</v>
      </c>
      <c r="M128" s="184"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99.999999999999943</v>
      </c>
      <c r="F129" s="162">
        <f t="shared" si="24"/>
        <v>0</v>
      </c>
      <c r="G129" s="162"/>
      <c r="H129" s="168">
        <f t="shared" si="25"/>
        <v>0</v>
      </c>
      <c r="I129" s="162" t="e">
        <f t="shared" si="22"/>
        <v>#NUM!</v>
      </c>
      <c r="J129" s="165" t="e">
        <f t="shared" si="26"/>
        <v>#NUM!</v>
      </c>
      <c r="K129" s="165" t="e">
        <f t="shared" si="27"/>
        <v>#NUM!</v>
      </c>
      <c r="L129" s="165" t="e">
        <f t="shared" si="28"/>
        <v>#NUM!</v>
      </c>
      <c r="M129" s="184"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99.999999999999943</v>
      </c>
      <c r="F130" s="162">
        <f t="shared" si="24"/>
        <v>0</v>
      </c>
      <c r="G130" s="162"/>
      <c r="H130" s="168">
        <f t="shared" si="25"/>
        <v>0</v>
      </c>
      <c r="I130" s="162" t="e">
        <f t="shared" si="22"/>
        <v>#NUM!</v>
      </c>
      <c r="J130" s="165" t="e">
        <f t="shared" si="26"/>
        <v>#NUM!</v>
      </c>
      <c r="K130" s="165" t="e">
        <f t="shared" si="27"/>
        <v>#NUM!</v>
      </c>
      <c r="L130" s="165" t="e">
        <f t="shared" si="28"/>
        <v>#NUM!</v>
      </c>
      <c r="M130" s="184"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99.999999999999943</v>
      </c>
      <c r="F131" s="162">
        <f t="shared" si="24"/>
        <v>0</v>
      </c>
      <c r="G131" s="162"/>
      <c r="H131" s="168">
        <f t="shared" si="25"/>
        <v>0</v>
      </c>
      <c r="I131" s="162" t="e">
        <f t="shared" si="22"/>
        <v>#NUM!</v>
      </c>
      <c r="J131" s="165" t="e">
        <f t="shared" si="26"/>
        <v>#NUM!</v>
      </c>
      <c r="K131" s="165" t="e">
        <f t="shared" si="27"/>
        <v>#NUM!</v>
      </c>
      <c r="L131" s="165" t="e">
        <f t="shared" si="28"/>
        <v>#NUM!</v>
      </c>
      <c r="M131" s="184"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99.999999999999943</v>
      </c>
      <c r="F132" s="162">
        <f t="shared" si="24"/>
        <v>0</v>
      </c>
      <c r="G132" s="162"/>
      <c r="H132" s="168">
        <f t="shared" si="25"/>
        <v>0</v>
      </c>
      <c r="I132" s="162" t="e">
        <f t="shared" si="22"/>
        <v>#NUM!</v>
      </c>
      <c r="J132" s="165" t="e">
        <f t="shared" si="26"/>
        <v>#NUM!</v>
      </c>
      <c r="K132" s="165" t="e">
        <f t="shared" si="27"/>
        <v>#NUM!</v>
      </c>
      <c r="L132" s="165" t="e">
        <f t="shared" si="28"/>
        <v>#NUM!</v>
      </c>
      <c r="M132" s="184"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99.999999999999943</v>
      </c>
      <c r="F133" s="162">
        <f t="shared" si="24"/>
        <v>0</v>
      </c>
      <c r="G133" s="162"/>
      <c r="H133" s="168">
        <f t="shared" si="25"/>
        <v>0</v>
      </c>
      <c r="I133" s="162" t="e">
        <f t="shared" si="22"/>
        <v>#NUM!</v>
      </c>
      <c r="J133" s="165" t="e">
        <f t="shared" si="26"/>
        <v>#NUM!</v>
      </c>
      <c r="K133" s="165" t="e">
        <f t="shared" si="27"/>
        <v>#NUM!</v>
      </c>
      <c r="L133" s="165" t="e">
        <f t="shared" si="28"/>
        <v>#NUM!</v>
      </c>
      <c r="M133" s="184"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99.999999999999943</v>
      </c>
      <c r="F134" s="162">
        <f t="shared" si="24"/>
        <v>0</v>
      </c>
      <c r="G134" s="162"/>
      <c r="H134" s="168">
        <f t="shared" si="25"/>
        <v>0</v>
      </c>
      <c r="I134" s="162" t="e">
        <f t="shared" si="22"/>
        <v>#NUM!</v>
      </c>
      <c r="J134" s="165" t="e">
        <f t="shared" si="26"/>
        <v>#NUM!</v>
      </c>
      <c r="K134" s="165" t="e">
        <f t="shared" si="27"/>
        <v>#NUM!</v>
      </c>
      <c r="L134" s="165" t="e">
        <f t="shared" si="28"/>
        <v>#NUM!</v>
      </c>
      <c r="M134" s="184"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99.999999999999943</v>
      </c>
      <c r="F135" s="162">
        <f t="shared" si="24"/>
        <v>0</v>
      </c>
      <c r="G135" s="162"/>
      <c r="H135" s="168">
        <f t="shared" si="25"/>
        <v>0</v>
      </c>
      <c r="I135" s="162" t="e">
        <f t="shared" si="22"/>
        <v>#NUM!</v>
      </c>
      <c r="J135" s="165" t="e">
        <f t="shared" si="26"/>
        <v>#NUM!</v>
      </c>
      <c r="K135" s="165" t="e">
        <f t="shared" si="27"/>
        <v>#NUM!</v>
      </c>
      <c r="L135" s="165" t="e">
        <f t="shared" si="28"/>
        <v>#NUM!</v>
      </c>
      <c r="M135" s="184"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99.999999999999943</v>
      </c>
      <c r="F136" s="162">
        <f t="shared" si="24"/>
        <v>0</v>
      </c>
      <c r="G136" s="162"/>
      <c r="H136" s="168">
        <f t="shared" si="25"/>
        <v>0</v>
      </c>
      <c r="I136" s="162" t="e">
        <f t="shared" si="22"/>
        <v>#NUM!</v>
      </c>
      <c r="J136" s="165" t="e">
        <f t="shared" si="26"/>
        <v>#NUM!</v>
      </c>
      <c r="K136" s="165" t="e">
        <f t="shared" si="27"/>
        <v>#NUM!</v>
      </c>
      <c r="L136" s="165" t="e">
        <f t="shared" si="28"/>
        <v>#NUM!</v>
      </c>
      <c r="M136" s="184"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99.999999999999943</v>
      </c>
      <c r="F137" s="162">
        <f t="shared" si="24"/>
        <v>0</v>
      </c>
      <c r="G137" s="162"/>
      <c r="H137" s="168">
        <f t="shared" si="25"/>
        <v>0</v>
      </c>
      <c r="I137" s="162" t="e">
        <f t="shared" si="22"/>
        <v>#NUM!</v>
      </c>
      <c r="J137" s="165" t="e">
        <f t="shared" si="26"/>
        <v>#NUM!</v>
      </c>
      <c r="K137" s="165" t="e">
        <f t="shared" si="27"/>
        <v>#NUM!</v>
      </c>
      <c r="L137" s="165" t="e">
        <f t="shared" si="28"/>
        <v>#NUM!</v>
      </c>
      <c r="M137" s="184"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99.999999999999943</v>
      </c>
      <c r="F138" s="162">
        <f t="shared" si="24"/>
        <v>0</v>
      </c>
      <c r="G138" s="162"/>
      <c r="H138" s="168">
        <f t="shared" si="25"/>
        <v>0</v>
      </c>
      <c r="I138" s="162" t="e">
        <f t="shared" si="22"/>
        <v>#NUM!</v>
      </c>
      <c r="J138" s="165" t="e">
        <f t="shared" si="26"/>
        <v>#NUM!</v>
      </c>
      <c r="K138" s="165" t="e">
        <f t="shared" si="27"/>
        <v>#NUM!</v>
      </c>
      <c r="L138" s="165" t="e">
        <f t="shared" si="28"/>
        <v>#NUM!</v>
      </c>
      <c r="M138" s="184"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99.999999999999943</v>
      </c>
      <c r="F139" s="162">
        <f t="shared" si="24"/>
        <v>0</v>
      </c>
      <c r="G139" s="162"/>
      <c r="H139" s="168">
        <f t="shared" si="25"/>
        <v>0</v>
      </c>
      <c r="I139" s="162" t="e">
        <f t="shared" si="22"/>
        <v>#NUM!</v>
      </c>
      <c r="J139" s="165" t="e">
        <f t="shared" si="26"/>
        <v>#NUM!</v>
      </c>
      <c r="K139" s="165" t="e">
        <f t="shared" si="27"/>
        <v>#NUM!</v>
      </c>
      <c r="L139" s="165" t="e">
        <f t="shared" si="28"/>
        <v>#NUM!</v>
      </c>
      <c r="M139" s="184"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99.999999999999943</v>
      </c>
      <c r="F140" s="162">
        <f t="shared" si="24"/>
        <v>0</v>
      </c>
      <c r="G140" s="162"/>
      <c r="H140" s="168">
        <f t="shared" si="25"/>
        <v>0</v>
      </c>
      <c r="I140" s="162" t="e">
        <f t="shared" si="22"/>
        <v>#NUM!</v>
      </c>
      <c r="J140" s="165" t="e">
        <f t="shared" si="26"/>
        <v>#NUM!</v>
      </c>
      <c r="K140" s="165" t="e">
        <f t="shared" si="27"/>
        <v>#NUM!</v>
      </c>
      <c r="L140" s="165" t="e">
        <f t="shared" si="28"/>
        <v>#NUM!</v>
      </c>
      <c r="M140" s="184"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99.999999999999943</v>
      </c>
      <c r="F141" s="162">
        <f t="shared" si="24"/>
        <v>0</v>
      </c>
      <c r="G141" s="162"/>
      <c r="H141" s="168">
        <f t="shared" si="25"/>
        <v>0</v>
      </c>
      <c r="I141" s="162" t="e">
        <f t="shared" si="22"/>
        <v>#NUM!</v>
      </c>
      <c r="J141" s="165" t="e">
        <f t="shared" si="26"/>
        <v>#NUM!</v>
      </c>
      <c r="K141" s="165" t="e">
        <f t="shared" si="27"/>
        <v>#NUM!</v>
      </c>
      <c r="L141" s="165" t="e">
        <f t="shared" si="28"/>
        <v>#NUM!</v>
      </c>
      <c r="M141" s="184"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99.999999999999943</v>
      </c>
      <c r="F142" s="162">
        <f t="shared" si="24"/>
        <v>0</v>
      </c>
      <c r="G142" s="162"/>
      <c r="H142" s="168">
        <f t="shared" si="25"/>
        <v>0</v>
      </c>
      <c r="I142" s="162" t="e">
        <f t="shared" si="22"/>
        <v>#NUM!</v>
      </c>
      <c r="J142" s="165" t="e">
        <f t="shared" si="26"/>
        <v>#NUM!</v>
      </c>
      <c r="K142" s="165" t="e">
        <f t="shared" si="27"/>
        <v>#NUM!</v>
      </c>
      <c r="L142" s="165" t="e">
        <f t="shared" si="28"/>
        <v>#NUM!</v>
      </c>
      <c r="M142" s="184"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99.999999999999943</v>
      </c>
      <c r="F143" s="162">
        <f t="shared" si="24"/>
        <v>0</v>
      </c>
      <c r="G143" s="162"/>
      <c r="H143" s="168">
        <f t="shared" si="25"/>
        <v>0</v>
      </c>
      <c r="I143" s="162" t="e">
        <f t="shared" si="22"/>
        <v>#NUM!</v>
      </c>
      <c r="J143" s="165" t="e">
        <f t="shared" si="26"/>
        <v>#NUM!</v>
      </c>
      <c r="K143" s="165" t="e">
        <f t="shared" si="27"/>
        <v>#NUM!</v>
      </c>
      <c r="L143" s="165" t="e">
        <f t="shared" si="28"/>
        <v>#NUM!</v>
      </c>
      <c r="M143" s="184"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99.999999999999943</v>
      </c>
      <c r="F144" s="162">
        <f t="shared" si="24"/>
        <v>0</v>
      </c>
      <c r="G144" s="162"/>
      <c r="H144" s="168">
        <f t="shared" si="25"/>
        <v>0</v>
      </c>
      <c r="I144" s="162" t="e">
        <f t="shared" si="22"/>
        <v>#NUM!</v>
      </c>
      <c r="J144" s="165" t="e">
        <f t="shared" si="26"/>
        <v>#NUM!</v>
      </c>
      <c r="K144" s="165" t="e">
        <f t="shared" si="27"/>
        <v>#NUM!</v>
      </c>
      <c r="L144" s="165" t="e">
        <f t="shared" si="28"/>
        <v>#NUM!</v>
      </c>
      <c r="M144" s="184"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99.999999999999943</v>
      </c>
      <c r="F145" s="162">
        <f t="shared" si="24"/>
        <v>0</v>
      </c>
      <c r="G145" s="162"/>
      <c r="H145" s="168">
        <f t="shared" si="25"/>
        <v>0</v>
      </c>
      <c r="I145" s="162" t="e">
        <f t="shared" si="22"/>
        <v>#NUM!</v>
      </c>
      <c r="J145" s="165" t="e">
        <f t="shared" si="26"/>
        <v>#NUM!</v>
      </c>
      <c r="K145" s="165" t="e">
        <f t="shared" si="27"/>
        <v>#NUM!</v>
      </c>
      <c r="L145" s="165" t="e">
        <f t="shared" si="28"/>
        <v>#NUM!</v>
      </c>
      <c r="M145" s="184"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99.999999999999943</v>
      </c>
      <c r="F146" s="162">
        <f t="shared" si="24"/>
        <v>0</v>
      </c>
      <c r="G146" s="162"/>
      <c r="H146" s="168">
        <f t="shared" si="25"/>
        <v>0</v>
      </c>
      <c r="I146" s="162" t="e">
        <f t="shared" si="22"/>
        <v>#NUM!</v>
      </c>
      <c r="J146" s="165" t="e">
        <f t="shared" si="26"/>
        <v>#NUM!</v>
      </c>
      <c r="K146" s="165" t="e">
        <f t="shared" si="27"/>
        <v>#NUM!</v>
      </c>
      <c r="L146" s="165" t="e">
        <f t="shared" si="28"/>
        <v>#NUM!</v>
      </c>
      <c r="M146" s="184"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99.999999999999943</v>
      </c>
      <c r="F147" s="162">
        <f t="shared" si="24"/>
        <v>0</v>
      </c>
      <c r="G147" s="162"/>
      <c r="H147" s="168">
        <f t="shared" si="25"/>
        <v>0</v>
      </c>
      <c r="I147" s="162" t="e">
        <f t="shared" si="22"/>
        <v>#NUM!</v>
      </c>
      <c r="J147" s="165" t="e">
        <f t="shared" si="26"/>
        <v>#NUM!</v>
      </c>
      <c r="K147" s="165" t="e">
        <f t="shared" si="27"/>
        <v>#NUM!</v>
      </c>
      <c r="L147" s="165" t="e">
        <f t="shared" si="28"/>
        <v>#NUM!</v>
      </c>
      <c r="M147" s="184"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99.999999999999943</v>
      </c>
      <c r="F148" s="162">
        <f t="shared" si="24"/>
        <v>0</v>
      </c>
      <c r="G148" s="162"/>
      <c r="H148" s="168">
        <f t="shared" si="25"/>
        <v>0</v>
      </c>
      <c r="I148" s="162" t="e">
        <f t="shared" si="22"/>
        <v>#NUM!</v>
      </c>
      <c r="J148" s="165" t="e">
        <f t="shared" si="26"/>
        <v>#NUM!</v>
      </c>
      <c r="K148" s="165" t="e">
        <f t="shared" si="27"/>
        <v>#NUM!</v>
      </c>
      <c r="L148" s="165" t="e">
        <f t="shared" si="28"/>
        <v>#NUM!</v>
      </c>
      <c r="M148" s="184"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99.999999999999943</v>
      </c>
      <c r="F149" s="162">
        <f t="shared" si="24"/>
        <v>0</v>
      </c>
      <c r="G149" s="162"/>
      <c r="H149" s="168">
        <f t="shared" si="25"/>
        <v>0</v>
      </c>
      <c r="I149" s="162" t="e">
        <f t="shared" si="22"/>
        <v>#NUM!</v>
      </c>
      <c r="J149" s="165" t="e">
        <f t="shared" si="26"/>
        <v>#NUM!</v>
      </c>
      <c r="K149" s="165" t="e">
        <f t="shared" si="27"/>
        <v>#NUM!</v>
      </c>
      <c r="L149" s="165" t="e">
        <f t="shared" si="28"/>
        <v>#NUM!</v>
      </c>
      <c r="M149" s="184"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99.999999999999943</v>
      </c>
      <c r="F150" s="162">
        <f t="shared" si="24"/>
        <v>0</v>
      </c>
      <c r="G150" s="162"/>
      <c r="H150" s="168">
        <f t="shared" si="25"/>
        <v>0</v>
      </c>
      <c r="I150" s="162" t="e">
        <f t="shared" si="22"/>
        <v>#NUM!</v>
      </c>
      <c r="J150" s="165" t="e">
        <f t="shared" si="26"/>
        <v>#NUM!</v>
      </c>
      <c r="K150" s="165" t="e">
        <f t="shared" si="27"/>
        <v>#NUM!</v>
      </c>
      <c r="L150" s="165" t="e">
        <f t="shared" si="28"/>
        <v>#NUM!</v>
      </c>
      <c r="M150" s="184"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99.999999999999943</v>
      </c>
      <c r="F151" s="162">
        <f t="shared" si="24"/>
        <v>0</v>
      </c>
      <c r="G151" s="162"/>
      <c r="H151" s="168">
        <f t="shared" si="25"/>
        <v>0</v>
      </c>
      <c r="I151" s="162" t="e">
        <f t="shared" si="22"/>
        <v>#NUM!</v>
      </c>
      <c r="J151" s="165" t="e">
        <f t="shared" si="26"/>
        <v>#NUM!</v>
      </c>
      <c r="K151" s="165" t="e">
        <f t="shared" si="27"/>
        <v>#NUM!</v>
      </c>
      <c r="L151" s="165" t="e">
        <f t="shared" si="28"/>
        <v>#NUM!</v>
      </c>
      <c r="M151" s="184"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99.999999999999943</v>
      </c>
      <c r="F152" s="162">
        <f t="shared" si="24"/>
        <v>0</v>
      </c>
      <c r="G152" s="162"/>
      <c r="H152" s="168">
        <f t="shared" si="25"/>
        <v>0</v>
      </c>
      <c r="I152" s="162" t="e">
        <f t="shared" si="22"/>
        <v>#NUM!</v>
      </c>
      <c r="J152" s="165" t="e">
        <f t="shared" si="26"/>
        <v>#NUM!</v>
      </c>
      <c r="K152" s="165" t="e">
        <f t="shared" si="27"/>
        <v>#NUM!</v>
      </c>
      <c r="L152" s="165" t="e">
        <f t="shared" si="28"/>
        <v>#NUM!</v>
      </c>
      <c r="M152" s="184"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99.999999999999943</v>
      </c>
      <c r="F153" s="162">
        <f t="shared" si="24"/>
        <v>0</v>
      </c>
      <c r="G153" s="162"/>
      <c r="H153" s="168">
        <f t="shared" si="25"/>
        <v>0</v>
      </c>
      <c r="I153" s="162" t="e">
        <f t="shared" si="22"/>
        <v>#NUM!</v>
      </c>
      <c r="J153" s="165" t="e">
        <f t="shared" si="26"/>
        <v>#NUM!</v>
      </c>
      <c r="K153" s="165" t="e">
        <f t="shared" si="27"/>
        <v>#NUM!</v>
      </c>
      <c r="L153" s="165" t="e">
        <f t="shared" si="28"/>
        <v>#NUM!</v>
      </c>
      <c r="M153" s="184"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99.999999999999943</v>
      </c>
      <c r="F154" s="162">
        <f t="shared" si="24"/>
        <v>0</v>
      </c>
      <c r="G154" s="162"/>
      <c r="H154" s="168">
        <f t="shared" si="25"/>
        <v>0</v>
      </c>
      <c r="I154" s="162" t="e">
        <f t="shared" si="22"/>
        <v>#NUM!</v>
      </c>
      <c r="J154" s="165" t="e">
        <f t="shared" si="26"/>
        <v>#NUM!</v>
      </c>
      <c r="K154" s="165" t="e">
        <f t="shared" si="27"/>
        <v>#NUM!</v>
      </c>
      <c r="L154" s="165" t="e">
        <f t="shared" si="28"/>
        <v>#NUM!</v>
      </c>
      <c r="M154" s="184"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99.999999999999943</v>
      </c>
      <c r="F155" s="162">
        <f t="shared" si="24"/>
        <v>0</v>
      </c>
      <c r="G155" s="162"/>
      <c r="H155" s="168">
        <f t="shared" si="25"/>
        <v>0</v>
      </c>
      <c r="I155" s="162" t="e">
        <f t="shared" si="22"/>
        <v>#NUM!</v>
      </c>
      <c r="J155" s="165" t="e">
        <f t="shared" si="26"/>
        <v>#NUM!</v>
      </c>
      <c r="K155" s="165" t="e">
        <f t="shared" si="27"/>
        <v>#NUM!</v>
      </c>
      <c r="L155" s="165" t="e">
        <f t="shared" si="28"/>
        <v>#NUM!</v>
      </c>
      <c r="M155" s="184"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99.999999999999943</v>
      </c>
      <c r="F156" s="162">
        <f t="shared" si="24"/>
        <v>0</v>
      </c>
      <c r="G156" s="162"/>
      <c r="H156" s="168">
        <f t="shared" si="25"/>
        <v>0</v>
      </c>
      <c r="I156" s="162" t="e">
        <f t="shared" si="22"/>
        <v>#NUM!</v>
      </c>
      <c r="J156" s="165" t="e">
        <f t="shared" si="26"/>
        <v>#NUM!</v>
      </c>
      <c r="K156" s="165" t="e">
        <f t="shared" si="27"/>
        <v>#NUM!</v>
      </c>
      <c r="L156" s="165" t="e">
        <f t="shared" si="28"/>
        <v>#NUM!</v>
      </c>
      <c r="M156" s="184"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99.999999999999943</v>
      </c>
      <c r="F157" s="162">
        <f t="shared" si="24"/>
        <v>0</v>
      </c>
      <c r="G157" s="162"/>
      <c r="H157" s="168">
        <f t="shared" si="25"/>
        <v>0</v>
      </c>
      <c r="I157" s="162" t="e">
        <f t="shared" si="22"/>
        <v>#NUM!</v>
      </c>
      <c r="J157" s="165" t="e">
        <f t="shared" si="26"/>
        <v>#NUM!</v>
      </c>
      <c r="K157" s="165" t="e">
        <f t="shared" si="27"/>
        <v>#NUM!</v>
      </c>
      <c r="L157" s="165" t="e">
        <f t="shared" si="28"/>
        <v>#NUM!</v>
      </c>
      <c r="M157" s="184"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99.999999999999943</v>
      </c>
      <c r="F158" s="162">
        <f t="shared" si="24"/>
        <v>0</v>
      </c>
      <c r="G158" s="162"/>
      <c r="H158" s="168">
        <f t="shared" si="25"/>
        <v>0</v>
      </c>
      <c r="I158" s="162" t="e">
        <f t="shared" ref="I158:I221" si="43">D158*F158</f>
        <v>#NUM!</v>
      </c>
      <c r="J158" s="165" t="e">
        <f t="shared" si="26"/>
        <v>#NUM!</v>
      </c>
      <c r="K158" s="165" t="e">
        <f t="shared" si="27"/>
        <v>#NUM!</v>
      </c>
      <c r="L158" s="165" t="e">
        <f t="shared" si="28"/>
        <v>#NUM!</v>
      </c>
      <c r="M158" s="184"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99.999999999999943</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4"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99.999999999999943</v>
      </c>
      <c r="F160" s="162">
        <f t="shared" si="45"/>
        <v>0</v>
      </c>
      <c r="G160" s="162"/>
      <c r="H160" s="168">
        <f t="shared" si="46"/>
        <v>0</v>
      </c>
      <c r="I160" s="162" t="e">
        <f t="shared" si="43"/>
        <v>#NUM!</v>
      </c>
      <c r="J160" s="165" t="e">
        <f t="shared" si="47"/>
        <v>#NUM!</v>
      </c>
      <c r="K160" s="165" t="e">
        <f t="shared" si="48"/>
        <v>#NUM!</v>
      </c>
      <c r="L160" s="165" t="e">
        <f t="shared" si="49"/>
        <v>#NUM!</v>
      </c>
      <c r="M160" s="184"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99.999999999999943</v>
      </c>
      <c r="F161" s="162">
        <f t="shared" si="45"/>
        <v>0</v>
      </c>
      <c r="G161" s="162"/>
      <c r="H161" s="168">
        <f t="shared" si="46"/>
        <v>0</v>
      </c>
      <c r="I161" s="162" t="e">
        <f t="shared" si="43"/>
        <v>#NUM!</v>
      </c>
      <c r="J161" s="165" t="e">
        <f t="shared" si="47"/>
        <v>#NUM!</v>
      </c>
      <c r="K161" s="165" t="e">
        <f t="shared" si="48"/>
        <v>#NUM!</v>
      </c>
      <c r="L161" s="165" t="e">
        <f t="shared" si="49"/>
        <v>#NUM!</v>
      </c>
      <c r="M161" s="184"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99.999999999999943</v>
      </c>
      <c r="F162" s="162">
        <f t="shared" si="45"/>
        <v>0</v>
      </c>
      <c r="G162" s="162"/>
      <c r="H162" s="168">
        <f t="shared" si="46"/>
        <v>0</v>
      </c>
      <c r="I162" s="162" t="e">
        <f t="shared" si="43"/>
        <v>#NUM!</v>
      </c>
      <c r="J162" s="165" t="e">
        <f t="shared" si="47"/>
        <v>#NUM!</v>
      </c>
      <c r="K162" s="165" t="e">
        <f t="shared" si="48"/>
        <v>#NUM!</v>
      </c>
      <c r="L162" s="165" t="e">
        <f t="shared" si="49"/>
        <v>#NUM!</v>
      </c>
      <c r="M162" s="184"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99.999999999999943</v>
      </c>
      <c r="F163" s="162">
        <f t="shared" si="45"/>
        <v>0</v>
      </c>
      <c r="G163" s="162"/>
      <c r="H163" s="168">
        <f t="shared" si="46"/>
        <v>0</v>
      </c>
      <c r="I163" s="162" t="e">
        <f t="shared" si="43"/>
        <v>#NUM!</v>
      </c>
      <c r="J163" s="165" t="e">
        <f t="shared" si="47"/>
        <v>#NUM!</v>
      </c>
      <c r="K163" s="165" t="e">
        <f t="shared" si="48"/>
        <v>#NUM!</v>
      </c>
      <c r="L163" s="165" t="e">
        <f t="shared" si="49"/>
        <v>#NUM!</v>
      </c>
      <c r="M163" s="184"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99.999999999999943</v>
      </c>
      <c r="F164" s="162">
        <f t="shared" si="45"/>
        <v>0</v>
      </c>
      <c r="G164" s="162"/>
      <c r="H164" s="168">
        <f t="shared" si="46"/>
        <v>0</v>
      </c>
      <c r="I164" s="162" t="e">
        <f t="shared" si="43"/>
        <v>#NUM!</v>
      </c>
      <c r="J164" s="165" t="e">
        <f t="shared" si="47"/>
        <v>#NUM!</v>
      </c>
      <c r="K164" s="165" t="e">
        <f t="shared" si="48"/>
        <v>#NUM!</v>
      </c>
      <c r="L164" s="165" t="e">
        <f t="shared" si="49"/>
        <v>#NUM!</v>
      </c>
      <c r="M164" s="184"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99.999999999999943</v>
      </c>
      <c r="F165" s="162">
        <f t="shared" si="45"/>
        <v>0</v>
      </c>
      <c r="G165" s="162"/>
      <c r="H165" s="168">
        <f t="shared" si="46"/>
        <v>0</v>
      </c>
      <c r="I165" s="162" t="e">
        <f t="shared" si="43"/>
        <v>#NUM!</v>
      </c>
      <c r="J165" s="165" t="e">
        <f t="shared" si="47"/>
        <v>#NUM!</v>
      </c>
      <c r="K165" s="165" t="e">
        <f t="shared" si="48"/>
        <v>#NUM!</v>
      </c>
      <c r="L165" s="165" t="e">
        <f t="shared" si="49"/>
        <v>#NUM!</v>
      </c>
      <c r="M165" s="184"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99.999999999999943</v>
      </c>
      <c r="F166" s="162">
        <f t="shared" si="45"/>
        <v>0</v>
      </c>
      <c r="G166" s="162"/>
      <c r="H166" s="168">
        <f t="shared" si="46"/>
        <v>0</v>
      </c>
      <c r="I166" s="162" t="e">
        <f t="shared" si="43"/>
        <v>#NUM!</v>
      </c>
      <c r="J166" s="165" t="e">
        <f t="shared" si="47"/>
        <v>#NUM!</v>
      </c>
      <c r="K166" s="165" t="e">
        <f t="shared" si="48"/>
        <v>#NUM!</v>
      </c>
      <c r="L166" s="165" t="e">
        <f t="shared" si="49"/>
        <v>#NUM!</v>
      </c>
      <c r="M166" s="184"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99.999999999999943</v>
      </c>
      <c r="F167" s="162">
        <f t="shared" si="45"/>
        <v>0</v>
      </c>
      <c r="G167" s="162"/>
      <c r="H167" s="168">
        <f t="shared" si="46"/>
        <v>0</v>
      </c>
      <c r="I167" s="162" t="e">
        <f t="shared" si="43"/>
        <v>#NUM!</v>
      </c>
      <c r="J167" s="165" t="e">
        <f t="shared" si="47"/>
        <v>#NUM!</v>
      </c>
      <c r="K167" s="165" t="e">
        <f t="shared" si="48"/>
        <v>#NUM!</v>
      </c>
      <c r="L167" s="165" t="e">
        <f t="shared" si="49"/>
        <v>#NUM!</v>
      </c>
      <c r="M167" s="184"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99.999999999999943</v>
      </c>
      <c r="F168" s="162">
        <f t="shared" si="45"/>
        <v>0</v>
      </c>
      <c r="G168" s="162"/>
      <c r="H168" s="168">
        <f t="shared" si="46"/>
        <v>0</v>
      </c>
      <c r="I168" s="162" t="e">
        <f t="shared" si="43"/>
        <v>#NUM!</v>
      </c>
      <c r="J168" s="165" t="e">
        <f t="shared" si="47"/>
        <v>#NUM!</v>
      </c>
      <c r="K168" s="165" t="e">
        <f t="shared" si="48"/>
        <v>#NUM!</v>
      </c>
      <c r="L168" s="165" t="e">
        <f t="shared" si="49"/>
        <v>#NUM!</v>
      </c>
      <c r="M168" s="184"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99.999999999999943</v>
      </c>
      <c r="F169" s="162">
        <f t="shared" si="45"/>
        <v>0</v>
      </c>
      <c r="G169" s="162"/>
      <c r="H169" s="168">
        <f t="shared" si="46"/>
        <v>0</v>
      </c>
      <c r="I169" s="162" t="e">
        <f t="shared" si="43"/>
        <v>#NUM!</v>
      </c>
      <c r="J169" s="165" t="e">
        <f t="shared" si="47"/>
        <v>#NUM!</v>
      </c>
      <c r="K169" s="165" t="e">
        <f t="shared" si="48"/>
        <v>#NUM!</v>
      </c>
      <c r="L169" s="165" t="e">
        <f t="shared" si="49"/>
        <v>#NUM!</v>
      </c>
      <c r="M169" s="184"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99.999999999999943</v>
      </c>
      <c r="F170" s="162">
        <f t="shared" si="45"/>
        <v>0</v>
      </c>
      <c r="G170" s="162"/>
      <c r="H170" s="168">
        <f t="shared" si="46"/>
        <v>0</v>
      </c>
      <c r="I170" s="162" t="e">
        <f t="shared" si="43"/>
        <v>#NUM!</v>
      </c>
      <c r="J170" s="165" t="e">
        <f t="shared" si="47"/>
        <v>#NUM!</v>
      </c>
      <c r="K170" s="165" t="e">
        <f t="shared" si="48"/>
        <v>#NUM!</v>
      </c>
      <c r="L170" s="165" t="e">
        <f t="shared" si="49"/>
        <v>#NUM!</v>
      </c>
      <c r="M170" s="184"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99.999999999999943</v>
      </c>
      <c r="F171" s="162">
        <f t="shared" si="45"/>
        <v>0</v>
      </c>
      <c r="G171" s="162"/>
      <c r="H171" s="168">
        <f t="shared" si="46"/>
        <v>0</v>
      </c>
      <c r="I171" s="162" t="e">
        <f t="shared" si="43"/>
        <v>#NUM!</v>
      </c>
      <c r="J171" s="165" t="e">
        <f t="shared" si="47"/>
        <v>#NUM!</v>
      </c>
      <c r="K171" s="165" t="e">
        <f t="shared" si="48"/>
        <v>#NUM!</v>
      </c>
      <c r="L171" s="165" t="e">
        <f t="shared" si="49"/>
        <v>#NUM!</v>
      </c>
      <c r="M171" s="184"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99.999999999999943</v>
      </c>
      <c r="F172" s="162">
        <f t="shared" si="45"/>
        <v>0</v>
      </c>
      <c r="G172" s="162"/>
      <c r="H172" s="168">
        <f t="shared" si="46"/>
        <v>0</v>
      </c>
      <c r="I172" s="162" t="e">
        <f t="shared" si="43"/>
        <v>#NUM!</v>
      </c>
      <c r="J172" s="165" t="e">
        <f t="shared" si="47"/>
        <v>#NUM!</v>
      </c>
      <c r="K172" s="165" t="e">
        <f t="shared" si="48"/>
        <v>#NUM!</v>
      </c>
      <c r="L172" s="165" t="e">
        <f t="shared" si="49"/>
        <v>#NUM!</v>
      </c>
      <c r="M172" s="184"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99.999999999999943</v>
      </c>
      <c r="F173" s="162">
        <f t="shared" si="45"/>
        <v>0</v>
      </c>
      <c r="G173" s="162"/>
      <c r="H173" s="168">
        <f t="shared" si="46"/>
        <v>0</v>
      </c>
      <c r="I173" s="162" t="e">
        <f t="shared" si="43"/>
        <v>#NUM!</v>
      </c>
      <c r="J173" s="165" t="e">
        <f t="shared" si="47"/>
        <v>#NUM!</v>
      </c>
      <c r="K173" s="165" t="e">
        <f t="shared" si="48"/>
        <v>#NUM!</v>
      </c>
      <c r="L173" s="165" t="e">
        <f t="shared" si="49"/>
        <v>#NUM!</v>
      </c>
      <c r="M173" s="184"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99.999999999999943</v>
      </c>
      <c r="F174" s="162">
        <f t="shared" si="45"/>
        <v>0</v>
      </c>
      <c r="G174" s="162"/>
      <c r="H174" s="168">
        <f t="shared" si="46"/>
        <v>0</v>
      </c>
      <c r="I174" s="162" t="e">
        <f t="shared" si="43"/>
        <v>#NUM!</v>
      </c>
      <c r="J174" s="165" t="e">
        <f t="shared" si="47"/>
        <v>#NUM!</v>
      </c>
      <c r="K174" s="165" t="e">
        <f t="shared" si="48"/>
        <v>#NUM!</v>
      </c>
      <c r="L174" s="165" t="e">
        <f t="shared" si="49"/>
        <v>#NUM!</v>
      </c>
      <c r="M174" s="184"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99.999999999999943</v>
      </c>
      <c r="F175" s="162">
        <f t="shared" si="45"/>
        <v>0</v>
      </c>
      <c r="G175" s="162"/>
      <c r="H175" s="168">
        <f t="shared" si="46"/>
        <v>0</v>
      </c>
      <c r="I175" s="162" t="e">
        <f t="shared" si="43"/>
        <v>#NUM!</v>
      </c>
      <c r="J175" s="165" t="e">
        <f t="shared" si="47"/>
        <v>#NUM!</v>
      </c>
      <c r="K175" s="165" t="e">
        <f t="shared" si="48"/>
        <v>#NUM!</v>
      </c>
      <c r="L175" s="165" t="e">
        <f t="shared" si="49"/>
        <v>#NUM!</v>
      </c>
      <c r="M175" s="184"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99.999999999999943</v>
      </c>
      <c r="F176" s="162">
        <f t="shared" si="45"/>
        <v>0</v>
      </c>
      <c r="G176" s="162"/>
      <c r="H176" s="168">
        <f t="shared" si="46"/>
        <v>0</v>
      </c>
      <c r="I176" s="162" t="e">
        <f t="shared" si="43"/>
        <v>#NUM!</v>
      </c>
      <c r="J176" s="165" t="e">
        <f t="shared" si="47"/>
        <v>#NUM!</v>
      </c>
      <c r="K176" s="165" t="e">
        <f t="shared" si="48"/>
        <v>#NUM!</v>
      </c>
      <c r="L176" s="165" t="e">
        <f t="shared" si="49"/>
        <v>#NUM!</v>
      </c>
      <c r="M176" s="184"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99.999999999999943</v>
      </c>
      <c r="F177" s="162">
        <f t="shared" si="45"/>
        <v>0</v>
      </c>
      <c r="G177" s="162"/>
      <c r="H177" s="168">
        <f t="shared" si="46"/>
        <v>0</v>
      </c>
      <c r="I177" s="162" t="e">
        <f t="shared" si="43"/>
        <v>#NUM!</v>
      </c>
      <c r="J177" s="165" t="e">
        <f t="shared" si="47"/>
        <v>#NUM!</v>
      </c>
      <c r="K177" s="165" t="e">
        <f t="shared" si="48"/>
        <v>#NUM!</v>
      </c>
      <c r="L177" s="165" t="e">
        <f t="shared" si="49"/>
        <v>#NUM!</v>
      </c>
      <c r="M177" s="184"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99.999999999999943</v>
      </c>
      <c r="F178" s="162">
        <f t="shared" si="45"/>
        <v>0</v>
      </c>
      <c r="G178" s="162"/>
      <c r="H178" s="168">
        <f t="shared" si="46"/>
        <v>0</v>
      </c>
      <c r="I178" s="162" t="e">
        <f t="shared" si="43"/>
        <v>#NUM!</v>
      </c>
      <c r="J178" s="165" t="e">
        <f t="shared" si="47"/>
        <v>#NUM!</v>
      </c>
      <c r="K178" s="165" t="e">
        <f t="shared" si="48"/>
        <v>#NUM!</v>
      </c>
      <c r="L178" s="165" t="e">
        <f t="shared" si="49"/>
        <v>#NUM!</v>
      </c>
      <c r="M178" s="184"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99.999999999999943</v>
      </c>
      <c r="F179" s="162">
        <f t="shared" si="45"/>
        <v>0</v>
      </c>
      <c r="G179" s="162"/>
      <c r="H179" s="168">
        <f t="shared" si="46"/>
        <v>0</v>
      </c>
      <c r="I179" s="162" t="e">
        <f t="shared" si="43"/>
        <v>#NUM!</v>
      </c>
      <c r="J179" s="165" t="e">
        <f t="shared" si="47"/>
        <v>#NUM!</v>
      </c>
      <c r="K179" s="165" t="e">
        <f t="shared" si="48"/>
        <v>#NUM!</v>
      </c>
      <c r="L179" s="165" t="e">
        <f t="shared" si="49"/>
        <v>#NUM!</v>
      </c>
      <c r="M179" s="184"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99.999999999999943</v>
      </c>
      <c r="F180" s="162">
        <f t="shared" si="45"/>
        <v>0</v>
      </c>
      <c r="G180" s="162"/>
      <c r="H180" s="168">
        <f t="shared" si="46"/>
        <v>0</v>
      </c>
      <c r="I180" s="162" t="e">
        <f t="shared" si="43"/>
        <v>#NUM!</v>
      </c>
      <c r="J180" s="165" t="e">
        <f t="shared" si="47"/>
        <v>#NUM!</v>
      </c>
      <c r="K180" s="165" t="e">
        <f t="shared" si="48"/>
        <v>#NUM!</v>
      </c>
      <c r="L180" s="165" t="e">
        <f t="shared" si="49"/>
        <v>#NUM!</v>
      </c>
      <c r="M180" s="184"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99.999999999999943</v>
      </c>
      <c r="F181" s="162">
        <f t="shared" si="45"/>
        <v>0</v>
      </c>
      <c r="G181" s="162"/>
      <c r="H181" s="168">
        <f t="shared" si="46"/>
        <v>0</v>
      </c>
      <c r="I181" s="162" t="e">
        <f t="shared" si="43"/>
        <v>#NUM!</v>
      </c>
      <c r="J181" s="165" t="e">
        <f t="shared" si="47"/>
        <v>#NUM!</v>
      </c>
      <c r="K181" s="165" t="e">
        <f t="shared" si="48"/>
        <v>#NUM!</v>
      </c>
      <c r="L181" s="165" t="e">
        <f t="shared" si="49"/>
        <v>#NUM!</v>
      </c>
      <c r="M181" s="184"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99.999999999999943</v>
      </c>
      <c r="F182" s="162">
        <f t="shared" si="45"/>
        <v>0</v>
      </c>
      <c r="G182" s="162"/>
      <c r="H182" s="168">
        <f t="shared" si="46"/>
        <v>0</v>
      </c>
      <c r="I182" s="162" t="e">
        <f t="shared" si="43"/>
        <v>#NUM!</v>
      </c>
      <c r="J182" s="165" t="e">
        <f t="shared" si="47"/>
        <v>#NUM!</v>
      </c>
      <c r="K182" s="165" t="e">
        <f t="shared" si="48"/>
        <v>#NUM!</v>
      </c>
      <c r="L182" s="165" t="e">
        <f t="shared" si="49"/>
        <v>#NUM!</v>
      </c>
      <c r="M182" s="184"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99.999999999999943</v>
      </c>
      <c r="F183" s="162">
        <f t="shared" si="45"/>
        <v>0</v>
      </c>
      <c r="G183" s="162"/>
      <c r="H183" s="168">
        <f t="shared" si="46"/>
        <v>0</v>
      </c>
      <c r="I183" s="162" t="e">
        <f t="shared" si="43"/>
        <v>#NUM!</v>
      </c>
      <c r="J183" s="165" t="e">
        <f t="shared" si="47"/>
        <v>#NUM!</v>
      </c>
      <c r="K183" s="165" t="e">
        <f t="shared" si="48"/>
        <v>#NUM!</v>
      </c>
      <c r="L183" s="165" t="e">
        <f t="shared" si="49"/>
        <v>#NUM!</v>
      </c>
      <c r="M183" s="184"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99.999999999999943</v>
      </c>
      <c r="F184" s="162">
        <f t="shared" si="45"/>
        <v>0</v>
      </c>
      <c r="G184" s="162"/>
      <c r="H184" s="168">
        <f t="shared" si="46"/>
        <v>0</v>
      </c>
      <c r="I184" s="162" t="e">
        <f t="shared" si="43"/>
        <v>#NUM!</v>
      </c>
      <c r="J184" s="165" t="e">
        <f t="shared" si="47"/>
        <v>#NUM!</v>
      </c>
      <c r="K184" s="165" t="e">
        <f t="shared" si="48"/>
        <v>#NUM!</v>
      </c>
      <c r="L184" s="165" t="e">
        <f t="shared" si="49"/>
        <v>#NUM!</v>
      </c>
      <c r="M184" s="184"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99.999999999999943</v>
      </c>
      <c r="F185" s="162">
        <f t="shared" si="45"/>
        <v>0</v>
      </c>
      <c r="G185" s="162"/>
      <c r="H185" s="168">
        <f t="shared" si="46"/>
        <v>0</v>
      </c>
      <c r="I185" s="162" t="e">
        <f t="shared" si="43"/>
        <v>#NUM!</v>
      </c>
      <c r="J185" s="165" t="e">
        <f t="shared" si="47"/>
        <v>#NUM!</v>
      </c>
      <c r="K185" s="165" t="e">
        <f t="shared" si="48"/>
        <v>#NUM!</v>
      </c>
      <c r="L185" s="165" t="e">
        <f t="shared" si="49"/>
        <v>#NUM!</v>
      </c>
      <c r="M185" s="184"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99.999999999999943</v>
      </c>
      <c r="F186" s="162">
        <f t="shared" si="45"/>
        <v>0</v>
      </c>
      <c r="G186" s="162"/>
      <c r="H186" s="168">
        <f t="shared" si="46"/>
        <v>0</v>
      </c>
      <c r="I186" s="162" t="e">
        <f t="shared" si="43"/>
        <v>#NUM!</v>
      </c>
      <c r="J186" s="165" t="e">
        <f t="shared" si="47"/>
        <v>#NUM!</v>
      </c>
      <c r="K186" s="165" t="e">
        <f t="shared" si="48"/>
        <v>#NUM!</v>
      </c>
      <c r="L186" s="165" t="e">
        <f t="shared" si="49"/>
        <v>#NUM!</v>
      </c>
      <c r="M186" s="184"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99.999999999999943</v>
      </c>
      <c r="F187" s="162">
        <f t="shared" si="45"/>
        <v>0</v>
      </c>
      <c r="G187" s="162"/>
      <c r="H187" s="168">
        <f t="shared" si="46"/>
        <v>0</v>
      </c>
      <c r="I187" s="162" t="e">
        <f t="shared" si="43"/>
        <v>#NUM!</v>
      </c>
      <c r="J187" s="165" t="e">
        <f t="shared" si="47"/>
        <v>#NUM!</v>
      </c>
      <c r="K187" s="165" t="e">
        <f t="shared" si="48"/>
        <v>#NUM!</v>
      </c>
      <c r="L187" s="165" t="e">
        <f t="shared" si="49"/>
        <v>#NUM!</v>
      </c>
      <c r="M187" s="184"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99.999999999999943</v>
      </c>
      <c r="F188" s="162">
        <f t="shared" si="45"/>
        <v>0</v>
      </c>
      <c r="G188" s="162"/>
      <c r="H188" s="168">
        <f t="shared" si="46"/>
        <v>0</v>
      </c>
      <c r="I188" s="162" t="e">
        <f t="shared" si="43"/>
        <v>#NUM!</v>
      </c>
      <c r="J188" s="165" t="e">
        <f t="shared" si="47"/>
        <v>#NUM!</v>
      </c>
      <c r="K188" s="165" t="e">
        <f t="shared" si="48"/>
        <v>#NUM!</v>
      </c>
      <c r="L188" s="165" t="e">
        <f t="shared" si="49"/>
        <v>#NUM!</v>
      </c>
      <c r="M188" s="184"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99.999999999999943</v>
      </c>
      <c r="F189" s="162">
        <f t="shared" si="45"/>
        <v>0</v>
      </c>
      <c r="G189" s="162"/>
      <c r="H189" s="168">
        <f t="shared" si="46"/>
        <v>0</v>
      </c>
      <c r="I189" s="162" t="e">
        <f t="shared" si="43"/>
        <v>#NUM!</v>
      </c>
      <c r="J189" s="165" t="e">
        <f t="shared" si="47"/>
        <v>#NUM!</v>
      </c>
      <c r="K189" s="165" t="e">
        <f t="shared" si="48"/>
        <v>#NUM!</v>
      </c>
      <c r="L189" s="165" t="e">
        <f t="shared" si="49"/>
        <v>#NUM!</v>
      </c>
      <c r="M189" s="184"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99.999999999999943</v>
      </c>
      <c r="F190" s="162">
        <f t="shared" si="45"/>
        <v>0</v>
      </c>
      <c r="G190" s="162"/>
      <c r="H190" s="168">
        <f t="shared" si="46"/>
        <v>0</v>
      </c>
      <c r="I190" s="162" t="e">
        <f t="shared" si="43"/>
        <v>#NUM!</v>
      </c>
      <c r="J190" s="165" t="e">
        <f t="shared" si="47"/>
        <v>#NUM!</v>
      </c>
      <c r="K190" s="165" t="e">
        <f t="shared" si="48"/>
        <v>#NUM!</v>
      </c>
      <c r="L190" s="165" t="e">
        <f t="shared" si="49"/>
        <v>#NUM!</v>
      </c>
      <c r="M190" s="184"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99.999999999999943</v>
      </c>
      <c r="F191" s="162">
        <f t="shared" si="45"/>
        <v>0</v>
      </c>
      <c r="G191" s="162"/>
      <c r="H191" s="168">
        <f t="shared" si="46"/>
        <v>0</v>
      </c>
      <c r="I191" s="162" t="e">
        <f t="shared" si="43"/>
        <v>#NUM!</v>
      </c>
      <c r="J191" s="165" t="e">
        <f t="shared" si="47"/>
        <v>#NUM!</v>
      </c>
      <c r="K191" s="165" t="e">
        <f t="shared" si="48"/>
        <v>#NUM!</v>
      </c>
      <c r="L191" s="165" t="e">
        <f t="shared" si="49"/>
        <v>#NUM!</v>
      </c>
      <c r="M191" s="184"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99.999999999999943</v>
      </c>
      <c r="F192" s="162">
        <f t="shared" si="45"/>
        <v>0</v>
      </c>
      <c r="G192" s="162"/>
      <c r="H192" s="168">
        <f t="shared" si="46"/>
        <v>0</v>
      </c>
      <c r="I192" s="162" t="e">
        <f t="shared" si="43"/>
        <v>#NUM!</v>
      </c>
      <c r="J192" s="165" t="e">
        <f t="shared" si="47"/>
        <v>#NUM!</v>
      </c>
      <c r="K192" s="165" t="e">
        <f t="shared" si="48"/>
        <v>#NUM!</v>
      </c>
      <c r="L192" s="165" t="e">
        <f t="shared" si="49"/>
        <v>#NUM!</v>
      </c>
      <c r="M192" s="184"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99.999999999999943</v>
      </c>
      <c r="F193" s="162">
        <f t="shared" si="45"/>
        <v>0</v>
      </c>
      <c r="G193" s="162"/>
      <c r="H193" s="168">
        <f t="shared" si="46"/>
        <v>0</v>
      </c>
      <c r="I193" s="162" t="e">
        <f t="shared" si="43"/>
        <v>#NUM!</v>
      </c>
      <c r="J193" s="165" t="e">
        <f t="shared" si="47"/>
        <v>#NUM!</v>
      </c>
      <c r="K193" s="165" t="e">
        <f t="shared" si="48"/>
        <v>#NUM!</v>
      </c>
      <c r="L193" s="165" t="e">
        <f t="shared" si="49"/>
        <v>#NUM!</v>
      </c>
      <c r="M193" s="184"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99.999999999999943</v>
      </c>
      <c r="F194" s="162">
        <f t="shared" si="45"/>
        <v>0</v>
      </c>
      <c r="G194" s="162"/>
      <c r="H194" s="168">
        <f t="shared" si="46"/>
        <v>0</v>
      </c>
      <c r="I194" s="162" t="e">
        <f t="shared" si="43"/>
        <v>#NUM!</v>
      </c>
      <c r="J194" s="165" t="e">
        <f t="shared" si="47"/>
        <v>#NUM!</v>
      </c>
      <c r="K194" s="165" t="e">
        <f t="shared" si="48"/>
        <v>#NUM!</v>
      </c>
      <c r="L194" s="165" t="e">
        <f t="shared" si="49"/>
        <v>#NUM!</v>
      </c>
      <c r="M194" s="184"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99.999999999999943</v>
      </c>
      <c r="F195" s="162">
        <f t="shared" si="45"/>
        <v>0</v>
      </c>
      <c r="G195" s="162"/>
      <c r="H195" s="168">
        <f t="shared" si="46"/>
        <v>0</v>
      </c>
      <c r="I195" s="162" t="e">
        <f t="shared" si="43"/>
        <v>#NUM!</v>
      </c>
      <c r="J195" s="165" t="e">
        <f t="shared" si="47"/>
        <v>#NUM!</v>
      </c>
      <c r="K195" s="165" t="e">
        <f t="shared" si="48"/>
        <v>#NUM!</v>
      </c>
      <c r="L195" s="165" t="e">
        <f t="shared" si="49"/>
        <v>#NUM!</v>
      </c>
      <c r="M195" s="184"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99.999999999999943</v>
      </c>
      <c r="F196" s="162">
        <f t="shared" si="45"/>
        <v>0</v>
      </c>
      <c r="G196" s="162"/>
      <c r="H196" s="168">
        <f t="shared" si="46"/>
        <v>0</v>
      </c>
      <c r="I196" s="162" t="e">
        <f t="shared" si="43"/>
        <v>#NUM!</v>
      </c>
      <c r="J196" s="165" t="e">
        <f t="shared" si="47"/>
        <v>#NUM!</v>
      </c>
      <c r="K196" s="165" t="e">
        <f t="shared" si="48"/>
        <v>#NUM!</v>
      </c>
      <c r="L196" s="165" t="e">
        <f t="shared" si="49"/>
        <v>#NUM!</v>
      </c>
      <c r="M196" s="184"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99.999999999999943</v>
      </c>
      <c r="F197" s="162">
        <f t="shared" si="45"/>
        <v>0</v>
      </c>
      <c r="G197" s="162"/>
      <c r="H197" s="168">
        <f t="shared" si="46"/>
        <v>0</v>
      </c>
      <c r="I197" s="162" t="e">
        <f t="shared" si="43"/>
        <v>#NUM!</v>
      </c>
      <c r="J197" s="165" t="e">
        <f t="shared" si="47"/>
        <v>#NUM!</v>
      </c>
      <c r="K197" s="165" t="e">
        <f t="shared" si="48"/>
        <v>#NUM!</v>
      </c>
      <c r="L197" s="165" t="e">
        <f t="shared" si="49"/>
        <v>#NUM!</v>
      </c>
      <c r="M197" s="184"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99.999999999999943</v>
      </c>
      <c r="F198" s="162">
        <f t="shared" si="45"/>
        <v>0</v>
      </c>
      <c r="G198" s="162"/>
      <c r="H198" s="168">
        <f t="shared" si="46"/>
        <v>0</v>
      </c>
      <c r="I198" s="162" t="e">
        <f t="shared" si="43"/>
        <v>#NUM!</v>
      </c>
      <c r="J198" s="165" t="e">
        <f t="shared" si="47"/>
        <v>#NUM!</v>
      </c>
      <c r="K198" s="165" t="e">
        <f t="shared" si="48"/>
        <v>#NUM!</v>
      </c>
      <c r="L198" s="165" t="e">
        <f t="shared" si="49"/>
        <v>#NUM!</v>
      </c>
      <c r="M198" s="184"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99.999999999999943</v>
      </c>
      <c r="F199" s="162">
        <f t="shared" si="45"/>
        <v>0</v>
      </c>
      <c r="G199" s="162"/>
      <c r="H199" s="168">
        <f t="shared" si="46"/>
        <v>0</v>
      </c>
      <c r="I199" s="162" t="e">
        <f t="shared" si="43"/>
        <v>#NUM!</v>
      </c>
      <c r="J199" s="165" t="e">
        <f t="shared" si="47"/>
        <v>#NUM!</v>
      </c>
      <c r="K199" s="165" t="e">
        <f t="shared" si="48"/>
        <v>#NUM!</v>
      </c>
      <c r="L199" s="165" t="e">
        <f t="shared" si="49"/>
        <v>#NUM!</v>
      </c>
      <c r="M199" s="184"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99.999999999999943</v>
      </c>
      <c r="F200" s="162">
        <f t="shared" si="45"/>
        <v>0</v>
      </c>
      <c r="G200" s="162"/>
      <c r="H200" s="168">
        <f t="shared" si="46"/>
        <v>0</v>
      </c>
      <c r="I200" s="162" t="e">
        <f t="shared" si="43"/>
        <v>#NUM!</v>
      </c>
      <c r="J200" s="165" t="e">
        <f t="shared" si="47"/>
        <v>#NUM!</v>
      </c>
      <c r="K200" s="165" t="e">
        <f t="shared" si="48"/>
        <v>#NUM!</v>
      </c>
      <c r="L200" s="165" t="e">
        <f t="shared" si="49"/>
        <v>#NUM!</v>
      </c>
      <c r="M200" s="184"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99.999999999999943</v>
      </c>
      <c r="F201" s="162">
        <f t="shared" si="45"/>
        <v>0</v>
      </c>
      <c r="G201" s="162"/>
      <c r="H201" s="168">
        <f t="shared" si="46"/>
        <v>0</v>
      </c>
      <c r="I201" s="162" t="e">
        <f t="shared" si="43"/>
        <v>#NUM!</v>
      </c>
      <c r="J201" s="165" t="e">
        <f t="shared" si="47"/>
        <v>#NUM!</v>
      </c>
      <c r="K201" s="165" t="e">
        <f t="shared" si="48"/>
        <v>#NUM!</v>
      </c>
      <c r="L201" s="165" t="e">
        <f t="shared" si="49"/>
        <v>#NUM!</v>
      </c>
      <c r="M201" s="184"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99.999999999999943</v>
      </c>
      <c r="F202" s="162">
        <f t="shared" si="45"/>
        <v>0</v>
      </c>
      <c r="G202" s="162"/>
      <c r="H202" s="168">
        <f t="shared" si="46"/>
        <v>0</v>
      </c>
      <c r="I202" s="162" t="e">
        <f t="shared" si="43"/>
        <v>#NUM!</v>
      </c>
      <c r="J202" s="165" t="e">
        <f t="shared" si="47"/>
        <v>#NUM!</v>
      </c>
      <c r="K202" s="165" t="e">
        <f t="shared" si="48"/>
        <v>#NUM!</v>
      </c>
      <c r="L202" s="165" t="e">
        <f t="shared" si="49"/>
        <v>#NUM!</v>
      </c>
      <c r="M202" s="184"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99.999999999999943</v>
      </c>
      <c r="F203" s="162">
        <f t="shared" si="45"/>
        <v>0</v>
      </c>
      <c r="G203" s="162"/>
      <c r="H203" s="168">
        <f t="shared" si="46"/>
        <v>0</v>
      </c>
      <c r="I203" s="162" t="e">
        <f t="shared" si="43"/>
        <v>#NUM!</v>
      </c>
      <c r="J203" s="165" t="e">
        <f t="shared" si="47"/>
        <v>#NUM!</v>
      </c>
      <c r="K203" s="165" t="e">
        <f t="shared" si="48"/>
        <v>#NUM!</v>
      </c>
      <c r="L203" s="165" t="e">
        <f t="shared" si="49"/>
        <v>#NUM!</v>
      </c>
      <c r="M203" s="184"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99.999999999999943</v>
      </c>
      <c r="F204" s="162">
        <f t="shared" si="45"/>
        <v>0</v>
      </c>
      <c r="G204" s="162"/>
      <c r="H204" s="168">
        <f t="shared" si="46"/>
        <v>0</v>
      </c>
      <c r="I204" s="162" t="e">
        <f t="shared" si="43"/>
        <v>#NUM!</v>
      </c>
      <c r="J204" s="165" t="e">
        <f t="shared" si="47"/>
        <v>#NUM!</v>
      </c>
      <c r="K204" s="165" t="e">
        <f t="shared" si="48"/>
        <v>#NUM!</v>
      </c>
      <c r="L204" s="165" t="e">
        <f t="shared" si="49"/>
        <v>#NUM!</v>
      </c>
      <c r="M204" s="184"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99.999999999999943</v>
      </c>
      <c r="F205" s="162">
        <f t="shared" si="45"/>
        <v>0</v>
      </c>
      <c r="G205" s="162"/>
      <c r="H205" s="168">
        <f t="shared" si="46"/>
        <v>0</v>
      </c>
      <c r="I205" s="162" t="e">
        <f t="shared" si="43"/>
        <v>#NUM!</v>
      </c>
      <c r="J205" s="165" t="e">
        <f t="shared" si="47"/>
        <v>#NUM!</v>
      </c>
      <c r="K205" s="165" t="e">
        <f t="shared" si="48"/>
        <v>#NUM!</v>
      </c>
      <c r="L205" s="165" t="e">
        <f t="shared" si="49"/>
        <v>#NUM!</v>
      </c>
      <c r="M205" s="184"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99.999999999999943</v>
      </c>
      <c r="F206" s="162">
        <f t="shared" si="45"/>
        <v>0</v>
      </c>
      <c r="G206" s="162"/>
      <c r="H206" s="168">
        <f t="shared" si="46"/>
        <v>0</v>
      </c>
      <c r="I206" s="162" t="e">
        <f t="shared" si="43"/>
        <v>#NUM!</v>
      </c>
      <c r="J206" s="165" t="e">
        <f t="shared" si="47"/>
        <v>#NUM!</v>
      </c>
      <c r="K206" s="165" t="e">
        <f t="shared" si="48"/>
        <v>#NUM!</v>
      </c>
      <c r="L206" s="165" t="e">
        <f t="shared" si="49"/>
        <v>#NUM!</v>
      </c>
      <c r="M206" s="184"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99.999999999999943</v>
      </c>
      <c r="F207" s="162">
        <f t="shared" si="45"/>
        <v>0</v>
      </c>
      <c r="G207" s="162"/>
      <c r="H207" s="168">
        <f t="shared" si="46"/>
        <v>0</v>
      </c>
      <c r="I207" s="162" t="e">
        <f t="shared" si="43"/>
        <v>#NUM!</v>
      </c>
      <c r="J207" s="165" t="e">
        <f t="shared" si="47"/>
        <v>#NUM!</v>
      </c>
      <c r="K207" s="165" t="e">
        <f t="shared" si="48"/>
        <v>#NUM!</v>
      </c>
      <c r="L207" s="165" t="e">
        <f t="shared" si="49"/>
        <v>#NUM!</v>
      </c>
      <c r="M207" s="184"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99.999999999999943</v>
      </c>
      <c r="F208" s="162">
        <f t="shared" si="45"/>
        <v>0</v>
      </c>
      <c r="G208" s="162"/>
      <c r="H208" s="168">
        <f t="shared" si="46"/>
        <v>0</v>
      </c>
      <c r="I208" s="162" t="e">
        <f t="shared" si="43"/>
        <v>#NUM!</v>
      </c>
      <c r="J208" s="165" t="e">
        <f t="shared" si="47"/>
        <v>#NUM!</v>
      </c>
      <c r="K208" s="165" t="e">
        <f t="shared" si="48"/>
        <v>#NUM!</v>
      </c>
      <c r="L208" s="165" t="e">
        <f t="shared" si="49"/>
        <v>#NUM!</v>
      </c>
      <c r="M208" s="184"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99.999999999999943</v>
      </c>
      <c r="F209" s="162">
        <f t="shared" si="45"/>
        <v>0</v>
      </c>
      <c r="G209" s="162"/>
      <c r="H209" s="168">
        <f t="shared" si="46"/>
        <v>0</v>
      </c>
      <c r="I209" s="162" t="e">
        <f t="shared" si="43"/>
        <v>#NUM!</v>
      </c>
      <c r="J209" s="165" t="e">
        <f t="shared" si="47"/>
        <v>#NUM!</v>
      </c>
      <c r="K209" s="165" t="e">
        <f t="shared" si="48"/>
        <v>#NUM!</v>
      </c>
      <c r="L209" s="165" t="e">
        <f t="shared" si="49"/>
        <v>#NUM!</v>
      </c>
      <c r="M209" s="184"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99.999999999999943</v>
      </c>
      <c r="F210" s="162">
        <f t="shared" si="45"/>
        <v>0</v>
      </c>
      <c r="G210" s="162"/>
      <c r="H210" s="168">
        <f t="shared" si="46"/>
        <v>0</v>
      </c>
      <c r="I210" s="162" t="e">
        <f t="shared" si="43"/>
        <v>#NUM!</v>
      </c>
      <c r="J210" s="165" t="e">
        <f t="shared" si="47"/>
        <v>#NUM!</v>
      </c>
      <c r="K210" s="165" t="e">
        <f t="shared" si="48"/>
        <v>#NUM!</v>
      </c>
      <c r="L210" s="165" t="e">
        <f t="shared" si="49"/>
        <v>#NUM!</v>
      </c>
      <c r="M210" s="184"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99.999999999999943</v>
      </c>
      <c r="F211" s="162">
        <f t="shared" si="45"/>
        <v>0</v>
      </c>
      <c r="G211" s="162"/>
      <c r="H211" s="168">
        <f t="shared" si="46"/>
        <v>0</v>
      </c>
      <c r="I211" s="162" t="e">
        <f t="shared" si="43"/>
        <v>#NUM!</v>
      </c>
      <c r="J211" s="165" t="e">
        <f t="shared" si="47"/>
        <v>#NUM!</v>
      </c>
      <c r="K211" s="165" t="e">
        <f t="shared" si="48"/>
        <v>#NUM!</v>
      </c>
      <c r="L211" s="165" t="e">
        <f t="shared" si="49"/>
        <v>#NUM!</v>
      </c>
      <c r="M211" s="184"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99.999999999999943</v>
      </c>
      <c r="F212" s="162">
        <f t="shared" si="45"/>
        <v>0</v>
      </c>
      <c r="G212" s="162"/>
      <c r="H212" s="168">
        <f t="shared" si="46"/>
        <v>0</v>
      </c>
      <c r="I212" s="162" t="e">
        <f t="shared" si="43"/>
        <v>#NUM!</v>
      </c>
      <c r="J212" s="165" t="e">
        <f t="shared" si="47"/>
        <v>#NUM!</v>
      </c>
      <c r="K212" s="165" t="e">
        <f t="shared" si="48"/>
        <v>#NUM!</v>
      </c>
      <c r="L212" s="165" t="e">
        <f t="shared" si="49"/>
        <v>#NUM!</v>
      </c>
      <c r="M212" s="184"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99.999999999999943</v>
      </c>
      <c r="F213" s="162">
        <f t="shared" si="45"/>
        <v>0</v>
      </c>
      <c r="G213" s="162"/>
      <c r="H213" s="168">
        <f t="shared" si="46"/>
        <v>0</v>
      </c>
      <c r="I213" s="162" t="e">
        <f t="shared" si="43"/>
        <v>#NUM!</v>
      </c>
      <c r="J213" s="165" t="e">
        <f t="shared" si="47"/>
        <v>#NUM!</v>
      </c>
      <c r="K213" s="165" t="e">
        <f t="shared" si="48"/>
        <v>#NUM!</v>
      </c>
      <c r="L213" s="165" t="e">
        <f t="shared" si="49"/>
        <v>#NUM!</v>
      </c>
      <c r="M213" s="184"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99.999999999999943</v>
      </c>
      <c r="F214" s="162">
        <f t="shared" si="45"/>
        <v>0</v>
      </c>
      <c r="G214" s="162"/>
      <c r="H214" s="168">
        <f t="shared" si="46"/>
        <v>0</v>
      </c>
      <c r="I214" s="162" t="e">
        <f t="shared" si="43"/>
        <v>#NUM!</v>
      </c>
      <c r="J214" s="165" t="e">
        <f t="shared" si="47"/>
        <v>#NUM!</v>
      </c>
      <c r="K214" s="165" t="e">
        <f t="shared" si="48"/>
        <v>#NUM!</v>
      </c>
      <c r="L214" s="165" t="e">
        <f t="shared" si="49"/>
        <v>#NUM!</v>
      </c>
      <c r="M214" s="184"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99.999999999999943</v>
      </c>
      <c r="F215" s="162">
        <f t="shared" si="45"/>
        <v>0</v>
      </c>
      <c r="G215" s="162"/>
      <c r="H215" s="168">
        <f t="shared" si="46"/>
        <v>0</v>
      </c>
      <c r="I215" s="162" t="e">
        <f t="shared" si="43"/>
        <v>#NUM!</v>
      </c>
      <c r="J215" s="165" t="e">
        <f t="shared" si="47"/>
        <v>#NUM!</v>
      </c>
      <c r="K215" s="165" t="e">
        <f t="shared" si="48"/>
        <v>#NUM!</v>
      </c>
      <c r="L215" s="165" t="e">
        <f t="shared" si="49"/>
        <v>#NUM!</v>
      </c>
      <c r="M215" s="184"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99.999999999999943</v>
      </c>
      <c r="F216" s="162">
        <f t="shared" si="45"/>
        <v>0</v>
      </c>
      <c r="G216" s="162"/>
      <c r="H216" s="168">
        <f t="shared" si="46"/>
        <v>0</v>
      </c>
      <c r="I216" s="162" t="e">
        <f t="shared" si="43"/>
        <v>#NUM!</v>
      </c>
      <c r="J216" s="165" t="e">
        <f t="shared" si="47"/>
        <v>#NUM!</v>
      </c>
      <c r="K216" s="165" t="e">
        <f t="shared" si="48"/>
        <v>#NUM!</v>
      </c>
      <c r="L216" s="165" t="e">
        <f t="shared" si="49"/>
        <v>#NUM!</v>
      </c>
      <c r="M216" s="184"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99.999999999999943</v>
      </c>
      <c r="F217" s="162">
        <f t="shared" si="45"/>
        <v>0</v>
      </c>
      <c r="G217" s="162"/>
      <c r="H217" s="168">
        <f t="shared" si="46"/>
        <v>0</v>
      </c>
      <c r="I217" s="162" t="e">
        <f t="shared" si="43"/>
        <v>#NUM!</v>
      </c>
      <c r="J217" s="165" t="e">
        <f t="shared" si="47"/>
        <v>#NUM!</v>
      </c>
      <c r="K217" s="165" t="e">
        <f t="shared" si="48"/>
        <v>#NUM!</v>
      </c>
      <c r="L217" s="165" t="e">
        <f t="shared" si="49"/>
        <v>#NUM!</v>
      </c>
      <c r="M217" s="184"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99.999999999999943</v>
      </c>
      <c r="F218" s="162">
        <f t="shared" si="45"/>
        <v>0</v>
      </c>
      <c r="G218" s="162"/>
      <c r="H218" s="168">
        <f t="shared" si="46"/>
        <v>0</v>
      </c>
      <c r="I218" s="162" t="e">
        <f t="shared" si="43"/>
        <v>#NUM!</v>
      </c>
      <c r="J218" s="165" t="e">
        <f t="shared" si="47"/>
        <v>#NUM!</v>
      </c>
      <c r="K218" s="165" t="e">
        <f t="shared" si="48"/>
        <v>#NUM!</v>
      </c>
      <c r="L218" s="165" t="e">
        <f t="shared" si="49"/>
        <v>#NUM!</v>
      </c>
      <c r="M218" s="184"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99.999999999999943</v>
      </c>
      <c r="F219" s="162">
        <f t="shared" si="45"/>
        <v>0</v>
      </c>
      <c r="G219" s="162"/>
      <c r="H219" s="168">
        <f t="shared" si="46"/>
        <v>0</v>
      </c>
      <c r="I219" s="162" t="e">
        <f t="shared" si="43"/>
        <v>#NUM!</v>
      </c>
      <c r="J219" s="165" t="e">
        <f t="shared" si="47"/>
        <v>#NUM!</v>
      </c>
      <c r="K219" s="165" t="e">
        <f t="shared" si="48"/>
        <v>#NUM!</v>
      </c>
      <c r="L219" s="165" t="e">
        <f t="shared" si="49"/>
        <v>#NUM!</v>
      </c>
      <c r="M219" s="184"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99.999999999999943</v>
      </c>
      <c r="F220" s="162">
        <f t="shared" si="45"/>
        <v>0</v>
      </c>
      <c r="G220" s="162"/>
      <c r="H220" s="168">
        <f t="shared" si="46"/>
        <v>0</v>
      </c>
      <c r="I220" s="162" t="e">
        <f t="shared" si="43"/>
        <v>#NUM!</v>
      </c>
      <c r="J220" s="165" t="e">
        <f t="shared" si="47"/>
        <v>#NUM!</v>
      </c>
      <c r="K220" s="165" t="e">
        <f t="shared" si="48"/>
        <v>#NUM!</v>
      </c>
      <c r="L220" s="165" t="e">
        <f t="shared" si="49"/>
        <v>#NUM!</v>
      </c>
      <c r="M220" s="184"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99.999999999999943</v>
      </c>
      <c r="F221" s="162">
        <f t="shared" si="45"/>
        <v>0</v>
      </c>
      <c r="G221" s="162"/>
      <c r="H221" s="168">
        <f t="shared" si="46"/>
        <v>0</v>
      </c>
      <c r="I221" s="162" t="e">
        <f t="shared" si="43"/>
        <v>#NUM!</v>
      </c>
      <c r="J221" s="165" t="e">
        <f t="shared" si="47"/>
        <v>#NUM!</v>
      </c>
      <c r="K221" s="165" t="e">
        <f t="shared" si="48"/>
        <v>#NUM!</v>
      </c>
      <c r="L221" s="165" t="e">
        <f t="shared" si="49"/>
        <v>#NUM!</v>
      </c>
      <c r="M221" s="184"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99.999999999999943</v>
      </c>
      <c r="F222" s="162">
        <f t="shared" si="45"/>
        <v>0</v>
      </c>
      <c r="G222" s="162"/>
      <c r="H222" s="168">
        <f t="shared" si="46"/>
        <v>0</v>
      </c>
      <c r="I222" s="162" t="e">
        <f t="shared" ref="I222:I250" si="64">D222*F222</f>
        <v>#NUM!</v>
      </c>
      <c r="J222" s="165" t="e">
        <f t="shared" si="47"/>
        <v>#NUM!</v>
      </c>
      <c r="K222" s="165" t="e">
        <f t="shared" si="48"/>
        <v>#NUM!</v>
      </c>
      <c r="L222" s="165" t="e">
        <f t="shared" si="49"/>
        <v>#NUM!</v>
      </c>
      <c r="M222" s="184"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99.999999999999943</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4"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99.999999999999943</v>
      </c>
      <c r="F224" s="162">
        <f t="shared" si="66"/>
        <v>0</v>
      </c>
      <c r="G224" s="162"/>
      <c r="H224" s="168">
        <f t="shared" si="67"/>
        <v>0</v>
      </c>
      <c r="I224" s="162" t="e">
        <f t="shared" si="64"/>
        <v>#NUM!</v>
      </c>
      <c r="J224" s="165" t="e">
        <f t="shared" si="68"/>
        <v>#NUM!</v>
      </c>
      <c r="K224" s="165" t="e">
        <f t="shared" si="69"/>
        <v>#NUM!</v>
      </c>
      <c r="L224" s="165" t="e">
        <f t="shared" si="70"/>
        <v>#NUM!</v>
      </c>
      <c r="M224" s="184"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99.999999999999943</v>
      </c>
      <c r="F225" s="162">
        <f t="shared" si="66"/>
        <v>0</v>
      </c>
      <c r="G225" s="162"/>
      <c r="H225" s="168">
        <f t="shared" si="67"/>
        <v>0</v>
      </c>
      <c r="I225" s="162" t="e">
        <f t="shared" si="64"/>
        <v>#NUM!</v>
      </c>
      <c r="J225" s="165" t="e">
        <f t="shared" si="68"/>
        <v>#NUM!</v>
      </c>
      <c r="K225" s="165" t="e">
        <f t="shared" si="69"/>
        <v>#NUM!</v>
      </c>
      <c r="L225" s="165" t="e">
        <f t="shared" si="70"/>
        <v>#NUM!</v>
      </c>
      <c r="M225" s="184"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99.999999999999943</v>
      </c>
      <c r="F226" s="162">
        <f t="shared" si="66"/>
        <v>0</v>
      </c>
      <c r="G226" s="162"/>
      <c r="H226" s="168">
        <f t="shared" si="67"/>
        <v>0</v>
      </c>
      <c r="I226" s="162" t="e">
        <f t="shared" si="64"/>
        <v>#NUM!</v>
      </c>
      <c r="J226" s="165" t="e">
        <f t="shared" si="68"/>
        <v>#NUM!</v>
      </c>
      <c r="K226" s="165" t="e">
        <f t="shared" si="69"/>
        <v>#NUM!</v>
      </c>
      <c r="L226" s="165" t="e">
        <f t="shared" si="70"/>
        <v>#NUM!</v>
      </c>
      <c r="M226" s="184"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99.999999999999943</v>
      </c>
      <c r="F227" s="162">
        <f t="shared" si="66"/>
        <v>0</v>
      </c>
      <c r="G227" s="162"/>
      <c r="H227" s="168">
        <f t="shared" si="67"/>
        <v>0</v>
      </c>
      <c r="I227" s="162" t="e">
        <f t="shared" si="64"/>
        <v>#NUM!</v>
      </c>
      <c r="J227" s="165" t="e">
        <f t="shared" si="68"/>
        <v>#NUM!</v>
      </c>
      <c r="K227" s="165" t="e">
        <f t="shared" si="69"/>
        <v>#NUM!</v>
      </c>
      <c r="L227" s="165" t="e">
        <f t="shared" si="70"/>
        <v>#NUM!</v>
      </c>
      <c r="M227" s="184"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99.999999999999943</v>
      </c>
      <c r="F228" s="162">
        <f t="shared" si="66"/>
        <v>0</v>
      </c>
      <c r="G228" s="162"/>
      <c r="H228" s="168">
        <f t="shared" si="67"/>
        <v>0</v>
      </c>
      <c r="I228" s="162" t="e">
        <f t="shared" si="64"/>
        <v>#NUM!</v>
      </c>
      <c r="J228" s="165" t="e">
        <f t="shared" si="68"/>
        <v>#NUM!</v>
      </c>
      <c r="K228" s="165" t="e">
        <f t="shared" si="69"/>
        <v>#NUM!</v>
      </c>
      <c r="L228" s="165" t="e">
        <f t="shared" si="70"/>
        <v>#NUM!</v>
      </c>
      <c r="M228" s="184"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99.999999999999943</v>
      </c>
      <c r="F229" s="162">
        <f t="shared" si="66"/>
        <v>0</v>
      </c>
      <c r="G229" s="162"/>
      <c r="H229" s="168">
        <f t="shared" si="67"/>
        <v>0</v>
      </c>
      <c r="I229" s="162" t="e">
        <f t="shared" si="64"/>
        <v>#NUM!</v>
      </c>
      <c r="J229" s="165" t="e">
        <f t="shared" si="68"/>
        <v>#NUM!</v>
      </c>
      <c r="K229" s="165" t="e">
        <f t="shared" si="69"/>
        <v>#NUM!</v>
      </c>
      <c r="L229" s="165" t="e">
        <f t="shared" si="70"/>
        <v>#NUM!</v>
      </c>
      <c r="M229" s="184"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99.999999999999943</v>
      </c>
      <c r="F230" s="162">
        <f t="shared" si="66"/>
        <v>0</v>
      </c>
      <c r="G230" s="162"/>
      <c r="H230" s="168">
        <f t="shared" si="67"/>
        <v>0</v>
      </c>
      <c r="I230" s="162" t="e">
        <f t="shared" si="64"/>
        <v>#NUM!</v>
      </c>
      <c r="J230" s="165" t="e">
        <f t="shared" si="68"/>
        <v>#NUM!</v>
      </c>
      <c r="K230" s="165" t="e">
        <f t="shared" si="69"/>
        <v>#NUM!</v>
      </c>
      <c r="L230" s="165" t="e">
        <f t="shared" si="70"/>
        <v>#NUM!</v>
      </c>
      <c r="M230" s="184"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99.999999999999943</v>
      </c>
      <c r="F231" s="162">
        <f t="shared" si="66"/>
        <v>0</v>
      </c>
      <c r="G231" s="162"/>
      <c r="H231" s="168">
        <f t="shared" si="67"/>
        <v>0</v>
      </c>
      <c r="I231" s="162" t="e">
        <f t="shared" si="64"/>
        <v>#NUM!</v>
      </c>
      <c r="J231" s="165" t="e">
        <f t="shared" si="68"/>
        <v>#NUM!</v>
      </c>
      <c r="K231" s="165" t="e">
        <f t="shared" si="69"/>
        <v>#NUM!</v>
      </c>
      <c r="L231" s="165" t="e">
        <f t="shared" si="70"/>
        <v>#NUM!</v>
      </c>
      <c r="M231" s="184"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99.999999999999943</v>
      </c>
      <c r="F232" s="162">
        <f t="shared" si="66"/>
        <v>0</v>
      </c>
      <c r="G232" s="162"/>
      <c r="H232" s="168">
        <f t="shared" si="67"/>
        <v>0</v>
      </c>
      <c r="I232" s="162" t="e">
        <f t="shared" si="64"/>
        <v>#NUM!</v>
      </c>
      <c r="J232" s="165" t="e">
        <f t="shared" si="68"/>
        <v>#NUM!</v>
      </c>
      <c r="K232" s="165" t="e">
        <f t="shared" si="69"/>
        <v>#NUM!</v>
      </c>
      <c r="L232" s="165" t="e">
        <f t="shared" si="70"/>
        <v>#NUM!</v>
      </c>
      <c r="M232" s="184"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99.999999999999943</v>
      </c>
      <c r="F233" s="162">
        <f t="shared" si="66"/>
        <v>0</v>
      </c>
      <c r="G233" s="162"/>
      <c r="H233" s="168">
        <f t="shared" si="67"/>
        <v>0</v>
      </c>
      <c r="I233" s="162" t="e">
        <f t="shared" si="64"/>
        <v>#NUM!</v>
      </c>
      <c r="J233" s="165" t="e">
        <f t="shared" si="68"/>
        <v>#NUM!</v>
      </c>
      <c r="K233" s="165" t="e">
        <f t="shared" si="69"/>
        <v>#NUM!</v>
      </c>
      <c r="L233" s="165" t="e">
        <f t="shared" si="70"/>
        <v>#NUM!</v>
      </c>
      <c r="M233" s="184"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99.999999999999943</v>
      </c>
      <c r="F234" s="162">
        <f t="shared" si="66"/>
        <v>0</v>
      </c>
      <c r="G234" s="162"/>
      <c r="H234" s="168">
        <f t="shared" si="67"/>
        <v>0</v>
      </c>
      <c r="I234" s="162" t="e">
        <f t="shared" si="64"/>
        <v>#NUM!</v>
      </c>
      <c r="J234" s="165" t="e">
        <f t="shared" si="68"/>
        <v>#NUM!</v>
      </c>
      <c r="K234" s="165" t="e">
        <f t="shared" si="69"/>
        <v>#NUM!</v>
      </c>
      <c r="L234" s="165" t="e">
        <f t="shared" si="70"/>
        <v>#NUM!</v>
      </c>
      <c r="M234" s="184"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99.999999999999943</v>
      </c>
      <c r="F235" s="162">
        <f t="shared" si="66"/>
        <v>0</v>
      </c>
      <c r="G235" s="162"/>
      <c r="H235" s="168">
        <f t="shared" si="67"/>
        <v>0</v>
      </c>
      <c r="I235" s="162" t="e">
        <f t="shared" si="64"/>
        <v>#NUM!</v>
      </c>
      <c r="J235" s="165" t="e">
        <f t="shared" si="68"/>
        <v>#NUM!</v>
      </c>
      <c r="K235" s="165" t="e">
        <f t="shared" si="69"/>
        <v>#NUM!</v>
      </c>
      <c r="L235" s="165" t="e">
        <f t="shared" si="70"/>
        <v>#NUM!</v>
      </c>
      <c r="M235" s="184"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99.999999999999943</v>
      </c>
      <c r="F236" s="162">
        <f t="shared" si="66"/>
        <v>0</v>
      </c>
      <c r="G236" s="162"/>
      <c r="H236" s="168">
        <f t="shared" si="67"/>
        <v>0</v>
      </c>
      <c r="I236" s="162" t="e">
        <f t="shared" si="64"/>
        <v>#NUM!</v>
      </c>
      <c r="J236" s="165" t="e">
        <f t="shared" si="68"/>
        <v>#NUM!</v>
      </c>
      <c r="K236" s="165" t="e">
        <f t="shared" si="69"/>
        <v>#NUM!</v>
      </c>
      <c r="L236" s="165" t="e">
        <f t="shared" si="70"/>
        <v>#NUM!</v>
      </c>
      <c r="M236" s="184"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99.999999999999943</v>
      </c>
      <c r="F237" s="162">
        <f t="shared" si="66"/>
        <v>0</v>
      </c>
      <c r="G237" s="162"/>
      <c r="H237" s="168">
        <f t="shared" si="67"/>
        <v>0</v>
      </c>
      <c r="I237" s="162" t="e">
        <f t="shared" si="64"/>
        <v>#NUM!</v>
      </c>
      <c r="J237" s="165" t="e">
        <f t="shared" si="68"/>
        <v>#NUM!</v>
      </c>
      <c r="K237" s="165" t="e">
        <f t="shared" si="69"/>
        <v>#NUM!</v>
      </c>
      <c r="L237" s="165" t="e">
        <f t="shared" si="70"/>
        <v>#NUM!</v>
      </c>
      <c r="M237" s="184"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99.999999999999943</v>
      </c>
      <c r="F238" s="162">
        <f t="shared" si="66"/>
        <v>0</v>
      </c>
      <c r="G238" s="162"/>
      <c r="H238" s="168">
        <f t="shared" si="67"/>
        <v>0</v>
      </c>
      <c r="I238" s="162" t="e">
        <f t="shared" si="64"/>
        <v>#NUM!</v>
      </c>
      <c r="J238" s="165" t="e">
        <f t="shared" si="68"/>
        <v>#NUM!</v>
      </c>
      <c r="K238" s="165" t="e">
        <f t="shared" si="69"/>
        <v>#NUM!</v>
      </c>
      <c r="L238" s="165" t="e">
        <f t="shared" si="70"/>
        <v>#NUM!</v>
      </c>
      <c r="M238" s="184"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99.999999999999943</v>
      </c>
      <c r="F239" s="162">
        <f t="shared" si="66"/>
        <v>0</v>
      </c>
      <c r="G239" s="162"/>
      <c r="H239" s="168">
        <f t="shared" si="67"/>
        <v>0</v>
      </c>
      <c r="I239" s="162" t="e">
        <f t="shared" si="64"/>
        <v>#NUM!</v>
      </c>
      <c r="J239" s="165" t="e">
        <f t="shared" si="68"/>
        <v>#NUM!</v>
      </c>
      <c r="K239" s="165" t="e">
        <f t="shared" si="69"/>
        <v>#NUM!</v>
      </c>
      <c r="L239" s="165" t="e">
        <f t="shared" si="70"/>
        <v>#NUM!</v>
      </c>
      <c r="M239" s="184"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99.999999999999943</v>
      </c>
      <c r="F240" s="162">
        <f t="shared" si="66"/>
        <v>0</v>
      </c>
      <c r="G240" s="162"/>
      <c r="H240" s="168">
        <f t="shared" si="67"/>
        <v>0</v>
      </c>
      <c r="I240" s="162" t="e">
        <f t="shared" si="64"/>
        <v>#NUM!</v>
      </c>
      <c r="J240" s="165" t="e">
        <f t="shared" si="68"/>
        <v>#NUM!</v>
      </c>
      <c r="K240" s="165" t="e">
        <f t="shared" si="69"/>
        <v>#NUM!</v>
      </c>
      <c r="L240" s="165" t="e">
        <f t="shared" si="70"/>
        <v>#NUM!</v>
      </c>
      <c r="M240" s="184"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99.999999999999943</v>
      </c>
      <c r="F241" s="162">
        <f t="shared" si="66"/>
        <v>0</v>
      </c>
      <c r="G241" s="162"/>
      <c r="H241" s="168">
        <f t="shared" si="67"/>
        <v>0</v>
      </c>
      <c r="I241" s="162" t="e">
        <f t="shared" si="64"/>
        <v>#NUM!</v>
      </c>
      <c r="J241" s="165" t="e">
        <f t="shared" si="68"/>
        <v>#NUM!</v>
      </c>
      <c r="K241" s="165" t="e">
        <f t="shared" si="69"/>
        <v>#NUM!</v>
      </c>
      <c r="L241" s="165" t="e">
        <f t="shared" si="70"/>
        <v>#NUM!</v>
      </c>
      <c r="M241" s="184"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99.999999999999943</v>
      </c>
      <c r="F242" s="162">
        <f t="shared" si="66"/>
        <v>0</v>
      </c>
      <c r="G242" s="162"/>
      <c r="H242" s="168">
        <f t="shared" si="67"/>
        <v>0</v>
      </c>
      <c r="I242" s="162" t="e">
        <f t="shared" si="64"/>
        <v>#NUM!</v>
      </c>
      <c r="J242" s="165" t="e">
        <f t="shared" si="68"/>
        <v>#NUM!</v>
      </c>
      <c r="K242" s="165" t="e">
        <f t="shared" si="69"/>
        <v>#NUM!</v>
      </c>
      <c r="L242" s="165" t="e">
        <f t="shared" si="70"/>
        <v>#NUM!</v>
      </c>
      <c r="M242" s="184"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99.999999999999943</v>
      </c>
      <c r="F243" s="162">
        <f t="shared" si="66"/>
        <v>0</v>
      </c>
      <c r="G243" s="162"/>
      <c r="H243" s="168">
        <f t="shared" si="67"/>
        <v>0</v>
      </c>
      <c r="I243" s="162" t="e">
        <f t="shared" si="64"/>
        <v>#NUM!</v>
      </c>
      <c r="J243" s="165" t="e">
        <f t="shared" si="68"/>
        <v>#NUM!</v>
      </c>
      <c r="K243" s="165" t="e">
        <f t="shared" si="69"/>
        <v>#NUM!</v>
      </c>
      <c r="L243" s="165" t="e">
        <f t="shared" si="70"/>
        <v>#NUM!</v>
      </c>
      <c r="M243" s="184"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99.999999999999943</v>
      </c>
      <c r="F244" s="162">
        <f t="shared" si="66"/>
        <v>0</v>
      </c>
      <c r="G244" s="162"/>
      <c r="H244" s="168">
        <f t="shared" si="67"/>
        <v>0</v>
      </c>
      <c r="I244" s="162" t="e">
        <f t="shared" si="64"/>
        <v>#NUM!</v>
      </c>
      <c r="J244" s="165" t="e">
        <f t="shared" si="68"/>
        <v>#NUM!</v>
      </c>
      <c r="K244" s="165" t="e">
        <f t="shared" si="69"/>
        <v>#NUM!</v>
      </c>
      <c r="L244" s="165" t="e">
        <f t="shared" si="70"/>
        <v>#NUM!</v>
      </c>
      <c r="M244" s="184"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99.999999999999943</v>
      </c>
      <c r="F245" s="162">
        <f t="shared" si="66"/>
        <v>0</v>
      </c>
      <c r="G245" s="162"/>
      <c r="H245" s="168">
        <f t="shared" si="67"/>
        <v>0</v>
      </c>
      <c r="I245" s="162" t="e">
        <f t="shared" si="64"/>
        <v>#NUM!</v>
      </c>
      <c r="J245" s="165" t="e">
        <f t="shared" si="68"/>
        <v>#NUM!</v>
      </c>
      <c r="K245" s="165" t="e">
        <f t="shared" si="69"/>
        <v>#NUM!</v>
      </c>
      <c r="L245" s="165" t="e">
        <f t="shared" si="70"/>
        <v>#NUM!</v>
      </c>
      <c r="M245" s="184"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99.999999999999943</v>
      </c>
      <c r="F246" s="162">
        <f t="shared" si="66"/>
        <v>0</v>
      </c>
      <c r="G246" s="162"/>
      <c r="H246" s="168">
        <f t="shared" si="67"/>
        <v>0</v>
      </c>
      <c r="I246" s="162" t="e">
        <f t="shared" si="64"/>
        <v>#NUM!</v>
      </c>
      <c r="J246" s="165" t="e">
        <f t="shared" si="68"/>
        <v>#NUM!</v>
      </c>
      <c r="K246" s="165" t="e">
        <f t="shared" si="69"/>
        <v>#NUM!</v>
      </c>
      <c r="L246" s="165" t="e">
        <f t="shared" si="70"/>
        <v>#NUM!</v>
      </c>
      <c r="M246" s="184"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99.999999999999943</v>
      </c>
      <c r="F247" s="162">
        <f t="shared" si="66"/>
        <v>0</v>
      </c>
      <c r="G247" s="162"/>
      <c r="H247" s="168">
        <f t="shared" si="67"/>
        <v>0</v>
      </c>
      <c r="I247" s="162" t="e">
        <f t="shared" si="64"/>
        <v>#NUM!</v>
      </c>
      <c r="J247" s="165" t="e">
        <f t="shared" si="68"/>
        <v>#NUM!</v>
      </c>
      <c r="K247" s="165" t="e">
        <f t="shared" si="69"/>
        <v>#NUM!</v>
      </c>
      <c r="L247" s="165" t="e">
        <f t="shared" si="70"/>
        <v>#NUM!</v>
      </c>
      <c r="M247" s="184"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99.999999999999943</v>
      </c>
      <c r="F248" s="162">
        <f t="shared" si="66"/>
        <v>0</v>
      </c>
      <c r="G248" s="162"/>
      <c r="H248" s="168">
        <f t="shared" si="67"/>
        <v>0</v>
      </c>
      <c r="I248" s="162" t="e">
        <f t="shared" si="64"/>
        <v>#NUM!</v>
      </c>
      <c r="J248" s="165" t="e">
        <f t="shared" si="68"/>
        <v>#NUM!</v>
      </c>
      <c r="K248" s="165" t="e">
        <f t="shared" si="69"/>
        <v>#NUM!</v>
      </c>
      <c r="L248" s="165" t="e">
        <f t="shared" si="70"/>
        <v>#NUM!</v>
      </c>
      <c r="M248" s="184"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99.999999999999943</v>
      </c>
      <c r="F249" s="162">
        <f t="shared" si="66"/>
        <v>0</v>
      </c>
      <c r="G249" s="162"/>
      <c r="H249" s="168">
        <f t="shared" si="67"/>
        <v>0</v>
      </c>
      <c r="I249" s="162" t="e">
        <f t="shared" si="64"/>
        <v>#NUM!</v>
      </c>
      <c r="J249" s="165" t="e">
        <f t="shared" si="68"/>
        <v>#NUM!</v>
      </c>
      <c r="K249" s="165" t="e">
        <f t="shared" si="69"/>
        <v>#NUM!</v>
      </c>
      <c r="L249" s="165" t="e">
        <f t="shared" si="70"/>
        <v>#NUM!</v>
      </c>
      <c r="M249" s="184"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99.999999999999943</v>
      </c>
      <c r="F250" s="162">
        <f t="shared" si="66"/>
        <v>0</v>
      </c>
      <c r="G250" s="162"/>
      <c r="H250" s="168">
        <f t="shared" si="67"/>
        <v>0</v>
      </c>
      <c r="I250" s="162" t="e">
        <f t="shared" si="64"/>
        <v>#NUM!</v>
      </c>
      <c r="J250" s="165" t="e">
        <f t="shared" si="68"/>
        <v>#NUM!</v>
      </c>
      <c r="K250" s="165" t="e">
        <f t="shared" si="69"/>
        <v>#NUM!</v>
      </c>
      <c r="L250" s="165" t="e">
        <f t="shared" si="70"/>
        <v>#NUM!</v>
      </c>
      <c r="M250" s="184"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2014-05-30T18:43:22Z</dcterms:modified>
  <cp:category>Research</cp:category>
</cp:coreProperties>
</file>