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46" i="5" s="1"/>
  <c r="G11" i="5"/>
  <c r="A13" i="5"/>
  <c r="O32" i="5" s="1"/>
  <c r="C30" i="5"/>
  <c r="H30" i="5"/>
  <c r="B31" i="5"/>
  <c r="H31" i="5"/>
  <c r="B32"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F32" i="5"/>
  <c r="O48" i="5"/>
  <c r="O47" i="5"/>
  <c r="O44" i="5"/>
  <c r="O249" i="5"/>
  <c r="O245" i="5"/>
  <c r="O241" i="5"/>
  <c r="O237" i="5"/>
  <c r="O247" i="5"/>
  <c r="O243" i="5"/>
  <c r="O239" i="5"/>
  <c r="O235" i="5"/>
  <c r="O233" i="5"/>
  <c r="O231" i="5"/>
  <c r="O229" i="5"/>
  <c r="O227" i="5"/>
  <c r="O250" i="5"/>
  <c r="O248" i="5"/>
  <c r="O246" i="5"/>
  <c r="O244" i="5"/>
  <c r="O242" i="5"/>
  <c r="O240" i="5"/>
  <c r="O238" i="5"/>
  <c r="O236" i="5"/>
  <c r="O234" i="5"/>
  <c r="O232" i="5"/>
  <c r="O230" i="5"/>
  <c r="O228" i="5"/>
  <c r="O226" i="5"/>
  <c r="O225" i="5"/>
  <c r="O224" i="5"/>
  <c r="O223" i="5"/>
  <c r="O222" i="5"/>
  <c r="O221" i="5"/>
  <c r="O220" i="5"/>
  <c r="O219" i="5"/>
  <c r="O218" i="5"/>
  <c r="O217" i="5"/>
  <c r="O216" i="5"/>
  <c r="O215" i="5"/>
  <c r="O214" i="5"/>
  <c r="O213" i="5"/>
  <c r="O212" i="5"/>
  <c r="O211" i="5"/>
  <c r="O210" i="5"/>
  <c r="O208" i="5"/>
  <c r="O209" i="5"/>
  <c r="O207" i="5"/>
  <c r="O205" i="5"/>
  <c r="O202" i="5"/>
  <c r="O206" i="5"/>
  <c r="O204" i="5"/>
  <c r="O198" i="5"/>
  <c r="O203" i="5"/>
  <c r="O200" i="5"/>
  <c r="O195" i="5"/>
  <c r="O201" i="5"/>
  <c r="O199" i="5"/>
  <c r="O197" i="5"/>
  <c r="O191" i="5"/>
  <c r="O196" i="5"/>
  <c r="O193" i="5"/>
  <c r="O185" i="5"/>
  <c r="O194" i="5"/>
  <c r="O192" i="5"/>
  <c r="O189" i="5"/>
  <c r="O180" i="5"/>
  <c r="O190" i="5"/>
  <c r="O187" i="5"/>
  <c r="O183" i="5"/>
  <c r="O172" i="5"/>
  <c r="O188" i="5"/>
  <c r="O186" i="5"/>
  <c r="O184" i="5"/>
  <c r="O182" i="5"/>
  <c r="O177" i="5"/>
  <c r="O163" i="5"/>
  <c r="O181" i="5"/>
  <c r="O179" i="5"/>
  <c r="O175" i="5"/>
  <c r="O168" i="5"/>
  <c r="O151" i="5"/>
  <c r="O178" i="5"/>
  <c r="O176" i="5"/>
  <c r="O174" i="5"/>
  <c r="O170" i="5"/>
  <c r="O166" i="5"/>
  <c r="O159" i="5"/>
  <c r="O138" i="5"/>
  <c r="O173" i="5"/>
  <c r="O171" i="5"/>
  <c r="O169" i="5"/>
  <c r="O167" i="5"/>
  <c r="O165" i="5"/>
  <c r="O161" i="5"/>
  <c r="O155" i="5"/>
  <c r="O146" i="5"/>
  <c r="O130" i="5"/>
  <c r="O164" i="5"/>
  <c r="O162" i="5"/>
  <c r="O160" i="5"/>
  <c r="O157" i="5"/>
  <c r="O153" i="5"/>
  <c r="O149" i="5"/>
  <c r="O142" i="5"/>
  <c r="O134" i="5"/>
  <c r="O126" i="5"/>
  <c r="O158" i="5"/>
  <c r="O156" i="5"/>
  <c r="O154" i="5"/>
  <c r="O152" i="5"/>
  <c r="O150" i="5"/>
  <c r="O148" i="5"/>
  <c r="O144" i="5"/>
  <c r="O140" i="5"/>
  <c r="O136" i="5"/>
  <c r="O132" i="5"/>
  <c r="O128" i="5"/>
  <c r="O124" i="5"/>
  <c r="O147" i="5"/>
  <c r="O145" i="5"/>
  <c r="O143" i="5"/>
  <c r="O141" i="5"/>
  <c r="O139" i="5"/>
  <c r="O137" i="5"/>
  <c r="O135" i="5"/>
  <c r="O133" i="5"/>
  <c r="O131" i="5"/>
  <c r="O129" i="5"/>
  <c r="O127" i="5"/>
  <c r="O125" i="5"/>
  <c r="O123" i="5"/>
  <c r="O122" i="5"/>
  <c r="O121" i="5"/>
  <c r="O120" i="5"/>
  <c r="O119"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86" i="5"/>
  <c r="O85" i="5"/>
  <c r="O84" i="5"/>
  <c r="O55" i="5"/>
  <c r="O52" i="5"/>
  <c r="O40" i="5"/>
  <c r="O39" i="5"/>
  <c r="O38" i="5"/>
  <c r="O37" i="5"/>
  <c r="O83" i="5"/>
  <c r="O82" i="5"/>
  <c r="O81" i="5"/>
  <c r="O80" i="5"/>
  <c r="O79" i="5"/>
  <c r="O78" i="5"/>
  <c r="O77" i="5"/>
  <c r="O76" i="5"/>
  <c r="O75" i="5"/>
  <c r="O74" i="5"/>
  <c r="O73" i="5"/>
  <c r="O72" i="5"/>
  <c r="O71" i="5"/>
  <c r="O70" i="5"/>
  <c r="O69" i="5"/>
  <c r="O68" i="5"/>
  <c r="O67" i="5"/>
  <c r="O66" i="5"/>
  <c r="O65" i="5"/>
  <c r="O64" i="5"/>
  <c r="O63" i="5"/>
  <c r="O62" i="5"/>
  <c r="O61" i="5"/>
  <c r="O58" i="5"/>
  <c r="O57" i="5"/>
  <c r="O50" i="5"/>
  <c r="O42" i="5"/>
  <c r="O33" i="5"/>
  <c r="F250" i="5"/>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Q237" i="5" s="1"/>
  <c r="F236" i="5"/>
  <c r="Q236" i="5" s="1"/>
  <c r="F235" i="5"/>
  <c r="Q235" i="5" s="1"/>
  <c r="F234" i="5"/>
  <c r="Q234" i="5" s="1"/>
  <c r="F233" i="5"/>
  <c r="Q233" i="5" s="1"/>
  <c r="F232" i="5"/>
  <c r="Q232" i="5" s="1"/>
  <c r="F231" i="5"/>
  <c r="Q231" i="5" s="1"/>
  <c r="F230" i="5"/>
  <c r="Q230" i="5" s="1"/>
  <c r="F229" i="5"/>
  <c r="Q229" i="5" s="1"/>
  <c r="F228" i="5"/>
  <c r="Q228" i="5" s="1"/>
  <c r="F227" i="5"/>
  <c r="Q227" i="5" s="1"/>
  <c r="F226" i="5"/>
  <c r="Q226" i="5" s="1"/>
  <c r="F225" i="5"/>
  <c r="Q225" i="5" s="1"/>
  <c r="F224" i="5"/>
  <c r="Q224" i="5" s="1"/>
  <c r="F223" i="5"/>
  <c r="Q223" i="5" s="1"/>
  <c r="F222" i="5"/>
  <c r="Q222" i="5" s="1"/>
  <c r="F221" i="5"/>
  <c r="Q221" i="5" s="1"/>
  <c r="F220" i="5"/>
  <c r="Q220" i="5" s="1"/>
  <c r="F219" i="5"/>
  <c r="Q219" i="5" s="1"/>
  <c r="F218" i="5"/>
  <c r="Q218" i="5" s="1"/>
  <c r="F217" i="5"/>
  <c r="Q217" i="5" s="1"/>
  <c r="F216" i="5"/>
  <c r="Q216" i="5" s="1"/>
  <c r="F215" i="5"/>
  <c r="Q215" i="5" s="1"/>
  <c r="F214" i="5"/>
  <c r="Q214" i="5" s="1"/>
  <c r="F213" i="5"/>
  <c r="Q213" i="5" s="1"/>
  <c r="F212" i="5"/>
  <c r="Q212" i="5" s="1"/>
  <c r="F211" i="5"/>
  <c r="Q211" i="5" s="1"/>
  <c r="F210" i="5"/>
  <c r="Q210" i="5" s="1"/>
  <c r="F209" i="5"/>
  <c r="Q209" i="5" s="1"/>
  <c r="F208" i="5"/>
  <c r="Q208" i="5" s="1"/>
  <c r="F207" i="5"/>
  <c r="Q207" i="5" s="1"/>
  <c r="F206" i="5"/>
  <c r="Q206" i="5" s="1"/>
  <c r="F205" i="5"/>
  <c r="Q205" i="5" s="1"/>
  <c r="F204" i="5"/>
  <c r="Q204" i="5" s="1"/>
  <c r="F203" i="5"/>
  <c r="Q203" i="5" s="1"/>
  <c r="F202" i="5"/>
  <c r="Q202" i="5" s="1"/>
  <c r="F195" i="5"/>
  <c r="Q195" i="5" s="1"/>
  <c r="F194" i="5"/>
  <c r="Q194" i="5" s="1"/>
  <c r="F193" i="5"/>
  <c r="Q193" i="5" s="1"/>
  <c r="F192" i="5"/>
  <c r="Q192" i="5" s="1"/>
  <c r="F191" i="5"/>
  <c r="Q191" i="5" s="1"/>
  <c r="F190" i="5"/>
  <c r="Q190" i="5" s="1"/>
  <c r="F189" i="5"/>
  <c r="Q189" i="5" s="1"/>
  <c r="F188" i="5"/>
  <c r="Q188" i="5" s="1"/>
  <c r="F187" i="5"/>
  <c r="Q187" i="5" s="1"/>
  <c r="F186" i="5"/>
  <c r="Q186" i="5" s="1"/>
  <c r="F185" i="5"/>
  <c r="Q185" i="5" s="1"/>
  <c r="F184" i="5"/>
  <c r="Q184" i="5" s="1"/>
  <c r="F183" i="5"/>
  <c r="Q183" i="5" s="1"/>
  <c r="F182" i="5"/>
  <c r="Q182" i="5" s="1"/>
  <c r="F181" i="5"/>
  <c r="Q181" i="5" s="1"/>
  <c r="F180" i="5"/>
  <c r="Q180" i="5" s="1"/>
  <c r="F179" i="5"/>
  <c r="Q179" i="5" s="1"/>
  <c r="F172" i="5"/>
  <c r="Q172" i="5" s="1"/>
  <c r="F171" i="5"/>
  <c r="Q171" i="5" s="1"/>
  <c r="F170" i="5"/>
  <c r="Q170" i="5" s="1"/>
  <c r="F169" i="5"/>
  <c r="Q169" i="5" s="1"/>
  <c r="F168" i="5"/>
  <c r="Q168" i="5" s="1"/>
  <c r="F167" i="5"/>
  <c r="Q167" i="5" s="1"/>
  <c r="F166" i="5"/>
  <c r="Q166" i="5" s="1"/>
  <c r="F165" i="5"/>
  <c r="Q165" i="5" s="1"/>
  <c r="F164" i="5"/>
  <c r="Q164" i="5" s="1"/>
  <c r="F86" i="5"/>
  <c r="F85" i="5"/>
  <c r="F84" i="5"/>
  <c r="F83" i="5"/>
  <c r="F82" i="5"/>
  <c r="F81" i="5"/>
  <c r="F80" i="5"/>
  <c r="F49" i="5"/>
  <c r="F48" i="5"/>
  <c r="F47" i="5"/>
  <c r="D137" i="5"/>
  <c r="M137" i="5" s="1"/>
  <c r="F150" i="5"/>
  <c r="Q150" i="5" s="1"/>
  <c r="F149" i="5"/>
  <c r="Q149" i="5" s="1"/>
  <c r="F148" i="5"/>
  <c r="Q148" i="5" s="1"/>
  <c r="F147" i="5"/>
  <c r="Q147" i="5" s="1"/>
  <c r="F146" i="5"/>
  <c r="Q146" i="5" s="1"/>
  <c r="F145" i="5"/>
  <c r="Q145" i="5" s="1"/>
  <c r="F144" i="5"/>
  <c r="Q144" i="5" s="1"/>
  <c r="F143" i="5"/>
  <c r="Q143" i="5" s="1"/>
  <c r="F142" i="5"/>
  <c r="Q142" i="5" s="1"/>
  <c r="F141" i="5"/>
  <c r="Q141" i="5" s="1"/>
  <c r="F140" i="5"/>
  <c r="F139" i="5"/>
  <c r="Q139" i="5" s="1"/>
  <c r="F138" i="5"/>
  <c r="Q138" i="5" s="1"/>
  <c r="F137" i="5"/>
  <c r="Q137" i="5" s="1"/>
  <c r="F136" i="5"/>
  <c r="Q136" i="5" s="1"/>
  <c r="F35" i="5"/>
  <c r="Q250" i="5"/>
  <c r="B33" i="5"/>
  <c r="F56" i="5"/>
  <c r="F55" i="5"/>
  <c r="D176" i="5"/>
  <c r="U176" i="5" s="1"/>
  <c r="Q32" i="5"/>
  <c r="F31" i="5"/>
  <c r="Q31" i="5" s="1"/>
  <c r="F33" i="5"/>
  <c r="F34" i="5"/>
  <c r="F36" i="5"/>
  <c r="F38" i="5"/>
  <c r="F39" i="5"/>
  <c r="F40" i="5"/>
  <c r="F41" i="5"/>
  <c r="F44" i="5"/>
  <c r="F45" i="5"/>
  <c r="F50" i="5"/>
  <c r="F51" i="5"/>
  <c r="F52" i="5"/>
  <c r="F54" i="5"/>
  <c r="F57" i="5"/>
  <c r="F58" i="5"/>
  <c r="F59" i="5"/>
  <c r="F61" i="5"/>
  <c r="F62" i="5"/>
  <c r="F63" i="5"/>
  <c r="F64" i="5"/>
  <c r="F65" i="5"/>
  <c r="F66" i="5"/>
  <c r="F67" i="5"/>
  <c r="F68" i="5"/>
  <c r="F69" i="5"/>
  <c r="F70" i="5"/>
  <c r="F71" i="5"/>
  <c r="F72" i="5"/>
  <c r="F73" i="5"/>
  <c r="F74" i="5"/>
  <c r="F75" i="5"/>
  <c r="F76" i="5"/>
  <c r="F77" i="5"/>
  <c r="F78" i="5"/>
  <c r="F79"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Q123" i="5" s="1"/>
  <c r="F124" i="5"/>
  <c r="Q124" i="5" s="1"/>
  <c r="F125" i="5"/>
  <c r="Q125" i="5" s="1"/>
  <c r="F126" i="5"/>
  <c r="Q126" i="5" s="1"/>
  <c r="F127" i="5"/>
  <c r="Q127" i="5" s="1"/>
  <c r="F128" i="5"/>
  <c r="Q128" i="5" s="1"/>
  <c r="F129" i="5"/>
  <c r="Q129" i="5" s="1"/>
  <c r="F130" i="5"/>
  <c r="Q130" i="5" s="1"/>
  <c r="F131" i="5"/>
  <c r="Q131" i="5" s="1"/>
  <c r="F132" i="5"/>
  <c r="Q132" i="5" s="1"/>
  <c r="F133" i="5"/>
  <c r="Q133" i="5" s="1"/>
  <c r="F134" i="5"/>
  <c r="Q134" i="5" s="1"/>
  <c r="F135" i="5"/>
  <c r="Q135" i="5" s="1"/>
  <c r="F201" i="5"/>
  <c r="Q201" i="5" s="1"/>
  <c r="F200" i="5"/>
  <c r="Q200" i="5" s="1"/>
  <c r="F199" i="5"/>
  <c r="Q199" i="5" s="1"/>
  <c r="F198" i="5"/>
  <c r="Q198" i="5" s="1"/>
  <c r="F197" i="5"/>
  <c r="Q197" i="5" s="1"/>
  <c r="F196" i="5"/>
  <c r="Q196" i="5" s="1"/>
  <c r="F178" i="5"/>
  <c r="Q178" i="5" s="1"/>
  <c r="F177" i="5"/>
  <c r="Q177" i="5" s="1"/>
  <c r="F176" i="5"/>
  <c r="Q176" i="5" s="1"/>
  <c r="F175" i="5"/>
  <c r="Q175" i="5" s="1"/>
  <c r="F174" i="5"/>
  <c r="Q174" i="5" s="1"/>
  <c r="F173" i="5"/>
  <c r="Q173" i="5" s="1"/>
  <c r="F163" i="5"/>
  <c r="Q163" i="5" s="1"/>
  <c r="F162" i="5"/>
  <c r="Q162" i="5" s="1"/>
  <c r="F161" i="5"/>
  <c r="Q161" i="5" s="1"/>
  <c r="F160" i="5"/>
  <c r="Q160" i="5" s="1"/>
  <c r="F159" i="5"/>
  <c r="Q159" i="5" s="1"/>
  <c r="F158" i="5"/>
  <c r="Q158" i="5" s="1"/>
  <c r="F157" i="5"/>
  <c r="Q157" i="5" s="1"/>
  <c r="F156" i="5"/>
  <c r="Q156" i="5" s="1"/>
  <c r="F155" i="5"/>
  <c r="Q155" i="5" s="1"/>
  <c r="F154" i="5"/>
  <c r="Q154" i="5" s="1"/>
  <c r="F153" i="5"/>
  <c r="Q153" i="5" s="1"/>
  <c r="F152" i="5"/>
  <c r="Q152" i="5" s="1"/>
  <c r="F151" i="5"/>
  <c r="Q151" i="5" s="1"/>
  <c r="F60" i="5"/>
  <c r="F53" i="5"/>
  <c r="F43" i="5"/>
  <c r="F42" i="5"/>
  <c r="F37" i="5"/>
  <c r="D247" i="5"/>
  <c r="U247" i="5" s="1"/>
  <c r="D140" i="5"/>
  <c r="M140" i="5" s="1"/>
  <c r="D136" i="5"/>
  <c r="M136" i="5" s="1"/>
  <c r="D188" i="5"/>
  <c r="M188" i="5" s="1"/>
  <c r="D168" i="5"/>
  <c r="M168" i="5" s="1"/>
  <c r="C248" i="5"/>
  <c r="D248" i="5" s="1"/>
  <c r="D192" i="5"/>
  <c r="U192" i="5" s="1"/>
  <c r="D180" i="5"/>
  <c r="D130" i="5"/>
  <c r="U130" i="5" s="1"/>
  <c r="D129" i="5"/>
  <c r="M129" i="5" s="1"/>
  <c r="C126" i="5"/>
  <c r="D126" i="5" s="1"/>
  <c r="D184" i="5"/>
  <c r="M184" i="5" s="1"/>
  <c r="D182" i="5"/>
  <c r="U182" i="5" s="1"/>
  <c r="D178" i="5"/>
  <c r="M178" i="5" s="1"/>
  <c r="D172" i="5"/>
  <c r="M172" i="5" s="1"/>
  <c r="C133" i="5"/>
  <c r="D133" i="5" s="1"/>
  <c r="O60" i="5"/>
  <c r="O59" i="5"/>
  <c r="O56" i="5"/>
  <c r="O54" i="5"/>
  <c r="O53" i="5"/>
  <c r="O51" i="5"/>
  <c r="O49" i="5"/>
  <c r="O46" i="5"/>
  <c r="O45" i="5"/>
  <c r="O43" i="5"/>
  <c r="O41" i="5"/>
  <c r="O35" i="5"/>
  <c r="D125" i="5"/>
  <c r="D170" i="5"/>
  <c r="M170" i="5" s="1"/>
  <c r="D124" i="5"/>
  <c r="C244" i="5"/>
  <c r="D244" i="5" s="1"/>
  <c r="C228" i="5"/>
  <c r="D229"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O34" i="5"/>
  <c r="D31" i="5"/>
  <c r="F30" i="5"/>
  <c r="O31" i="5"/>
  <c r="O36" i="5"/>
  <c r="D32" i="5" l="1"/>
  <c r="M128" i="5"/>
  <c r="I125" i="5"/>
  <c r="D173" i="5"/>
  <c r="I173" i="5" s="1"/>
  <c r="U140" i="5"/>
  <c r="I172" i="5"/>
  <c r="I180" i="5"/>
  <c r="M182" i="5"/>
  <c r="D249" i="5"/>
  <c r="I249" i="5" s="1"/>
  <c r="I184" i="5"/>
  <c r="U174" i="5"/>
  <c r="V174" i="5" s="1"/>
  <c r="U136" i="5"/>
  <c r="V136" i="5" s="1"/>
  <c r="Q33" i="5"/>
  <c r="D245" i="5"/>
  <c r="U245" i="5" s="1"/>
  <c r="U137" i="5"/>
  <c r="V137" i="5" s="1"/>
  <c r="U129" i="5"/>
  <c r="V129" i="5" s="1"/>
  <c r="D213" i="5"/>
  <c r="U213" i="5" s="1"/>
  <c r="M176" i="5"/>
  <c r="I137" i="5"/>
  <c r="I168" i="5"/>
  <c r="M125" i="5"/>
  <c r="U168" i="5"/>
  <c r="V168" i="5" s="1"/>
  <c r="U184" i="5"/>
  <c r="V184" i="5" s="1"/>
  <c r="U178" i="5"/>
  <c r="V178" i="5" s="1"/>
  <c r="D228" i="5"/>
  <c r="U228" i="5" s="1"/>
  <c r="I192" i="5"/>
  <c r="I248" i="5"/>
  <c r="M130" i="5"/>
  <c r="D158" i="5"/>
  <c r="M158" i="5" s="1"/>
  <c r="U125" i="5"/>
  <c r="V125" i="5" s="1"/>
  <c r="U172" i="5"/>
  <c r="V172" i="5" s="1"/>
  <c r="M180" i="5"/>
  <c r="I182" i="5"/>
  <c r="U248" i="5"/>
  <c r="V248" i="5" s="1"/>
  <c r="D127" i="5"/>
  <c r="I127" i="5" s="1"/>
  <c r="I140" i="5"/>
  <c r="Q140" i="5"/>
  <c r="I129" i="5"/>
  <c r="I174" i="5"/>
  <c r="I176" i="5"/>
  <c r="V140" i="5"/>
  <c r="I136" i="5"/>
  <c r="M248" i="5"/>
  <c r="I247" i="5"/>
  <c r="I178" i="5"/>
  <c r="U188" i="5"/>
  <c r="V188" i="5" s="1"/>
  <c r="I124" i="5"/>
  <c r="I188" i="5"/>
  <c r="U180" i="5"/>
  <c r="V180" i="5" s="1"/>
  <c r="M192" i="5"/>
  <c r="M247" i="5"/>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I130" i="5"/>
  <c r="U186" i="5"/>
  <c r="V186" i="5" s="1"/>
  <c r="I128" i="5"/>
  <c r="V128" i="5"/>
  <c r="M133" i="5"/>
  <c r="I133" i="5"/>
  <c r="U133" i="5"/>
  <c r="V133" i="5" s="1"/>
  <c r="I186" i="5"/>
  <c r="M141" i="5"/>
  <c r="I141" i="5"/>
  <c r="I170" i="5"/>
  <c r="U141" i="5"/>
  <c r="V141" i="5" s="1"/>
  <c r="U124" i="5"/>
  <c r="V124" i="5" s="1"/>
  <c r="M124" i="5"/>
  <c r="U170" i="5"/>
  <c r="V170" i="5" s="1"/>
  <c r="D196" i="5"/>
  <c r="U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V130"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V182" i="5"/>
  <c r="U200" i="5"/>
  <c r="I200" i="5"/>
  <c r="M200" i="5"/>
  <c r="U216" i="5"/>
  <c r="I216" i="5"/>
  <c r="M216" i="5"/>
  <c r="U232" i="5"/>
  <c r="I232" i="5"/>
  <c r="M232" i="5"/>
  <c r="M241" i="5"/>
  <c r="I241" i="5"/>
  <c r="U241" i="5"/>
  <c r="V247" i="5"/>
  <c r="V176"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U155" i="5"/>
  <c r="I155" i="5"/>
  <c r="M155"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Q52" i="5" l="1"/>
  <c r="U249" i="5"/>
  <c r="M173" i="5"/>
  <c r="I213" i="5"/>
  <c r="U173" i="5"/>
  <c r="I32" i="5"/>
  <c r="U32" i="5"/>
  <c r="V32" i="5" s="1"/>
  <c r="M32" i="5"/>
  <c r="I228" i="5"/>
  <c r="M131" i="5"/>
  <c r="M249" i="5"/>
  <c r="M228" i="5"/>
  <c r="U158" i="5"/>
  <c r="I196" i="5"/>
  <c r="M245" i="5"/>
  <c r="U131" i="5"/>
  <c r="V131" i="5" s="1"/>
  <c r="I245" i="5"/>
  <c r="I158" i="5"/>
  <c r="M213" i="5"/>
  <c r="Q59" i="5"/>
  <c r="B60" i="5"/>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U127" i="5"/>
  <c r="V127" i="5" s="1"/>
  <c r="M127" i="5"/>
  <c r="Q58" i="5"/>
  <c r="Q57" i="5"/>
  <c r="Q56" i="5"/>
  <c r="Q55" i="5"/>
  <c r="Q54" i="5"/>
  <c r="Q53" i="5"/>
  <c r="Q51" i="5"/>
  <c r="Q50" i="5"/>
  <c r="Q49" i="5"/>
  <c r="Q48" i="5"/>
  <c r="Q47" i="5"/>
  <c r="Q46" i="5"/>
  <c r="Q45" i="5"/>
  <c r="Q44" i="5"/>
  <c r="Q43" i="5"/>
  <c r="Q42" i="5"/>
  <c r="Q41" i="5"/>
  <c r="Q40" i="5"/>
  <c r="Q39" i="5"/>
  <c r="Q38" i="5"/>
  <c r="Q37" i="5"/>
  <c r="Q36" i="5"/>
  <c r="Q35" i="5"/>
  <c r="D33" i="5"/>
  <c r="M196" i="5"/>
  <c r="C34" i="5"/>
  <c r="Q34"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158" i="5"/>
  <c r="V239" i="5"/>
  <c r="V213" i="5"/>
  <c r="V197" i="5"/>
  <c r="V149" i="5"/>
  <c r="V167" i="5"/>
  <c r="V31" i="5"/>
  <c r="C122" i="5" l="1"/>
  <c r="D123" i="5" s="1"/>
  <c r="Q122" i="5"/>
  <c r="C121" i="5"/>
  <c r="Q121" i="5"/>
  <c r="C120" i="5"/>
  <c r="Q120" i="5"/>
  <c r="C119" i="5"/>
  <c r="Q119" i="5"/>
  <c r="C118" i="5"/>
  <c r="Q118" i="5"/>
  <c r="C117" i="5"/>
  <c r="Q117" i="5"/>
  <c r="C116" i="5"/>
  <c r="Q116" i="5"/>
  <c r="C115" i="5"/>
  <c r="Q115" i="5"/>
  <c r="C114" i="5"/>
  <c r="Q114" i="5"/>
  <c r="Q113" i="5"/>
  <c r="C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C35" i="5"/>
  <c r="D34" i="5"/>
  <c r="M33" i="5"/>
  <c r="U33" i="5"/>
  <c r="V33" i="5" s="1"/>
  <c r="I33" i="5"/>
  <c r="V142" i="5"/>
  <c r="V143" i="5"/>
  <c r="V191" i="5"/>
  <c r="V134" i="5"/>
  <c r="V138" i="5"/>
  <c r="V190" i="5"/>
  <c r="V139" i="5"/>
  <c r="V135" i="5"/>
  <c r="D122" i="5" l="1"/>
  <c r="M122" i="5" s="1"/>
  <c r="D117" i="5"/>
  <c r="U117" i="5" s="1"/>
  <c r="V117" i="5" s="1"/>
  <c r="D116" i="5"/>
  <c r="I116" i="5" s="1"/>
  <c r="D121" i="5"/>
  <c r="U121" i="5" s="1"/>
  <c r="V121" i="5" s="1"/>
  <c r="D118" i="5"/>
  <c r="I118" i="5" s="1"/>
  <c r="D119" i="5"/>
  <c r="I119" i="5" s="1"/>
  <c r="M123" i="5"/>
  <c r="I123" i="5"/>
  <c r="U123" i="5"/>
  <c r="V123" i="5" s="1"/>
  <c r="D120" i="5"/>
  <c r="U120" i="5" s="1"/>
  <c r="V120" i="5" s="1"/>
  <c r="U122" i="5"/>
  <c r="V122" i="5" s="1"/>
  <c r="M121" i="5"/>
  <c r="D115" i="5"/>
  <c r="U115" i="5" s="1"/>
  <c r="V115" i="5" s="1"/>
  <c r="D114" i="5"/>
  <c r="U114" i="5" s="1"/>
  <c r="V114" i="5" s="1"/>
  <c r="B15" i="5"/>
  <c r="R167" i="5" s="1"/>
  <c r="C36" i="5"/>
  <c r="D35" i="5"/>
  <c r="I34" i="5"/>
  <c r="M34" i="5"/>
  <c r="U34" i="5"/>
  <c r="V34" i="5" s="1"/>
  <c r="U118" i="5" l="1"/>
  <c r="V118" i="5" s="1"/>
  <c r="I122" i="5"/>
  <c r="U116" i="5"/>
  <c r="V116" i="5" s="1"/>
  <c r="M117" i="5"/>
  <c r="M116" i="5"/>
  <c r="I115" i="5"/>
  <c r="I117" i="5"/>
  <c r="M118" i="5"/>
  <c r="U119" i="5"/>
  <c r="V119" i="5" s="1"/>
  <c r="I121" i="5"/>
  <c r="M119" i="5"/>
  <c r="M114" i="5"/>
  <c r="M115" i="5"/>
  <c r="M120" i="5"/>
  <c r="I114" i="5"/>
  <c r="I120" i="5"/>
  <c r="S30" i="5"/>
  <c r="S36" i="5"/>
  <c r="S104" i="5"/>
  <c r="S180" i="5"/>
  <c r="S69" i="5"/>
  <c r="R215" i="5"/>
  <c r="R100" i="5"/>
  <c r="R156" i="5"/>
  <c r="T164" i="5"/>
  <c r="R143" i="5"/>
  <c r="R146" i="5"/>
  <c r="S72" i="5"/>
  <c r="S64" i="5"/>
  <c r="R231" i="5"/>
  <c r="R111" i="5"/>
  <c r="S48" i="5"/>
  <c r="T92" i="5"/>
  <c r="S187" i="5"/>
  <c r="S53" i="5"/>
  <c r="T205" i="5"/>
  <c r="T140" i="5"/>
  <c r="S190" i="5"/>
  <c r="T138" i="5"/>
  <c r="S237" i="5"/>
  <c r="S106" i="5"/>
  <c r="T33" i="5"/>
  <c r="R226" i="5"/>
  <c r="R248" i="5"/>
  <c r="S92" i="5"/>
  <c r="T230" i="5"/>
  <c r="R46" i="5"/>
  <c r="R31" i="5"/>
  <c r="R164" i="5"/>
  <c r="S195" i="5"/>
  <c r="T150" i="5"/>
  <c r="T235" i="5"/>
  <c r="S108" i="5"/>
  <c r="S184" i="5"/>
  <c r="S217" i="5"/>
  <c r="S40" i="5"/>
  <c r="R233" i="5"/>
  <c r="R243" i="5"/>
  <c r="T188" i="5"/>
  <c r="T214" i="5"/>
  <c r="S60" i="5"/>
  <c r="R108" i="5"/>
  <c r="T146" i="5"/>
  <c r="S230" i="5"/>
  <c r="R120" i="5"/>
  <c r="T78" i="5"/>
  <c r="T112" i="5"/>
  <c r="R102" i="5"/>
  <c r="S220" i="5"/>
  <c r="T125" i="5"/>
  <c r="T67" i="5"/>
  <c r="R165" i="5"/>
  <c r="T237" i="5"/>
  <c r="T83" i="5"/>
  <c r="T167" i="5"/>
  <c r="T225" i="5"/>
  <c r="T75" i="5"/>
  <c r="T183" i="5"/>
  <c r="S63" i="5"/>
  <c r="T71" i="5"/>
  <c r="R93" i="5"/>
  <c r="S38" i="5"/>
  <c r="R105" i="5"/>
  <c r="S125" i="5"/>
  <c r="R56" i="5"/>
  <c r="T174" i="5"/>
  <c r="T231" i="5"/>
  <c r="S192" i="5"/>
  <c r="S205" i="5"/>
  <c r="R236" i="5"/>
  <c r="S157" i="5"/>
  <c r="R79" i="5"/>
  <c r="R125" i="5"/>
  <c r="S90" i="5"/>
  <c r="T45" i="5"/>
  <c r="S55" i="5"/>
  <c r="T108" i="5"/>
  <c r="S137" i="5"/>
  <c r="T159" i="5"/>
  <c r="T226" i="5"/>
  <c r="S193" i="5"/>
  <c r="T244" i="5"/>
  <c r="S226" i="5"/>
  <c r="R203" i="5"/>
  <c r="S85" i="5"/>
  <c r="S39" i="5"/>
  <c r="T129" i="5"/>
  <c r="T222" i="5"/>
  <c r="T240" i="5"/>
  <c r="R211" i="5"/>
  <c r="R221" i="5"/>
  <c r="S151" i="5"/>
  <c r="T152" i="5"/>
  <c r="S88" i="5"/>
  <c r="S234" i="5"/>
  <c r="T241" i="5"/>
  <c r="S182" i="5"/>
  <c r="R152" i="5"/>
  <c r="S107" i="5"/>
  <c r="S76" i="5"/>
  <c r="R104" i="5"/>
  <c r="S223" i="5"/>
  <c r="T190" i="5"/>
  <c r="R193" i="5"/>
  <c r="S179" i="5"/>
  <c r="T127" i="5"/>
  <c r="T119" i="5"/>
  <c r="T107" i="5"/>
  <c r="T116" i="5"/>
  <c r="R68" i="5"/>
  <c r="T58" i="5"/>
  <c r="S52" i="5"/>
  <c r="T36" i="5"/>
  <c r="T56" i="5"/>
  <c r="R40" i="5"/>
  <c r="S71" i="5"/>
  <c r="R114" i="5"/>
  <c r="T151" i="5"/>
  <c r="R185" i="5"/>
  <c r="T238" i="5"/>
  <c r="S116" i="5"/>
  <c r="S168" i="5"/>
  <c r="S143" i="5"/>
  <c r="S100" i="5"/>
  <c r="T90" i="5"/>
  <c r="T219" i="5"/>
  <c r="R207" i="5"/>
  <c r="S144" i="5"/>
  <c r="R64" i="5"/>
  <c r="S246" i="5"/>
  <c r="S158" i="5"/>
  <c r="R148" i="5"/>
  <c r="S96" i="5"/>
  <c r="T118" i="5"/>
  <c r="T48" i="5"/>
  <c r="R34" i="5"/>
  <c r="R133" i="5"/>
  <c r="R242" i="5"/>
  <c r="S228" i="5"/>
  <c r="R42" i="5"/>
  <c r="R32" i="5"/>
  <c r="R48" i="5"/>
  <c r="S45" i="5"/>
  <c r="T160" i="5"/>
  <c r="S171" i="5"/>
  <c r="R249" i="5"/>
  <c r="T98" i="5"/>
  <c r="R136" i="5"/>
  <c r="S174" i="5"/>
  <c r="R172" i="5"/>
  <c r="T54" i="5"/>
  <c r="R90" i="5"/>
  <c r="T131" i="5"/>
  <c r="R142" i="5"/>
  <c r="S191" i="5"/>
  <c r="R188" i="5"/>
  <c r="T198" i="5"/>
  <c r="S56" i="5"/>
  <c r="T64" i="5"/>
  <c r="S159" i="5"/>
  <c r="R60" i="5"/>
  <c r="S154" i="5"/>
  <c r="S250" i="5"/>
  <c r="R158" i="5"/>
  <c r="R229" i="5"/>
  <c r="T228" i="5"/>
  <c r="S122" i="5"/>
  <c r="R37" i="5"/>
  <c r="S44" i="5"/>
  <c r="T60" i="5"/>
  <c r="S93" i="5"/>
  <c r="S139" i="5"/>
  <c r="R138" i="5"/>
  <c r="R225" i="5"/>
  <c r="R52" i="5"/>
  <c r="T115" i="5"/>
  <c r="T186" i="5"/>
  <c r="T211" i="5"/>
  <c r="T95" i="5"/>
  <c r="T180" i="5"/>
  <c r="T250" i="5"/>
  <c r="S156" i="5"/>
  <c r="S222" i="5"/>
  <c r="S163" i="5"/>
  <c r="R214" i="5"/>
  <c r="T194" i="5"/>
  <c r="T139" i="5"/>
  <c r="S62" i="5"/>
  <c r="S91" i="5"/>
  <c r="R87" i="5"/>
  <c r="R181" i="5"/>
  <c r="R228" i="5"/>
  <c r="T72" i="5"/>
  <c r="S165" i="5"/>
  <c r="S121" i="5"/>
  <c r="R47" i="5"/>
  <c r="T85" i="5"/>
  <c r="S162" i="5"/>
  <c r="R65" i="5"/>
  <c r="R39" i="5"/>
  <c r="T166" i="5"/>
  <c r="R154" i="5"/>
  <c r="R184" i="5"/>
  <c r="S232" i="5"/>
  <c r="R218" i="5"/>
  <c r="R246" i="5"/>
  <c r="R149" i="5"/>
  <c r="R89" i="5"/>
  <c r="R147" i="5"/>
  <c r="R115" i="5"/>
  <c r="T42" i="5"/>
  <c r="R160" i="5"/>
  <c r="T215" i="5"/>
  <c r="S200" i="5"/>
  <c r="T208" i="5"/>
  <c r="T173" i="5"/>
  <c r="S173" i="5"/>
  <c r="T89" i="5"/>
  <c r="R130" i="5"/>
  <c r="S94" i="5"/>
  <c r="T43" i="5"/>
  <c r="S238" i="5"/>
  <c r="S89" i="5"/>
  <c r="T142" i="5"/>
  <c r="T209" i="5"/>
  <c r="R187" i="5"/>
  <c r="S242" i="5"/>
  <c r="S216" i="5"/>
  <c r="S241" i="5"/>
  <c r="S213" i="5"/>
  <c r="T192" i="5"/>
  <c r="R234" i="5"/>
  <c r="R196" i="5"/>
  <c r="S129" i="5"/>
  <c r="T141" i="5"/>
  <c r="T109" i="5"/>
  <c r="R33" i="5"/>
  <c r="S138" i="5"/>
  <c r="R106" i="5"/>
  <c r="T105" i="5"/>
  <c r="S51" i="5"/>
  <c r="T61" i="5"/>
  <c r="T30" i="5"/>
  <c r="S42" i="5"/>
  <c r="T53" i="5"/>
  <c r="R63" i="5"/>
  <c r="T47" i="5"/>
  <c r="T63" i="5"/>
  <c r="T79" i="5"/>
  <c r="S59" i="5"/>
  <c r="T73" i="5"/>
  <c r="T87" i="5"/>
  <c r="T97" i="5"/>
  <c r="R107" i="5"/>
  <c r="T65" i="5"/>
  <c r="R88" i="5"/>
  <c r="R98" i="5"/>
  <c r="S109" i="5"/>
  <c r="T77" i="5"/>
  <c r="R117" i="5"/>
  <c r="S132" i="5"/>
  <c r="S140" i="5"/>
  <c r="S150" i="5"/>
  <c r="T165" i="5"/>
  <c r="T49" i="5"/>
  <c r="R41" i="5"/>
  <c r="R73" i="5"/>
  <c r="S79" i="5"/>
  <c r="T93" i="5"/>
  <c r="S114" i="5"/>
  <c r="R94" i="5"/>
  <c r="R118" i="5"/>
  <c r="S126" i="5"/>
  <c r="S146" i="5"/>
  <c r="R126" i="5"/>
  <c r="S149" i="5"/>
  <c r="S181" i="5"/>
  <c r="R137" i="5"/>
  <c r="S152" i="5"/>
  <c r="T163" i="5"/>
  <c r="R175" i="5"/>
  <c r="R200" i="5"/>
  <c r="R216" i="5"/>
  <c r="R232" i="5"/>
  <c r="T181" i="5"/>
  <c r="S33" i="5"/>
  <c r="S203" i="5"/>
  <c r="S197" i="5"/>
  <c r="S118" i="5"/>
  <c r="R67" i="5"/>
  <c r="S112" i="5"/>
  <c r="T242" i="5"/>
  <c r="T187" i="5"/>
  <c r="R121" i="5"/>
  <c r="T96" i="5"/>
  <c r="S50" i="5"/>
  <c r="R140" i="5"/>
  <c r="T245" i="5"/>
  <c r="S248" i="5"/>
  <c r="T224" i="5"/>
  <c r="R173" i="5"/>
  <c r="S160" i="5"/>
  <c r="R110" i="5"/>
  <c r="T161" i="5"/>
  <c r="R85" i="5"/>
  <c r="T59" i="5"/>
  <c r="T37" i="5"/>
  <c r="S58" i="5"/>
  <c r="T55" i="5"/>
  <c r="S43" i="5"/>
  <c r="S78" i="5"/>
  <c r="S102" i="5"/>
  <c r="R83" i="5"/>
  <c r="T104" i="5"/>
  <c r="R101" i="5"/>
  <c r="S136" i="5"/>
  <c r="T157" i="5"/>
  <c r="R59" i="5"/>
  <c r="S47" i="5"/>
  <c r="R103" i="5"/>
  <c r="S105" i="5"/>
  <c r="T137" i="5"/>
  <c r="S133" i="5"/>
  <c r="T124" i="5"/>
  <c r="R157" i="5"/>
  <c r="R192" i="5"/>
  <c r="R224" i="5"/>
  <c r="R237" i="5"/>
  <c r="S211" i="5"/>
  <c r="T130" i="5"/>
  <c r="T76" i="5"/>
  <c r="S115" i="5"/>
  <c r="R144" i="5"/>
  <c r="S178" i="5"/>
  <c r="T217" i="5"/>
  <c r="R168" i="5"/>
  <c r="T199" i="5"/>
  <c r="S215" i="5"/>
  <c r="T246" i="5"/>
  <c r="S240" i="5"/>
  <c r="S208" i="5"/>
  <c r="T175" i="5"/>
  <c r="T236" i="5"/>
  <c r="S221" i="5"/>
  <c r="R210" i="5"/>
  <c r="T200" i="5"/>
  <c r="T189" i="5"/>
  <c r="R250" i="5"/>
  <c r="S229" i="5"/>
  <c r="R220" i="5"/>
  <c r="R183" i="5"/>
  <c r="T155" i="5"/>
  <c r="R122" i="5"/>
  <c r="T128" i="5"/>
  <c r="T133" i="5"/>
  <c r="T100" i="5"/>
  <c r="S98" i="5"/>
  <c r="R81" i="5"/>
  <c r="S54" i="5"/>
  <c r="T153" i="5"/>
  <c r="S134" i="5"/>
  <c r="R91" i="5"/>
  <c r="S101" i="5"/>
  <c r="S74" i="5"/>
  <c r="R99" i="5"/>
  <c r="T69" i="5"/>
  <c r="S35" i="5"/>
  <c r="T51" i="5"/>
  <c r="R55" i="5"/>
  <c r="S34" i="5"/>
  <c r="R51" i="5"/>
  <c r="R45" i="5"/>
  <c r="R77" i="5"/>
  <c r="S66" i="5"/>
  <c r="R95" i="5"/>
  <c r="T117" i="5"/>
  <c r="S97" i="5"/>
  <c r="S70" i="5"/>
  <c r="R131" i="5"/>
  <c r="T149" i="5"/>
  <c r="R127" i="5"/>
  <c r="S153" i="5"/>
  <c r="S185" i="5"/>
  <c r="R141" i="5"/>
  <c r="R153" i="5"/>
  <c r="S164" i="5"/>
  <c r="R179" i="5"/>
  <c r="T202" i="5"/>
  <c r="T218" i="5"/>
  <c r="T234" i="5"/>
  <c r="T185" i="5"/>
  <c r="T248" i="5"/>
  <c r="S188" i="5"/>
  <c r="R198" i="5"/>
  <c r="S209" i="5"/>
  <c r="T220" i="5"/>
  <c r="T232" i="5"/>
  <c r="T171" i="5"/>
  <c r="S204" i="5"/>
  <c r="S236" i="5"/>
  <c r="R244" i="5"/>
  <c r="S243" i="5"/>
  <c r="T207" i="5"/>
  <c r="R176" i="5"/>
  <c r="R219" i="5"/>
  <c r="S186" i="5"/>
  <c r="T158" i="5"/>
  <c r="R139" i="5"/>
  <c r="R82" i="5"/>
  <c r="T68" i="5"/>
  <c r="S239" i="5"/>
  <c r="R35" i="5"/>
  <c r="R53" i="5"/>
  <c r="R75" i="5"/>
  <c r="T81" i="5"/>
  <c r="R97" i="5"/>
  <c r="R155" i="5"/>
  <c r="S161" i="5"/>
  <c r="R145" i="5"/>
  <c r="T121" i="5"/>
  <c r="T206" i="5"/>
  <c r="R240" i="5"/>
  <c r="R169" i="5"/>
  <c r="S201" i="5"/>
  <c r="R222" i="5"/>
  <c r="T179" i="5"/>
  <c r="S244" i="5"/>
  <c r="R166" i="5"/>
  <c r="R247" i="5"/>
  <c r="S170" i="5"/>
  <c r="S99" i="5"/>
  <c r="R112" i="5"/>
  <c r="R245" i="5"/>
  <c r="R205" i="5"/>
  <c r="S176" i="5"/>
  <c r="S183" i="5"/>
  <c r="T229" i="5"/>
  <c r="R178" i="5"/>
  <c r="T154" i="5"/>
  <c r="T132" i="5"/>
  <c r="S120" i="5"/>
  <c r="T144" i="5"/>
  <c r="T103" i="5"/>
  <c r="S65" i="5"/>
  <c r="R86" i="5"/>
  <c r="T126" i="5"/>
  <c r="T94" i="5"/>
  <c r="T70" i="5"/>
  <c r="S247" i="5"/>
  <c r="S202" i="5"/>
  <c r="T227" i="5"/>
  <c r="T195" i="5"/>
  <c r="T249" i="5"/>
  <c r="T233" i="5"/>
  <c r="T213" i="5"/>
  <c r="R30" i="5"/>
  <c r="R74" i="5"/>
  <c r="R78" i="5"/>
  <c r="S32" i="5"/>
  <c r="R50" i="5"/>
  <c r="T102" i="5"/>
  <c r="S84" i="5"/>
  <c r="T88" i="5"/>
  <c r="S123" i="5"/>
  <c r="T120" i="5"/>
  <c r="R182" i="5"/>
  <c r="T184" i="5"/>
  <c r="R217" i="5"/>
  <c r="S214" i="5"/>
  <c r="T50" i="5"/>
  <c r="S68" i="5"/>
  <c r="T111" i="5"/>
  <c r="R162" i="5"/>
  <c r="T178" i="5"/>
  <c r="R199" i="5"/>
  <c r="R235" i="5"/>
  <c r="T203" i="5"/>
  <c r="S218" i="5"/>
  <c r="T74" i="5"/>
  <c r="T31" i="5"/>
  <c r="S81" i="5"/>
  <c r="T148" i="5"/>
  <c r="T136" i="5"/>
  <c r="R186" i="5"/>
  <c r="T172" i="5"/>
  <c r="R213" i="5"/>
  <c r="S61" i="5"/>
  <c r="R195" i="5"/>
  <c r="S194" i="5"/>
  <c r="S249" i="5"/>
  <c r="T196" i="5"/>
  <c r="S231" i="5"/>
  <c r="R161" i="5"/>
  <c r="S145" i="5"/>
  <c r="R38" i="5"/>
  <c r="R62" i="5"/>
  <c r="T52" i="5"/>
  <c r="T32" i="5"/>
  <c r="S37" i="5"/>
  <c r="S41" i="5"/>
  <c r="R76" i="5"/>
  <c r="R72" i="5"/>
  <c r="S119" i="5"/>
  <c r="S127" i="5"/>
  <c r="T168" i="5"/>
  <c r="R201" i="5"/>
  <c r="S207" i="5"/>
  <c r="T34" i="5"/>
  <c r="T114" i="5"/>
  <c r="S49" i="5"/>
  <c r="R135" i="5"/>
  <c r="R128" i="5"/>
  <c r="R191" i="5"/>
  <c r="R223" i="5"/>
  <c r="S155" i="5"/>
  <c r="S199" i="5"/>
  <c r="T66" i="5"/>
  <c r="R116" i="5"/>
  <c r="S57" i="5"/>
  <c r="S135" i="5"/>
  <c r="S103" i="5"/>
  <c r="R170" i="5"/>
  <c r="S175" i="5"/>
  <c r="R197" i="5"/>
  <c r="R44" i="5"/>
  <c r="R134" i="5"/>
  <c r="T223" i="5"/>
  <c r="S196" i="5"/>
  <c r="R206" i="5"/>
  <c r="T177" i="5"/>
  <c r="R171" i="5"/>
  <c r="S177" i="5"/>
  <c r="R129" i="5"/>
  <c r="R92" i="5"/>
  <c r="T91" i="5"/>
  <c r="R69" i="5"/>
  <c r="S46" i="5"/>
  <c r="R66" i="5"/>
  <c r="T40" i="5"/>
  <c r="R70" i="5"/>
  <c r="T38" i="5"/>
  <c r="R58" i="5"/>
  <c r="R54" i="5"/>
  <c r="T44" i="5"/>
  <c r="T46" i="5"/>
  <c r="T86" i="5"/>
  <c r="S31" i="5"/>
  <c r="S73" i="5"/>
  <c r="R80" i="5"/>
  <c r="T84" i="5"/>
  <c r="T99" i="5"/>
  <c r="T123" i="5"/>
  <c r="R150" i="5"/>
  <c r="S95" i="5"/>
  <c r="T162" i="5"/>
  <c r="R174" i="5"/>
  <c r="R227" i="5"/>
  <c r="T176" i="5"/>
  <c r="S172" i="5"/>
  <c r="R209" i="5"/>
  <c r="R241" i="5"/>
  <c r="S198" i="5"/>
  <c r="S235" i="5"/>
  <c r="R36" i="5"/>
  <c r="S77" i="5"/>
  <c r="T122" i="5"/>
  <c r="S80" i="5"/>
  <c r="S82" i="5"/>
  <c r="R124" i="5"/>
  <c r="T156" i="5"/>
  <c r="R119" i="5"/>
  <c r="T170" i="5"/>
  <c r="S166" i="5"/>
  <c r="T197" i="5"/>
  <c r="T221" i="5"/>
  <c r="R180" i="5"/>
  <c r="T243" i="5"/>
  <c r="T62" i="5"/>
  <c r="T110" i="5"/>
  <c r="T82" i="5"/>
  <c r="S124" i="5"/>
  <c r="S131" i="5"/>
  <c r="S128" i="5"/>
  <c r="S167" i="5"/>
  <c r="R190" i="5"/>
  <c r="S219" i="5"/>
  <c r="S111" i="5"/>
  <c r="T191" i="5"/>
  <c r="S212" i="5"/>
  <c r="T212" i="5"/>
  <c r="S233" i="5"/>
  <c r="R189" i="5"/>
  <c r="R123" i="5"/>
  <c r="T135" i="5"/>
  <c r="T101" i="5"/>
  <c r="T57" i="5"/>
  <c r="R96" i="5"/>
  <c r="R132" i="5"/>
  <c r="T182" i="5"/>
  <c r="R239" i="5"/>
  <c r="T239" i="5"/>
  <c r="S227" i="5"/>
  <c r="S189" i="5"/>
  <c r="S225" i="5"/>
  <c r="T204" i="5"/>
  <c r="R177" i="5"/>
  <c r="T169" i="5"/>
  <c r="T210" i="5"/>
  <c r="S130" i="5"/>
  <c r="S148" i="5"/>
  <c r="S169" i="5"/>
  <c r="R163" i="5"/>
  <c r="R113" i="5"/>
  <c r="S87" i="5"/>
  <c r="S86" i="5"/>
  <c r="R61" i="5"/>
  <c r="T41" i="5"/>
  <c r="T35" i="5"/>
  <c r="S67" i="5"/>
  <c r="S110" i="5"/>
  <c r="S113" i="5"/>
  <c r="S142" i="5"/>
  <c r="R49" i="5"/>
  <c r="R71" i="5"/>
  <c r="R151" i="5"/>
  <c r="T143" i="5"/>
  <c r="R204" i="5"/>
  <c r="R238" i="5"/>
  <c r="R194" i="5"/>
  <c r="T216" i="5"/>
  <c r="S245" i="5"/>
  <c r="S224" i="5"/>
  <c r="S210" i="5"/>
  <c r="S147" i="5"/>
  <c r="T201" i="5"/>
  <c r="T134" i="5"/>
  <c r="T80" i="5"/>
  <c r="S206" i="5"/>
  <c r="R208" i="5"/>
  <c r="T147" i="5"/>
  <c r="R159" i="5"/>
  <c r="R84" i="5"/>
  <c r="R57" i="5"/>
  <c r="T145" i="5"/>
  <c r="S117" i="5"/>
  <c r="T113" i="5"/>
  <c r="S75" i="5"/>
  <c r="T39" i="5"/>
  <c r="R109" i="5"/>
  <c r="S141" i="5"/>
  <c r="R202" i="5"/>
  <c r="T247" i="5"/>
  <c r="T106" i="5"/>
  <c r="R43" i="5"/>
  <c r="R230" i="5"/>
  <c r="S83" i="5"/>
  <c r="R212" i="5"/>
  <c r="T193" i="5"/>
  <c r="C37" i="5"/>
  <c r="D36" i="5"/>
  <c r="U35" i="5"/>
  <c r="I35" i="5"/>
  <c r="M35" i="5"/>
  <c r="B16" i="5" l="1"/>
  <c r="B18" i="5" s="1"/>
  <c r="B19" i="5" s="1"/>
  <c r="C38" i="5"/>
  <c r="D37" i="5"/>
  <c r="M36" i="5"/>
  <c r="U36" i="5"/>
  <c r="V36" i="5" s="1"/>
  <c r="I36" i="5"/>
  <c r="V35" i="5"/>
  <c r="B17" i="5" l="1"/>
  <c r="C39" i="5"/>
  <c r="D38" i="5"/>
  <c r="M37" i="5"/>
  <c r="I37" i="5"/>
  <c r="U37" i="5"/>
  <c r="V37" i="5" s="1"/>
  <c r="C40" i="5" l="1"/>
  <c r="D39" i="5"/>
  <c r="I38" i="5"/>
  <c r="M38" i="5"/>
  <c r="U38" i="5"/>
  <c r="C41" i="5" l="1"/>
  <c r="D40" i="5"/>
  <c r="I39" i="5"/>
  <c r="M39" i="5"/>
  <c r="U39" i="5"/>
  <c r="V39" i="5" s="1"/>
  <c r="V38" i="5"/>
  <c r="C42" i="5" l="1"/>
  <c r="D41" i="5"/>
  <c r="M40" i="5"/>
  <c r="U40" i="5"/>
  <c r="V40" i="5" s="1"/>
  <c r="I40" i="5"/>
  <c r="C43" i="5" l="1"/>
  <c r="D42" i="5"/>
  <c r="U41" i="5"/>
  <c r="I41" i="5"/>
  <c r="M41" i="5"/>
  <c r="C44" i="5" l="1"/>
  <c r="D43" i="5"/>
  <c r="M42" i="5"/>
  <c r="I42" i="5"/>
  <c r="U42" i="5"/>
  <c r="V42" i="5" s="1"/>
  <c r="V41" i="5"/>
  <c r="C45" i="5" l="1"/>
  <c r="D44" i="5"/>
  <c r="I43" i="5"/>
  <c r="M43" i="5"/>
  <c r="U43" i="5"/>
  <c r="V43" i="5" s="1"/>
  <c r="C46" i="5" l="1"/>
  <c r="D45" i="5"/>
  <c r="U44" i="5"/>
  <c r="I44" i="5"/>
  <c r="M44" i="5"/>
  <c r="C47" i="5" l="1"/>
  <c r="D46" i="5"/>
  <c r="M45" i="5"/>
  <c r="U45" i="5"/>
  <c r="V45" i="5" s="1"/>
  <c r="I45" i="5"/>
  <c r="V44" i="5"/>
  <c r="C48" i="5" l="1"/>
  <c r="D47" i="5"/>
  <c r="M46" i="5"/>
  <c r="I46" i="5"/>
  <c r="U46" i="5"/>
  <c r="V46" i="5" s="1"/>
  <c r="C49" i="5" l="1"/>
  <c r="D48" i="5"/>
  <c r="U47" i="5"/>
  <c r="I47" i="5"/>
  <c r="M47" i="5"/>
  <c r="C50" i="5" l="1"/>
  <c r="D49" i="5"/>
  <c r="I48" i="5"/>
  <c r="M48" i="5"/>
  <c r="U48" i="5"/>
  <c r="V48" i="5" s="1"/>
  <c r="V47" i="5"/>
  <c r="C51" i="5" l="1"/>
  <c r="D50" i="5"/>
  <c r="I49" i="5"/>
  <c r="U49" i="5"/>
  <c r="V49" i="5" s="1"/>
  <c r="M49" i="5"/>
  <c r="C52" i="5" l="1"/>
  <c r="D51" i="5"/>
  <c r="I50" i="5"/>
  <c r="M50" i="5"/>
  <c r="U50" i="5"/>
  <c r="C53" i="5" l="1"/>
  <c r="D52" i="5"/>
  <c r="U51" i="5"/>
  <c r="V51" i="5" s="1"/>
  <c r="I51" i="5"/>
  <c r="M51" i="5"/>
  <c r="V50" i="5"/>
  <c r="C54" i="5" l="1"/>
  <c r="D53" i="5"/>
  <c r="I52" i="5"/>
  <c r="M52" i="5"/>
  <c r="U52" i="5"/>
  <c r="V52" i="5" s="1"/>
  <c r="C55" i="5" l="1"/>
  <c r="D54" i="5"/>
  <c r="I53" i="5"/>
  <c r="M53" i="5"/>
  <c r="U53" i="5"/>
  <c r="C56" i="5" l="1"/>
  <c r="D55" i="5"/>
  <c r="I54" i="5"/>
  <c r="M54" i="5"/>
  <c r="U54" i="5"/>
  <c r="V54" i="5" s="1"/>
  <c r="V53" i="5"/>
  <c r="C57" i="5" l="1"/>
  <c r="D56" i="5"/>
  <c r="U55" i="5"/>
  <c r="V55" i="5" s="1"/>
  <c r="I55" i="5"/>
  <c r="M55" i="5"/>
  <c r="C58" i="5" l="1"/>
  <c r="D57" i="5"/>
  <c r="U56" i="5"/>
  <c r="I56" i="5"/>
  <c r="M56" i="5"/>
  <c r="C59" i="5" l="1"/>
  <c r="D58" i="5"/>
  <c r="M57" i="5"/>
  <c r="U57" i="5"/>
  <c r="V57" i="5" s="1"/>
  <c r="I57" i="5"/>
  <c r="V56" i="5"/>
  <c r="C60" i="5" l="1"/>
  <c r="D59" i="5"/>
  <c r="M58" i="5"/>
  <c r="U58" i="5"/>
  <c r="V58" i="5" s="1"/>
  <c r="I58" i="5"/>
  <c r="C61" i="5" l="1"/>
  <c r="D60" i="5"/>
  <c r="U59" i="5"/>
  <c r="M59" i="5"/>
  <c r="I59" i="5"/>
  <c r="C62" i="5" l="1"/>
  <c r="D61" i="5"/>
  <c r="U60" i="5"/>
  <c r="V60" i="5" s="1"/>
  <c r="M60" i="5"/>
  <c r="I60" i="5"/>
  <c r="V59" i="5"/>
  <c r="C63" i="5" l="1"/>
  <c r="D62" i="5"/>
  <c r="M61" i="5"/>
  <c r="U61" i="5"/>
  <c r="V61" i="5" s="1"/>
  <c r="I61" i="5"/>
  <c r="C64" i="5" l="1"/>
  <c r="D63" i="5"/>
  <c r="I62" i="5"/>
  <c r="M62" i="5"/>
  <c r="U62" i="5"/>
  <c r="C65" i="5" l="1"/>
  <c r="D64" i="5"/>
  <c r="I63" i="5"/>
  <c r="M63" i="5"/>
  <c r="U63" i="5"/>
  <c r="V63" i="5" s="1"/>
  <c r="V62" i="5"/>
  <c r="C66" i="5" l="1"/>
  <c r="D65" i="5"/>
  <c r="M64" i="5"/>
  <c r="U64" i="5"/>
  <c r="V64" i="5" s="1"/>
  <c r="I64" i="5"/>
  <c r="C67" i="5" l="1"/>
  <c r="D66" i="5"/>
  <c r="M65" i="5"/>
  <c r="I65" i="5"/>
  <c r="U65" i="5"/>
  <c r="C68" i="5" l="1"/>
  <c r="D67" i="5"/>
  <c r="M66" i="5"/>
  <c r="I66" i="5"/>
  <c r="U66" i="5"/>
  <c r="V66" i="5" s="1"/>
  <c r="V65" i="5"/>
  <c r="C69" i="5" l="1"/>
  <c r="D68" i="5"/>
  <c r="I67" i="5"/>
  <c r="M67" i="5"/>
  <c r="U67" i="5"/>
  <c r="V67" i="5" s="1"/>
  <c r="C70" i="5" l="1"/>
  <c r="D69" i="5"/>
  <c r="I68" i="5"/>
  <c r="M68" i="5"/>
  <c r="U68" i="5"/>
  <c r="C71" i="5" l="1"/>
  <c r="D70" i="5"/>
  <c r="I69" i="5"/>
  <c r="M69" i="5"/>
  <c r="U69" i="5"/>
  <c r="V69" i="5" s="1"/>
  <c r="V68" i="5"/>
  <c r="C72" i="5" l="1"/>
  <c r="M70" i="5"/>
  <c r="U70" i="5"/>
  <c r="V70" i="5" s="1"/>
  <c r="I70" i="5"/>
  <c r="D71" i="5"/>
  <c r="C73" i="5" l="1"/>
  <c r="D72" i="5"/>
  <c r="U71" i="5"/>
  <c r="M71" i="5"/>
  <c r="I71" i="5"/>
  <c r="C74" i="5" l="1"/>
  <c r="D73" i="5"/>
  <c r="I72" i="5"/>
  <c r="M72" i="5"/>
  <c r="U72" i="5"/>
  <c r="V72" i="5" s="1"/>
  <c r="V71" i="5"/>
  <c r="C75" i="5" l="1"/>
  <c r="D74" i="5"/>
  <c r="M73" i="5"/>
  <c r="I73" i="5"/>
  <c r="U73" i="5"/>
  <c r="V73" i="5" s="1"/>
  <c r="C76" i="5" l="1"/>
  <c r="D75" i="5"/>
  <c r="U74" i="5"/>
  <c r="M74" i="5"/>
  <c r="I74" i="5"/>
  <c r="C77" i="5" l="1"/>
  <c r="D76" i="5"/>
  <c r="M75" i="5"/>
  <c r="I75" i="5"/>
  <c r="U75" i="5"/>
  <c r="V75" i="5" s="1"/>
  <c r="V74" i="5"/>
  <c r="C78" i="5" l="1"/>
  <c r="D77" i="5"/>
  <c r="M76" i="5"/>
  <c r="U76" i="5"/>
  <c r="V76" i="5" s="1"/>
  <c r="I76" i="5"/>
  <c r="C79" i="5" l="1"/>
  <c r="D78" i="5"/>
  <c r="I77" i="5"/>
  <c r="M77" i="5"/>
  <c r="U77" i="5"/>
  <c r="C80" i="5" l="1"/>
  <c r="D79" i="5"/>
  <c r="M78" i="5"/>
  <c r="I78" i="5"/>
  <c r="U78" i="5"/>
  <c r="V78" i="5" s="1"/>
  <c r="V77" i="5"/>
  <c r="C81" i="5" l="1"/>
  <c r="D80" i="5"/>
  <c r="U79" i="5"/>
  <c r="V79" i="5" s="1"/>
  <c r="I79" i="5"/>
  <c r="M79" i="5"/>
  <c r="C82" i="5" l="1"/>
  <c r="D81" i="5"/>
  <c r="I80" i="5"/>
  <c r="M80" i="5"/>
  <c r="U80" i="5"/>
  <c r="C83" i="5" l="1"/>
  <c r="D82" i="5"/>
  <c r="U81" i="5"/>
  <c r="V81" i="5" s="1"/>
  <c r="I81" i="5"/>
  <c r="M81" i="5"/>
  <c r="V80" i="5"/>
  <c r="C84" i="5" l="1"/>
  <c r="D83" i="5"/>
  <c r="M82" i="5"/>
  <c r="I82" i="5"/>
  <c r="U82" i="5"/>
  <c r="V82" i="5" s="1"/>
  <c r="C85" i="5" l="1"/>
  <c r="D84" i="5"/>
  <c r="U83" i="5"/>
  <c r="I83" i="5"/>
  <c r="M83" i="5"/>
  <c r="C86" i="5" l="1"/>
  <c r="D85" i="5"/>
  <c r="I84" i="5"/>
  <c r="M84" i="5"/>
  <c r="U84" i="5"/>
  <c r="V84" i="5" s="1"/>
  <c r="V83" i="5"/>
  <c r="C87" i="5" l="1"/>
  <c r="D86" i="5"/>
  <c r="U85" i="5"/>
  <c r="V85" i="5" s="1"/>
  <c r="I85" i="5"/>
  <c r="M85" i="5"/>
  <c r="C88" i="5" l="1"/>
  <c r="D87" i="5"/>
  <c r="M86" i="5"/>
  <c r="I86" i="5"/>
  <c r="U86" i="5"/>
  <c r="C89" i="5" l="1"/>
  <c r="D88" i="5"/>
  <c r="I87" i="5"/>
  <c r="M87" i="5"/>
  <c r="U87" i="5"/>
  <c r="V87" i="5" s="1"/>
  <c r="V86" i="5"/>
  <c r="C90" i="5" l="1"/>
  <c r="D89" i="5"/>
  <c r="I88" i="5"/>
  <c r="U88" i="5"/>
  <c r="V88" i="5" s="1"/>
  <c r="M88" i="5"/>
  <c r="C91" i="5" l="1"/>
  <c r="D90" i="5"/>
  <c r="I89" i="5"/>
  <c r="U89" i="5"/>
  <c r="M89" i="5"/>
  <c r="C92" i="5" l="1"/>
  <c r="D92" i="5" s="1"/>
  <c r="D91" i="5"/>
  <c r="M90" i="5"/>
  <c r="I90" i="5"/>
  <c r="U90" i="5"/>
  <c r="V90" i="5" s="1"/>
  <c r="V89" i="5"/>
  <c r="I92" i="5" l="1"/>
  <c r="U92" i="5"/>
  <c r="V92" i="5" s="1"/>
  <c r="M92" i="5"/>
  <c r="C93" i="5"/>
  <c r="U91" i="5"/>
  <c r="V91" i="5" s="1"/>
  <c r="M91" i="5"/>
  <c r="I91" i="5"/>
  <c r="C94" i="5" l="1"/>
  <c r="D93" i="5"/>
  <c r="C95" i="5" l="1"/>
  <c r="D94" i="5"/>
  <c r="U93" i="5"/>
  <c r="V93" i="5" s="1"/>
  <c r="M93" i="5"/>
  <c r="I93" i="5"/>
  <c r="C96" i="5" l="1"/>
  <c r="D95" i="5"/>
  <c r="M94" i="5"/>
  <c r="U94" i="5"/>
  <c r="I94" i="5"/>
  <c r="C97" i="5" l="1"/>
  <c r="D96" i="5"/>
  <c r="M95" i="5"/>
  <c r="U95" i="5"/>
  <c r="V95" i="5" s="1"/>
  <c r="I95" i="5"/>
  <c r="V94" i="5"/>
  <c r="C98" i="5" l="1"/>
  <c r="D97" i="5"/>
  <c r="M96" i="5"/>
  <c r="I96" i="5"/>
  <c r="U96" i="5"/>
  <c r="V96" i="5" s="1"/>
  <c r="C99" i="5" l="1"/>
  <c r="D98" i="5"/>
  <c r="U97" i="5"/>
  <c r="M97" i="5"/>
  <c r="I97" i="5"/>
  <c r="C100" i="5" l="1"/>
  <c r="D99" i="5"/>
  <c r="I98" i="5"/>
  <c r="M98" i="5"/>
  <c r="U98" i="5"/>
  <c r="V98" i="5" s="1"/>
  <c r="V97" i="5"/>
  <c r="C101" i="5" l="1"/>
  <c r="U99" i="5"/>
  <c r="V99" i="5" s="1"/>
  <c r="I99" i="5"/>
  <c r="M99" i="5"/>
  <c r="D100" i="5"/>
  <c r="C102" i="5" l="1"/>
  <c r="D101" i="5"/>
  <c r="M100" i="5"/>
  <c r="U100" i="5"/>
  <c r="I100" i="5"/>
  <c r="C103" i="5" l="1"/>
  <c r="D102" i="5"/>
  <c r="M101" i="5"/>
  <c r="U101" i="5"/>
  <c r="V101" i="5" s="1"/>
  <c r="I101" i="5"/>
  <c r="V100" i="5"/>
  <c r="C104" i="5" l="1"/>
  <c r="D103" i="5"/>
  <c r="M102" i="5"/>
  <c r="I102" i="5"/>
  <c r="U102" i="5"/>
  <c r="V102" i="5" s="1"/>
  <c r="C105" i="5" l="1"/>
  <c r="D104" i="5"/>
  <c r="I103" i="5"/>
  <c r="M103" i="5"/>
  <c r="U103" i="5"/>
  <c r="C106" i="5" l="1"/>
  <c r="D105" i="5"/>
  <c r="M104" i="5"/>
  <c r="I104" i="5"/>
  <c r="U104" i="5"/>
  <c r="V104" i="5" s="1"/>
  <c r="V103" i="5"/>
  <c r="C107" i="5" l="1"/>
  <c r="D106" i="5"/>
  <c r="M105" i="5"/>
  <c r="U105" i="5"/>
  <c r="V105" i="5" s="1"/>
  <c r="I105" i="5"/>
  <c r="C108" i="5" l="1"/>
  <c r="D107" i="5"/>
  <c r="I106" i="5"/>
  <c r="M106" i="5"/>
  <c r="U106" i="5"/>
  <c r="C109" i="5" l="1"/>
  <c r="D108" i="5"/>
  <c r="M107" i="5"/>
  <c r="U107" i="5"/>
  <c r="V107" i="5" s="1"/>
  <c r="I107" i="5"/>
  <c r="V106" i="5"/>
  <c r="C110" i="5" l="1"/>
  <c r="D109" i="5"/>
  <c r="M108" i="5"/>
  <c r="I108" i="5"/>
  <c r="U108" i="5"/>
  <c r="V108" i="5" s="1"/>
  <c r="C111" i="5" l="1"/>
  <c r="D110" i="5"/>
  <c r="U109" i="5"/>
  <c r="I109" i="5"/>
  <c r="M109" i="5"/>
  <c r="C112" i="5" l="1"/>
  <c r="D113" i="5" s="1"/>
  <c r="D111" i="5"/>
  <c r="U110" i="5"/>
  <c r="V110" i="5" s="1"/>
  <c r="I110" i="5"/>
  <c r="M110" i="5"/>
  <c r="V109" i="5"/>
  <c r="U113" i="5" l="1"/>
  <c r="V113" i="5" s="1"/>
  <c r="M113" i="5"/>
  <c r="I113" i="5"/>
  <c r="D112" i="5"/>
  <c r="M111" i="5"/>
  <c r="I111" i="5"/>
  <c r="U111" i="5"/>
  <c r="V111" i="5" s="1"/>
  <c r="U112" i="5" l="1"/>
  <c r="I112" i="5"/>
  <c r="B4" i="5" s="1"/>
  <c r="M112" i="5"/>
  <c r="L187" i="5" l="1"/>
  <c r="J217" i="5"/>
  <c r="K216" i="5"/>
  <c r="K69" i="5"/>
  <c r="L147" i="5"/>
  <c r="J235" i="5"/>
  <c r="K122" i="5"/>
  <c r="L227" i="5"/>
  <c r="L42" i="5"/>
  <c r="K45" i="5"/>
  <c r="L215" i="5"/>
  <c r="K99" i="5"/>
  <c r="J207" i="5"/>
  <c r="J206" i="5"/>
  <c r="J187" i="5"/>
  <c r="L37" i="5"/>
  <c r="J165" i="5"/>
  <c r="L77" i="5"/>
  <c r="L46" i="5"/>
  <c r="L74" i="5"/>
  <c r="J49" i="5"/>
  <c r="L34" i="5"/>
  <c r="K88" i="5"/>
  <c r="L35" i="5"/>
  <c r="K65" i="5"/>
  <c r="K207" i="5"/>
  <c r="J121" i="5"/>
  <c r="L142" i="5"/>
  <c r="L69" i="5"/>
  <c r="K153" i="5"/>
  <c r="L157" i="5"/>
  <c r="J33" i="5"/>
  <c r="K111" i="5"/>
  <c r="J245" i="5"/>
  <c r="J88" i="5"/>
  <c r="K79" i="5"/>
  <c r="J125" i="5"/>
  <c r="J205" i="5"/>
  <c r="J249" i="5"/>
  <c r="K82" i="5"/>
  <c r="L163" i="5"/>
  <c r="K169" i="5"/>
  <c r="J239" i="5"/>
  <c r="L53" i="5"/>
  <c r="K30" i="5"/>
  <c r="L105" i="5"/>
  <c r="L103" i="5"/>
  <c r="K72" i="5"/>
  <c r="J247" i="5"/>
  <c r="L45" i="5"/>
  <c r="L48" i="5"/>
  <c r="L179" i="5"/>
  <c r="K235" i="5"/>
  <c r="K249" i="5"/>
  <c r="J53" i="5"/>
  <c r="K176" i="5"/>
  <c r="J120" i="5"/>
  <c r="L67" i="5"/>
  <c r="K175" i="5"/>
  <c r="K194" i="5"/>
  <c r="K93" i="5"/>
  <c r="J65" i="5"/>
  <c r="J158" i="5"/>
  <c r="K116" i="5"/>
  <c r="J210" i="5"/>
  <c r="K136" i="5"/>
  <c r="L59" i="5"/>
  <c r="L126" i="5"/>
  <c r="L161" i="5"/>
  <c r="L145" i="5"/>
  <c r="J194" i="5"/>
  <c r="K48" i="5"/>
  <c r="J116" i="5"/>
  <c r="J91" i="5"/>
  <c r="K126" i="5"/>
  <c r="K208" i="5"/>
  <c r="L207" i="5"/>
  <c r="K159" i="5"/>
  <c r="K191" i="5"/>
  <c r="L216" i="5"/>
  <c r="J111" i="5"/>
  <c r="L93" i="5"/>
  <c r="J162" i="5"/>
  <c r="L61" i="5"/>
  <c r="L209" i="5"/>
  <c r="L162" i="5"/>
  <c r="L198" i="5"/>
  <c r="J103" i="5"/>
  <c r="L241" i="5"/>
  <c r="K32" i="5"/>
  <c r="K84" i="5"/>
  <c r="L233" i="5"/>
  <c r="K95" i="5"/>
  <c r="K168" i="5"/>
  <c r="L213" i="5"/>
  <c r="L92" i="5"/>
  <c r="L104" i="5"/>
  <c r="J71" i="5"/>
  <c r="J126" i="5"/>
  <c r="L65" i="5"/>
  <c r="K123" i="5"/>
  <c r="K76" i="5"/>
  <c r="L96" i="5"/>
  <c r="L99" i="5"/>
  <c r="J38" i="5"/>
  <c r="J234" i="5"/>
  <c r="L119" i="5"/>
  <c r="K206" i="5"/>
  <c r="J154" i="5"/>
  <c r="L229" i="5"/>
  <c r="K87" i="5"/>
  <c r="K203" i="5"/>
  <c r="L129" i="5"/>
  <c r="J160" i="5"/>
  <c r="L186" i="5"/>
  <c r="J130" i="5"/>
  <c r="L202" i="5"/>
  <c r="J83" i="5"/>
  <c r="J214" i="5"/>
  <c r="K242" i="5"/>
  <c r="J176" i="5"/>
  <c r="L31" i="5"/>
  <c r="J248" i="5"/>
  <c r="L232" i="5"/>
  <c r="J168" i="5"/>
  <c r="K218" i="5"/>
  <c r="J174" i="5"/>
  <c r="K185" i="5"/>
  <c r="K133" i="5"/>
  <c r="J136" i="5"/>
  <c r="L60" i="5"/>
  <c r="K44" i="5"/>
  <c r="J198" i="5"/>
  <c r="J123" i="5"/>
  <c r="J69" i="5"/>
  <c r="J141" i="5"/>
  <c r="L200" i="5"/>
  <c r="J213" i="5"/>
  <c r="L248" i="5"/>
  <c r="K91" i="5"/>
  <c r="J203" i="5"/>
  <c r="L159" i="5"/>
  <c r="J108" i="5"/>
  <c r="L218" i="5"/>
  <c r="L62" i="5"/>
  <c r="K223" i="5"/>
  <c r="K142" i="5"/>
  <c r="J51" i="5"/>
  <c r="L224" i="5"/>
  <c r="L76" i="5"/>
  <c r="J113" i="5"/>
  <c r="J117" i="5"/>
  <c r="L148" i="5"/>
  <c r="L138" i="5"/>
  <c r="J209" i="5"/>
  <c r="L166" i="5"/>
  <c r="L143" i="5"/>
  <c r="J47" i="5"/>
  <c r="J52" i="5"/>
  <c r="L225" i="5"/>
  <c r="J115" i="5"/>
  <c r="K129" i="5"/>
  <c r="K51" i="5"/>
  <c r="L214" i="5"/>
  <c r="J50" i="5"/>
  <c r="K138" i="5"/>
  <c r="J104" i="5"/>
  <c r="K60" i="5"/>
  <c r="L44" i="5"/>
  <c r="K161" i="5"/>
  <c r="L125" i="5"/>
  <c r="L242" i="5"/>
  <c r="K234" i="5"/>
  <c r="L115" i="5"/>
  <c r="K178" i="5"/>
  <c r="J138" i="5"/>
  <c r="L57" i="5"/>
  <c r="K219" i="5"/>
  <c r="J220" i="5"/>
  <c r="K167" i="5"/>
  <c r="L82" i="5"/>
  <c r="K173" i="5"/>
  <c r="J200" i="5"/>
  <c r="L68" i="5"/>
  <c r="L98" i="5"/>
  <c r="L84" i="5"/>
  <c r="K229" i="5"/>
  <c r="J231" i="5"/>
  <c r="L149" i="5"/>
  <c r="K250" i="5"/>
  <c r="K94" i="5"/>
  <c r="J145" i="5"/>
  <c r="L160" i="5"/>
  <c r="J199" i="5"/>
  <c r="K64" i="5"/>
  <c r="J97" i="5"/>
  <c r="L244" i="5"/>
  <c r="K192" i="5"/>
  <c r="L183" i="5"/>
  <c r="K62" i="5"/>
  <c r="L156" i="5"/>
  <c r="J184" i="5"/>
  <c r="K198" i="5"/>
  <c r="K188" i="5"/>
  <c r="J81" i="5"/>
  <c r="L222" i="5"/>
  <c r="L205" i="5"/>
  <c r="J222" i="5"/>
  <c r="L113" i="5"/>
  <c r="L237" i="5"/>
  <c r="J107" i="5"/>
  <c r="K54" i="5"/>
  <c r="J146" i="5"/>
  <c r="L81" i="5"/>
  <c r="L85" i="5"/>
  <c r="J137" i="5"/>
  <c r="K246" i="5"/>
  <c r="J106" i="5"/>
  <c r="J63" i="5"/>
  <c r="J73" i="5"/>
  <c r="K182" i="5"/>
  <c r="K40" i="5"/>
  <c r="K120" i="5"/>
  <c r="J182" i="5"/>
  <c r="J228" i="5"/>
  <c r="K35" i="5"/>
  <c r="J133" i="5"/>
  <c r="J196" i="5"/>
  <c r="K154" i="5"/>
  <c r="J246" i="5"/>
  <c r="L136" i="5"/>
  <c r="J44" i="5"/>
  <c r="J122" i="5"/>
  <c r="K109" i="5"/>
  <c r="K78" i="5"/>
  <c r="K81" i="5"/>
  <c r="K211" i="5"/>
  <c r="L58" i="5"/>
  <c r="K171" i="5"/>
  <c r="K90" i="5"/>
  <c r="J96" i="5"/>
  <c r="J232" i="5"/>
  <c r="J93" i="5"/>
  <c r="J37" i="5"/>
  <c r="L150" i="5"/>
  <c r="L199" i="5"/>
  <c r="K200" i="5"/>
  <c r="L172" i="5"/>
  <c r="L118" i="5"/>
  <c r="L52" i="5"/>
  <c r="K97" i="5"/>
  <c r="K184" i="5"/>
  <c r="J100" i="5"/>
  <c r="K196" i="5"/>
  <c r="K53" i="5"/>
  <c r="J105" i="5"/>
  <c r="J135" i="5"/>
  <c r="J92" i="5"/>
  <c r="L140" i="5"/>
  <c r="L121" i="5"/>
  <c r="J101" i="5"/>
  <c r="J156" i="5"/>
  <c r="L83" i="5"/>
  <c r="J211" i="5"/>
  <c r="K114" i="5"/>
  <c r="L133" i="5"/>
  <c r="K134" i="5"/>
  <c r="L180" i="5"/>
  <c r="K130" i="5"/>
  <c r="K213" i="5"/>
  <c r="L250" i="5"/>
  <c r="J226" i="5"/>
  <c r="J147" i="5"/>
  <c r="K118" i="5"/>
  <c r="K46" i="5"/>
  <c r="J40" i="5"/>
  <c r="K226" i="5"/>
  <c r="L201" i="5"/>
  <c r="L94" i="5"/>
  <c r="J66" i="5"/>
  <c r="L243" i="5"/>
  <c r="J201" i="5"/>
  <c r="L88" i="5"/>
  <c r="L128" i="5"/>
  <c r="J62" i="5"/>
  <c r="J129" i="5"/>
  <c r="K74" i="5"/>
  <c r="J46" i="5"/>
  <c r="K80" i="5"/>
  <c r="J181" i="5"/>
  <c r="K148" i="5"/>
  <c r="L203" i="5"/>
  <c r="J48" i="5"/>
  <c r="K221" i="5"/>
  <c r="L102" i="5"/>
  <c r="K227" i="5"/>
  <c r="L181" i="5"/>
  <c r="J36" i="5"/>
  <c r="J163" i="5"/>
  <c r="L101" i="5"/>
  <c r="L170" i="5"/>
  <c r="L91" i="5"/>
  <c r="J218" i="5"/>
  <c r="K143" i="5"/>
  <c r="J179" i="5"/>
  <c r="L132" i="5"/>
  <c r="J80" i="5"/>
  <c r="J72" i="5"/>
  <c r="J233" i="5"/>
  <c r="L182" i="5"/>
  <c r="K121" i="5"/>
  <c r="L89" i="5"/>
  <c r="K68" i="5"/>
  <c r="L80" i="5"/>
  <c r="L54" i="5"/>
  <c r="L117" i="5"/>
  <c r="K106" i="5"/>
  <c r="J140" i="5"/>
  <c r="K199" i="5"/>
  <c r="L90" i="5"/>
  <c r="L131" i="5"/>
  <c r="L217" i="5"/>
  <c r="K38" i="5"/>
  <c r="J242" i="5"/>
  <c r="L167" i="5"/>
  <c r="K214" i="5"/>
  <c r="J32" i="5"/>
  <c r="L106" i="5"/>
  <c r="K113" i="5"/>
  <c r="K150" i="5"/>
  <c r="K247" i="5"/>
  <c r="K217" i="5"/>
  <c r="J79" i="5"/>
  <c r="K39" i="5"/>
  <c r="K41" i="5"/>
  <c r="K166" i="5"/>
  <c r="J159" i="5"/>
  <c r="K172" i="5"/>
  <c r="J144" i="5"/>
  <c r="K31" i="5"/>
  <c r="L235" i="5"/>
  <c r="L41" i="5"/>
  <c r="L116" i="5"/>
  <c r="L223" i="5"/>
  <c r="K144" i="5"/>
  <c r="L135" i="5"/>
  <c r="L130" i="5"/>
  <c r="J224" i="5"/>
  <c r="K77" i="5"/>
  <c r="J99" i="5"/>
  <c r="L192" i="5"/>
  <c r="L226" i="5"/>
  <c r="J98" i="5"/>
  <c r="L196" i="5"/>
  <c r="J230" i="5"/>
  <c r="J75" i="5"/>
  <c r="L178" i="5"/>
  <c r="J180" i="5"/>
  <c r="J171" i="5"/>
  <c r="K146" i="5"/>
  <c r="L151" i="5"/>
  <c r="L238" i="5"/>
  <c r="L112" i="5"/>
  <c r="L123" i="5"/>
  <c r="J241" i="5"/>
  <c r="J151" i="5"/>
  <c r="L197" i="5"/>
  <c r="K100" i="5"/>
  <c r="J152" i="5"/>
  <c r="J112" i="5"/>
  <c r="K215" i="5"/>
  <c r="J177" i="5"/>
  <c r="K112" i="5"/>
  <c r="K42" i="5"/>
  <c r="L111" i="5"/>
  <c r="K245" i="5"/>
  <c r="K135" i="5"/>
  <c r="K33" i="5"/>
  <c r="L110" i="5"/>
  <c r="J250" i="5"/>
  <c r="K131" i="5"/>
  <c r="K36" i="5"/>
  <c r="L55" i="5"/>
  <c r="J67" i="5"/>
  <c r="J240" i="5"/>
  <c r="J31" i="5"/>
  <c r="K232" i="5"/>
  <c r="K230" i="5"/>
  <c r="K237" i="5"/>
  <c r="J208" i="5"/>
  <c r="L75" i="5"/>
  <c r="L221" i="5"/>
  <c r="K224" i="5"/>
  <c r="L47" i="5"/>
  <c r="K127" i="5"/>
  <c r="L50" i="5"/>
  <c r="K83" i="5"/>
  <c r="J134" i="5"/>
  <c r="J216" i="5"/>
  <c r="L64" i="5"/>
  <c r="L212" i="5"/>
  <c r="J89" i="5"/>
  <c r="K85" i="5"/>
  <c r="K107" i="5"/>
  <c r="J76" i="5"/>
  <c r="K101" i="5"/>
  <c r="J34" i="5"/>
  <c r="J229" i="5"/>
  <c r="J74" i="5"/>
  <c r="L43" i="5"/>
  <c r="K152" i="5"/>
  <c r="L78" i="5"/>
  <c r="L176" i="5"/>
  <c r="L239" i="5"/>
  <c r="L174" i="5"/>
  <c r="J223" i="5"/>
  <c r="L247" i="5"/>
  <c r="L49" i="5"/>
  <c r="K124" i="5"/>
  <c r="J86" i="5"/>
  <c r="K117" i="5"/>
  <c r="K189" i="5"/>
  <c r="L193" i="5"/>
  <c r="K180" i="5"/>
  <c r="K58" i="5"/>
  <c r="J90" i="5"/>
  <c r="K50" i="5"/>
  <c r="L155" i="5"/>
  <c r="J54" i="5"/>
  <c r="K63" i="5"/>
  <c r="K239" i="5"/>
  <c r="K98" i="5"/>
  <c r="J58" i="5"/>
  <c r="J149" i="5"/>
  <c r="L72" i="5"/>
  <c r="J150" i="5"/>
  <c r="L79" i="5"/>
  <c r="L164" i="5"/>
  <c r="K155" i="5"/>
  <c r="L109" i="5"/>
  <c r="J164" i="5"/>
  <c r="K183" i="5"/>
  <c r="L120" i="5"/>
  <c r="K52" i="5"/>
  <c r="K125" i="5"/>
  <c r="J202" i="5"/>
  <c r="L168" i="5"/>
  <c r="J219" i="5"/>
  <c r="L127" i="5"/>
  <c r="K165" i="5"/>
  <c r="L139" i="5"/>
  <c r="K105" i="5"/>
  <c r="J110" i="5"/>
  <c r="L240" i="5"/>
  <c r="K149" i="5"/>
  <c r="K205" i="5"/>
  <c r="L206" i="5"/>
  <c r="J77" i="5"/>
  <c r="J70" i="5"/>
  <c r="K174" i="5"/>
  <c r="L95" i="5"/>
  <c r="J127" i="5"/>
  <c r="K238" i="5"/>
  <c r="J118" i="5"/>
  <c r="J85" i="5"/>
  <c r="L39" i="5"/>
  <c r="J204" i="5"/>
  <c r="L194" i="5"/>
  <c r="J95" i="5"/>
  <c r="J143" i="5"/>
  <c r="K156" i="5"/>
  <c r="L108" i="5"/>
  <c r="L234" i="5"/>
  <c r="L231" i="5"/>
  <c r="J243" i="5"/>
  <c r="J39" i="5"/>
  <c r="K244" i="5"/>
  <c r="K71" i="5"/>
  <c r="J139" i="5"/>
  <c r="J212" i="5"/>
  <c r="K225" i="5"/>
  <c r="K243" i="5"/>
  <c r="K186" i="5"/>
  <c r="K212" i="5"/>
  <c r="K170" i="5"/>
  <c r="L204" i="5"/>
  <c r="L114" i="5"/>
  <c r="J195" i="5"/>
  <c r="L175" i="5"/>
  <c r="L228" i="5"/>
  <c r="K160" i="5"/>
  <c r="K56" i="5"/>
  <c r="L86" i="5"/>
  <c r="L154" i="5"/>
  <c r="J35" i="5"/>
  <c r="L188" i="5"/>
  <c r="J178" i="5"/>
  <c r="K89" i="5"/>
  <c r="J94" i="5"/>
  <c r="L51" i="5"/>
  <c r="K75" i="5"/>
  <c r="L32" i="5"/>
  <c r="J114" i="5"/>
  <c r="J197" i="5"/>
  <c r="J188" i="5"/>
  <c r="L144" i="5"/>
  <c r="K70" i="5"/>
  <c r="L134" i="5"/>
  <c r="K128" i="5"/>
  <c r="J238" i="5"/>
  <c r="K47" i="5"/>
  <c r="J132" i="5"/>
  <c r="K139" i="5"/>
  <c r="J155" i="5"/>
  <c r="K49" i="5"/>
  <c r="J78" i="5"/>
  <c r="L219" i="5"/>
  <c r="K43" i="5"/>
  <c r="K240" i="5"/>
  <c r="L171" i="5"/>
  <c r="K236" i="5"/>
  <c r="J221" i="5"/>
  <c r="K103" i="5"/>
  <c r="K204" i="5"/>
  <c r="J56" i="5"/>
  <c r="K163" i="5"/>
  <c r="J193" i="5"/>
  <c r="K231" i="5"/>
  <c r="J183" i="5"/>
  <c r="K228" i="5"/>
  <c r="L30" i="5"/>
  <c r="J42" i="5"/>
  <c r="L56" i="5"/>
  <c r="L70" i="5"/>
  <c r="K141" i="5"/>
  <c r="K137" i="5"/>
  <c r="L165" i="5"/>
  <c r="J128" i="5"/>
  <c r="L87" i="5"/>
  <c r="K177" i="5"/>
  <c r="K181" i="5"/>
  <c r="K157" i="5"/>
  <c r="K209" i="5"/>
  <c r="K104" i="5"/>
  <c r="J30" i="5"/>
  <c r="K108" i="5"/>
  <c r="J45" i="5"/>
  <c r="J185" i="5"/>
  <c r="J167" i="5"/>
  <c r="J148" i="5"/>
  <c r="J43" i="5"/>
  <c r="J64" i="5"/>
  <c r="L190" i="5"/>
  <c r="K197" i="5"/>
  <c r="K140" i="5"/>
  <c r="J82" i="5"/>
  <c r="K193" i="5"/>
  <c r="K73" i="5"/>
  <c r="L184" i="5"/>
  <c r="J169" i="5"/>
  <c r="L63" i="5"/>
  <c r="L210" i="5"/>
  <c r="L245" i="5"/>
  <c r="L169" i="5"/>
  <c r="J175" i="5"/>
  <c r="L246" i="5"/>
  <c r="L158" i="5"/>
  <c r="L100" i="5"/>
  <c r="J244" i="5"/>
  <c r="K59" i="5"/>
  <c r="J142" i="5"/>
  <c r="K187" i="5"/>
  <c r="K37" i="5"/>
  <c r="L153" i="5"/>
  <c r="J61" i="5"/>
  <c r="J119" i="5"/>
  <c r="K210" i="5"/>
  <c r="K220" i="5"/>
  <c r="L230" i="5"/>
  <c r="J172" i="5"/>
  <c r="K151" i="5"/>
  <c r="J68" i="5"/>
  <c r="L33" i="5"/>
  <c r="K145" i="5"/>
  <c r="L185" i="5"/>
  <c r="J57" i="5"/>
  <c r="K241" i="5"/>
  <c r="K57" i="5"/>
  <c r="J215" i="5"/>
  <c r="J55" i="5"/>
  <c r="L124" i="5"/>
  <c r="K96" i="5"/>
  <c r="L66" i="5"/>
  <c r="J189" i="5"/>
  <c r="L220" i="5"/>
  <c r="K158" i="5"/>
  <c r="J173" i="5"/>
  <c r="L189" i="5"/>
  <c r="K132" i="5"/>
  <c r="K179" i="5"/>
  <c r="L152" i="5"/>
  <c r="L137" i="5"/>
  <c r="L107" i="5"/>
  <c r="K202" i="5"/>
  <c r="K61" i="5"/>
  <c r="L177" i="5"/>
  <c r="L208" i="5"/>
  <c r="K34" i="5"/>
  <c r="K67" i="5"/>
  <c r="J131" i="5"/>
  <c r="K195" i="5"/>
  <c r="K147" i="5"/>
  <c r="J186" i="5"/>
  <c r="J109" i="5"/>
  <c r="J170" i="5"/>
  <c r="K66" i="5"/>
  <c r="J157" i="5"/>
  <c r="K115" i="5"/>
  <c r="J60" i="5"/>
  <c r="K110" i="5"/>
  <c r="K164" i="5"/>
  <c r="J237" i="5"/>
  <c r="L191" i="5"/>
  <c r="J84" i="5"/>
  <c r="L249" i="5"/>
  <c r="L40" i="5"/>
  <c r="K222" i="5"/>
  <c r="L71" i="5"/>
  <c r="K55" i="5"/>
  <c r="L97" i="5"/>
  <c r="L195" i="5"/>
  <c r="J87" i="5"/>
  <c r="J236" i="5"/>
  <c r="L236" i="5"/>
  <c r="K92" i="5"/>
  <c r="K190" i="5"/>
  <c r="J192" i="5"/>
  <c r="L73" i="5"/>
  <c r="K162" i="5"/>
  <c r="K102" i="5"/>
  <c r="L141" i="5"/>
  <c r="J102" i="5"/>
  <c r="J190" i="5"/>
  <c r="L36" i="5"/>
  <c r="J124" i="5"/>
  <c r="K233" i="5"/>
  <c r="K201" i="5"/>
  <c r="L122" i="5"/>
  <c r="J191" i="5"/>
  <c r="J41" i="5"/>
  <c r="L173" i="5"/>
  <c r="L211" i="5"/>
  <c r="K248" i="5"/>
  <c r="K119" i="5"/>
  <c r="J225" i="5"/>
  <c r="L38" i="5"/>
  <c r="J153" i="5"/>
  <c r="K86" i="5"/>
  <c r="J227" i="5"/>
  <c r="J59" i="5"/>
  <c r="J161" i="5"/>
  <c r="J166" i="5"/>
  <c r="L146" i="5"/>
  <c r="V112" i="5"/>
  <c r="E15" i="5" s="1"/>
  <c r="X112" i="5" s="1"/>
  <c r="B5" i="5" l="1"/>
  <c r="B6" i="5" s="1"/>
  <c r="Y58" i="5"/>
  <c r="W170" i="5"/>
  <c r="W227" i="5"/>
  <c r="Y35" i="5"/>
  <c r="X78" i="5"/>
  <c r="Y146" i="5"/>
  <c r="Y160" i="5"/>
  <c r="W192" i="5"/>
  <c r="W159" i="5"/>
  <c r="X247" i="5"/>
  <c r="W221" i="5"/>
  <c r="W74" i="5"/>
  <c r="Y200" i="5"/>
  <c r="X42" i="5"/>
  <c r="Y196" i="5"/>
  <c r="W148" i="5"/>
  <c r="X180" i="5"/>
  <c r="X243" i="5"/>
  <c r="Y204" i="5"/>
  <c r="Y37" i="5"/>
  <c r="W185" i="5"/>
  <c r="X137" i="5"/>
  <c r="W90" i="5"/>
  <c r="X195" i="5"/>
  <c r="W89" i="5"/>
  <c r="W202" i="5"/>
  <c r="X187" i="5"/>
  <c r="Y62" i="5"/>
  <c r="W235" i="5"/>
  <c r="Y202" i="5"/>
  <c r="X148" i="5"/>
  <c r="Y153" i="5"/>
  <c r="Y52" i="5"/>
  <c r="X39" i="5"/>
  <c r="X79" i="5"/>
  <c r="W150" i="5"/>
  <c r="X136" i="5"/>
  <c r="W85" i="5"/>
  <c r="X151" i="5"/>
  <c r="Y132" i="5"/>
  <c r="Y197" i="5"/>
  <c r="X194" i="5"/>
  <c r="W34" i="5"/>
  <c r="X140" i="5"/>
  <c r="W95" i="5"/>
  <c r="Y77" i="5"/>
  <c r="Y239" i="5"/>
  <c r="X67" i="5"/>
  <c r="W83" i="5"/>
  <c r="X117" i="5"/>
  <c r="W78" i="5"/>
  <c r="W58" i="5"/>
  <c r="W66" i="5"/>
  <c r="W72" i="5"/>
  <c r="W42" i="5"/>
  <c r="Y229" i="5"/>
  <c r="X51" i="5"/>
  <c r="Y49" i="5"/>
  <c r="X93" i="5"/>
  <c r="W54" i="5"/>
  <c r="X216" i="5"/>
  <c r="X102" i="5"/>
  <c r="Y46" i="5"/>
  <c r="W124" i="5"/>
  <c r="W62" i="5"/>
  <c r="W194" i="5"/>
  <c r="W195" i="5"/>
  <c r="W215" i="5"/>
  <c r="X120" i="5"/>
  <c r="Y135" i="5"/>
  <c r="W178" i="5"/>
  <c r="X244" i="5"/>
  <c r="Y233" i="5"/>
  <c r="X178" i="5"/>
  <c r="Y88" i="5"/>
  <c r="Y211" i="5"/>
  <c r="X240" i="5"/>
  <c r="W166" i="5"/>
  <c r="W113" i="5"/>
  <c r="Y55" i="5"/>
  <c r="W118" i="5"/>
  <c r="X161" i="5"/>
  <c r="Y118" i="5"/>
  <c r="W248" i="5"/>
  <c r="X95" i="5"/>
  <c r="X176" i="5"/>
  <c r="W99" i="5"/>
  <c r="W179" i="5"/>
  <c r="W234" i="5"/>
  <c r="X160" i="5"/>
  <c r="Y30" i="5"/>
  <c r="Y177" i="5"/>
  <c r="X115" i="5"/>
  <c r="Y193" i="5"/>
  <c r="W106" i="5"/>
  <c r="X214" i="5"/>
  <c r="W30" i="5"/>
  <c r="W158" i="5"/>
  <c r="Y141" i="5"/>
  <c r="W111" i="5"/>
  <c r="Y75" i="5"/>
  <c r="X110" i="5"/>
  <c r="X80" i="5"/>
  <c r="X31" i="5"/>
  <c r="W44" i="5"/>
  <c r="X149" i="5"/>
  <c r="W120" i="5"/>
  <c r="W203" i="5"/>
  <c r="Y203" i="5"/>
  <c r="W156" i="5"/>
  <c r="W176" i="5"/>
  <c r="X45" i="5"/>
  <c r="W216" i="5"/>
  <c r="X164" i="5"/>
  <c r="W36" i="5"/>
  <c r="X111" i="5"/>
  <c r="X232" i="5"/>
  <c r="W80" i="5"/>
  <c r="W84" i="5"/>
  <c r="W68" i="5"/>
  <c r="Y110" i="5"/>
  <c r="Y246" i="5"/>
  <c r="W108" i="5"/>
  <c r="W162" i="5"/>
  <c r="W250" i="5"/>
  <c r="Y176" i="5"/>
  <c r="Y171" i="5"/>
  <c r="Y117" i="5"/>
  <c r="W35" i="5"/>
  <c r="W152" i="5"/>
  <c r="W105" i="5"/>
  <c r="Y140" i="5"/>
  <c r="X193" i="5"/>
  <c r="W207" i="5"/>
  <c r="Y220" i="5"/>
  <c r="W173" i="5"/>
  <c r="W182" i="5"/>
  <c r="W55" i="5"/>
  <c r="X165" i="5"/>
  <c r="W144" i="5"/>
  <c r="Y38" i="5"/>
  <c r="X100" i="5"/>
  <c r="X233" i="5"/>
  <c r="W193" i="5"/>
  <c r="W171" i="5"/>
  <c r="W38" i="5"/>
  <c r="Y163" i="5"/>
  <c r="Y216" i="5"/>
  <c r="X144" i="5"/>
  <c r="W57" i="5"/>
  <c r="W64" i="5"/>
  <c r="Y236" i="5"/>
  <c r="X196" i="5"/>
  <c r="W246" i="5"/>
  <c r="X199" i="5"/>
  <c r="X126" i="5"/>
  <c r="Y116" i="5"/>
  <c r="W146" i="5"/>
  <c r="X33" i="5"/>
  <c r="Y44" i="5"/>
  <c r="X118" i="5"/>
  <c r="Y78" i="5"/>
  <c r="X198" i="5"/>
  <c r="Y212" i="5"/>
  <c r="X202" i="5"/>
  <c r="Y82" i="5"/>
  <c r="X71" i="5"/>
  <c r="W228" i="5"/>
  <c r="X124" i="5"/>
  <c r="Y183" i="5"/>
  <c r="Y74" i="5"/>
  <c r="Y92" i="5"/>
  <c r="W81" i="5"/>
  <c r="X52" i="5"/>
  <c r="X212" i="5"/>
  <c r="X89" i="5"/>
  <c r="X75" i="5"/>
  <c r="Y65" i="5"/>
  <c r="X125" i="5"/>
  <c r="W59" i="5"/>
  <c r="Y215" i="5"/>
  <c r="Y222" i="5"/>
  <c r="W169" i="5"/>
  <c r="Y83" i="5"/>
  <c r="Y147" i="5"/>
  <c r="W181" i="5"/>
  <c r="Y172" i="5"/>
  <c r="Y186" i="5"/>
  <c r="Y198" i="5"/>
  <c r="X72" i="5"/>
  <c r="Y230" i="5"/>
  <c r="W168" i="5"/>
  <c r="Y93" i="5"/>
  <c r="X245" i="5"/>
  <c r="W128" i="5"/>
  <c r="Y245" i="5"/>
  <c r="Y208" i="5"/>
  <c r="W197" i="5"/>
  <c r="X65" i="5"/>
  <c r="W237" i="5"/>
  <c r="X122" i="5"/>
  <c r="Y119" i="5"/>
  <c r="W76" i="5"/>
  <c r="X217" i="5"/>
  <c r="X74" i="5"/>
  <c r="W225" i="5"/>
  <c r="W71" i="5"/>
  <c r="X179" i="5"/>
  <c r="W210" i="5"/>
  <c r="Y241" i="5"/>
  <c r="X69" i="5"/>
  <c r="X145" i="5"/>
  <c r="X142" i="5"/>
  <c r="Y70" i="5"/>
  <c r="Y169" i="5"/>
  <c r="Y81" i="5"/>
  <c r="X104" i="5"/>
  <c r="Y115" i="5"/>
  <c r="Y64" i="5"/>
  <c r="W222" i="5"/>
  <c r="Y128" i="5"/>
  <c r="X152" i="5"/>
  <c r="X226" i="5"/>
  <c r="Y124" i="5"/>
  <c r="X127" i="5"/>
  <c r="X174" i="5"/>
  <c r="X234" i="5"/>
  <c r="Y136" i="5"/>
  <c r="Y73" i="5"/>
  <c r="X48" i="5"/>
  <c r="Y190" i="5"/>
  <c r="Y114" i="5"/>
  <c r="Y63" i="5"/>
  <c r="Y221" i="5"/>
  <c r="X58" i="5"/>
  <c r="Y178" i="5"/>
  <c r="X40" i="5"/>
  <c r="Y66" i="5"/>
  <c r="W164" i="5"/>
  <c r="W37" i="5"/>
  <c r="X166" i="5"/>
  <c r="X131" i="5"/>
  <c r="Y39" i="5"/>
  <c r="X163" i="5"/>
  <c r="Y219" i="5"/>
  <c r="Y91" i="5"/>
  <c r="X62" i="5"/>
  <c r="X57" i="5"/>
  <c r="W223" i="5"/>
  <c r="X70" i="5"/>
  <c r="Y237" i="5"/>
  <c r="X238" i="5"/>
  <c r="W122" i="5"/>
  <c r="W177" i="5"/>
  <c r="Y32" i="5"/>
  <c r="W50" i="5"/>
  <c r="W48" i="5"/>
  <c r="X141" i="5"/>
  <c r="X210" i="5"/>
  <c r="X130" i="5"/>
  <c r="W70" i="5"/>
  <c r="W151" i="5"/>
  <c r="X154" i="5"/>
  <c r="X207" i="5"/>
  <c r="W201" i="5"/>
  <c r="Y87" i="5"/>
  <c r="Y175" i="5"/>
  <c r="X119" i="5"/>
  <c r="X215" i="5"/>
  <c r="X231" i="5"/>
  <c r="W104" i="5"/>
  <c r="W175" i="5"/>
  <c r="W73" i="5"/>
  <c r="X105" i="5"/>
  <c r="X188" i="5"/>
  <c r="W94" i="5"/>
  <c r="W239" i="5"/>
  <c r="Y72" i="5"/>
  <c r="X182" i="5"/>
  <c r="W40" i="5"/>
  <c r="X82" i="5"/>
  <c r="Y68" i="5"/>
  <c r="Y184" i="5"/>
  <c r="X60" i="5"/>
  <c r="Y188" i="5"/>
  <c r="X147" i="5"/>
  <c r="W52" i="5"/>
  <c r="Y71" i="5"/>
  <c r="Y48" i="5"/>
  <c r="X158" i="5"/>
  <c r="X220" i="5"/>
  <c r="Y162" i="5"/>
  <c r="X227" i="5"/>
  <c r="X169" i="5"/>
  <c r="Y225" i="5"/>
  <c r="W190" i="5"/>
  <c r="X30" i="5"/>
  <c r="X123" i="5"/>
  <c r="W198" i="5"/>
  <c r="Y187" i="5"/>
  <c r="Y107" i="5"/>
  <c r="X219" i="5"/>
  <c r="Y80" i="5"/>
  <c r="X114" i="5"/>
  <c r="Y111" i="5"/>
  <c r="Y179" i="5"/>
  <c r="Y235" i="5"/>
  <c r="X81" i="5"/>
  <c r="W61" i="5"/>
  <c r="X242" i="5"/>
  <c r="W240" i="5"/>
  <c r="X98" i="5"/>
  <c r="Y56" i="5"/>
  <c r="X68" i="5"/>
  <c r="W65" i="5"/>
  <c r="X237" i="5"/>
  <c r="W87" i="5"/>
  <c r="Y157" i="5"/>
  <c r="X229" i="5"/>
  <c r="W45" i="5"/>
  <c r="W82" i="5"/>
  <c r="X185" i="5"/>
  <c r="X203" i="5"/>
  <c r="Y45" i="5"/>
  <c r="W163" i="5"/>
  <c r="W208" i="5"/>
  <c r="W115" i="5"/>
  <c r="W125" i="5"/>
  <c r="X156" i="5"/>
  <c r="Y59" i="5"/>
  <c r="W232" i="5"/>
  <c r="W46" i="5"/>
  <c r="Y207" i="5"/>
  <c r="W233" i="5"/>
  <c r="W119" i="5"/>
  <c r="X132" i="5"/>
  <c r="W238" i="5"/>
  <c r="Y127" i="5"/>
  <c r="X184" i="5"/>
  <c r="W116" i="5"/>
  <c r="X108" i="5"/>
  <c r="Y102" i="5"/>
  <c r="X139" i="5"/>
  <c r="Y57" i="5"/>
  <c r="X41" i="5"/>
  <c r="W123" i="5"/>
  <c r="Y98" i="5"/>
  <c r="Y31" i="5"/>
  <c r="W226" i="5"/>
  <c r="Y123" i="5"/>
  <c r="W183" i="5"/>
  <c r="Y166" i="5"/>
  <c r="W133" i="5"/>
  <c r="Y214" i="5"/>
  <c r="W161" i="5"/>
  <c r="Y54" i="5"/>
  <c r="X201" i="5"/>
  <c r="X55" i="5"/>
  <c r="W107" i="5"/>
  <c r="W140" i="5"/>
  <c r="Y125" i="5"/>
  <c r="W154" i="5"/>
  <c r="Y126" i="5"/>
  <c r="Y148" i="5"/>
  <c r="Y122" i="5"/>
  <c r="Y161" i="5"/>
  <c r="X85" i="5"/>
  <c r="Y173" i="5"/>
  <c r="Y96" i="5"/>
  <c r="Y227" i="5"/>
  <c r="W231" i="5"/>
  <c r="Y234" i="5"/>
  <c r="W39" i="5"/>
  <c r="Y104" i="5"/>
  <c r="Y41" i="5"/>
  <c r="Y108" i="5"/>
  <c r="X197" i="5"/>
  <c r="X218" i="5"/>
  <c r="W184" i="5"/>
  <c r="Y226" i="5"/>
  <c r="Y89" i="5"/>
  <c r="X59" i="5"/>
  <c r="W230" i="5"/>
  <c r="X224" i="5"/>
  <c r="X47" i="5"/>
  <c r="W142" i="5"/>
  <c r="X46" i="5"/>
  <c r="X167" i="5"/>
  <c r="X43" i="5"/>
  <c r="W102" i="5"/>
  <c r="X208" i="5"/>
  <c r="X209" i="5"/>
  <c r="W167" i="5"/>
  <c r="X230" i="5"/>
  <c r="Y61" i="5"/>
  <c r="Y121" i="5"/>
  <c r="Y182" i="5"/>
  <c r="Y144" i="5"/>
  <c r="X211" i="5"/>
  <c r="W51" i="5"/>
  <c r="W49" i="5"/>
  <c r="W153" i="5"/>
  <c r="X32" i="5"/>
  <c r="Y210" i="5"/>
  <c r="X44" i="5"/>
  <c r="Y150" i="5"/>
  <c r="X239" i="5"/>
  <c r="Y47" i="5"/>
  <c r="Y105" i="5"/>
  <c r="Y69" i="5"/>
  <c r="Y42" i="5"/>
  <c r="Y36" i="5"/>
  <c r="X146" i="5"/>
  <c r="W98" i="5"/>
  <c r="Y209" i="5"/>
  <c r="Y180" i="5"/>
  <c r="W243" i="5"/>
  <c r="W91" i="5"/>
  <c r="W126" i="5"/>
  <c r="Y238" i="5"/>
  <c r="W214" i="5"/>
  <c r="X36" i="5"/>
  <c r="Y199" i="5"/>
  <c r="X223" i="5"/>
  <c r="Y174" i="5"/>
  <c r="W247" i="5"/>
  <c r="Y138" i="5"/>
  <c r="W63" i="5"/>
  <c r="Y218" i="5"/>
  <c r="X84" i="5"/>
  <c r="W60" i="5"/>
  <c r="Y33" i="5"/>
  <c r="X157" i="5"/>
  <c r="X107" i="5"/>
  <c r="Y164" i="5"/>
  <c r="X113" i="5"/>
  <c r="W209" i="5"/>
  <c r="Y244" i="5"/>
  <c r="W47" i="5"/>
  <c r="X38" i="5"/>
  <c r="W137" i="5"/>
  <c r="X177" i="5"/>
  <c r="X88" i="5"/>
  <c r="Y170" i="5"/>
  <c r="X246" i="5"/>
  <c r="W131" i="5"/>
  <c r="X183" i="5"/>
  <c r="X54" i="5"/>
  <c r="W77" i="5"/>
  <c r="W93" i="5"/>
  <c r="Y131" i="5"/>
  <c r="W136" i="5"/>
  <c r="W180" i="5"/>
  <c r="W145" i="5"/>
  <c r="Y165" i="5"/>
  <c r="Y86" i="5"/>
  <c r="X64" i="5"/>
  <c r="Y189" i="5"/>
  <c r="Y85" i="5"/>
  <c r="Y159" i="5"/>
  <c r="X206" i="5"/>
  <c r="Y120" i="5"/>
  <c r="W236" i="5"/>
  <c r="X249" i="5"/>
  <c r="W132" i="5"/>
  <c r="Y103" i="5"/>
  <c r="W96" i="5"/>
  <c r="X175" i="5"/>
  <c r="W188" i="5"/>
  <c r="Y231" i="5"/>
  <c r="W69" i="5"/>
  <c r="X87" i="5"/>
  <c r="X92" i="5"/>
  <c r="Y167" i="5"/>
  <c r="X56" i="5"/>
  <c r="W121" i="5"/>
  <c r="Y232" i="5"/>
  <c r="W245" i="5"/>
  <c r="Y205" i="5"/>
  <c r="W86" i="5"/>
  <c r="Y240" i="5"/>
  <c r="Y99" i="5"/>
  <c r="W114" i="5"/>
  <c r="W130" i="5"/>
  <c r="W149" i="5"/>
  <c r="W41" i="5"/>
  <c r="X191" i="5"/>
  <c r="X170" i="5"/>
  <c r="X76" i="5"/>
  <c r="W88" i="5"/>
  <c r="X128" i="5"/>
  <c r="X172" i="5"/>
  <c r="W220" i="5"/>
  <c r="X101" i="5"/>
  <c r="Y60" i="5"/>
  <c r="X221" i="5"/>
  <c r="X162" i="5"/>
  <c r="Y134" i="5"/>
  <c r="X235" i="5"/>
  <c r="X129" i="5"/>
  <c r="W147" i="5"/>
  <c r="Y40" i="5"/>
  <c r="W53" i="5"/>
  <c r="Y94" i="5"/>
  <c r="X250" i="5"/>
  <c r="W117" i="5"/>
  <c r="W135" i="5"/>
  <c r="W101" i="5"/>
  <c r="X173" i="5"/>
  <c r="X94" i="5"/>
  <c r="Y242" i="5"/>
  <c r="X168" i="5"/>
  <c r="Y152" i="5"/>
  <c r="W43" i="5"/>
  <c r="X99" i="5"/>
  <c r="W241" i="5"/>
  <c r="X181" i="5"/>
  <c r="X135" i="5"/>
  <c r="W134" i="5"/>
  <c r="Y158" i="5"/>
  <c r="W186" i="5"/>
  <c r="Y97" i="5"/>
  <c r="X143" i="5"/>
  <c r="Y217" i="5"/>
  <c r="X61" i="5"/>
  <c r="Y84" i="5"/>
  <c r="X155" i="5"/>
  <c r="W218" i="5"/>
  <c r="Y51" i="5"/>
  <c r="Y34" i="5"/>
  <c r="X225" i="5"/>
  <c r="Y53" i="5"/>
  <c r="X121" i="5"/>
  <c r="W217" i="5"/>
  <c r="Y90" i="5"/>
  <c r="Y249" i="5"/>
  <c r="X86" i="5"/>
  <c r="W79" i="5"/>
  <c r="Y223" i="5"/>
  <c r="X138" i="5"/>
  <c r="Y247" i="5"/>
  <c r="W165" i="5"/>
  <c r="Y185" i="5"/>
  <c r="Y137" i="5"/>
  <c r="W244" i="5"/>
  <c r="W189" i="5"/>
  <c r="W103" i="5"/>
  <c r="Y79" i="5"/>
  <c r="W110" i="5"/>
  <c r="Y243" i="5"/>
  <c r="W157" i="5"/>
  <c r="Y129" i="5"/>
  <c r="X189" i="5"/>
  <c r="X91" i="5"/>
  <c r="X153" i="5"/>
  <c r="Y95" i="5"/>
  <c r="Y101" i="5"/>
  <c r="W211" i="5"/>
  <c r="Y142" i="5"/>
  <c r="X186" i="5"/>
  <c r="W97" i="5"/>
  <c r="W191" i="5"/>
  <c r="W56" i="5"/>
  <c r="Y143" i="5"/>
  <c r="W224" i="5"/>
  <c r="W205" i="5"/>
  <c r="X97" i="5"/>
  <c r="W129" i="5"/>
  <c r="W127" i="5"/>
  <c r="X50" i="5"/>
  <c r="X73" i="5"/>
  <c r="W31" i="5"/>
  <c r="Y50" i="5"/>
  <c r="X66" i="5"/>
  <c r="W196" i="5"/>
  <c r="W219" i="5"/>
  <c r="X150" i="5"/>
  <c r="W229" i="5"/>
  <c r="Y194" i="5"/>
  <c r="X236" i="5"/>
  <c r="X35" i="5"/>
  <c r="W100" i="5"/>
  <c r="W67" i="5"/>
  <c r="X116" i="5"/>
  <c r="Y181" i="5"/>
  <c r="X159" i="5"/>
  <c r="Y213" i="5"/>
  <c r="W174" i="5"/>
  <c r="X134" i="5"/>
  <c r="W75" i="5"/>
  <c r="X83" i="5"/>
  <c r="Y149" i="5"/>
  <c r="Y133" i="5"/>
  <c r="Y192" i="5"/>
  <c r="W172" i="5"/>
  <c r="X49" i="5"/>
  <c r="Y151" i="5"/>
  <c r="Y206" i="5"/>
  <c r="W212" i="5"/>
  <c r="X213" i="5"/>
  <c r="W138" i="5"/>
  <c r="W249" i="5"/>
  <c r="X34" i="5"/>
  <c r="Y156" i="5"/>
  <c r="W199" i="5"/>
  <c r="Y250" i="5"/>
  <c r="X63" i="5"/>
  <c r="Y113" i="5"/>
  <c r="Y43" i="5"/>
  <c r="X204" i="5"/>
  <c r="W200" i="5"/>
  <c r="Y168" i="5"/>
  <c r="Y145" i="5"/>
  <c r="W187" i="5"/>
  <c r="W206" i="5"/>
  <c r="Y201" i="5"/>
  <c r="W160" i="5"/>
  <c r="Y154" i="5"/>
  <c r="W155" i="5"/>
  <c r="W33" i="5"/>
  <c r="W32" i="5"/>
  <c r="W204" i="5"/>
  <c r="X133" i="5"/>
  <c r="X103" i="5"/>
  <c r="X37" i="5"/>
  <c r="Y139" i="5"/>
  <c r="X77" i="5"/>
  <c r="X190" i="5"/>
  <c r="X205" i="5"/>
  <c r="W213" i="5"/>
  <c r="Y191" i="5"/>
  <c r="W92" i="5"/>
  <c r="W242" i="5"/>
  <c r="X228" i="5"/>
  <c r="X192" i="5"/>
  <c r="W141" i="5"/>
  <c r="W139" i="5"/>
  <c r="Y224" i="5"/>
  <c r="X248" i="5"/>
  <c r="Y76" i="5"/>
  <c r="W143" i="5"/>
  <c r="X171" i="5"/>
  <c r="Y228" i="5"/>
  <c r="Y248" i="5"/>
  <c r="X200" i="5"/>
  <c r="Y155" i="5"/>
  <c r="X53" i="5"/>
  <c r="X96" i="5"/>
  <c r="Y67" i="5"/>
  <c r="X241" i="5"/>
  <c r="Y100" i="5"/>
  <c r="Y106" i="5"/>
  <c r="X106" i="5"/>
  <c r="X90" i="5"/>
  <c r="Y109" i="5"/>
  <c r="Y195" i="5"/>
  <c r="Y130" i="5"/>
  <c r="X222" i="5"/>
  <c r="W109" i="5"/>
  <c r="X109" i="5"/>
  <c r="W112" i="5"/>
  <c r="Y112" i="5"/>
  <c r="B7" i="5" l="1"/>
  <c r="E16" i="5"/>
  <c r="E17" i="5" s="1"/>
  <c r="E18" i="5" l="1"/>
  <c r="E19" i="5" s="1"/>
</calcChain>
</file>

<file path=xl/sharedStrings.xml><?xml version="1.0" encoding="utf-8"?>
<sst xmlns="http://schemas.openxmlformats.org/spreadsheetml/2006/main" count="640" uniqueCount="261">
  <si>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</si>
  <si>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</si>
  <si>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</si>
  <si>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</si>
  <si>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</si>
  <si>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</si>
  <si>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</si>
  <si>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</si>
  <si>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</si>
  <si>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</si>
  <si>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</si>
  <si>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</si>
  <si>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</si>
  <si>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</si>
  <si>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</si>
  <si>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</si>
  <si>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</si>
  <si>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</si>
  <si>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</si>
  <si>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</si>
  <si>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</si>
  <si>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</si>
  <si>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</si>
  <si>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</si>
  <si>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</si>
  <si>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</si>
  <si>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</si>
  <si>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</si>
  <si>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</si>
  <si>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</si>
  <si>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</si>
  <si>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</si>
  <si>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</si>
  <si>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</si>
  <si>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</si>
  <si>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</si>
  <si>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</si>
  <si>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</si>
  <si>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</si>
  <si>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</si>
  <si>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</si>
  <si>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</si>
  <si>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</si>
  <si>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</si>
  <si>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</si>
  <si>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</si>
  <si>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</si>
  <si>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</si>
  <si>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</si>
  <si>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</si>
  <si>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</si>
  <si>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</si>
  <si>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</si>
  <si>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</si>
  <si>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</si>
  <si>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</si>
  <si>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</si>
  <si>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</si>
  <si>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</si>
  <si>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</si>
  <si>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</si>
  <si>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</si>
  <si>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</si>
  <si>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</si>
  <si>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</si>
  <si>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</si>
  <si>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</si>
  <si>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</si>
  <si>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</si>
  <si>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</si>
  <si>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</si>
  <si>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</si>
  <si>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</si>
  <si>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</si>
  <si>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</si>
  <si>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</si>
  <si>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</si>
  <si>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</si>
  <si>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</si>
  <si>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</si>
  <si>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</si>
  <si>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</si>
  <si>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</si>
  <si>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</si>
  <si>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</si>
  <si>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</si>
  <si>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</si>
  <si>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</si>
  <si>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</si>
  <si>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</si>
  <si>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</si>
  <si>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</si>
  <si>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</si>
  <si>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</si>
  <si>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</si>
  <si>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</si>
  <si>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</si>
  <si>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</si>
  <si>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</si>
  <si>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</si>
  <si>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</si>
  <si>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</si>
  <si>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</si>
  <si>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</si>
  <si>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</si>
  <si>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</si>
  <si>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</si>
  <si>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</si>
  <si>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</si>
  <si>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</si>
  <si>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</si>
  <si>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</si>
  <si>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</si>
  <si>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</si>
  <si>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</si>
  <si>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</si>
  <si>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</si>
  <si>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</si>
  <si>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</si>
  <si>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</si>
  <si>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</si>
  <si>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</si>
  <si>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</si>
  <si>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</si>
  <si>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</si>
  <si>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</si>
  <si>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</si>
  <si>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</si>
  <si>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</si>
  <si>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</si>
  <si>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</si>
  <si>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</si>
  <si>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</si>
  <si>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</si>
  <si>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</si>
  <si>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</si>
  <si>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</si>
  <si>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</si>
  <si>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</si>
  <si>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</si>
  <si>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</si>
  <si>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</si>
  <si>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</si>
  <si>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</si>
  <si>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</si>
  <si>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13BIM05-22_00.0-03.0cm_Set1_Run1</t>
  </si>
  <si>
    <t>13BIM05-22_00.0-03.0cm_Set1_Run2</t>
  </si>
  <si>
    <t>13BIM05-22_00.0-03.0cm_Set1_Run3</t>
  </si>
  <si>
    <t>13BIM05-22_00.0-03.0cm_Set2_Run1</t>
  </si>
  <si>
    <t>13BIM05-22_00.0-03.0cm_Set2_Run2</t>
  </si>
  <si>
    <t>13BIM05-22_00.0-03.0cm_Set2_Run3</t>
  </si>
  <si>
    <t>13BIM05-22_04.0-06.0cm_Set1_Run1</t>
  </si>
  <si>
    <t>13BIM05-22_04.0-06.0cm_Set1_Run2</t>
  </si>
  <si>
    <t>13BIM05-22_04.0-06.0cm_Set1_Run3</t>
  </si>
  <si>
    <t>13BIM05-22_04.0-06.0cm_Set2_Run1</t>
  </si>
  <si>
    <t>13BIM05-22_04.0-06.0cm_Set2_Run2</t>
  </si>
  <si>
    <t>13BIM05-22_04.0-06.0cm_Set2_Run3</t>
  </si>
  <si>
    <t>13BIM05-22_06.0-08.0cm_Set1_Run1</t>
  </si>
  <si>
    <t>13BIM05-22_06.0-08.0cm_Set1_Run2</t>
  </si>
  <si>
    <t>13BIM05-22_06.0-08.0cm_Set1_Run3</t>
  </si>
  <si>
    <t>13BIM05-22_06.0-08.0cm_Set2_Run1</t>
  </si>
  <si>
    <t>13BIM05-22_06.0-08.0cm_Set2_Run2</t>
  </si>
  <si>
    <t>13BIM05-22_06.0-08.0cm_Set2_Run3</t>
  </si>
  <si>
    <t>13BIM05-22_09.0-11.5cm_Set1_Run1</t>
  </si>
  <si>
    <t>13BIM05-22_09.0-11.5cm_Set1_Run2</t>
  </si>
  <si>
    <t>13BIM05-22_09.0-11.5cm_Set1_Run3</t>
  </si>
  <si>
    <t>13BIM05-22_09.0-11.5cm_Set2_Run1</t>
  </si>
  <si>
    <t>13BIM05-22_09.0-11.5cm_Set2_Run2</t>
  </si>
  <si>
    <t>13BIM05-22_09.0-11.5cm_Set2_Run3</t>
  </si>
  <si>
    <t>13BIM05-22_12.0-15.5cm_Set1_Run1</t>
  </si>
  <si>
    <t>13BIM05-22_12.0-15.5cm_Set1_Run2</t>
  </si>
  <si>
    <t>13BIM05-22_12.0-15.5cm_Set1_Run3</t>
  </si>
  <si>
    <t>13BIM05-22_12.0-15.5cm_Set2_Run1</t>
  </si>
  <si>
    <t>13BIM05-22_12.0-15.5cm_Set2_Run2</t>
  </si>
  <si>
    <t>13BIM05-22_12.0-15.5cm_Set2_Run3</t>
  </si>
  <si>
    <t>13BIM05-22_16.5-19.0cm_Set1_Run1</t>
  </si>
  <si>
    <t>13BIM05-22_16.5-19.0cm_Set1_Run2</t>
  </si>
  <si>
    <t>13BIM05-22_16.5-19.0cm_Set1_Run3</t>
  </si>
  <si>
    <t>13BIM05-22_16.5-19.0cm_Set2_Run1</t>
  </si>
  <si>
    <t>13BIM05-22_16.5-19.0cm_Set2_Run2</t>
  </si>
  <si>
    <t>13BIM05-22_16.5-19.0cm_Set2_Run3</t>
  </si>
  <si>
    <t>13BIM05-22_19.0-22.0cm_Set1_Run1</t>
  </si>
  <si>
    <t>13BIM05-22_19.0-22.0cm_Set1_Run2</t>
  </si>
  <si>
    <t>13BIM05-22_19.0-22.0cm_Set1_Run3</t>
  </si>
  <si>
    <t>13BIM05-22_19.0-22.0cm_Set2_Run1</t>
  </si>
  <si>
    <t>13BIM05-22_19.0-22.0cm_Set2_Run2</t>
  </si>
  <si>
    <t>13BIM05-22_19.0-22.0cm_Set2_Run3</t>
  </si>
  <si>
    <t>13BIM05-22_23.0-26.0cm_Set1_Run1</t>
  </si>
  <si>
    <t>13BIM05-22_23.0-26.0cm_Set1_Run2</t>
  </si>
  <si>
    <t>13BIM05-22_23.0-26.0cm_Set1_Run3</t>
  </si>
  <si>
    <t>13BIM05-22_23.0-26.0cm_Set2_Run1</t>
  </si>
  <si>
    <t>13BIM05-22_23.0-26.0cm_Set2_Run2</t>
  </si>
  <si>
    <t>13BIM05-22_23.0-26.0cm_Set2_Run3</t>
  </si>
  <si>
    <t>Wheaton ,  7:52   2 Apr 2014</t>
  </si>
  <si>
    <t>Fine Sand</t>
  </si>
  <si>
    <t>Moderately Well Sorted</t>
  </si>
  <si>
    <t>Coarse Skewed</t>
  </si>
  <si>
    <t>Leptokurtic</t>
  </si>
  <si>
    <t>Unimodal, Moderately Well Sorted</t>
  </si>
  <si>
    <t>Sand</t>
  </si>
  <si>
    <t>Moderately Well Sorted Fine Sand</t>
  </si>
  <si>
    <t>Wheaton ,  7:55   2 Apr 2014</t>
  </si>
  <si>
    <t>Well Sorted</t>
  </si>
  <si>
    <t>Symmetrical</t>
  </si>
  <si>
    <t>Unimodal, Well Sorted</t>
  </si>
  <si>
    <t>Well Sorted Fine Sand</t>
  </si>
  <si>
    <t>Wheaton ,  7:57   2 Apr 2014</t>
  </si>
  <si>
    <t>Wheaton ,  8:04   2 Apr 2014</t>
  </si>
  <si>
    <t>Wheaton ,  8:06   2 Apr 2014</t>
  </si>
  <si>
    <t>Wheaton ,  8:08   2 Apr 2014</t>
  </si>
  <si>
    <t>Very Leptokurtic</t>
  </si>
  <si>
    <t>Wheaton ,  8:15   2 Apr 2014</t>
  </si>
  <si>
    <t>Wheaton ,  8:17   2 Apr 2014</t>
  </si>
  <si>
    <t>Wheaton ,  8:19   2 Apr 2014</t>
  </si>
  <si>
    <t>Wheaton ,  8:26   2 Apr 2014</t>
  </si>
  <si>
    <t>Wheaton ,  8:28   2 Apr 2014</t>
  </si>
  <si>
    <t>Wheaton ,  8:30   2 Apr 2014</t>
  </si>
  <si>
    <t>Wheaton ,  8:39   2 Apr 2014</t>
  </si>
  <si>
    <t>Wheaton ,  8:42   2 Apr 2014</t>
  </si>
  <si>
    <t>Wheaton ,  8:44   2 Apr 2014</t>
  </si>
  <si>
    <t>Wheaton ,  8:51   2 Apr 2014</t>
  </si>
  <si>
    <t>Wheaton ,  8:53   2 Apr 2014</t>
  </si>
  <si>
    <t>Wheaton ,  8:55   2 Apr 2014</t>
  </si>
  <si>
    <t>Wheaton ,  9:02   2 Apr 2014</t>
  </si>
  <si>
    <t>Wheaton ,  9:04   2 Apr 2014</t>
  </si>
  <si>
    <t>Wheaton ,  9:06   2 Apr 2014</t>
  </si>
  <si>
    <t>Wheaton ,  9:13   2 Apr 2014</t>
  </si>
  <si>
    <t>Wheaton ,  9:21   2 Apr 2014</t>
  </si>
  <si>
    <t>Wheaton ,  9:23   2 Apr 2014</t>
  </si>
  <si>
    <t>Mesokurtic</t>
  </si>
  <si>
    <t>Wheaton ,  9:33   2 Apr 2014</t>
  </si>
  <si>
    <t>Moderately Sorted</t>
  </si>
  <si>
    <t>Unimodal, Moderately Sorted</t>
  </si>
  <si>
    <t>Moderately Sorted Fine Sand</t>
  </si>
  <si>
    <t>Wheaton ,  9:35   2 Apr 2014</t>
  </si>
  <si>
    <t>Wheaton ,  9:37   2 Apr 2014</t>
  </si>
  <si>
    <t>Wheaton ,  9:44   2 Apr 2014</t>
  </si>
  <si>
    <t>Very Coarse Skewed</t>
  </si>
  <si>
    <t>Wheaton ,  9:47   2 Apr 2014</t>
  </si>
  <si>
    <t>Wheaton ,  9:49   2 Apr 2014</t>
  </si>
  <si>
    <t>Wheaton ,  9:57   2 Apr 2014</t>
  </si>
  <si>
    <t>Wheaton ,  9:59   2 Apr 2014</t>
  </si>
  <si>
    <t>Wheaton , 4/2/2014  10:01:00 AM</t>
  </si>
  <si>
    <t>Wheaton , 4/2/2014  10:08:00 AM</t>
  </si>
  <si>
    <t>Wheaton , 4/2/2014  10:10:00 AM</t>
  </si>
  <si>
    <t>Wheaton , 4/2/2014  10:12:00 AM</t>
  </si>
  <si>
    <t>Wheaton , 4/2/2014  10:18:00 AM</t>
  </si>
  <si>
    <t>Wheaton , 4/2/2014  10:21:00 AM</t>
  </si>
  <si>
    <t>Wheaton , 4/2/2014  10:23:00 AM</t>
  </si>
  <si>
    <t>Wheaton , 4/2/2014  10:30:00 AM</t>
  </si>
  <si>
    <t>Wheaton , 4/2/2014  10:32:00 AM</t>
  </si>
  <si>
    <t>Wheaton , 4/2/2014  10:34:00 AM</t>
  </si>
  <si>
    <t>Wheaton , 4/2/2014  10:44:00 AM</t>
  </si>
  <si>
    <t>Wheaton , 4/2/2014  10:48:00 AM</t>
  </si>
  <si>
    <t>Wheaton , 4/2/2014  10:46:00 AM</t>
  </si>
  <si>
    <t>Wheaton , 4/2/2014  10:55:00 AM</t>
  </si>
  <si>
    <t>Wheaton , 4/2/2014  10:57:00 AM</t>
  </si>
  <si>
    <t>4/2/2014  11:00:00 AM</t>
  </si>
  <si>
    <t>Wheaton , 4/2/2014  11:00:00 AM</t>
  </si>
  <si>
    <t>Standard Deviation</t>
  </si>
  <si>
    <t>Averaged Data (N=6)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</si>
</sst>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12"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165" fontId="9" fillId="0" borderId="8" xfId="0" applyNumberFormat="1" applyFont="1" applyBorder="1" applyAlignment="1">
      <alignment horizontal="center"/>
    </xf>
    <xf numFmtId="165" fontId="9" fillId="0" borderId="3" xfId="0" applyNumberFormat="1" applyFont="1" applyBorder="1" applyAlignment="1">
      <alignment horizontal="center"/>
    </xf>
    <xf numFmtId="168" fontId="9" fillId="0" borderId="8" xfId="1"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8" xfId="1" applyNumberFormat="1" applyFont="1" applyFill="1" applyBorder="1" applyAlignment="1">
      <alignment horizontal="center"/>
    </xf>
    <xf numFmtId="168" fontId="9" fillId="0" borderId="3" xfId="0" applyNumberFormat="1" applyFont="1" applyBorder="1" applyAlignment="1">
      <alignment horizontal="center"/>
    </xf>
    <xf numFmtId="168" fontId="9" fillId="0" borderId="5" xfId="1" applyNumberFormat="1" applyFont="1" applyFill="1" applyBorder="1" applyAlignment="1">
      <alignment horizontal="center"/>
    </xf>
    <xf numFmtId="168" fontId="9" fillId="0" borderId="16" xfId="0" applyNumberFormat="1" applyFont="1" applyBorder="1" applyAlignment="1">
      <alignment horizontal="center"/>
    </xf>
    <xf numFmtId="0" fontId="9" fillId="0" borderId="17"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pplyProtection="1">
      <alignment horizontal="left" vertical="center"/>
    </xf>
    <xf numFmtId="165" fontId="9" fillId="0" borderId="15" xfId="0" applyNumberFormat="1" applyFont="1" applyBorder="1" applyAlignment="1">
      <alignment horizontal="center"/>
    </xf>
    <xf numFmtId="0" fontId="9" fillId="0" borderId="22" xfId="0" applyFont="1" applyBorder="1" applyAlignment="1" applyProtection="1">
      <alignment horizontal="left" vertical="center"/>
    </xf>
    <xf numFmtId="165" fontId="9" fillId="0" borderId="16"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165" fontId="9" fillId="0" borderId="25" xfId="0" applyNumberFormat="1" applyFont="1" applyBorder="1" applyAlignment="1">
      <alignment horizont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0" fontId="9" fillId="0" borderId="28" xfId="0" applyFont="1" applyBorder="1" applyAlignment="1" applyProtection="1">
      <alignment horizontal="left" vertical="center"/>
    </xf>
    <xf numFmtId="168" fontId="9" fillId="0" borderId="13" xfId="1" applyNumberFormat="1" applyFont="1" applyBorder="1" applyAlignment="1">
      <alignment horizontal="center"/>
    </xf>
    <xf numFmtId="168" fontId="9" fillId="0" borderId="14" xfId="1" applyNumberFormat="1" applyFont="1" applyBorder="1" applyAlignment="1">
      <alignment horizontal="center"/>
    </xf>
    <xf numFmtId="164" fontId="9" fillId="0" borderId="14" xfId="0" applyNumberFormat="1" applyFont="1" applyBorder="1" applyAlignment="1">
      <alignment horizontal="center"/>
    </xf>
    <xf numFmtId="164" fontId="9" fillId="0" borderId="3" xfId="0" applyNumberFormat="1" applyFont="1" applyBorder="1" applyAlignment="1">
      <alignment horizontal="center"/>
    </xf>
    <xf numFmtId="164" fontId="9"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9" xfId="0" applyFont="1" applyBorder="1" applyAlignment="1" applyProtection="1">
      <alignment horizontal="left" vertical="center"/>
    </xf>
    <xf numFmtId="164" fontId="9" fillId="0" borderId="9" xfId="0" applyNumberFormat="1" applyFont="1" applyBorder="1" applyAlignment="1">
      <alignment horizontal="center"/>
    </xf>
    <xf numFmtId="164" fontId="9" fillId="0" borderId="15" xfId="0" applyNumberFormat="1" applyFont="1" applyBorder="1" applyAlignment="1">
      <alignment horizontal="center"/>
    </xf>
    <xf numFmtId="2" fontId="9" fillId="0" borderId="3" xfId="0" applyNumberFormat="1" applyFont="1" applyBorder="1" applyAlignment="1">
      <alignment horizontal="center"/>
    </xf>
    <xf numFmtId="2" fontId="9" fillId="0" borderId="20" xfId="0" applyNumberFormat="1" applyFont="1" applyBorder="1" applyAlignment="1">
      <alignment horizontal="center"/>
    </xf>
    <xf numFmtId="2" fontId="9" fillId="0" borderId="16" xfId="0" applyNumberFormat="1" applyFont="1" applyBorder="1" applyAlignment="1">
      <alignment horizontal="center"/>
    </xf>
    <xf numFmtId="165" fontId="9" fillId="0" borderId="14" xfId="0" applyNumberFormat="1" applyFont="1" applyBorder="1" applyAlignment="1">
      <alignment horizontal="center"/>
    </xf>
    <xf numFmtId="165" fontId="0" fillId="0" borderId="14" xfId="0" applyNumberFormat="1" applyBorder="1" applyAlignment="1" applyProtection="1">
      <alignment horizontal="center"/>
    </xf>
    <xf numFmtId="0" fontId="6" fillId="0" borderId="0" xfId="0" applyFont="1" applyBorder="1" applyAlignment="1" applyProtection="1">
      <alignment horizontal="center" vertical="center"/>
    </xf>
    <xf numFmtId="164" fontId="9" fillId="0" borderId="13" xfId="0" applyNumberFormat="1" applyFont="1" applyBorder="1" applyAlignment="1">
      <alignment horizontal="center"/>
    </xf>
    <xf numFmtId="164" fontId="9" fillId="0" borderId="23" xfId="0" applyNumberFormat="1" applyFont="1" applyBorder="1" applyAlignment="1">
      <alignment horizontal="center"/>
    </xf>
    <xf numFmtId="164" fontId="9" fillId="0" borderId="24" xfId="0" applyNumberFormat="1" applyFont="1" applyBorder="1" applyAlignment="1">
      <alignment horizont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32"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5" fillId="0" borderId="34"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8"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9" fillId="0" borderId="15" xfId="0" applyNumberFormat="1" applyFont="1" applyBorder="1" applyAlignment="1">
      <alignment horizontal="center"/>
    </xf>
    <xf numFmtId="2" fontId="9" fillId="0" borderId="14" xfId="0" applyNumberFormat="1" applyFont="1" applyBorder="1" applyAlignment="1">
      <alignment horizontal="center"/>
    </xf>
    <xf numFmtId="165" fontId="9" fillId="0" borderId="5" xfId="0" applyNumberFormat="1" applyFont="1" applyBorder="1" applyAlignment="1">
      <alignment horizontal="center"/>
    </xf>
    <xf numFmtId="2" fontId="9" fillId="0" borderId="19" xfId="0" applyNumberFormat="1" applyFont="1" applyBorder="1" applyAlignment="1">
      <alignment horizontal="center"/>
    </xf>
    <xf numFmtId="2" fontId="9" fillId="0" borderId="25"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165" fontId="9" fillId="0" borderId="13" xfId="0" applyNumberFormat="1" applyFont="1" applyBorder="1" applyAlignment="1">
      <alignment horizontal="center"/>
    </xf>
    <xf numFmtId="164" fontId="9" fillId="0" borderId="8" xfId="0" applyNumberFormat="1" applyFont="1" applyBorder="1" applyAlignment="1">
      <alignment horizontal="center"/>
    </xf>
    <xf numFmtId="164" fontId="9" fillId="0" borderId="5" xfId="0" applyNumberFormat="1" applyFont="1" applyBorder="1" applyAlignment="1">
      <alignment horizontal="center"/>
    </xf>
    <xf numFmtId="0" fontId="9" fillId="0" borderId="0" xfId="0" applyFont="1" applyBorder="1" applyAlignment="1" applyProtection="1">
      <alignment horizontal="left"/>
    </xf>
    <xf numFmtId="0" fontId="0" fillId="0" borderId="0" xfId="0" applyBorder="1" applyAlignment="1" applyProtection="1">
      <alignment horizontal="left"/>
    </xf>
    <xf numFmtId="165" fontId="9" fillId="0" borderId="1" xfId="0" applyNumberFormat="1" applyFont="1" applyBorder="1" applyAlignment="1">
      <alignment horizontal="center"/>
    </xf>
    <xf numFmtId="164" fontId="9" fillId="0" borderId="20" xfId="0" applyNumberFormat="1" applyFont="1" applyBorder="1" applyAlignment="1">
      <alignment horizontal="center"/>
    </xf>
    <xf numFmtId="164" fontId="0" fillId="0" borderId="3" xfId="0" applyNumberFormat="1" applyBorder="1" applyAlignment="1" applyProtection="1">
      <alignment horizontal="center"/>
    </xf>
    <xf numFmtId="0" fontId="9"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4" fillId="0" borderId="0" xfId="0" applyFont="1" applyAlignment="1">
      <alignment horizontal="center"/>
    </xf>
    <xf numFmtId="2" fontId="9" fillId="0" borderId="5" xfId="0" applyNumberFormat="1" applyFont="1" applyBorder="1" applyAlignment="1">
      <alignment horizontal="center"/>
    </xf>
    <xf numFmtId="2" fontId="9" fillId="0" borderId="24" xfId="0" applyNumberFormat="1" applyFont="1" applyBorder="1" applyAlignment="1">
      <alignment horizontal="center"/>
    </xf>
    <xf numFmtId="0" fontId="2" fillId="0" borderId="12"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6" xfId="0" applyFont="1" applyBorder="1" applyAlignment="1" applyProtection="1">
      <alignment horizontal="center"/>
    </xf>
    <xf numFmtId="0" fontId="5" fillId="0" borderId="34"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2897024"/>
        <c:axId val="263070848"/>
      </c:barChart>
      <c:catAx>
        <c:axId val="26289702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70848"/>
        <c:crosses val="autoZero"/>
        <c:auto val="0"/>
        <c:lblAlgn val="ctr"/>
        <c:lblOffset val="100"/>
        <c:tickMarkSkip val="1"/>
        <c:noMultiLvlLbl val="0"/>
      </c:catAx>
      <c:valAx>
        <c:axId val="26307084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702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0.45325</cdr:x>
      <cdr:y>0.07285</cdr:y>
    </cdr:from>
    <cdr:to>
      <cdr:x>0.45946</cdr:x>
      <cdr:y>0.08303</cdr:y>
    </cdr:to>
    <cdr:sp macro="" textlink="">
      <cdr:nvSpPr>
        <cdr:cNvPr id="2" name="Oval 1"/>
        <cdr:cNvSpPr/>
      </cdr:nvSpPr>
      <cdr:spPr bwMode="auto">
        <a:xfrm xmlns:a="http://schemas.openxmlformats.org/drawingml/2006/main">
          <a:off x="4173293" y="4089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0.45357</cdr:x>
      <cdr:y>0.07405</cdr:y>
    </cdr:from>
    <cdr:to>
      <cdr:x>0.45977</cdr:x>
      <cdr:y>0.08423</cdr:y>
    </cdr:to>
    <cdr:sp macro="" textlink="">
      <cdr:nvSpPr>
        <cdr:cNvPr id="3" name="Oval 2"/>
        <cdr:cNvSpPr/>
      </cdr:nvSpPr>
      <cdr:spPr bwMode="auto">
        <a:xfrm xmlns:a="http://schemas.openxmlformats.org/drawingml/2006/main">
          <a:off x="4176218" y="4156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0.45366</cdr:x>
      <cdr:y>0.07442</cdr:y>
    </cdr:from>
    <cdr:to>
      <cdr:x>0.45987</cdr:x>
      <cdr:y>0.0846</cdr:y>
    </cdr:to>
    <cdr:sp macro="" textlink="">
      <cdr:nvSpPr>
        <cdr:cNvPr id="4" name="Oval 3"/>
        <cdr:cNvSpPr/>
      </cdr:nvSpPr>
      <cdr:spPr bwMode="auto">
        <a:xfrm xmlns:a="http://schemas.openxmlformats.org/drawingml/2006/main">
          <a:off x="4177116" y="4177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0.45322</cdr:x>
      <cdr:y>0.07267</cdr:y>
    </cdr:from>
    <cdr:to>
      <cdr:x>0.45943</cdr:x>
      <cdr:y>0.08285</cdr:y>
    </cdr:to>
    <cdr:sp macro="" textlink="">
      <cdr:nvSpPr>
        <cdr:cNvPr id="5" name="Oval 4"/>
        <cdr:cNvSpPr/>
      </cdr:nvSpPr>
      <cdr:spPr bwMode="auto">
        <a:xfrm xmlns:a="http://schemas.openxmlformats.org/drawingml/2006/main">
          <a:off x="4173057" y="4079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0.45344</cdr:x>
      <cdr:y>0.07353</cdr:y>
    </cdr:from>
    <cdr:to>
      <cdr:x>0.45965</cdr:x>
      <cdr:y>0.08371</cdr:y>
    </cdr:to>
    <cdr:sp macro="" textlink="">
      <cdr:nvSpPr>
        <cdr:cNvPr id="6" name="Oval 5"/>
        <cdr:cNvSpPr/>
      </cdr:nvSpPr>
      <cdr:spPr bwMode="auto">
        <a:xfrm xmlns:a="http://schemas.openxmlformats.org/drawingml/2006/main">
          <a:off x="4175061" y="4127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0.45356</cdr:x>
      <cdr:y>0.07402</cdr:y>
    </cdr:from>
    <cdr:to>
      <cdr:x>0.45977</cdr:x>
      <cdr:y>0.0842</cdr:y>
    </cdr:to>
    <cdr:sp macro="" textlink="">
      <cdr:nvSpPr>
        <cdr:cNvPr id="7" name="Oval 6"/>
        <cdr:cNvSpPr/>
      </cdr:nvSpPr>
      <cdr:spPr bwMode="auto">
        <a:xfrm xmlns:a="http://schemas.openxmlformats.org/drawingml/2006/main">
          <a:off x="4176170" y="41547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0.45328</cdr:x>
      <cdr:y>0.07272</cdr:y>
    </cdr:from>
    <cdr:to>
      <cdr:x>0.45948</cdr:x>
      <cdr:y>0.0829</cdr:y>
    </cdr:to>
    <cdr:sp macro="" textlink="">
      <cdr:nvSpPr>
        <cdr:cNvPr id="8" name="Oval 7"/>
        <cdr:cNvSpPr/>
      </cdr:nvSpPr>
      <cdr:spPr bwMode="auto">
        <a:xfrm xmlns:a="http://schemas.openxmlformats.org/drawingml/2006/main">
          <a:off x="4173532" y="4082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0.45349</cdr:x>
      <cdr:y>0.07357</cdr:y>
    </cdr:from>
    <cdr:to>
      <cdr:x>0.45969</cdr:x>
      <cdr:y>0.08375</cdr:y>
    </cdr:to>
    <cdr:sp macro="" textlink="">
      <cdr:nvSpPr>
        <cdr:cNvPr id="9" name="Oval 8"/>
        <cdr:cNvSpPr/>
      </cdr:nvSpPr>
      <cdr:spPr bwMode="auto">
        <a:xfrm xmlns:a="http://schemas.openxmlformats.org/drawingml/2006/main">
          <a:off x="4175484" y="4129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cdr:x>
      <cdr:y>0.07396</cdr:y>
    </cdr:from>
    <cdr:to>
      <cdr:x>0.45981</cdr:x>
      <cdr:y>0.08414</cdr:y>
    </cdr:to>
    <cdr:sp macro="" textlink="">
      <cdr:nvSpPr>
        <cdr:cNvPr id="10" name="Oval 9"/>
        <cdr:cNvSpPr/>
      </cdr:nvSpPr>
      <cdr:spPr bwMode="auto">
        <a:xfrm xmlns:a="http://schemas.openxmlformats.org/drawingml/2006/main">
          <a:off x="4176530" y="4151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0.45332</cdr:x>
      <cdr:y>0.07262</cdr:y>
    </cdr:from>
    <cdr:to>
      <cdr:x>0.45953</cdr:x>
      <cdr:y>0.0828</cdr:y>
    </cdr:to>
    <cdr:sp macro="" textlink="">
      <cdr:nvSpPr>
        <cdr:cNvPr id="11" name="Oval 10"/>
        <cdr:cNvSpPr/>
      </cdr:nvSpPr>
      <cdr:spPr bwMode="auto">
        <a:xfrm xmlns:a="http://schemas.openxmlformats.org/drawingml/2006/main">
          <a:off x="4173960" y="4076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0.45355</cdr:x>
      <cdr:y>0.07348</cdr:y>
    </cdr:from>
    <cdr:to>
      <cdr:x>0.45976</cdr:x>
      <cdr:y>0.08367</cdr:y>
    </cdr:to>
    <cdr:sp macro="" textlink="">
      <cdr:nvSpPr>
        <cdr:cNvPr id="12" name="Oval 11"/>
        <cdr:cNvSpPr/>
      </cdr:nvSpPr>
      <cdr:spPr bwMode="auto">
        <a:xfrm xmlns:a="http://schemas.openxmlformats.org/drawingml/2006/main">
          <a:off x="4176059" y="4124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0.45371</cdr:x>
      <cdr:y>0.07419</cdr:y>
    </cdr:from>
    <cdr:to>
      <cdr:x>0.45992</cdr:x>
      <cdr:y>0.08437</cdr:y>
    </cdr:to>
    <cdr:sp macro="" textlink="">
      <cdr:nvSpPr>
        <cdr:cNvPr id="13" name="Oval 12"/>
        <cdr:cNvSpPr/>
      </cdr:nvSpPr>
      <cdr:spPr bwMode="auto">
        <a:xfrm xmlns:a="http://schemas.openxmlformats.org/drawingml/2006/main">
          <a:off x="4177571" y="4164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0.45318</cdr:x>
      <cdr:y>0.07176</cdr:y>
    </cdr:from>
    <cdr:to>
      <cdr:x>0.45939</cdr:x>
      <cdr:y>0.08195</cdr:y>
    </cdr:to>
    <cdr:sp macro="" textlink="">
      <cdr:nvSpPr>
        <cdr:cNvPr id="14" name="Oval 13"/>
        <cdr:cNvSpPr/>
      </cdr:nvSpPr>
      <cdr:spPr bwMode="auto">
        <a:xfrm xmlns:a="http://schemas.openxmlformats.org/drawingml/2006/main">
          <a:off x="4172682" y="4028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0.45335</cdr:x>
      <cdr:y>0.07242</cdr:y>
    </cdr:from>
    <cdr:to>
      <cdr:x>0.45955</cdr:x>
      <cdr:y>0.0826</cdr:y>
    </cdr:to>
    <cdr:sp macro="" textlink="">
      <cdr:nvSpPr>
        <cdr:cNvPr id="15" name="Oval 14"/>
        <cdr:cNvSpPr/>
      </cdr:nvSpPr>
      <cdr:spPr bwMode="auto">
        <a:xfrm xmlns:a="http://schemas.openxmlformats.org/drawingml/2006/main">
          <a:off x="4174198" y="4064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0.45352</cdr:x>
      <cdr:y>0.07309</cdr:y>
    </cdr:from>
    <cdr:to>
      <cdr:x>0.45973</cdr:x>
      <cdr:y>0.08327</cdr:y>
    </cdr:to>
    <cdr:sp macro="" textlink="">
      <cdr:nvSpPr>
        <cdr:cNvPr id="16" name="Oval 15"/>
        <cdr:cNvSpPr/>
      </cdr:nvSpPr>
      <cdr:spPr bwMode="auto">
        <a:xfrm xmlns:a="http://schemas.openxmlformats.org/drawingml/2006/main">
          <a:off x="4175769" y="4102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0.45335</cdr:x>
      <cdr:y>0.07215</cdr:y>
    </cdr:from>
    <cdr:to>
      <cdr:x>0.45956</cdr:x>
      <cdr:y>0.08233</cdr:y>
    </cdr:to>
    <cdr:sp macro="" textlink="">
      <cdr:nvSpPr>
        <cdr:cNvPr id="17" name="Oval 16"/>
        <cdr:cNvSpPr/>
      </cdr:nvSpPr>
      <cdr:spPr bwMode="auto">
        <a:xfrm xmlns:a="http://schemas.openxmlformats.org/drawingml/2006/main">
          <a:off x="4174212" y="40499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0.45353</cdr:x>
      <cdr:y>0.07289</cdr:y>
    </cdr:from>
    <cdr:to>
      <cdr:x>0.45974</cdr:x>
      <cdr:y>0.08307</cdr:y>
    </cdr:to>
    <cdr:sp macro="" textlink="">
      <cdr:nvSpPr>
        <cdr:cNvPr id="18" name="Oval 17"/>
        <cdr:cNvSpPr/>
      </cdr:nvSpPr>
      <cdr:spPr bwMode="auto">
        <a:xfrm xmlns:a="http://schemas.openxmlformats.org/drawingml/2006/main">
          <a:off x="4175897" y="4091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0.45364</cdr:x>
      <cdr:y>0.07333</cdr:y>
    </cdr:from>
    <cdr:to>
      <cdr:x>0.45984</cdr:x>
      <cdr:y>0.08351</cdr:y>
    </cdr:to>
    <cdr:sp macro="" textlink="">
      <cdr:nvSpPr>
        <cdr:cNvPr id="19" name="Oval 18"/>
        <cdr:cNvSpPr/>
      </cdr:nvSpPr>
      <cdr:spPr bwMode="auto">
        <a:xfrm xmlns:a="http://schemas.openxmlformats.org/drawingml/2006/main">
          <a:off x="4176856" y="4116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0.45314</cdr:x>
      <cdr:y>0.07162</cdr:y>
    </cdr:from>
    <cdr:to>
      <cdr:x>0.45935</cdr:x>
      <cdr:y>0.0818</cdr:y>
    </cdr:to>
    <cdr:sp macro="" textlink="">
      <cdr:nvSpPr>
        <cdr:cNvPr id="20" name="Oval 19"/>
        <cdr:cNvSpPr/>
      </cdr:nvSpPr>
      <cdr:spPr bwMode="auto">
        <a:xfrm xmlns:a="http://schemas.openxmlformats.org/drawingml/2006/main">
          <a:off x="4172298" y="4020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0.45341</cdr:x>
      <cdr:y>0.07255</cdr:y>
    </cdr:from>
    <cdr:to>
      <cdr:x>0.45962</cdr:x>
      <cdr:y>0.08273</cdr:y>
    </cdr:to>
    <cdr:sp macro="" textlink="">
      <cdr:nvSpPr>
        <cdr:cNvPr id="21" name="Oval 20"/>
        <cdr:cNvSpPr/>
      </cdr:nvSpPr>
      <cdr:spPr bwMode="auto">
        <a:xfrm xmlns:a="http://schemas.openxmlformats.org/drawingml/2006/main">
          <a:off x="4174768" y="407244"/>
          <a:ext cx="57150" cy="57151"/>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0.45353</cdr:x>
      <cdr:y>0.0731</cdr:y>
    </cdr:from>
    <cdr:to>
      <cdr:x>0.45973</cdr:x>
      <cdr:y>0.08328</cdr:y>
    </cdr:to>
    <cdr:sp macro="" textlink="">
      <cdr:nvSpPr>
        <cdr:cNvPr id="22" name="Oval 21"/>
        <cdr:cNvSpPr/>
      </cdr:nvSpPr>
      <cdr:spPr bwMode="auto">
        <a:xfrm xmlns:a="http://schemas.openxmlformats.org/drawingml/2006/main">
          <a:off x="4175852" y="4103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0.45322</cdr:x>
      <cdr:y>0.07203</cdr:y>
    </cdr:from>
    <cdr:to>
      <cdr:x>0.45942</cdr:x>
      <cdr:y>0.08221</cdr:y>
    </cdr:to>
    <cdr:sp macro="" textlink="">
      <cdr:nvSpPr>
        <cdr:cNvPr id="23" name="Oval 22"/>
        <cdr:cNvSpPr/>
      </cdr:nvSpPr>
      <cdr:spPr bwMode="auto">
        <a:xfrm xmlns:a="http://schemas.openxmlformats.org/drawingml/2006/main">
          <a:off x="4172997" y="4043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0.45344</cdr:x>
      <cdr:y>0.07294</cdr:y>
    </cdr:from>
    <cdr:to>
      <cdr:x>0.45964</cdr:x>
      <cdr:y>0.08313</cdr:y>
    </cdr:to>
    <cdr:sp macro="" textlink="">
      <cdr:nvSpPr>
        <cdr:cNvPr id="24" name="Oval 23"/>
        <cdr:cNvSpPr/>
      </cdr:nvSpPr>
      <cdr:spPr bwMode="auto">
        <a:xfrm xmlns:a="http://schemas.openxmlformats.org/drawingml/2006/main">
          <a:off x="4175012" y="4094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0.45355</cdr:x>
      <cdr:y>0.07341</cdr:y>
    </cdr:from>
    <cdr:to>
      <cdr:x>0.45975</cdr:x>
      <cdr:y>0.08359</cdr:y>
    </cdr:to>
    <cdr:sp macro="" textlink="">
      <cdr:nvSpPr>
        <cdr:cNvPr id="25" name="Oval 24"/>
        <cdr:cNvSpPr/>
      </cdr:nvSpPr>
      <cdr:spPr bwMode="auto">
        <a:xfrm xmlns:a="http://schemas.openxmlformats.org/drawingml/2006/main">
          <a:off x="4176020" y="4120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0.45657</cdr:x>
      <cdr:y>0.0825</cdr:y>
    </cdr:from>
    <cdr:to>
      <cdr:x>0.46278</cdr:x>
      <cdr:y>0.09268</cdr:y>
    </cdr:to>
    <cdr:sp macro="" textlink="">
      <cdr:nvSpPr>
        <cdr:cNvPr id="26" name="Oval 25"/>
        <cdr:cNvSpPr/>
      </cdr:nvSpPr>
      <cdr:spPr bwMode="auto">
        <a:xfrm xmlns:a="http://schemas.openxmlformats.org/drawingml/2006/main">
          <a:off x="4203860" y="4630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0.45706</cdr:x>
      <cdr:y>0.08447</cdr:y>
    </cdr:from>
    <cdr:to>
      <cdr:x>0.46326</cdr:x>
      <cdr:y>0.09465</cdr:y>
    </cdr:to>
    <cdr:sp macro="" textlink="">
      <cdr:nvSpPr>
        <cdr:cNvPr id="27" name="Oval 26"/>
        <cdr:cNvSpPr/>
      </cdr:nvSpPr>
      <cdr:spPr bwMode="auto">
        <a:xfrm xmlns:a="http://schemas.openxmlformats.org/drawingml/2006/main">
          <a:off x="4208346" y="4741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0.45727</cdr:x>
      <cdr:y>0.086</cdr:y>
    </cdr:from>
    <cdr:to>
      <cdr:x>0.46347</cdr:x>
      <cdr:y>0.09618</cdr:y>
    </cdr:to>
    <cdr:sp macro="" textlink="">
      <cdr:nvSpPr>
        <cdr:cNvPr id="28" name="Oval 27"/>
        <cdr:cNvSpPr/>
      </cdr:nvSpPr>
      <cdr:spPr bwMode="auto">
        <a:xfrm xmlns:a="http://schemas.openxmlformats.org/drawingml/2006/main">
          <a:off x="4210272" y="4827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0.4562</cdr:x>
      <cdr:y>0.08098</cdr:y>
    </cdr:from>
    <cdr:to>
      <cdr:x>0.46241</cdr:x>
      <cdr:y>0.09116</cdr:y>
    </cdr:to>
    <cdr:sp macro="" textlink="">
      <cdr:nvSpPr>
        <cdr:cNvPr id="29" name="Oval 28"/>
        <cdr:cNvSpPr/>
      </cdr:nvSpPr>
      <cdr:spPr bwMode="auto">
        <a:xfrm xmlns:a="http://schemas.openxmlformats.org/drawingml/2006/main">
          <a:off x="4200496" y="4545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0.45675</cdr:x>
      <cdr:y>0.08318</cdr:y>
    </cdr:from>
    <cdr:to>
      <cdr:x>0.46296</cdr:x>
      <cdr:y>0.09336</cdr:y>
    </cdr:to>
    <cdr:sp macro="" textlink="">
      <cdr:nvSpPr>
        <cdr:cNvPr id="30" name="Oval 29"/>
        <cdr:cNvSpPr/>
      </cdr:nvSpPr>
      <cdr:spPr bwMode="auto">
        <a:xfrm xmlns:a="http://schemas.openxmlformats.org/drawingml/2006/main">
          <a:off x="4205512" y="4669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0.4571</cdr:x>
      <cdr:y>0.08464</cdr:y>
    </cdr:from>
    <cdr:to>
      <cdr:x>0.46331</cdr:x>
      <cdr:y>0.09482</cdr:y>
    </cdr:to>
    <cdr:sp macro="" textlink="">
      <cdr:nvSpPr>
        <cdr:cNvPr id="31" name="Oval 30"/>
        <cdr:cNvSpPr/>
      </cdr:nvSpPr>
      <cdr:spPr bwMode="auto">
        <a:xfrm xmlns:a="http://schemas.openxmlformats.org/drawingml/2006/main">
          <a:off x="4208742" y="4751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0.45584</cdr:x>
      <cdr:y>0.08121</cdr:y>
    </cdr:from>
    <cdr:to>
      <cdr:x>0.46205</cdr:x>
      <cdr:y>0.09139</cdr:y>
    </cdr:to>
    <cdr:sp macro="" textlink="">
      <cdr:nvSpPr>
        <cdr:cNvPr id="12320" name="Oval 12319"/>
        <cdr:cNvSpPr/>
      </cdr:nvSpPr>
      <cdr:spPr bwMode="auto">
        <a:xfrm xmlns:a="http://schemas.openxmlformats.org/drawingml/2006/main">
          <a:off x="4197154" y="4558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0.45616</cdr:x>
      <cdr:y>0.08247</cdr:y>
    </cdr:from>
    <cdr:to>
      <cdr:x>0.46237</cdr:x>
      <cdr:y>0.09265</cdr:y>
    </cdr:to>
    <cdr:sp macro="" textlink="">
      <cdr:nvSpPr>
        <cdr:cNvPr id="12321" name="Oval 12320"/>
        <cdr:cNvSpPr/>
      </cdr:nvSpPr>
      <cdr:spPr bwMode="auto">
        <a:xfrm xmlns:a="http://schemas.openxmlformats.org/drawingml/2006/main">
          <a:off x="4200105" y="46294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0.45635</cdr:x>
      <cdr:y>0.08384</cdr:y>
    </cdr:from>
    <cdr:to>
      <cdr:x>0.46255</cdr:x>
      <cdr:y>0.09402</cdr:y>
    </cdr:to>
    <cdr:sp macro="" textlink="">
      <cdr:nvSpPr>
        <cdr:cNvPr id="12322" name="Oval 12321"/>
        <cdr:cNvSpPr/>
      </cdr:nvSpPr>
      <cdr:spPr bwMode="auto">
        <a:xfrm xmlns:a="http://schemas.openxmlformats.org/drawingml/2006/main">
          <a:off x="4201809" y="4706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0.45553</cdr:x>
      <cdr:y>0.07989</cdr:y>
    </cdr:from>
    <cdr:to>
      <cdr:x>0.46173</cdr:x>
      <cdr:y>0.09007</cdr:y>
    </cdr:to>
    <cdr:sp macro="" textlink="">
      <cdr:nvSpPr>
        <cdr:cNvPr id="12324" name="Oval 12323"/>
        <cdr:cNvSpPr/>
      </cdr:nvSpPr>
      <cdr:spPr bwMode="auto">
        <a:xfrm xmlns:a="http://schemas.openxmlformats.org/drawingml/2006/main">
          <a:off x="4194250" y="4484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0.45585</cdr:x>
      <cdr:y>0.08105</cdr:y>
    </cdr:from>
    <cdr:to>
      <cdr:x>0.46206</cdr:x>
      <cdr:y>0.09123</cdr:y>
    </cdr:to>
    <cdr:sp macro="" textlink="">
      <cdr:nvSpPr>
        <cdr:cNvPr id="12325" name="Oval 12324"/>
        <cdr:cNvSpPr/>
      </cdr:nvSpPr>
      <cdr:spPr bwMode="auto">
        <a:xfrm xmlns:a="http://schemas.openxmlformats.org/drawingml/2006/main">
          <a:off x="4197249" y="4549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0.45602</cdr:x>
      <cdr:y>0.08183</cdr:y>
    </cdr:from>
    <cdr:to>
      <cdr:x>0.46223</cdr:x>
      <cdr:y>0.09201</cdr:y>
    </cdr:to>
    <cdr:sp macro="" textlink="">
      <cdr:nvSpPr>
        <cdr:cNvPr id="12326" name="Oval 12325"/>
        <cdr:cNvSpPr/>
      </cdr:nvSpPr>
      <cdr:spPr bwMode="auto">
        <a:xfrm xmlns:a="http://schemas.openxmlformats.org/drawingml/2006/main">
          <a:off x="4198801" y="4593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0.45347</cdr:x>
      <cdr:y>0.07342</cdr:y>
    </cdr:from>
    <cdr:to>
      <cdr:x>0.45968</cdr:x>
      <cdr:y>0.0836</cdr:y>
    </cdr:to>
    <cdr:sp macro="" textlink="">
      <cdr:nvSpPr>
        <cdr:cNvPr id="12327" name="Oval 12326"/>
        <cdr:cNvSpPr/>
      </cdr:nvSpPr>
      <cdr:spPr bwMode="auto">
        <a:xfrm xmlns:a="http://schemas.openxmlformats.org/drawingml/2006/main">
          <a:off x="4175336" y="41212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0.45369</cdr:x>
      <cdr:y>0.07422</cdr:y>
    </cdr:from>
    <cdr:to>
      <cdr:x>0.4599</cdr:x>
      <cdr:y>0.0844</cdr:y>
    </cdr:to>
    <cdr:sp macro="" textlink="">
      <cdr:nvSpPr>
        <cdr:cNvPr id="12330" name="Oval 12329"/>
        <cdr:cNvSpPr/>
      </cdr:nvSpPr>
      <cdr:spPr bwMode="auto">
        <a:xfrm xmlns:a="http://schemas.openxmlformats.org/drawingml/2006/main">
          <a:off x="4177347" y="4166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0.45386</cdr:x>
      <cdr:y>0.07493</cdr:y>
    </cdr:from>
    <cdr:to>
      <cdr:x>0.46007</cdr:x>
      <cdr:y>0.08511</cdr:y>
    </cdr:to>
    <cdr:sp macro="" textlink="">
      <cdr:nvSpPr>
        <cdr:cNvPr id="12331" name="Oval 12330"/>
        <cdr:cNvSpPr/>
      </cdr:nvSpPr>
      <cdr:spPr bwMode="auto">
        <a:xfrm xmlns:a="http://schemas.openxmlformats.org/drawingml/2006/main">
          <a:off x="4178917" y="42059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0.45339</cdr:x>
      <cdr:y>0.07316</cdr:y>
    </cdr:from>
    <cdr:to>
      <cdr:x>0.45959</cdr:x>
      <cdr:y>0.08334</cdr:y>
    </cdr:to>
    <cdr:sp macro="" textlink="">
      <cdr:nvSpPr>
        <cdr:cNvPr id="12335" name="Oval 12334"/>
        <cdr:cNvSpPr/>
      </cdr:nvSpPr>
      <cdr:spPr bwMode="auto">
        <a:xfrm xmlns:a="http://schemas.openxmlformats.org/drawingml/2006/main">
          <a:off x="4174543" y="4106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0.45354</cdr:x>
      <cdr:y>0.07381</cdr:y>
    </cdr:from>
    <cdr:to>
      <cdr:x>0.45975</cdr:x>
      <cdr:y>0.08399</cdr:y>
    </cdr:to>
    <cdr:sp macro="" textlink="">
      <cdr:nvSpPr>
        <cdr:cNvPr id="12337" name="Oval 12336"/>
        <cdr:cNvSpPr/>
      </cdr:nvSpPr>
      <cdr:spPr bwMode="auto">
        <a:xfrm xmlns:a="http://schemas.openxmlformats.org/drawingml/2006/main">
          <a:off x="4176006" y="4143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cdr:x>
      <cdr:y>0.07446</cdr:y>
    </cdr:from>
    <cdr:to>
      <cdr:x>0.4599</cdr:x>
      <cdr:y>0.08464</cdr:y>
    </cdr:to>
    <cdr:sp macro="" textlink="">
      <cdr:nvSpPr>
        <cdr:cNvPr id="12339" name="Oval 12338"/>
        <cdr:cNvSpPr/>
      </cdr:nvSpPr>
      <cdr:spPr bwMode="auto">
        <a:xfrm xmlns:a="http://schemas.openxmlformats.org/drawingml/2006/main">
          <a:off x="4177405" y="4179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0.45786</cdr:x>
      <cdr:y>0.0859</cdr:y>
    </cdr:from>
    <cdr:to>
      <cdr:x>0.46407</cdr:x>
      <cdr:y>0.09608</cdr:y>
    </cdr:to>
    <cdr:sp macro="" textlink="">
      <cdr:nvSpPr>
        <cdr:cNvPr id="12340" name="Oval 12339"/>
        <cdr:cNvSpPr/>
      </cdr:nvSpPr>
      <cdr:spPr bwMode="auto">
        <a:xfrm xmlns:a="http://schemas.openxmlformats.org/drawingml/2006/main">
          <a:off x="4215759" y="4821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0.45874</cdr:x>
      <cdr:y>0.08941</cdr:y>
    </cdr:from>
    <cdr:to>
      <cdr:x>0.46495</cdr:x>
      <cdr:y>0.09959</cdr:y>
    </cdr:to>
    <cdr:sp macro="" textlink="">
      <cdr:nvSpPr>
        <cdr:cNvPr id="12348" name="Oval 12347"/>
        <cdr:cNvSpPr/>
      </cdr:nvSpPr>
      <cdr:spPr bwMode="auto">
        <a:xfrm xmlns:a="http://schemas.openxmlformats.org/drawingml/2006/main">
          <a:off x="4223880" y="5018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0.45838</cdr:x>
      <cdr:y>0.08789</cdr:y>
    </cdr:from>
    <cdr:to>
      <cdr:x>0.46458</cdr:x>
      <cdr:y>0.09807</cdr:y>
    </cdr:to>
    <cdr:sp macro="" textlink="">
      <cdr:nvSpPr>
        <cdr:cNvPr id="12383" name="Oval 12382"/>
        <cdr:cNvSpPr/>
      </cdr:nvSpPr>
      <cdr:spPr bwMode="auto">
        <a:xfrm xmlns:a="http://schemas.openxmlformats.org/drawingml/2006/main">
          <a:off x="4220515" y="4933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0.45765</cdr:x>
      <cdr:y>0.08557</cdr:y>
    </cdr:from>
    <cdr:to>
      <cdr:x>0.46386</cdr:x>
      <cdr:y>0.09576</cdr:y>
    </cdr:to>
    <cdr:sp macro="" textlink="">
      <cdr:nvSpPr>
        <cdr:cNvPr id="12384" name="Oval 12383"/>
        <cdr:cNvSpPr/>
      </cdr:nvSpPr>
      <cdr:spPr bwMode="auto">
        <a:xfrm xmlns:a="http://schemas.openxmlformats.org/drawingml/2006/main">
          <a:off x="4213814" y="4803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0.45812</cdr:x>
      <cdr:y>0.08738</cdr:y>
    </cdr:from>
    <cdr:to>
      <cdr:x>0.46432</cdr:x>
      <cdr:y>0.09756</cdr:y>
    </cdr:to>
    <cdr:sp macro="" textlink="">
      <cdr:nvSpPr>
        <cdr:cNvPr id="12385" name="Oval 12384"/>
        <cdr:cNvSpPr/>
      </cdr:nvSpPr>
      <cdr:spPr bwMode="auto">
        <a:xfrm xmlns:a="http://schemas.openxmlformats.org/drawingml/2006/main">
          <a:off x="4218102" y="4905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0.45832</cdr:x>
      <cdr:y>0.08889</cdr:y>
    </cdr:from>
    <cdr:to>
      <cdr:x>0.46453</cdr:x>
      <cdr:y>0.09907</cdr:y>
    </cdr:to>
    <cdr:sp macro="" textlink="">
      <cdr:nvSpPr>
        <cdr:cNvPr id="12386" name="Oval 12385"/>
        <cdr:cNvSpPr/>
      </cdr:nvSpPr>
      <cdr:spPr bwMode="auto">
        <a:xfrm xmlns:a="http://schemas.openxmlformats.org/drawingml/2006/main">
          <a:off x="4219991" y="49897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13BIM05-22_23.0-26.0cm_Set2_Run3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96.5%</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3.5%</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2.9%</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68.4%</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12.1%</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1.3%</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10.6%</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2.5%</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0.6%</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0.3%</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0.3%</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0.4%</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0.6%</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9"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L76"/>
  <sheetViews>
    <sheetView showGridLines="0" tabSelected="1" zoomScale="66" zoomScaleNormal="66" workbookViewId="0">
      <pane xSplit="2" topLeftCell="BI1" activePane="topRight" state="frozen"/>
      <selection pane="topRight" activeCell="A42" sqref="A42"/>
    </sheetView>
  </sheetViews>
  <sheetFormatPr defaultColWidth="28.7109375" defaultRowHeight="12.75" x14ac:dyDescent="0.2"/>
  <cols>
    <col min="1" max="1" width="16" style="14" customWidth="1"/>
    <col min="2" max="2" width="24.28515625" style="14" customWidth="1"/>
    <col min="3" max="66" width="41.85546875" style="14" customWidth="1"/>
    <col min="67" max="16384" width="28.7109375" style="14"/>
  </cols>
  <sheetData>
    <row r="2" spans="1:272" ht="15.75" x14ac:dyDescent="0.25">
      <c r="B2" s="15" t="s">
        <v>41</v>
      </c>
    </row>
    <row r="3" spans="1:272" ht="13.5" thickBot="1" x14ac:dyDescent="0.25">
      <c r="B3" s="14" t="s">
        <v>144</v>
      </c>
    </row>
    <row r="4" spans="1:272" s="17" customFormat="1" ht="14.25" customHeight="1" thickBot="1" x14ac:dyDescent="0.25">
      <c r="A4" s="14"/>
      <c r="B4" s="14"/>
      <c r="C4" s="16" t="s">
        <v>145</v>
      </c>
      <c r="D4" s="17" t="s">
        <v>146</v>
      </c>
      <c r="E4" s="17" t="s">
        <v>147</v>
      </c>
      <c r="F4" s="17" t="s">
        <v>148</v>
      </c>
      <c r="G4" s="17" t="s">
        <v>149</v>
      </c>
      <c r="H4" s="17" t="s">
        <v>150</v>
      </c>
      <c r="I4" s="192" t="s">
        <v>260</v>
      </c>
      <c r="J4" s="17" t="s">
        <v>259</v>
      </c>
      <c r="K4" s="17" t="s">
        <v>151</v>
      </c>
      <c r="L4" s="17" t="s">
        <v>152</v>
      </c>
      <c r="M4" s="17" t="s">
        <v>153</v>
      </c>
      <c r="N4" s="17" t="s">
        <v>154</v>
      </c>
      <c r="O4" s="17" t="s">
        <v>155</v>
      </c>
      <c r="P4" s="17" t="s">
        <v>156</v>
      </c>
      <c r="Q4" s="192" t="s">
        <v>260</v>
      </c>
      <c r="R4" s="17" t="s">
        <v>259</v>
      </c>
      <c r="S4" s="17" t="s">
        <v>157</v>
      </c>
      <c r="T4" s="17" t="s">
        <v>158</v>
      </c>
      <c r="U4" s="17" t="s">
        <v>159</v>
      </c>
      <c r="V4" s="17" t="s">
        <v>160</v>
      </c>
      <c r="W4" s="17" t="s">
        <v>161</v>
      </c>
      <c r="X4" s="17" t="s">
        <v>162</v>
      </c>
      <c r="Y4" s="192" t="s">
        <v>260</v>
      </c>
      <c r="Z4" s="17" t="s">
        <v>259</v>
      </c>
      <c r="AA4" s="17" t="s">
        <v>163</v>
      </c>
      <c r="AB4" s="17" t="s">
        <v>164</v>
      </c>
      <c r="AC4" s="17" t="s">
        <v>165</v>
      </c>
      <c r="AD4" s="17" t="s">
        <v>166</v>
      </c>
      <c r="AE4" s="17" t="s">
        <v>167</v>
      </c>
      <c r="AF4" s="17" t="s">
        <v>168</v>
      </c>
      <c r="AG4" s="192" t="s">
        <v>260</v>
      </c>
      <c r="AH4" s="17" t="s">
        <v>259</v>
      </c>
      <c r="AI4" s="17" t="s">
        <v>169</v>
      </c>
      <c r="AJ4" s="17" t="s">
        <v>170</v>
      </c>
      <c r="AK4" s="17" t="s">
        <v>171</v>
      </c>
      <c r="AL4" s="17" t="s">
        <v>172</v>
      </c>
      <c r="AM4" s="17" t="s">
        <v>173</v>
      </c>
      <c r="AN4" s="17" t="s">
        <v>174</v>
      </c>
      <c r="AO4" s="192" t="s">
        <v>260</v>
      </c>
      <c r="AP4" s="17" t="s">
        <v>259</v>
      </c>
      <c r="AQ4" s="17" t="s">
        <v>175</v>
      </c>
      <c r="AR4" s="17" t="s">
        <v>176</v>
      </c>
      <c r="AS4" s="17" t="s">
        <v>177</v>
      </c>
      <c r="AT4" s="17" t="s">
        <v>178</v>
      </c>
      <c r="AU4" s="17" t="s">
        <v>179</v>
      </c>
      <c r="AV4" s="17" t="s">
        <v>180</v>
      </c>
      <c r="AW4" s="192" t="s">
        <v>260</v>
      </c>
      <c r="AX4" s="17" t="s">
        <v>259</v>
      </c>
      <c r="AY4" s="17" t="s">
        <v>181</v>
      </c>
      <c r="AZ4" s="17" t="s">
        <v>182</v>
      </c>
      <c r="BA4" s="17" t="s">
        <v>183</v>
      </c>
      <c r="BB4" s="17" t="s">
        <v>184</v>
      </c>
      <c r="BC4" s="17" t="s">
        <v>185</v>
      </c>
      <c r="BD4" s="17" t="s">
        <v>186</v>
      </c>
      <c r="BE4" s="192" t="s">
        <v>260</v>
      </c>
      <c r="BF4" s="17" t="s">
        <v>259</v>
      </c>
      <c r="BG4" s="17" t="s">
        <v>187</v>
      </c>
      <c r="BH4" s="17" t="s">
        <v>188</v>
      </c>
      <c r="BI4" s="17" t="s">
        <v>189</v>
      </c>
      <c r="BJ4" s="17" t="s">
        <v>190</v>
      </c>
      <c r="BK4" s="17" t="s">
        <v>191</v>
      </c>
      <c r="BL4" s="17" t="s">
        <v>192</v>
      </c>
      <c r="BM4" s="192" t="s">
        <v>260</v>
      </c>
      <c r="BN4" s="17" t="s">
        <v>259</v>
      </c>
    </row>
    <row r="5" spans="1:272" s="20" customFormat="1" ht="13.5" customHeight="1" x14ac:dyDescent="0.2">
      <c r="A5" s="34"/>
      <c r="B5" s="50" t="s">
        <v>45</v>
      </c>
      <c r="C5" s="18" t="s">
        <v>193</v>
      </c>
      <c r="D5" s="19" t="s">
        <v>201</v>
      </c>
      <c r="E5" s="19" t="s">
        <v>206</v>
      </c>
      <c r="F5" s="19" t="s">
        <v>207</v>
      </c>
      <c r="G5" s="19" t="s">
        <v>208</v>
      </c>
      <c r="H5" s="19" t="s">
        <v>209</v>
      </c>
      <c r="I5" s="19"/>
      <c r="J5" s="19"/>
      <c r="K5" s="19" t="s">
        <v>211</v>
      </c>
      <c r="L5" s="19" t="s">
        <v>212</v>
      </c>
      <c r="M5" s="19" t="s">
        <v>213</v>
      </c>
      <c r="N5" s="19" t="s">
        <v>214</v>
      </c>
      <c r="O5" s="19" t="s">
        <v>215</v>
      </c>
      <c r="P5" s="19" t="s">
        <v>216</v>
      </c>
      <c r="Q5" s="19"/>
      <c r="R5" s="19"/>
      <c r="S5" s="19" t="s">
        <v>217</v>
      </c>
      <c r="T5" s="19" t="s">
        <v>218</v>
      </c>
      <c r="U5" s="19" t="s">
        <v>219</v>
      </c>
      <c r="V5" s="19" t="s">
        <v>220</v>
      </c>
      <c r="W5" s="19" t="s">
        <v>221</v>
      </c>
      <c r="X5" s="19" t="s">
        <v>222</v>
      </c>
      <c r="Y5" s="19"/>
      <c r="Z5" s="19"/>
      <c r="AA5" s="19" t="s">
        <v>223</v>
      </c>
      <c r="AB5" s="19" t="s">
        <v>224</v>
      </c>
      <c r="AC5" s="19" t="s">
        <v>225</v>
      </c>
      <c r="AD5" s="19" t="s">
        <v>226</v>
      </c>
      <c r="AE5" s="19" t="s">
        <v>227</v>
      </c>
      <c r="AF5" s="19" t="s">
        <v>228</v>
      </c>
      <c r="AG5" s="19"/>
      <c r="AH5" s="19"/>
      <c r="AI5" s="19" t="s">
        <v>230</v>
      </c>
      <c r="AJ5" s="19" t="s">
        <v>234</v>
      </c>
      <c r="AK5" s="19" t="s">
        <v>235</v>
      </c>
      <c r="AL5" s="19" t="s">
        <v>236</v>
      </c>
      <c r="AM5" s="19" t="s">
        <v>238</v>
      </c>
      <c r="AN5" s="19" t="s">
        <v>239</v>
      </c>
      <c r="AO5" s="19"/>
      <c r="AP5" s="19"/>
      <c r="AQ5" s="19" t="s">
        <v>240</v>
      </c>
      <c r="AR5" s="19" t="s">
        <v>241</v>
      </c>
      <c r="AS5" s="19" t="s">
        <v>242</v>
      </c>
      <c r="AT5" s="19" t="s">
        <v>243</v>
      </c>
      <c r="AU5" s="19" t="s">
        <v>244</v>
      </c>
      <c r="AV5" s="19" t="s">
        <v>245</v>
      </c>
      <c r="AW5" s="19"/>
      <c r="AX5" s="19"/>
      <c r="AY5" s="19" t="s">
        <v>246</v>
      </c>
      <c r="AZ5" s="19" t="s">
        <v>247</v>
      </c>
      <c r="BA5" s="19" t="s">
        <v>248</v>
      </c>
      <c r="BB5" s="19" t="s">
        <v>249</v>
      </c>
      <c r="BC5" s="19" t="s">
        <v>250</v>
      </c>
      <c r="BD5" s="19" t="s">
        <v>251</v>
      </c>
      <c r="BE5" s="19"/>
      <c r="BF5" s="19"/>
      <c r="BG5" s="19" t="s">
        <v>252</v>
      </c>
      <c r="BH5" s="19" t="s">
        <v>253</v>
      </c>
      <c r="BI5" s="19" t="s">
        <v>254</v>
      </c>
      <c r="BJ5" s="19" t="s">
        <v>255</v>
      </c>
      <c r="BK5" s="19" t="s">
        <v>256</v>
      </c>
      <c r="BL5" s="19" t="s">
        <v>258</v>
      </c>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row>
    <row r="6" spans="1:272" s="26" customFormat="1" ht="13.5" customHeight="1" x14ac:dyDescent="0.2">
      <c r="A6" s="34"/>
      <c r="B6" s="186" t="s">
        <v>133</v>
      </c>
      <c r="C6" s="25"/>
    </row>
    <row r="7" spans="1:272" s="22" customFormat="1" ht="13.5" customHeight="1" x14ac:dyDescent="0.2">
      <c r="A7" s="34"/>
      <c r="B7" s="51" t="s">
        <v>1</v>
      </c>
      <c r="C7" s="21" t="s">
        <v>198</v>
      </c>
      <c r="D7" s="22" t="s">
        <v>204</v>
      </c>
      <c r="E7" s="22" t="s">
        <v>198</v>
      </c>
      <c r="F7" s="22" t="s">
        <v>198</v>
      </c>
      <c r="G7" s="22" t="s">
        <v>204</v>
      </c>
      <c r="H7" s="22" t="s">
        <v>198</v>
      </c>
      <c r="K7" s="22" t="s">
        <v>204</v>
      </c>
      <c r="L7" s="22" t="s">
        <v>204</v>
      </c>
      <c r="M7" s="22" t="s">
        <v>198</v>
      </c>
      <c r="N7" s="22" t="s">
        <v>198</v>
      </c>
      <c r="O7" s="22" t="s">
        <v>198</v>
      </c>
      <c r="P7" s="22" t="s">
        <v>198</v>
      </c>
      <c r="S7" s="22" t="s">
        <v>198</v>
      </c>
      <c r="T7" s="22" t="s">
        <v>198</v>
      </c>
      <c r="U7" s="22" t="s">
        <v>198</v>
      </c>
      <c r="V7" s="22" t="s">
        <v>198</v>
      </c>
      <c r="W7" s="22" t="s">
        <v>198</v>
      </c>
      <c r="X7" s="22" t="s">
        <v>198</v>
      </c>
      <c r="AA7" s="22" t="s">
        <v>198</v>
      </c>
      <c r="AB7" s="22" t="s">
        <v>198</v>
      </c>
      <c r="AC7" s="22" t="s">
        <v>198</v>
      </c>
      <c r="AD7" s="22" t="s">
        <v>204</v>
      </c>
      <c r="AE7" s="22" t="s">
        <v>204</v>
      </c>
      <c r="AF7" s="22" t="s">
        <v>204</v>
      </c>
      <c r="AI7" s="22" t="s">
        <v>232</v>
      </c>
      <c r="AJ7" s="22" t="s">
        <v>232</v>
      </c>
      <c r="AK7" s="22" t="s">
        <v>232</v>
      </c>
      <c r="AL7" s="22" t="s">
        <v>232</v>
      </c>
      <c r="AM7" s="22" t="s">
        <v>232</v>
      </c>
      <c r="AN7" s="22" t="s">
        <v>232</v>
      </c>
      <c r="AQ7" s="22" t="s">
        <v>204</v>
      </c>
      <c r="AR7" s="22" t="s">
        <v>204</v>
      </c>
      <c r="AS7" s="22" t="s">
        <v>204</v>
      </c>
      <c r="AT7" s="22" t="s">
        <v>204</v>
      </c>
      <c r="AU7" s="22" t="s">
        <v>204</v>
      </c>
      <c r="AV7" s="22" t="s">
        <v>204</v>
      </c>
      <c r="AY7" s="22" t="s">
        <v>204</v>
      </c>
      <c r="AZ7" s="22" t="s">
        <v>204</v>
      </c>
      <c r="BA7" s="22" t="s">
        <v>204</v>
      </c>
      <c r="BB7" s="22" t="s">
        <v>204</v>
      </c>
      <c r="BC7" s="22" t="s">
        <v>204</v>
      </c>
      <c r="BD7" s="22" t="s">
        <v>204</v>
      </c>
      <c r="BG7" s="22" t="s">
        <v>198</v>
      </c>
      <c r="BH7" s="22" t="s">
        <v>198</v>
      </c>
      <c r="BI7" s="22" t="s">
        <v>198</v>
      </c>
      <c r="BJ7" s="22" t="s">
        <v>198</v>
      </c>
      <c r="BK7" s="22" t="s">
        <v>198</v>
      </c>
      <c r="BL7" s="22" t="s">
        <v>198</v>
      </c>
    </row>
    <row r="8" spans="1:272" s="39" customFormat="1" ht="13.5" customHeight="1" x14ac:dyDescent="0.2">
      <c r="A8" s="34"/>
      <c r="B8" s="51" t="s">
        <v>46</v>
      </c>
      <c r="C8" s="38" t="s">
        <v>199</v>
      </c>
      <c r="D8" s="39" t="s">
        <v>199</v>
      </c>
      <c r="E8" s="39" t="s">
        <v>199</v>
      </c>
      <c r="F8" s="39" t="s">
        <v>199</v>
      </c>
      <c r="G8" s="39" t="s">
        <v>199</v>
      </c>
      <c r="H8" s="39" t="s">
        <v>199</v>
      </c>
      <c r="K8" s="39" t="s">
        <v>199</v>
      </c>
      <c r="L8" s="39" t="s">
        <v>199</v>
      </c>
      <c r="M8" s="39" t="s">
        <v>199</v>
      </c>
      <c r="N8" s="39" t="s">
        <v>199</v>
      </c>
      <c r="O8" s="39" t="s">
        <v>199</v>
      </c>
      <c r="P8" s="39" t="s">
        <v>199</v>
      </c>
      <c r="S8" s="39" t="s">
        <v>199</v>
      </c>
      <c r="T8" s="39" t="s">
        <v>199</v>
      </c>
      <c r="U8" s="39" t="s">
        <v>199</v>
      </c>
      <c r="V8" s="39" t="s">
        <v>199</v>
      </c>
      <c r="W8" s="39" t="s">
        <v>199</v>
      </c>
      <c r="X8" s="39" t="s">
        <v>199</v>
      </c>
      <c r="AA8" s="39" t="s">
        <v>199</v>
      </c>
      <c r="AB8" s="39" t="s">
        <v>199</v>
      </c>
      <c r="AC8" s="39" t="s">
        <v>199</v>
      </c>
      <c r="AD8" s="39" t="s">
        <v>199</v>
      </c>
      <c r="AE8" s="39" t="s">
        <v>199</v>
      </c>
      <c r="AF8" s="39" t="s">
        <v>199</v>
      </c>
      <c r="AI8" s="39" t="s">
        <v>199</v>
      </c>
      <c r="AJ8" s="39" t="s">
        <v>199</v>
      </c>
      <c r="AK8" s="39" t="s">
        <v>199</v>
      </c>
      <c r="AL8" s="39" t="s">
        <v>199</v>
      </c>
      <c r="AM8" s="39" t="s">
        <v>199</v>
      </c>
      <c r="AN8" s="39" t="s">
        <v>199</v>
      </c>
      <c r="AQ8" s="39" t="s">
        <v>199</v>
      </c>
      <c r="AR8" s="39" t="s">
        <v>199</v>
      </c>
      <c r="AS8" s="39" t="s">
        <v>199</v>
      </c>
      <c r="AT8" s="39" t="s">
        <v>199</v>
      </c>
      <c r="AU8" s="39" t="s">
        <v>199</v>
      </c>
      <c r="AV8" s="39" t="s">
        <v>199</v>
      </c>
      <c r="AY8" s="39" t="s">
        <v>199</v>
      </c>
      <c r="AZ8" s="39" t="s">
        <v>199</v>
      </c>
      <c r="BA8" s="39" t="s">
        <v>199</v>
      </c>
      <c r="BB8" s="39" t="s">
        <v>199</v>
      </c>
      <c r="BC8" s="39" t="s">
        <v>199</v>
      </c>
      <c r="BD8" s="39" t="s">
        <v>199</v>
      </c>
      <c r="BG8" s="39" t="s">
        <v>199</v>
      </c>
      <c r="BH8" s="39" t="s">
        <v>199</v>
      </c>
      <c r="BI8" s="39" t="s">
        <v>199</v>
      </c>
      <c r="BJ8" s="39" t="s">
        <v>199</v>
      </c>
      <c r="BK8" s="39" t="s">
        <v>199</v>
      </c>
      <c r="BL8" s="39" t="s">
        <v>199</v>
      </c>
    </row>
    <row r="9" spans="1:272" s="39" customFormat="1" ht="13.5" customHeight="1" thickBot="1" x14ac:dyDescent="0.25">
      <c r="A9" s="34"/>
      <c r="B9" s="52" t="s">
        <v>47</v>
      </c>
      <c r="C9" s="38" t="s">
        <v>200</v>
      </c>
      <c r="D9" s="39" t="s">
        <v>205</v>
      </c>
      <c r="E9" s="39" t="s">
        <v>200</v>
      </c>
      <c r="F9" s="39" t="s">
        <v>200</v>
      </c>
      <c r="G9" s="39" t="s">
        <v>205</v>
      </c>
      <c r="H9" s="39" t="s">
        <v>200</v>
      </c>
      <c r="K9" s="39" t="s">
        <v>205</v>
      </c>
      <c r="L9" s="39" t="s">
        <v>205</v>
      </c>
      <c r="M9" s="39" t="s">
        <v>200</v>
      </c>
      <c r="N9" s="39" t="s">
        <v>200</v>
      </c>
      <c r="O9" s="39" t="s">
        <v>200</v>
      </c>
      <c r="P9" s="39" t="s">
        <v>200</v>
      </c>
      <c r="S9" s="39" t="s">
        <v>200</v>
      </c>
      <c r="T9" s="39" t="s">
        <v>200</v>
      </c>
      <c r="U9" s="39" t="s">
        <v>200</v>
      </c>
      <c r="V9" s="39" t="s">
        <v>200</v>
      </c>
      <c r="W9" s="39" t="s">
        <v>200</v>
      </c>
      <c r="X9" s="39" t="s">
        <v>200</v>
      </c>
      <c r="AA9" s="39" t="s">
        <v>200</v>
      </c>
      <c r="AB9" s="39" t="s">
        <v>200</v>
      </c>
      <c r="AC9" s="39" t="s">
        <v>200</v>
      </c>
      <c r="AD9" s="39" t="s">
        <v>205</v>
      </c>
      <c r="AE9" s="39" t="s">
        <v>205</v>
      </c>
      <c r="AF9" s="39" t="s">
        <v>205</v>
      </c>
      <c r="AI9" s="39" t="s">
        <v>233</v>
      </c>
      <c r="AJ9" s="39" t="s">
        <v>233</v>
      </c>
      <c r="AK9" s="39" t="s">
        <v>233</v>
      </c>
      <c r="AL9" s="39" t="s">
        <v>233</v>
      </c>
      <c r="AM9" s="39" t="s">
        <v>233</v>
      </c>
      <c r="AN9" s="39" t="s">
        <v>233</v>
      </c>
      <c r="AQ9" s="39" t="s">
        <v>205</v>
      </c>
      <c r="AR9" s="39" t="s">
        <v>205</v>
      </c>
      <c r="AS9" s="39" t="s">
        <v>205</v>
      </c>
      <c r="AT9" s="39" t="s">
        <v>205</v>
      </c>
      <c r="AU9" s="39" t="s">
        <v>205</v>
      </c>
      <c r="AV9" s="39" t="s">
        <v>205</v>
      </c>
      <c r="AY9" s="39" t="s">
        <v>205</v>
      </c>
      <c r="AZ9" s="39" t="s">
        <v>205</v>
      </c>
      <c r="BA9" s="39" t="s">
        <v>205</v>
      </c>
      <c r="BB9" s="39" t="s">
        <v>205</v>
      </c>
      <c r="BC9" s="39" t="s">
        <v>205</v>
      </c>
      <c r="BD9" s="39" t="s">
        <v>205</v>
      </c>
      <c r="BG9" s="39" t="s">
        <v>200</v>
      </c>
      <c r="BH9" s="39" t="s">
        <v>200</v>
      </c>
      <c r="BI9" s="39" t="s">
        <v>200</v>
      </c>
      <c r="BJ9" s="39" t="s">
        <v>200</v>
      </c>
      <c r="BK9" s="39" t="s">
        <v>200</v>
      </c>
      <c r="BL9" s="39" t="s">
        <v>200</v>
      </c>
    </row>
    <row r="10" spans="1:272" s="41" customFormat="1" ht="13.5" customHeight="1" x14ac:dyDescent="0.2">
      <c r="A10" s="35" t="s">
        <v>2</v>
      </c>
      <c r="B10" s="40" t="s">
        <v>122</v>
      </c>
      <c r="C10" s="62">
        <v>201.92614676877099</v>
      </c>
      <c r="D10" s="63">
        <v>199.01272706885601</v>
      </c>
      <c r="E10" s="63">
        <v>201.768625821916</v>
      </c>
      <c r="F10" s="63">
        <v>204.457299862898</v>
      </c>
      <c r="G10" s="63">
        <v>201.095357341294</v>
      </c>
      <c r="H10" s="63">
        <v>205.49285955345201</v>
      </c>
      <c r="I10" s="63">
        <v>202.29216940286452</v>
      </c>
      <c r="J10" s="63">
        <v>2.141937554787781</v>
      </c>
      <c r="K10" s="63">
        <v>200.684741816089</v>
      </c>
      <c r="L10" s="63">
        <v>199.636131686238</v>
      </c>
      <c r="M10" s="63">
        <v>203.01956875944799</v>
      </c>
      <c r="N10" s="63">
        <v>220.01879032130699</v>
      </c>
      <c r="O10" s="63">
        <v>219.48895804183201</v>
      </c>
      <c r="P10" s="63">
        <v>214.17626631068001</v>
      </c>
      <c r="Q10" s="63">
        <v>209.50407615593232</v>
      </c>
      <c r="R10" s="63">
        <v>8.6534411606692618</v>
      </c>
      <c r="S10" s="63">
        <v>233.23353069310301</v>
      </c>
      <c r="T10" s="63">
        <v>232.932810939717</v>
      </c>
      <c r="U10" s="63">
        <v>233.89742320996399</v>
      </c>
      <c r="V10" s="63">
        <v>245.90786477376699</v>
      </c>
      <c r="W10" s="63">
        <v>248.00105818688701</v>
      </c>
      <c r="X10" s="63">
        <v>248.13708599544699</v>
      </c>
      <c r="Y10" s="63">
        <v>240.35162896648083</v>
      </c>
      <c r="Z10" s="63">
        <v>7.0399079158893221</v>
      </c>
      <c r="AA10" s="63">
        <v>219.95166943646899</v>
      </c>
      <c r="AB10" s="63">
        <v>218.35711141800201</v>
      </c>
      <c r="AC10" s="63">
        <v>219.85061519960601</v>
      </c>
      <c r="AD10" s="63">
        <v>208.55514271852101</v>
      </c>
      <c r="AE10" s="63">
        <v>207.32260857709099</v>
      </c>
      <c r="AF10" s="63">
        <v>207.48171088047599</v>
      </c>
      <c r="AG10" s="63">
        <v>213.58647637169415</v>
      </c>
      <c r="AH10" s="63">
        <v>5.8357032785668999</v>
      </c>
      <c r="AI10" s="63">
        <v>250.60517765432499</v>
      </c>
      <c r="AJ10" s="63">
        <v>246.11602532849301</v>
      </c>
      <c r="AK10" s="63">
        <v>247.28503312571101</v>
      </c>
      <c r="AL10" s="63">
        <v>273.03992558760802</v>
      </c>
      <c r="AM10" s="63">
        <v>263.93821420075301</v>
      </c>
      <c r="AN10" s="63">
        <v>264.58474402725301</v>
      </c>
      <c r="AO10" s="63">
        <v>257.5948533206905</v>
      </c>
      <c r="AP10" s="63">
        <v>10.120593750063506</v>
      </c>
      <c r="AQ10" s="63">
        <v>160.75838391036399</v>
      </c>
      <c r="AR10" s="63">
        <v>160.47340384087201</v>
      </c>
      <c r="AS10" s="63">
        <v>160.16844090591201</v>
      </c>
      <c r="AT10" s="63">
        <v>176.62229182498899</v>
      </c>
      <c r="AU10" s="63">
        <v>175.912591040678</v>
      </c>
      <c r="AV10" s="63">
        <v>174.67379604202301</v>
      </c>
      <c r="AW10" s="63">
        <v>168.10148459413966</v>
      </c>
      <c r="AX10" s="63">
        <v>7.6578363278212525</v>
      </c>
      <c r="AY10" s="63">
        <v>166.11324352559501</v>
      </c>
      <c r="AZ10" s="63">
        <v>166.032790668232</v>
      </c>
      <c r="BA10" s="63">
        <v>165.68112981140001</v>
      </c>
      <c r="BB10" s="63">
        <v>165.111304463691</v>
      </c>
      <c r="BC10" s="63">
        <v>164.804775439342</v>
      </c>
      <c r="BD10" s="63">
        <v>164.627027571919</v>
      </c>
      <c r="BE10" s="63">
        <v>165.3950452466965</v>
      </c>
      <c r="BF10" s="63">
        <v>0.58068218428118423</v>
      </c>
      <c r="BG10" s="63">
        <v>228.50805689625301</v>
      </c>
      <c r="BH10" s="63">
        <v>227.27181423889101</v>
      </c>
      <c r="BI10" s="63">
        <v>232.83827672732801</v>
      </c>
      <c r="BJ10" s="63">
        <v>218.491364091143</v>
      </c>
      <c r="BK10" s="63">
        <v>219.549891633367</v>
      </c>
      <c r="BL10" s="63">
        <v>219.754270323512</v>
      </c>
      <c r="BM10" s="63">
        <v>224.40227898508235</v>
      </c>
      <c r="BN10" s="63">
        <v>5.4213507718463738</v>
      </c>
      <c r="BP10" s="63"/>
      <c r="BQ10" s="63"/>
      <c r="BR10" s="63"/>
      <c r="BS10" s="63"/>
      <c r="BT10" s="63"/>
      <c r="BU10" s="63"/>
      <c r="BV10" s="63"/>
      <c r="BW10" s="63"/>
      <c r="BX10" s="63"/>
      <c r="BY10" s="63"/>
      <c r="BZ10" s="63"/>
      <c r="CA10" s="63"/>
      <c r="CB10" s="63"/>
      <c r="CC10" s="63"/>
      <c r="CD10" s="63"/>
      <c r="CE10" s="169"/>
      <c r="CF10" s="169"/>
      <c r="CG10" s="169"/>
      <c r="CH10" s="169"/>
      <c r="CI10" s="63"/>
      <c r="CJ10" s="63"/>
      <c r="CK10" s="63"/>
      <c r="CL10" s="63"/>
      <c r="CM10" s="169"/>
      <c r="CN10" s="169"/>
      <c r="CO10" s="169"/>
      <c r="CP10" s="169"/>
      <c r="CQ10" s="63"/>
      <c r="CR10" s="63"/>
      <c r="CS10" s="169"/>
      <c r="CT10" s="169"/>
      <c r="CU10" s="169"/>
      <c r="CV10" s="169"/>
      <c r="CW10" s="169"/>
      <c r="CX10" s="169"/>
      <c r="CY10" s="169"/>
      <c r="CZ10" s="169"/>
      <c r="DA10" s="63"/>
      <c r="DB10" s="63"/>
      <c r="DC10" s="63"/>
      <c r="DD10" s="63"/>
      <c r="DF10" s="63"/>
      <c r="DG10" s="63"/>
      <c r="DH10" s="63"/>
      <c r="DI10" s="63"/>
      <c r="DJ10" s="63"/>
      <c r="DK10" s="63"/>
      <c r="DL10" s="63"/>
      <c r="DM10" s="63"/>
      <c r="DN10" s="63"/>
      <c r="DO10" s="63"/>
      <c r="DP10" s="63"/>
      <c r="DR10" s="63"/>
      <c r="DS10" s="63"/>
      <c r="DT10" s="63"/>
      <c r="DU10" s="63"/>
      <c r="DV10" s="63"/>
      <c r="DW10" s="63"/>
      <c r="DX10" s="63"/>
      <c r="DY10" s="63"/>
      <c r="DZ10" s="63"/>
      <c r="EA10" s="63"/>
      <c r="EB10" s="63"/>
      <c r="EC10" s="63"/>
      <c r="ED10" s="63"/>
      <c r="EE10" s="63"/>
      <c r="EF10" s="63"/>
      <c r="EG10" s="63"/>
      <c r="EH10" s="63"/>
      <c r="EI10" s="63"/>
      <c r="EJ10" s="63"/>
      <c r="EK10" s="63"/>
      <c r="EL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row>
    <row r="11" spans="1:272" s="24" customFormat="1" ht="13.5" customHeight="1" x14ac:dyDescent="0.2">
      <c r="A11" s="36" t="s">
        <v>100</v>
      </c>
      <c r="B11" s="33" t="s">
        <v>121</v>
      </c>
      <c r="C11" s="179">
        <v>183.36789404846499</v>
      </c>
      <c r="D11" s="56">
        <v>178.39439317251899</v>
      </c>
      <c r="E11" s="56">
        <v>184.58776897239599</v>
      </c>
      <c r="F11" s="56">
        <v>185.56844135714999</v>
      </c>
      <c r="G11" s="56">
        <v>176.493695506389</v>
      </c>
      <c r="H11" s="56">
        <v>191.508429288245</v>
      </c>
      <c r="I11" s="56">
        <v>183.32010372419401</v>
      </c>
      <c r="J11" s="56">
        <v>4.9087579954310288</v>
      </c>
      <c r="K11" s="56">
        <v>173.84403967864799</v>
      </c>
      <c r="L11" s="56">
        <v>170.53214963280001</v>
      </c>
      <c r="M11" s="56">
        <v>173.19757209015401</v>
      </c>
      <c r="N11" s="56">
        <v>221.64297338657099</v>
      </c>
      <c r="O11" s="56">
        <v>217.59907244348199</v>
      </c>
      <c r="P11" s="56">
        <v>202.27875423812199</v>
      </c>
      <c r="Q11" s="56">
        <v>193.18242691162948</v>
      </c>
      <c r="R11" s="56">
        <v>21.507057598717285</v>
      </c>
      <c r="S11" s="56">
        <v>219.30637015715999</v>
      </c>
      <c r="T11" s="56">
        <v>216.88953663906099</v>
      </c>
      <c r="U11" s="56">
        <v>225.77286654575801</v>
      </c>
      <c r="V11" s="56">
        <v>238.537116753189</v>
      </c>
      <c r="W11" s="56">
        <v>246.05882477432999</v>
      </c>
      <c r="X11" s="56">
        <v>245.83271519741999</v>
      </c>
      <c r="Y11" s="56">
        <v>232.06623834448632</v>
      </c>
      <c r="Z11" s="56">
        <v>11.971728270733299</v>
      </c>
      <c r="AA11" s="56">
        <v>174.60893614404901</v>
      </c>
      <c r="AB11" s="56">
        <v>170.23447750797101</v>
      </c>
      <c r="AC11" s="56">
        <v>178.510559950931</v>
      </c>
      <c r="AD11" s="56">
        <v>151.48494454575999</v>
      </c>
      <c r="AE11" s="56">
        <v>153.23137521061699</v>
      </c>
      <c r="AF11" s="56">
        <v>151.511466536933</v>
      </c>
      <c r="AG11" s="56">
        <v>163.26362664937682</v>
      </c>
      <c r="AH11" s="56">
        <v>11.454798649923838</v>
      </c>
      <c r="AI11" s="56">
        <v>282.88889648133198</v>
      </c>
      <c r="AJ11" s="56">
        <v>274.81422189191898</v>
      </c>
      <c r="AK11" s="56">
        <v>273.02250084960099</v>
      </c>
      <c r="AL11" s="56">
        <v>312.448947318774</v>
      </c>
      <c r="AM11" s="56">
        <v>297.18855812410999</v>
      </c>
      <c r="AN11" s="56">
        <v>293.78608640815497</v>
      </c>
      <c r="AO11" s="56">
        <v>289.02486851231515</v>
      </c>
      <c r="AP11" s="56">
        <v>13.745732021298176</v>
      </c>
      <c r="AQ11" s="64">
        <v>47.819242749296599</v>
      </c>
      <c r="AR11" s="64">
        <v>48.116225407159902</v>
      </c>
      <c r="AS11" s="64">
        <v>48.514971590491001</v>
      </c>
      <c r="AT11" s="56">
        <v>125.911506670207</v>
      </c>
      <c r="AU11" s="56">
        <v>126.501591701332</v>
      </c>
      <c r="AV11" s="56">
        <v>124.442875102663</v>
      </c>
      <c r="AW11" s="56">
        <v>86.884402203524928</v>
      </c>
      <c r="AX11" s="56">
        <v>38.739615585213443</v>
      </c>
      <c r="AY11" s="64">
        <v>45.574516556789199</v>
      </c>
      <c r="AZ11" s="64">
        <v>45.909599915920502</v>
      </c>
      <c r="BA11" s="64">
        <v>45.948678500827803</v>
      </c>
      <c r="BB11" s="64">
        <v>45.149437222911402</v>
      </c>
      <c r="BC11" s="64">
        <v>45.207476744166797</v>
      </c>
      <c r="BD11" s="64">
        <v>45.361902431922701</v>
      </c>
      <c r="BE11" s="64">
        <v>45.525268562089735</v>
      </c>
      <c r="BF11" s="64">
        <v>0.31579034666335737</v>
      </c>
      <c r="BG11" s="56">
        <v>212.17567409595401</v>
      </c>
      <c r="BH11" s="56">
        <v>209.4863903035</v>
      </c>
      <c r="BI11" s="56">
        <v>225.56788046720601</v>
      </c>
      <c r="BJ11" s="56">
        <v>203.00615088228</v>
      </c>
      <c r="BK11" s="56">
        <v>206.909584405185</v>
      </c>
      <c r="BL11" s="56">
        <v>207.88069173910199</v>
      </c>
      <c r="BM11" s="56">
        <v>210.83772864887115</v>
      </c>
      <c r="BN11" s="56">
        <v>7.1426136758348786</v>
      </c>
      <c r="BP11" s="64"/>
      <c r="BQ11" s="64"/>
      <c r="BR11" s="64"/>
      <c r="BS11" s="64"/>
      <c r="BT11" s="64"/>
      <c r="BU11" s="64"/>
      <c r="BV11" s="64"/>
      <c r="BW11" s="64"/>
      <c r="BX11" s="64"/>
      <c r="BY11" s="64"/>
      <c r="BZ11" s="64"/>
      <c r="CA11" s="64"/>
      <c r="CB11" s="64"/>
      <c r="CC11" s="64"/>
      <c r="CD11" s="56"/>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F11" s="56"/>
      <c r="DG11" s="56"/>
      <c r="DH11" s="56"/>
      <c r="DI11" s="56"/>
      <c r="DJ11" s="56"/>
      <c r="DK11" s="56"/>
      <c r="DL11" s="56"/>
      <c r="DM11" s="56"/>
      <c r="DN11" s="56"/>
      <c r="DO11" s="56"/>
      <c r="DP11" s="56"/>
      <c r="DR11" s="64"/>
      <c r="DS11" s="64"/>
      <c r="DT11" s="64"/>
      <c r="DU11" s="64"/>
      <c r="DV11" s="64"/>
      <c r="DW11" s="64"/>
      <c r="DX11" s="64"/>
      <c r="DY11" s="64"/>
      <c r="DZ11" s="64"/>
      <c r="EA11" s="64"/>
      <c r="EB11" s="64"/>
      <c r="EC11" s="64"/>
      <c r="ED11" s="64"/>
      <c r="EE11" s="56"/>
      <c r="EF11" s="56"/>
      <c r="EG11" s="56"/>
      <c r="EH11" s="64"/>
      <c r="EI11" s="56"/>
      <c r="EJ11" s="56"/>
      <c r="EK11" s="56"/>
      <c r="EL11" s="64"/>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row>
    <row r="12" spans="1:272" s="24" customFormat="1" ht="13.5" customHeight="1" x14ac:dyDescent="0.2">
      <c r="A12" s="36" t="s">
        <v>108</v>
      </c>
      <c r="B12" s="33" t="s">
        <v>123</v>
      </c>
      <c r="C12" s="23">
        <v>5.2846645350877903</v>
      </c>
      <c r="D12" s="24">
        <v>5.5688643588423297</v>
      </c>
      <c r="E12" s="24">
        <v>5.2874391264968104</v>
      </c>
      <c r="F12" s="24">
        <v>5.1631423339628304</v>
      </c>
      <c r="G12" s="24">
        <v>5.3017847178318096</v>
      </c>
      <c r="H12" s="24">
        <v>5.1382979788549497</v>
      </c>
      <c r="I12" s="24">
        <v>5.290698841846087</v>
      </c>
      <c r="J12" s="24">
        <v>0.13966786545121015</v>
      </c>
      <c r="K12" s="24">
        <v>5.3138253534714597</v>
      </c>
      <c r="L12" s="24">
        <v>5.2727028745160496</v>
      </c>
      <c r="M12" s="24">
        <v>4.8794992007031803</v>
      </c>
      <c r="N12" s="24">
        <v>4.5797762033248297</v>
      </c>
      <c r="O12" s="24">
        <v>4.4995815509580099</v>
      </c>
      <c r="P12" s="24">
        <v>4.6490230665210799</v>
      </c>
      <c r="Q12" s="24">
        <v>4.8657347082491009</v>
      </c>
      <c r="R12" s="24">
        <v>0.32388323840961675</v>
      </c>
      <c r="S12" s="24">
        <v>4.2452406587835201</v>
      </c>
      <c r="T12" s="24">
        <v>4.2250948630528402</v>
      </c>
      <c r="U12" s="24">
        <v>4.3118345218726102</v>
      </c>
      <c r="V12" s="24">
        <v>3.8274441475416499</v>
      </c>
      <c r="W12" s="24">
        <v>3.8050559693013501</v>
      </c>
      <c r="X12" s="24">
        <v>3.8090744395969298</v>
      </c>
      <c r="Y12" s="24">
        <v>4.0372907666914832</v>
      </c>
      <c r="Z12" s="24">
        <v>0.22507002850228999</v>
      </c>
      <c r="AA12" s="24">
        <v>5.00537831599339</v>
      </c>
      <c r="AB12" s="24">
        <v>5.0400358646670602</v>
      </c>
      <c r="AC12" s="24">
        <v>5.1344971696593404</v>
      </c>
      <c r="AD12" s="24">
        <v>5.3344143653715603</v>
      </c>
      <c r="AE12" s="24">
        <v>5.7861095720701696</v>
      </c>
      <c r="AF12" s="24">
        <v>5.4915768845728596</v>
      </c>
      <c r="AG12" s="24">
        <v>5.2986686953890638</v>
      </c>
      <c r="AH12" s="24">
        <v>0.27566658855402176</v>
      </c>
      <c r="AI12" s="24">
        <v>3.34862359199832</v>
      </c>
      <c r="AJ12" s="24">
        <v>3.44356522469096</v>
      </c>
      <c r="AK12" s="24">
        <v>3.3173181877292199</v>
      </c>
      <c r="AL12" s="24">
        <v>2.9397069211089</v>
      </c>
      <c r="AM12" s="24">
        <v>3.06601439241122</v>
      </c>
      <c r="AN12" s="24">
        <v>2.97290315144825</v>
      </c>
      <c r="AO12" s="24">
        <v>3.1813552448978117</v>
      </c>
      <c r="AP12" s="24">
        <v>0.19594573873654642</v>
      </c>
      <c r="AQ12" s="24">
        <v>-0.18746353022679699</v>
      </c>
      <c r="AR12" s="24">
        <v>-0.21672950767518601</v>
      </c>
      <c r="AS12" s="24">
        <v>-0.235988542985203</v>
      </c>
      <c r="AT12" s="24">
        <v>7.4403023056844004</v>
      </c>
      <c r="AU12" s="24">
        <v>7.6563192046350599</v>
      </c>
      <c r="AV12" s="24">
        <v>8.1119981757548594</v>
      </c>
      <c r="AW12" s="24">
        <v>3.7614063508645224</v>
      </c>
      <c r="AX12" s="24">
        <v>3.9797524000835596</v>
      </c>
      <c r="AY12" s="24">
        <v>-0.111200196634586</v>
      </c>
      <c r="AZ12" s="24">
        <v>-0.12774456616809099</v>
      </c>
      <c r="BA12" s="24">
        <v>-0.15707033384319299</v>
      </c>
      <c r="BB12" s="24">
        <v>-0.10036875923512199</v>
      </c>
      <c r="BC12" s="24">
        <v>-0.12794981279312001</v>
      </c>
      <c r="BD12" s="24">
        <v>-0.14951920174501701</v>
      </c>
      <c r="BE12" s="24">
        <v>-0.12897547840318815</v>
      </c>
      <c r="BF12" s="24">
        <v>1.9783147833987266E-2</v>
      </c>
      <c r="BG12" s="24">
        <v>4.2345227035062303</v>
      </c>
      <c r="BH12" s="24">
        <v>4.1196375986355003</v>
      </c>
      <c r="BI12" s="24">
        <v>4.1038906679446203</v>
      </c>
      <c r="BJ12" s="24">
        <v>4.7048616009174999</v>
      </c>
      <c r="BK12" s="24">
        <v>4.59971642094537</v>
      </c>
      <c r="BL12" s="24">
        <v>4.5261789146491296</v>
      </c>
      <c r="BM12" s="24">
        <v>4.3814679844330584</v>
      </c>
      <c r="BN12" s="24">
        <v>0.23817161099000311</v>
      </c>
      <c r="DN12" s="64"/>
      <c r="DO12" s="64"/>
      <c r="EE12" s="64"/>
      <c r="EG12" s="64"/>
      <c r="EI12" s="64"/>
      <c r="EO12" s="64"/>
    </row>
    <row r="13" spans="1:272" s="43" customFormat="1" ht="13.5" customHeight="1" thickBot="1" x14ac:dyDescent="0.25">
      <c r="A13" s="37"/>
      <c r="B13" s="42" t="s">
        <v>124</v>
      </c>
      <c r="C13" s="190">
        <v>35.2269526880157</v>
      </c>
      <c r="D13" s="66">
        <v>39.338439097485697</v>
      </c>
      <c r="E13" s="66">
        <v>35.581277263054503</v>
      </c>
      <c r="F13" s="66">
        <v>33.893239435065901</v>
      </c>
      <c r="G13" s="66">
        <v>35.960003729320903</v>
      </c>
      <c r="H13" s="66">
        <v>33.204092474014097</v>
      </c>
      <c r="I13" s="66">
        <v>35.534000781159463</v>
      </c>
      <c r="J13" s="66">
        <v>1.952447759709026</v>
      </c>
      <c r="K13" s="66">
        <v>36.757268761965101</v>
      </c>
      <c r="L13" s="66">
        <v>35.975917993739401</v>
      </c>
      <c r="M13" s="66">
        <v>31.106762603341799</v>
      </c>
      <c r="N13" s="66">
        <v>26.397188454872701</v>
      </c>
      <c r="O13" s="66">
        <v>25.6053118542692</v>
      </c>
      <c r="P13" s="66">
        <v>27.968171790665998</v>
      </c>
      <c r="Q13" s="66">
        <v>30.635103576475696</v>
      </c>
      <c r="R13" s="66">
        <v>4.4083050773993149</v>
      </c>
      <c r="S13" s="66">
        <v>23.115260883290301</v>
      </c>
      <c r="T13" s="66">
        <v>23.1093496866484</v>
      </c>
      <c r="U13" s="66">
        <v>23.703869609861002</v>
      </c>
      <c r="V13" s="66">
        <v>19.0071855414479</v>
      </c>
      <c r="W13" s="66">
        <v>18.7027219821051</v>
      </c>
      <c r="X13" s="66">
        <v>18.7721017405322</v>
      </c>
      <c r="Y13" s="66">
        <v>21.06841490731415</v>
      </c>
      <c r="Z13" s="66">
        <v>2.2516230585613832</v>
      </c>
      <c r="AA13" s="66">
        <v>33.929661764979102</v>
      </c>
      <c r="AB13" s="66">
        <v>34.698709371569599</v>
      </c>
      <c r="AC13" s="66">
        <v>35.347128368437197</v>
      </c>
      <c r="AD13" s="66">
        <v>40.057528012723701</v>
      </c>
      <c r="AE13" s="66">
        <v>47.288118497863302</v>
      </c>
      <c r="AF13" s="66">
        <v>42.403495865730001</v>
      </c>
      <c r="AG13" s="66">
        <v>38.954106980217155</v>
      </c>
      <c r="AH13" s="66">
        <v>4.8120564361677953</v>
      </c>
      <c r="AI13" s="66">
        <v>14.5023410306472</v>
      </c>
      <c r="AJ13" s="66">
        <v>15.4257929719929</v>
      </c>
      <c r="AK13" s="66">
        <v>14.4255291292897</v>
      </c>
      <c r="AL13" s="66">
        <v>11.428015798643299</v>
      </c>
      <c r="AM13" s="66">
        <v>12.431098853958799</v>
      </c>
      <c r="AN13" s="66">
        <v>11.7924572061932</v>
      </c>
      <c r="AO13" s="66">
        <v>13.334205831787516</v>
      </c>
      <c r="AP13" s="66">
        <v>1.5141782495213751</v>
      </c>
      <c r="AQ13" s="43">
        <v>3.7991929036803298</v>
      </c>
      <c r="AR13" s="43">
        <v>3.8340932521834401</v>
      </c>
      <c r="AS13" s="43">
        <v>3.8634533983477102</v>
      </c>
      <c r="AT13" s="66">
        <v>74.776496860720599</v>
      </c>
      <c r="AU13" s="66">
        <v>78.873827436284003</v>
      </c>
      <c r="AV13" s="66">
        <v>88.983437786953104</v>
      </c>
      <c r="AW13" s="66">
        <v>42.355083606361539</v>
      </c>
      <c r="AX13" s="66">
        <v>38.753492538803052</v>
      </c>
      <c r="AY13" s="43">
        <v>3.90207797709808</v>
      </c>
      <c r="AZ13" s="43">
        <v>3.94067281442535</v>
      </c>
      <c r="BA13" s="43">
        <v>3.9825498667417998</v>
      </c>
      <c r="BB13" s="43">
        <v>3.9132399535583899</v>
      </c>
      <c r="BC13" s="43">
        <v>3.9632872359087199</v>
      </c>
      <c r="BD13" s="43">
        <v>3.9958646935745201</v>
      </c>
      <c r="BE13" s="43">
        <v>3.949615423551144</v>
      </c>
      <c r="BF13" s="43">
        <v>3.4335464827596911E-2</v>
      </c>
      <c r="BG13" s="66">
        <v>23.862035565647599</v>
      </c>
      <c r="BH13" s="66">
        <v>22.5882757959697</v>
      </c>
      <c r="BI13" s="66">
        <v>22.141010242647301</v>
      </c>
      <c r="BJ13" s="66">
        <v>29.053036518642301</v>
      </c>
      <c r="BK13" s="66">
        <v>27.7529803381133</v>
      </c>
      <c r="BL13" s="66">
        <v>26.847997075856501</v>
      </c>
      <c r="BM13" s="66">
        <v>25.374222589479448</v>
      </c>
      <c r="BN13" s="66">
        <v>2.6415286861905263</v>
      </c>
      <c r="CD13" s="66"/>
      <c r="CM13" s="57"/>
      <c r="CN13" s="66"/>
      <c r="CO13" s="66"/>
      <c r="CP13" s="66"/>
      <c r="CS13" s="66"/>
      <c r="CT13" s="66"/>
      <c r="CU13" s="66"/>
      <c r="CV13" s="66"/>
      <c r="DF13" s="66"/>
      <c r="DG13" s="66"/>
      <c r="DH13" s="66"/>
      <c r="DK13" s="66"/>
      <c r="DL13" s="66"/>
      <c r="DM13" s="66"/>
      <c r="DN13" s="57"/>
      <c r="DO13" s="57"/>
      <c r="DP13" s="66"/>
      <c r="DR13" s="66"/>
      <c r="DS13" s="66"/>
      <c r="DT13" s="66"/>
      <c r="DU13" s="66"/>
      <c r="DV13" s="66"/>
      <c r="DW13" s="66"/>
      <c r="DX13" s="66"/>
      <c r="DY13" s="66"/>
      <c r="DZ13" s="66"/>
      <c r="EA13" s="66"/>
      <c r="EB13" s="66"/>
      <c r="EC13" s="66"/>
      <c r="ED13" s="66"/>
      <c r="EE13" s="57"/>
      <c r="EF13" s="66"/>
      <c r="EG13" s="57"/>
      <c r="EH13" s="66"/>
      <c r="EI13" s="57"/>
      <c r="EJ13" s="57"/>
      <c r="EK13" s="66"/>
      <c r="EL13" s="66"/>
      <c r="EN13" s="66"/>
      <c r="EO13" s="57"/>
      <c r="EP13" s="66"/>
      <c r="ER13" s="66"/>
      <c r="ES13" s="66"/>
      <c r="ET13" s="66"/>
      <c r="EU13" s="66"/>
      <c r="EV13" s="57"/>
      <c r="EY13" s="66"/>
      <c r="EZ13" s="66"/>
      <c r="FA13" s="66"/>
      <c r="FB13" s="66"/>
      <c r="FC13" s="66"/>
      <c r="FE13" s="66"/>
      <c r="FF13" s="66"/>
      <c r="FG13" s="66"/>
      <c r="FH13" s="66"/>
      <c r="FJ13" s="66"/>
      <c r="FL13" s="66"/>
      <c r="FM13" s="66"/>
      <c r="FN13" s="66"/>
      <c r="FO13" s="66"/>
      <c r="FQ13" s="66"/>
      <c r="FR13" s="66"/>
      <c r="FS13" s="66"/>
      <c r="FT13" s="66"/>
      <c r="FU13" s="66"/>
      <c r="FV13" s="66"/>
      <c r="FW13" s="66"/>
      <c r="FX13" s="66"/>
      <c r="FZ13" s="66"/>
      <c r="GA13" s="66"/>
      <c r="GB13" s="66"/>
      <c r="GC13" s="66"/>
      <c r="GD13" s="66"/>
      <c r="GE13" s="66"/>
    </row>
    <row r="14" spans="1:272" s="55" customFormat="1" ht="13.5" customHeight="1" x14ac:dyDescent="0.2">
      <c r="A14" s="35" t="s">
        <v>2</v>
      </c>
      <c r="B14" s="32" t="s">
        <v>122</v>
      </c>
      <c r="C14" s="70">
        <v>167.63807616707399</v>
      </c>
      <c r="D14" s="55">
        <v>165.53138188130501</v>
      </c>
      <c r="E14" s="55">
        <v>166.15728408719701</v>
      </c>
      <c r="F14" s="55">
        <v>169.25676345178499</v>
      </c>
      <c r="G14" s="55">
        <v>167.93535691372</v>
      </c>
      <c r="H14" s="55">
        <v>168.60722701113801</v>
      </c>
      <c r="I14" s="55">
        <v>167.52101491870317</v>
      </c>
      <c r="J14" s="55">
        <v>1.3036144438226822</v>
      </c>
      <c r="K14" s="55">
        <v>167.86075221519999</v>
      </c>
      <c r="L14" s="55">
        <v>167.512126688904</v>
      </c>
      <c r="M14" s="55">
        <v>169.328826381401</v>
      </c>
      <c r="N14" s="55">
        <v>173.80701758628101</v>
      </c>
      <c r="O14" s="55">
        <v>174.23205667093299</v>
      </c>
      <c r="P14" s="55">
        <v>172.593556126929</v>
      </c>
      <c r="Q14" s="55">
        <v>170.8890559449413</v>
      </c>
      <c r="R14" s="55">
        <v>2.7569326504740084</v>
      </c>
      <c r="S14" s="55">
        <v>187.51809733132501</v>
      </c>
      <c r="T14" s="55">
        <v>187.32214866104599</v>
      </c>
      <c r="U14" s="55">
        <v>185.731973423921</v>
      </c>
      <c r="V14" s="55">
        <v>192.95357402134499</v>
      </c>
      <c r="W14" s="55">
        <v>192.18879777596001</v>
      </c>
      <c r="X14" s="55">
        <v>192.194836634768</v>
      </c>
      <c r="Y14" s="55">
        <v>189.65157130806085</v>
      </c>
      <c r="Z14" s="55">
        <v>2.8621119021089716</v>
      </c>
      <c r="AA14" s="55">
        <v>185.937592796253</v>
      </c>
      <c r="AB14" s="55">
        <v>185.041817638862</v>
      </c>
      <c r="AC14" s="55">
        <v>184.56504309910099</v>
      </c>
      <c r="AD14" s="55">
        <v>179.91872362776601</v>
      </c>
      <c r="AE14" s="55">
        <v>177.86135180053901</v>
      </c>
      <c r="AF14" s="55">
        <v>178.488643581025</v>
      </c>
      <c r="AG14" s="55">
        <v>181.96886209059099</v>
      </c>
      <c r="AH14" s="55">
        <v>3.2944565666845325</v>
      </c>
      <c r="AI14" s="55">
        <v>178.879850487829</v>
      </c>
      <c r="AJ14" s="55">
        <v>176.287082746669</v>
      </c>
      <c r="AK14" s="55">
        <v>177.02225046839999</v>
      </c>
      <c r="AL14" s="55">
        <v>187.76759759344401</v>
      </c>
      <c r="AM14" s="55">
        <v>184.16330381880101</v>
      </c>
      <c r="AN14" s="55">
        <v>185.47806896038699</v>
      </c>
      <c r="AO14" s="55">
        <v>181.59969234592165</v>
      </c>
      <c r="AP14" s="55">
        <v>4.4013501473812457</v>
      </c>
      <c r="AQ14" s="55">
        <v>148.18345801231001</v>
      </c>
      <c r="AR14" s="55">
        <v>147.43914146858799</v>
      </c>
      <c r="AS14" s="55">
        <v>146.482646592751</v>
      </c>
      <c r="AT14" s="55">
        <v>154.18029352609599</v>
      </c>
      <c r="AU14" s="55">
        <v>153.10770375250499</v>
      </c>
      <c r="AV14" s="55">
        <v>151.99342789908101</v>
      </c>
      <c r="AW14" s="55">
        <v>150.23111187522184</v>
      </c>
      <c r="AX14" s="55">
        <v>2.9725284236294374</v>
      </c>
      <c r="AY14" s="55">
        <v>155.42581035228</v>
      </c>
      <c r="AZ14" s="55">
        <v>155.02403400456001</v>
      </c>
      <c r="BA14" s="55">
        <v>154.43791392472301</v>
      </c>
      <c r="BB14" s="55">
        <v>154.60382924098801</v>
      </c>
      <c r="BC14" s="55">
        <v>154.06941694068499</v>
      </c>
      <c r="BD14" s="55">
        <v>153.65530471192699</v>
      </c>
      <c r="BE14" s="55">
        <v>154.53605152919383</v>
      </c>
      <c r="BF14" s="55">
        <v>0.58273568371804096</v>
      </c>
      <c r="BG14" s="55">
        <v>180.18684922063801</v>
      </c>
      <c r="BH14" s="55">
        <v>178.66629937210499</v>
      </c>
      <c r="BI14" s="55">
        <v>179.69129175140699</v>
      </c>
      <c r="BJ14" s="55">
        <v>173.98679909333501</v>
      </c>
      <c r="BK14" s="55">
        <v>173.03712943557699</v>
      </c>
      <c r="BL14" s="55">
        <v>172.12434642038201</v>
      </c>
      <c r="BM14" s="55">
        <v>176.28211921557397</v>
      </c>
      <c r="BN14" s="55">
        <v>3.3075473431381184</v>
      </c>
      <c r="BO14" s="67"/>
      <c r="CE14" s="170"/>
      <c r="CF14" s="170"/>
      <c r="CG14" s="170"/>
      <c r="CH14" s="170"/>
      <c r="CM14" s="170"/>
      <c r="CN14" s="170"/>
      <c r="CO14" s="67"/>
      <c r="CP14" s="67"/>
      <c r="CS14" s="170"/>
      <c r="CT14" s="67"/>
      <c r="CU14" s="67"/>
      <c r="CV14" s="67"/>
      <c r="CW14" s="170"/>
      <c r="CX14" s="170"/>
      <c r="CY14" s="170"/>
      <c r="CZ14" s="170"/>
      <c r="DE14" s="67"/>
      <c r="DQ14" s="67"/>
      <c r="EM14" s="67"/>
      <c r="GF14" s="67"/>
    </row>
    <row r="15" spans="1:272" s="56" customFormat="1" ht="13.5" customHeight="1" x14ac:dyDescent="0.2">
      <c r="A15" s="36" t="s">
        <v>100</v>
      </c>
      <c r="B15" s="33" t="s">
        <v>121</v>
      </c>
      <c r="C15" s="23">
        <v>1.89281106141698</v>
      </c>
      <c r="D15" s="24">
        <v>1.9199290142888401</v>
      </c>
      <c r="E15" s="24">
        <v>1.9489267943037001</v>
      </c>
      <c r="F15" s="24">
        <v>1.90364954120792</v>
      </c>
      <c r="G15" s="24">
        <v>1.8868112468902301</v>
      </c>
      <c r="H15" s="24">
        <v>1.9383464416785099</v>
      </c>
      <c r="I15" s="24">
        <v>1.9150790166310301</v>
      </c>
      <c r="J15" s="24">
        <v>2.2862374996854042E-2</v>
      </c>
      <c r="K15" s="24">
        <v>1.8864394249633201</v>
      </c>
      <c r="L15" s="24">
        <v>1.87418833492796</v>
      </c>
      <c r="M15" s="24">
        <v>1.88773443242814</v>
      </c>
      <c r="N15" s="24">
        <v>2.0572613239238402</v>
      </c>
      <c r="O15" s="24">
        <v>2.0289173992653802</v>
      </c>
      <c r="P15" s="24">
        <v>1.99841998419546</v>
      </c>
      <c r="Q15" s="24">
        <v>1.9554934832840167</v>
      </c>
      <c r="R15" s="24">
        <v>7.4789402546616215E-2</v>
      </c>
      <c r="S15" s="24">
        <v>1.97945577553826</v>
      </c>
      <c r="T15" s="24">
        <v>1.9875444435784</v>
      </c>
      <c r="U15" s="24">
        <v>2.0487135185458598</v>
      </c>
      <c r="V15" s="24">
        <v>2.0558086460417702</v>
      </c>
      <c r="W15" s="24">
        <v>2.1131362141686298</v>
      </c>
      <c r="X15" s="24">
        <v>2.1186740670218902</v>
      </c>
      <c r="Y15" s="24">
        <v>2.0505554441491349</v>
      </c>
      <c r="Z15" s="24">
        <v>5.418031230355997E-2</v>
      </c>
      <c r="AA15" s="24">
        <v>1.87832416331699</v>
      </c>
      <c r="AB15" s="24">
        <v>1.87879035643963</v>
      </c>
      <c r="AC15" s="24">
        <v>1.9182378889276299</v>
      </c>
      <c r="AD15" s="24">
        <v>1.8215272968991101</v>
      </c>
      <c r="AE15" s="24">
        <v>1.8753545055933001</v>
      </c>
      <c r="AF15" s="24">
        <v>1.8476791304234299</v>
      </c>
      <c r="AG15" s="24">
        <v>1.8699855569333483</v>
      </c>
      <c r="AH15" s="24">
        <v>2.9860647549785152E-2</v>
      </c>
      <c r="AI15" s="24">
        <v>2.3317566404153101</v>
      </c>
      <c r="AJ15" s="24">
        <v>2.35443111540744</v>
      </c>
      <c r="AK15" s="24">
        <v>2.35508812790086</v>
      </c>
      <c r="AL15" s="24">
        <v>2.4552486314754498</v>
      </c>
      <c r="AM15" s="24">
        <v>2.4267968529798498</v>
      </c>
      <c r="AN15" s="24">
        <v>2.3915679734623301</v>
      </c>
      <c r="AO15" s="24">
        <v>2.3858148902735397</v>
      </c>
      <c r="AP15" s="24">
        <v>4.3560366694240737E-2</v>
      </c>
      <c r="AQ15" s="24">
        <v>1.73178937369932</v>
      </c>
      <c r="AR15" s="24">
        <v>1.7562577664499599</v>
      </c>
      <c r="AS15" s="24">
        <v>1.79758762150824</v>
      </c>
      <c r="AT15" s="24">
        <v>1.8350077064013399</v>
      </c>
      <c r="AU15" s="24">
        <v>1.85983481948812</v>
      </c>
      <c r="AV15" s="24">
        <v>1.88086140699308</v>
      </c>
      <c r="AW15" s="24">
        <v>1.8102231157566766</v>
      </c>
      <c r="AX15" s="24">
        <v>5.3679809679209892E-2</v>
      </c>
      <c r="AY15" s="24">
        <v>1.6424977750771701</v>
      </c>
      <c r="AZ15" s="24">
        <v>1.6583149084933699</v>
      </c>
      <c r="BA15" s="24">
        <v>1.6723395347021199</v>
      </c>
      <c r="BB15" s="24">
        <v>1.6372007995392599</v>
      </c>
      <c r="BC15" s="24">
        <v>1.6505753836263499</v>
      </c>
      <c r="BD15" s="24">
        <v>1.66353596134787</v>
      </c>
      <c r="BE15" s="24">
        <v>1.6540773937976898</v>
      </c>
      <c r="BF15" s="24">
        <v>1.2056104263174001E-2</v>
      </c>
      <c r="BG15" s="24">
        <v>2.1174341293346601</v>
      </c>
      <c r="BH15" s="24">
        <v>2.1334586510126701</v>
      </c>
      <c r="BI15" s="24">
        <v>2.20124184947128</v>
      </c>
      <c r="BJ15" s="24">
        <v>2.0977400113267102</v>
      </c>
      <c r="BK15" s="24">
        <v>2.1464937971431999</v>
      </c>
      <c r="BL15" s="24">
        <v>2.1870270120884201</v>
      </c>
      <c r="BM15" s="24">
        <v>2.1472325750628234</v>
      </c>
      <c r="BN15" s="24">
        <v>3.6579427163943717E-2</v>
      </c>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row>
    <row r="16" spans="1:272" s="24" customFormat="1" ht="13.5" customHeight="1" x14ac:dyDescent="0.2">
      <c r="A16" s="36" t="s">
        <v>109</v>
      </c>
      <c r="B16" s="33" t="s">
        <v>123</v>
      </c>
      <c r="C16" s="23">
        <v>-2.7289328313383101</v>
      </c>
      <c r="D16" s="24">
        <v>-3.0254533199453699</v>
      </c>
      <c r="E16" s="24">
        <v>-2.89279891362485</v>
      </c>
      <c r="F16" s="24">
        <v>-2.7060935049480999</v>
      </c>
      <c r="G16" s="24">
        <v>-2.8186824476922001</v>
      </c>
      <c r="H16" s="24">
        <v>-2.6921498117123601</v>
      </c>
      <c r="I16" s="24">
        <v>-2.8106851382101987</v>
      </c>
      <c r="J16" s="24">
        <v>0.11874726243362993</v>
      </c>
      <c r="K16" s="24">
        <v>-2.8647618609077399</v>
      </c>
      <c r="L16" s="24">
        <v>-2.8172315193208899</v>
      </c>
      <c r="M16" s="24">
        <v>-2.6291163050166402</v>
      </c>
      <c r="N16" s="24">
        <v>-2.4945538120592898</v>
      </c>
      <c r="O16" s="24">
        <v>-2.3610854567370199</v>
      </c>
      <c r="P16" s="24">
        <v>-2.4998668147027798</v>
      </c>
      <c r="Q16" s="24">
        <v>-2.6111026281240601</v>
      </c>
      <c r="R16" s="24">
        <v>0.1805649640340008</v>
      </c>
      <c r="S16" s="24">
        <v>-2.26466757140857</v>
      </c>
      <c r="T16" s="24">
        <v>-2.2982171314392801</v>
      </c>
      <c r="U16" s="24">
        <v>-2.4593373903972902</v>
      </c>
      <c r="V16" s="24">
        <v>-2.1049818896729402</v>
      </c>
      <c r="W16" s="24">
        <v>-2.2036299698846298</v>
      </c>
      <c r="X16" s="24">
        <v>-2.2109698871321699</v>
      </c>
      <c r="Y16" s="24">
        <v>-2.2569673066558131</v>
      </c>
      <c r="Z16" s="24">
        <v>0.10860838978304586</v>
      </c>
      <c r="AA16" s="24">
        <v>-3.0771758444797599</v>
      </c>
      <c r="AB16" s="24">
        <v>-3.1263010247651102</v>
      </c>
      <c r="AC16" s="24">
        <v>-3.1431377093477</v>
      </c>
      <c r="AD16" s="24">
        <v>-3.3319227924925601</v>
      </c>
      <c r="AE16" s="24">
        <v>-3.5989698161593702</v>
      </c>
      <c r="AF16" s="24">
        <v>-3.4215661537077402</v>
      </c>
      <c r="AG16" s="24">
        <v>-3.2831788901587071</v>
      </c>
      <c r="AH16" s="24">
        <v>0.18614974414615468</v>
      </c>
      <c r="AI16" s="24">
        <v>-1.6276178873559399</v>
      </c>
      <c r="AJ16" s="24">
        <v>-1.7742310139001201</v>
      </c>
      <c r="AK16" s="24">
        <v>-1.73388013172627</v>
      </c>
      <c r="AL16" s="24">
        <v>-1.52920731150033</v>
      </c>
      <c r="AM16" s="24">
        <v>-1.60950566989341</v>
      </c>
      <c r="AN16" s="24">
        <v>-1.45534796820927</v>
      </c>
      <c r="AO16" s="24">
        <v>-1.6216316637642236</v>
      </c>
      <c r="AP16" s="24">
        <v>0.10974340004512215</v>
      </c>
      <c r="AQ16" s="24">
        <v>-5.5280837989421903</v>
      </c>
      <c r="AR16" s="24">
        <v>-5.4283307883088199</v>
      </c>
      <c r="AS16" s="24">
        <v>-5.4455662522438004</v>
      </c>
      <c r="AT16" s="24">
        <v>-3.9554056901564798</v>
      </c>
      <c r="AU16" s="24">
        <v>-3.9909404690550199</v>
      </c>
      <c r="AV16" s="24">
        <v>-4.0932540182243899</v>
      </c>
      <c r="AW16" s="24">
        <v>-4.740263502821783</v>
      </c>
      <c r="AX16" s="24">
        <v>0.72888698768203741</v>
      </c>
      <c r="AY16" s="24">
        <v>-6.3564066158361703</v>
      </c>
      <c r="AZ16" s="24">
        <v>-6.2501867389536798</v>
      </c>
      <c r="BA16" s="24">
        <v>-6.1865995607175703</v>
      </c>
      <c r="BB16" s="24">
        <v>-6.3958901808077799</v>
      </c>
      <c r="BC16" s="24">
        <v>-6.3234457062716496</v>
      </c>
      <c r="BD16" s="24">
        <v>-6.2557881583039903</v>
      </c>
      <c r="BE16" s="24">
        <v>-6.2947194934818071</v>
      </c>
      <c r="BF16" s="24">
        <v>7.0775159584362979E-2</v>
      </c>
      <c r="BG16" s="24">
        <v>-2.3862575313838601</v>
      </c>
      <c r="BH16" s="24">
        <v>-2.3042530263399299</v>
      </c>
      <c r="BI16" s="24">
        <v>-2.35432633260152</v>
      </c>
      <c r="BJ16" s="24">
        <v>-2.5880676774609199</v>
      </c>
      <c r="BK16" s="24">
        <v>-2.5829920942247702</v>
      </c>
      <c r="BL16" s="24">
        <v>-2.6548986770576102</v>
      </c>
      <c r="BM16" s="24">
        <v>-2.4784658898447685</v>
      </c>
      <c r="BN16" s="24">
        <v>0.13436885831396994</v>
      </c>
    </row>
    <row r="17" spans="1:188" s="46" customFormat="1" ht="13.5" customHeight="1" thickBot="1" x14ac:dyDescent="0.25">
      <c r="A17" s="37"/>
      <c r="B17" s="44" t="s">
        <v>124</v>
      </c>
      <c r="C17" s="172">
        <v>29.096082490556299</v>
      </c>
      <c r="D17" s="65">
        <v>29.6374796671588</v>
      </c>
      <c r="E17" s="65">
        <v>28.073782966400501</v>
      </c>
      <c r="F17" s="65">
        <v>28.671192328590099</v>
      </c>
      <c r="G17" s="65">
        <v>29.189289448001102</v>
      </c>
      <c r="H17" s="65">
        <v>27.393476591566099</v>
      </c>
      <c r="I17" s="65">
        <v>28.676883915378813</v>
      </c>
      <c r="J17" s="65">
        <v>0.74965865357345041</v>
      </c>
      <c r="K17" s="65">
        <v>29.5671754780676</v>
      </c>
      <c r="L17" s="65">
        <v>29.134146135826501</v>
      </c>
      <c r="M17" s="65">
        <v>27.32340149346</v>
      </c>
      <c r="N17" s="65">
        <v>24.426348400363299</v>
      </c>
      <c r="O17" s="65">
        <v>23.917885600344398</v>
      </c>
      <c r="P17" s="65">
        <v>24.7175726218269</v>
      </c>
      <c r="Q17" s="65">
        <v>26.514421621648115</v>
      </c>
      <c r="R17" s="65">
        <v>2.279160170128498</v>
      </c>
      <c r="S17" s="65">
        <v>24.386238383270001</v>
      </c>
      <c r="T17" s="65">
        <v>24.061732995567102</v>
      </c>
      <c r="U17" s="65">
        <v>23.8995870428781</v>
      </c>
      <c r="V17" s="65">
        <v>22.012489300642201</v>
      </c>
      <c r="W17" s="65">
        <v>21.556261014473201</v>
      </c>
      <c r="X17" s="65">
        <v>21.368063824646399</v>
      </c>
      <c r="Y17" s="65">
        <v>22.880728760246171</v>
      </c>
      <c r="Z17" s="65">
        <v>1.258015116837526</v>
      </c>
      <c r="AA17" s="65">
        <v>30.6618228392914</v>
      </c>
      <c r="AB17" s="65">
        <v>30.4216050905641</v>
      </c>
      <c r="AC17" s="65">
        <v>29.589945440061399</v>
      </c>
      <c r="AD17" s="65">
        <v>33.211406844905802</v>
      </c>
      <c r="AE17" s="65">
        <v>33.04269366642</v>
      </c>
      <c r="AF17" s="65">
        <v>32.367984746702902</v>
      </c>
      <c r="AG17" s="65">
        <v>31.549243104657602</v>
      </c>
      <c r="AH17" s="65">
        <v>1.3881312565788364</v>
      </c>
      <c r="AI17" s="65">
        <v>15.512362797789001</v>
      </c>
      <c r="AJ17" s="65">
        <v>15.6333739085076</v>
      </c>
      <c r="AK17" s="65">
        <v>15.4134513540636</v>
      </c>
      <c r="AL17" s="65">
        <v>14.095586453138999</v>
      </c>
      <c r="AM17" s="65">
        <v>14.3338064918015</v>
      </c>
      <c r="AN17" s="65">
        <v>13.640782720957301</v>
      </c>
      <c r="AO17" s="65">
        <v>14.771560621043001</v>
      </c>
      <c r="AP17" s="65">
        <v>0.77789910799575979</v>
      </c>
      <c r="AQ17" s="65">
        <v>44.848559029310401</v>
      </c>
      <c r="AR17" s="65">
        <v>42.658595579379202</v>
      </c>
      <c r="AS17" s="65">
        <v>42.1529249062799</v>
      </c>
      <c r="AT17" s="65">
        <v>34.597914470406202</v>
      </c>
      <c r="AU17" s="65">
        <v>33.697726631132703</v>
      </c>
      <c r="AV17" s="65">
        <v>33.358894113247899</v>
      </c>
      <c r="AW17" s="65">
        <v>38.552435788292719</v>
      </c>
      <c r="AX17" s="65">
        <v>4.7547266477583658</v>
      </c>
      <c r="AY17" s="65">
        <v>59.196153197015697</v>
      </c>
      <c r="AZ17" s="65">
        <v>56.727391881668702</v>
      </c>
      <c r="BA17" s="65">
        <v>55.0034267908934</v>
      </c>
      <c r="BB17" s="65">
        <v>60.0339002312312</v>
      </c>
      <c r="BC17" s="65">
        <v>58.061602659275998</v>
      </c>
      <c r="BD17" s="65">
        <v>56.354637398433397</v>
      </c>
      <c r="BE17" s="65">
        <v>57.562852026419733</v>
      </c>
      <c r="BF17" s="65">
        <v>1.7190568109258466</v>
      </c>
      <c r="BG17" s="65">
        <v>19.981309142649501</v>
      </c>
      <c r="BH17" s="65">
        <v>18.533090669015699</v>
      </c>
      <c r="BI17" s="65">
        <v>18.708186028364</v>
      </c>
      <c r="BJ17" s="65">
        <v>21.4638115764585</v>
      </c>
      <c r="BK17" s="65">
        <v>20.50469035631</v>
      </c>
      <c r="BL17" s="65">
        <v>20.456986697605</v>
      </c>
      <c r="BM17" s="65">
        <v>19.941345745067114</v>
      </c>
      <c r="BN17" s="65">
        <v>1.0333285432664554</v>
      </c>
      <c r="BP17" s="65"/>
      <c r="BQ17" s="65"/>
      <c r="BR17" s="65"/>
      <c r="BS17" s="65"/>
      <c r="BT17" s="65"/>
      <c r="BU17" s="65"/>
      <c r="BV17" s="65"/>
      <c r="BW17" s="65"/>
      <c r="BX17" s="65"/>
      <c r="BY17" s="65"/>
      <c r="BZ17" s="65"/>
      <c r="CA17" s="65"/>
      <c r="CB17" s="65"/>
      <c r="CC17" s="65"/>
      <c r="CD17" s="65"/>
      <c r="CI17" s="65"/>
      <c r="CJ17" s="65"/>
      <c r="CK17" s="65"/>
      <c r="CL17" s="65"/>
      <c r="CQ17" s="65"/>
      <c r="CR17" s="65"/>
      <c r="CW17" s="65"/>
      <c r="CX17" s="65"/>
      <c r="CY17" s="65"/>
      <c r="CZ17" s="65"/>
      <c r="DA17" s="65"/>
      <c r="DB17" s="65"/>
      <c r="DC17" s="65"/>
      <c r="DD17" s="65"/>
      <c r="DN17" s="65"/>
      <c r="DO17" s="65"/>
      <c r="DT17" s="65"/>
      <c r="DV17" s="65"/>
      <c r="DW17" s="65"/>
      <c r="DX17" s="65"/>
      <c r="DY17" s="65"/>
      <c r="EB17" s="65"/>
      <c r="EE17" s="65"/>
      <c r="EF17" s="65"/>
      <c r="EG17" s="65"/>
      <c r="EI17" s="65"/>
      <c r="EJ17" s="65"/>
      <c r="EK17" s="65"/>
      <c r="EO17" s="65"/>
      <c r="EP17" s="65"/>
      <c r="ES17" s="65"/>
      <c r="EU17" s="65"/>
      <c r="EV17" s="65"/>
    </row>
    <row r="18" spans="1:188" s="41" customFormat="1" ht="13.5" customHeight="1" x14ac:dyDescent="0.2">
      <c r="A18" s="36" t="s">
        <v>2</v>
      </c>
      <c r="B18" s="50" t="s">
        <v>122</v>
      </c>
      <c r="C18" s="47">
        <v>2.5686969656443099</v>
      </c>
      <c r="D18" s="41">
        <v>2.5808822058644898</v>
      </c>
      <c r="E18" s="41">
        <v>2.5744370847190501</v>
      </c>
      <c r="F18" s="41">
        <v>2.5533507170988501</v>
      </c>
      <c r="G18" s="41">
        <v>2.5686356873277201</v>
      </c>
      <c r="H18" s="41">
        <v>2.5583070769943901</v>
      </c>
      <c r="I18" s="41">
        <v>2.5673849562748017</v>
      </c>
      <c r="J18" s="41">
        <v>9.2606850026556338E-3</v>
      </c>
      <c r="K18" s="41">
        <v>2.5655009919523102</v>
      </c>
      <c r="L18" s="41">
        <v>2.57447285362408</v>
      </c>
      <c r="M18" s="41">
        <v>2.56179179521195</v>
      </c>
      <c r="N18" s="41">
        <v>2.4935701814264299</v>
      </c>
      <c r="O18" s="41">
        <v>2.50100147783166</v>
      </c>
      <c r="P18" s="41">
        <v>2.5195839985089501</v>
      </c>
      <c r="Q18" s="41">
        <v>2.5359868830925634</v>
      </c>
      <c r="R18" s="41">
        <v>3.2430324860110382E-2</v>
      </c>
      <c r="S18" s="41">
        <v>2.4029417312521701</v>
      </c>
      <c r="T18" s="41">
        <v>2.4054511633747699</v>
      </c>
      <c r="U18" s="41">
        <v>2.4067871592778598</v>
      </c>
      <c r="V18" s="41">
        <v>2.3557327013</v>
      </c>
      <c r="W18" s="41">
        <v>2.3534835263514</v>
      </c>
      <c r="X18" s="41">
        <v>2.3544475907884999</v>
      </c>
      <c r="Y18" s="41">
        <v>2.3798073120574501</v>
      </c>
      <c r="Z18" s="41">
        <v>2.5286243485863062E-2</v>
      </c>
      <c r="AA18" s="41">
        <v>2.4178335558868702</v>
      </c>
      <c r="AB18" s="41">
        <v>2.4267962833007499</v>
      </c>
      <c r="AC18" s="41">
        <v>2.42583674929354</v>
      </c>
      <c r="AD18" s="41">
        <v>2.4711957951546899</v>
      </c>
      <c r="AE18" s="41">
        <v>2.47822708119969</v>
      </c>
      <c r="AF18" s="41">
        <v>2.4826060547545299</v>
      </c>
      <c r="AG18" s="41">
        <v>2.4504159199316784</v>
      </c>
      <c r="AH18" s="41">
        <v>2.7279729946906445E-2</v>
      </c>
      <c r="AI18" s="41">
        <v>2.4500723786421998</v>
      </c>
      <c r="AJ18" s="41">
        <v>2.4691552116311799</v>
      </c>
      <c r="AK18" s="41">
        <v>2.4770501355364001</v>
      </c>
      <c r="AL18" s="41">
        <v>2.3671567972218699</v>
      </c>
      <c r="AM18" s="41">
        <v>2.4030773108456902</v>
      </c>
      <c r="AN18" s="41">
        <v>2.4107460886273202</v>
      </c>
      <c r="AO18" s="41">
        <v>2.4295429870841101</v>
      </c>
      <c r="AP18" s="41">
        <v>3.9143550982803407E-2</v>
      </c>
      <c r="AQ18" s="41">
        <v>2.7545436889143602</v>
      </c>
      <c r="AR18" s="41">
        <v>2.7618085195292199</v>
      </c>
      <c r="AS18" s="41">
        <v>2.7711983323386602</v>
      </c>
      <c r="AT18" s="41">
        <v>2.6905330726596701</v>
      </c>
      <c r="AU18" s="41">
        <v>2.6983157238510298</v>
      </c>
      <c r="AV18" s="41">
        <v>2.70596043119735</v>
      </c>
      <c r="AW18" s="41">
        <v>2.7303932947483815</v>
      </c>
      <c r="AX18" s="41">
        <v>3.2787146007966145E-2</v>
      </c>
      <c r="AY18" s="41">
        <v>2.6857019941322</v>
      </c>
      <c r="AZ18" s="41">
        <v>2.68943619518625</v>
      </c>
      <c r="BA18" s="41">
        <v>2.6949011226147599</v>
      </c>
      <c r="BB18" s="41">
        <v>2.6933520423867598</v>
      </c>
      <c r="BC18" s="41">
        <v>2.6983475822031902</v>
      </c>
      <c r="BD18" s="41">
        <v>2.7022305202800601</v>
      </c>
      <c r="BE18" s="41">
        <v>2.6939949094672038</v>
      </c>
      <c r="BF18" s="41">
        <v>5.439973443689303E-3</v>
      </c>
      <c r="BG18" s="41">
        <v>2.4574862219807101</v>
      </c>
      <c r="BH18" s="41">
        <v>2.48276715338022</v>
      </c>
      <c r="BI18" s="41">
        <v>2.4554760250377199</v>
      </c>
      <c r="BJ18" s="41">
        <v>2.5040153735690498</v>
      </c>
      <c r="BK18" s="41">
        <v>2.5099228802850799</v>
      </c>
      <c r="BL18" s="41">
        <v>2.5195377239844698</v>
      </c>
      <c r="BM18" s="41">
        <v>2.488200896372875</v>
      </c>
      <c r="BN18" s="41">
        <v>2.4992575659778877E-2</v>
      </c>
    </row>
    <row r="19" spans="1:188" s="24" customFormat="1" ht="13.5" customHeight="1" x14ac:dyDescent="0.2">
      <c r="A19" s="36" t="s">
        <v>100</v>
      </c>
      <c r="B19" s="51" t="s">
        <v>121</v>
      </c>
      <c r="C19" s="48">
        <v>0.89965802070754197</v>
      </c>
      <c r="D19" s="24">
        <v>0.904876541179643</v>
      </c>
      <c r="E19" s="24">
        <v>0.92466432862553405</v>
      </c>
      <c r="F19" s="24">
        <v>0.90398980730767597</v>
      </c>
      <c r="G19" s="24">
        <v>0.90165697346981699</v>
      </c>
      <c r="H19" s="24">
        <v>0.929258245443222</v>
      </c>
      <c r="I19" s="24">
        <v>0.910683986122239</v>
      </c>
      <c r="J19" s="24">
        <v>1.1705058759273504E-2</v>
      </c>
      <c r="K19" s="24">
        <v>0.89119624428941002</v>
      </c>
      <c r="L19" s="24">
        <v>0.89775489087763205</v>
      </c>
      <c r="M19" s="24">
        <v>0.91584015413647701</v>
      </c>
      <c r="N19" s="24">
        <v>0.96455332045867104</v>
      </c>
      <c r="O19" s="24">
        <v>0.97127984809298695</v>
      </c>
      <c r="P19" s="24">
        <v>0.96136134441035004</v>
      </c>
      <c r="Q19" s="24">
        <v>0.93366430037758785</v>
      </c>
      <c r="R19" s="24">
        <v>3.303258216625022E-2</v>
      </c>
      <c r="S19" s="24">
        <v>0.95335094850023105</v>
      </c>
      <c r="T19" s="24">
        <v>0.962133824201441</v>
      </c>
      <c r="U19" s="24">
        <v>0.97887299929882099</v>
      </c>
      <c r="V19" s="24">
        <v>0.99349857017730203</v>
      </c>
      <c r="W19" s="24">
        <v>1.0146108938879099</v>
      </c>
      <c r="X19" s="24">
        <v>1.02122757903204</v>
      </c>
      <c r="Y19" s="24">
        <v>0.98728246918295748</v>
      </c>
      <c r="Z19" s="24">
        <v>2.5140521126504344E-2</v>
      </c>
      <c r="AA19" s="24">
        <v>0.88294447186105096</v>
      </c>
      <c r="AB19" s="24">
        <v>0.88914416174372202</v>
      </c>
      <c r="AC19" s="24">
        <v>0.90672904475026606</v>
      </c>
      <c r="AD19" s="24">
        <v>0.85526576367062701</v>
      </c>
      <c r="AE19" s="24">
        <v>0.870776882223948</v>
      </c>
      <c r="AF19" s="24">
        <v>0.87581454609066201</v>
      </c>
      <c r="AG19" s="24">
        <v>0.88011247839004592</v>
      </c>
      <c r="AH19" s="24">
        <v>1.5921777048033013E-2</v>
      </c>
      <c r="AI19" s="24">
        <v>1.1517199143035699</v>
      </c>
      <c r="AJ19" s="24">
        <v>1.16283549269159</v>
      </c>
      <c r="AK19" s="24">
        <v>1.19273323947342</v>
      </c>
      <c r="AL19" s="24">
        <v>1.20068895432183</v>
      </c>
      <c r="AM19" s="24">
        <v>1.2008501193269601</v>
      </c>
      <c r="AN19" s="24">
        <v>1.2166796776180899</v>
      </c>
      <c r="AO19" s="24">
        <v>1.1875845662892432</v>
      </c>
      <c r="AP19" s="24">
        <v>2.280176940464651E-2</v>
      </c>
      <c r="AQ19" s="24">
        <v>0.79226347510068895</v>
      </c>
      <c r="AR19" s="24">
        <v>0.81250460517359901</v>
      </c>
      <c r="AS19" s="24">
        <v>0.84606209502311602</v>
      </c>
      <c r="AT19" s="24">
        <v>0.857891752134327</v>
      </c>
      <c r="AU19" s="24">
        <v>0.87177859739276997</v>
      </c>
      <c r="AV19" s="24">
        <v>0.88109183991395601</v>
      </c>
      <c r="AW19" s="24">
        <v>0.8435987274564094</v>
      </c>
      <c r="AX19" s="24">
        <v>3.1655304612235653E-2</v>
      </c>
      <c r="AY19" s="24">
        <v>0.71589141627831399</v>
      </c>
      <c r="AZ19" s="24">
        <v>0.729717995845936</v>
      </c>
      <c r="BA19" s="24">
        <v>0.74186778719213597</v>
      </c>
      <c r="BB19" s="24">
        <v>0.71123127644472295</v>
      </c>
      <c r="BC19" s="24">
        <v>0.72296902956339804</v>
      </c>
      <c r="BD19" s="24">
        <v>0.73425305389584095</v>
      </c>
      <c r="BE19" s="24">
        <v>0.72598842653672457</v>
      </c>
      <c r="BF19" s="24">
        <v>1.0513544442929637E-2</v>
      </c>
      <c r="BG19" s="24">
        <v>1.04696390979012</v>
      </c>
      <c r="BH19" s="24">
        <v>1.0888569803442001</v>
      </c>
      <c r="BI19" s="24">
        <v>1.0910543652511799</v>
      </c>
      <c r="BJ19" s="24">
        <v>1.024155381795</v>
      </c>
      <c r="BK19" s="24">
        <v>1.0541894543646599</v>
      </c>
      <c r="BL19" s="24">
        <v>1.0870264040350399</v>
      </c>
      <c r="BM19" s="24">
        <v>1.0653744159300333</v>
      </c>
      <c r="BN19" s="24">
        <v>2.5307304920625866E-2</v>
      </c>
    </row>
    <row r="20" spans="1:188" s="24" customFormat="1" ht="13.5" customHeight="1" x14ac:dyDescent="0.2">
      <c r="A20" s="36" t="s">
        <v>101</v>
      </c>
      <c r="B20" s="51" t="s">
        <v>123</v>
      </c>
      <c r="C20" s="48">
        <v>2.4928419613386898</v>
      </c>
      <c r="D20" s="24">
        <v>2.6601375973324202</v>
      </c>
      <c r="E20" s="24">
        <v>2.5188796738007899</v>
      </c>
      <c r="F20" s="24">
        <v>2.42838976960959</v>
      </c>
      <c r="G20" s="24">
        <v>2.6624235764828601</v>
      </c>
      <c r="H20" s="24">
        <v>2.4276694467171702</v>
      </c>
      <c r="I20" s="24">
        <v>2.5317236708802531</v>
      </c>
      <c r="J20" s="24">
        <v>9.7257848138544378E-2</v>
      </c>
      <c r="K20" s="24">
        <v>2.59150702392748</v>
      </c>
      <c r="L20" s="24">
        <v>2.7228129202666498</v>
      </c>
      <c r="M20" s="24">
        <v>2.6201153120077598</v>
      </c>
      <c r="N20" s="24">
        <v>1.7515595737263601</v>
      </c>
      <c r="O20" s="24">
        <v>1.8668115154559799</v>
      </c>
      <c r="P20" s="24">
        <v>2.12954844474964</v>
      </c>
      <c r="Q20" s="24">
        <v>2.2803924650223117</v>
      </c>
      <c r="R20" s="24">
        <v>0.38327689902512679</v>
      </c>
      <c r="S20" s="24">
        <v>1.92058664131676</v>
      </c>
      <c r="T20" s="24">
        <v>1.9969266369465</v>
      </c>
      <c r="U20" s="24">
        <v>1.93432004879394</v>
      </c>
      <c r="V20" s="24">
        <v>1.63878247917927</v>
      </c>
      <c r="W20" s="24">
        <v>1.60905145764962</v>
      </c>
      <c r="X20" s="24">
        <v>1.6549416173554401</v>
      </c>
      <c r="Y20" s="24">
        <v>1.792434813540255</v>
      </c>
      <c r="Z20" s="24">
        <v>0.16047538277197462</v>
      </c>
      <c r="AA20" s="24">
        <v>2.7955006768170998</v>
      </c>
      <c r="AB20" s="24">
        <v>2.9148778246462999</v>
      </c>
      <c r="AC20" s="24">
        <v>2.8288941171416702</v>
      </c>
      <c r="AD20" s="24">
        <v>3.22403904912492</v>
      </c>
      <c r="AE20" s="24">
        <v>3.26169622569462</v>
      </c>
      <c r="AF20" s="24">
        <v>3.32473207516587</v>
      </c>
      <c r="AG20" s="24">
        <v>3.0582899947650799</v>
      </c>
      <c r="AH20" s="24">
        <v>0.21682787753069663</v>
      </c>
      <c r="AI20" s="24">
        <v>1.0894970161467901</v>
      </c>
      <c r="AJ20" s="24">
        <v>1.2585632264848601</v>
      </c>
      <c r="AK20" s="24">
        <v>1.44596208187149</v>
      </c>
      <c r="AL20" s="24">
        <v>0.85521540237774996</v>
      </c>
      <c r="AM20" s="24">
        <v>1.07271723632458</v>
      </c>
      <c r="AN20" s="24">
        <v>1.1666325011270999</v>
      </c>
      <c r="AO20" s="24">
        <v>1.148097910722095</v>
      </c>
      <c r="AP20" s="24">
        <v>0.18081558565487404</v>
      </c>
      <c r="AQ20" s="24">
        <v>5.5280837989422196</v>
      </c>
      <c r="AR20" s="24">
        <v>5.4283307883088403</v>
      </c>
      <c r="AS20" s="24">
        <v>5.44556625224382</v>
      </c>
      <c r="AT20" s="24">
        <v>3.7971224707673499</v>
      </c>
      <c r="AU20" s="24">
        <v>3.7998754932868799</v>
      </c>
      <c r="AV20" s="24">
        <v>3.8678127587476898</v>
      </c>
      <c r="AW20" s="24">
        <v>4.6444652603828001</v>
      </c>
      <c r="AX20" s="24">
        <v>0.82376174476299813</v>
      </c>
      <c r="AY20" s="24">
        <v>6.3564066158361996</v>
      </c>
      <c r="AZ20" s="24">
        <v>6.2501867389537198</v>
      </c>
      <c r="BA20" s="24">
        <v>6.1865995607175801</v>
      </c>
      <c r="BB20" s="24">
        <v>6.3958901808078101</v>
      </c>
      <c r="BC20" s="24">
        <v>6.32344570627167</v>
      </c>
      <c r="BD20" s="24">
        <v>6.2557881583039903</v>
      </c>
      <c r="BE20" s="24">
        <v>6.2947194934818285</v>
      </c>
      <c r="BF20" s="24">
        <v>7.0775159584369141E-2</v>
      </c>
      <c r="BG20" s="24">
        <v>2.1093945918256001</v>
      </c>
      <c r="BH20" s="24">
        <v>2.2732373509406498</v>
      </c>
      <c r="BI20" s="24">
        <v>2.0273923352599601</v>
      </c>
      <c r="BJ20" s="24">
        <v>2.2396172527696701</v>
      </c>
      <c r="BK20" s="24">
        <v>2.24441932725877</v>
      </c>
      <c r="BL20" s="24">
        <v>2.3961014852010001</v>
      </c>
      <c r="BM20" s="24">
        <v>2.2150270572092747</v>
      </c>
      <c r="BN20" s="24">
        <v>0.11832862195964697</v>
      </c>
    </row>
    <row r="21" spans="1:188" s="43" customFormat="1" ht="13.5" customHeight="1" thickBot="1" x14ac:dyDescent="0.25">
      <c r="A21" s="37"/>
      <c r="B21" s="52" t="s">
        <v>124</v>
      </c>
      <c r="C21" s="173">
        <v>28.432901672588599</v>
      </c>
      <c r="D21" s="66">
        <v>28.766796866366398</v>
      </c>
      <c r="E21" s="66">
        <v>27.164691652518599</v>
      </c>
      <c r="F21" s="66">
        <v>27.880864166701201</v>
      </c>
      <c r="G21" s="66">
        <v>28.742654075738798</v>
      </c>
      <c r="H21" s="66">
        <v>26.685145114380699</v>
      </c>
      <c r="I21" s="66">
        <v>27.945508924715721</v>
      </c>
      <c r="J21" s="66">
        <v>0.7905564977998949</v>
      </c>
      <c r="K21" s="66">
        <v>28.771213529772002</v>
      </c>
      <c r="L21" s="66">
        <v>28.847080129397199</v>
      </c>
      <c r="M21" s="66">
        <v>27.294005589302099</v>
      </c>
      <c r="N21" s="66">
        <v>22.495188391752901</v>
      </c>
      <c r="O21" s="66">
        <v>22.514069873199901</v>
      </c>
      <c r="P21" s="66">
        <v>23.647942712037501</v>
      </c>
      <c r="Q21" s="66">
        <v>25.594916704243598</v>
      </c>
      <c r="R21" s="66">
        <v>2.7821745703985856</v>
      </c>
      <c r="S21" s="66">
        <v>23.224442767484099</v>
      </c>
      <c r="T21" s="66">
        <v>23.047457363967901</v>
      </c>
      <c r="U21" s="66">
        <v>22.361290472118998</v>
      </c>
      <c r="V21" s="66">
        <v>20.437945304945199</v>
      </c>
      <c r="W21" s="66">
        <v>19.720574372194601</v>
      </c>
      <c r="X21" s="66">
        <v>19.661475915430302</v>
      </c>
      <c r="Y21" s="66">
        <v>21.408864366023518</v>
      </c>
      <c r="Z21" s="66">
        <v>1.5129882548579885</v>
      </c>
      <c r="AA21" s="66">
        <v>29.735621725839</v>
      </c>
      <c r="AB21" s="66">
        <v>29.724004502623199</v>
      </c>
      <c r="AC21" s="66">
        <v>28.6541856450078</v>
      </c>
      <c r="AD21" s="66">
        <v>32.8477569798087</v>
      </c>
      <c r="AE21" s="66">
        <v>32.147541074228698</v>
      </c>
      <c r="AF21" s="66">
        <v>32.0692799227281</v>
      </c>
      <c r="AG21" s="66">
        <v>30.863064975039251</v>
      </c>
      <c r="AH21" s="66">
        <v>1.554111248583405</v>
      </c>
      <c r="AI21" s="66">
        <v>13.9366123786932</v>
      </c>
      <c r="AJ21" s="66">
        <v>14.207189163363299</v>
      </c>
      <c r="AK21" s="66">
        <v>14.6721475504465</v>
      </c>
      <c r="AL21" s="66">
        <v>12.122794263025</v>
      </c>
      <c r="AM21" s="66">
        <v>12.7845131224684</v>
      </c>
      <c r="AN21" s="66">
        <v>12.752411686877</v>
      </c>
      <c r="AO21" s="66">
        <v>13.412611360812233</v>
      </c>
      <c r="AP21" s="66">
        <v>0.91162506147581257</v>
      </c>
      <c r="AQ21" s="66">
        <v>44.848559029310699</v>
      </c>
      <c r="AR21" s="66">
        <v>42.658595579379302</v>
      </c>
      <c r="AS21" s="66">
        <v>42.152924906280099</v>
      </c>
      <c r="AT21" s="66">
        <v>34.2583384869056</v>
      </c>
      <c r="AU21" s="66">
        <v>33.333982590803501</v>
      </c>
      <c r="AV21" s="66">
        <v>33.0131157211203</v>
      </c>
      <c r="AW21" s="66">
        <v>38.377586052299911</v>
      </c>
      <c r="AX21" s="66">
        <v>4.9267534208383195</v>
      </c>
      <c r="AY21" s="66">
        <v>59.196153197015903</v>
      </c>
      <c r="AZ21" s="66">
        <v>56.727391881669</v>
      </c>
      <c r="BA21" s="66">
        <v>55.003426790893499</v>
      </c>
      <c r="BB21" s="66">
        <v>60.033900231231499</v>
      </c>
      <c r="BC21" s="66">
        <v>58.061602659276197</v>
      </c>
      <c r="BD21" s="66">
        <v>56.354637398433503</v>
      </c>
      <c r="BE21" s="66">
        <v>57.562852026419932</v>
      </c>
      <c r="BF21" s="66">
        <v>1.719056810925899</v>
      </c>
      <c r="BG21" s="66">
        <v>19.049886627733098</v>
      </c>
      <c r="BH21" s="66">
        <v>18.427724268510701</v>
      </c>
      <c r="BI21" s="66">
        <v>17.712524266103799</v>
      </c>
      <c r="BJ21" s="66">
        <v>20.395683562741102</v>
      </c>
      <c r="BK21" s="66">
        <v>19.5345582171547</v>
      </c>
      <c r="BL21" s="66">
        <v>19.881583082518102</v>
      </c>
      <c r="BM21" s="66">
        <v>19.166993337460251</v>
      </c>
      <c r="BN21" s="66">
        <v>0.89732334673075531</v>
      </c>
      <c r="BP21" s="66"/>
      <c r="BQ21" s="66"/>
      <c r="BR21" s="66"/>
      <c r="BS21" s="66"/>
      <c r="BT21" s="66"/>
      <c r="BU21" s="66"/>
      <c r="BV21" s="66"/>
      <c r="BW21" s="66"/>
      <c r="BX21" s="66"/>
      <c r="BY21" s="66"/>
      <c r="BZ21" s="66"/>
      <c r="CA21" s="66"/>
      <c r="CB21" s="66"/>
      <c r="CC21" s="66"/>
      <c r="CD21" s="66"/>
      <c r="CI21" s="66"/>
      <c r="CJ21" s="66"/>
      <c r="CK21" s="66"/>
      <c r="CL21" s="66"/>
      <c r="CQ21" s="66"/>
      <c r="CR21" s="66"/>
      <c r="CW21" s="66"/>
      <c r="CX21" s="66"/>
      <c r="CY21" s="66"/>
      <c r="CZ21" s="66"/>
      <c r="DA21" s="66"/>
      <c r="DB21" s="66"/>
      <c r="DC21" s="66"/>
      <c r="DD21" s="66"/>
      <c r="DN21" s="66"/>
      <c r="DO21" s="66"/>
      <c r="EE21" s="66"/>
      <c r="EF21" s="66"/>
      <c r="EG21" s="66"/>
      <c r="EI21" s="66"/>
      <c r="EJ21" s="66"/>
      <c r="EK21" s="66"/>
      <c r="EO21" s="66"/>
      <c r="EP21" s="66"/>
      <c r="ES21" s="66"/>
      <c r="EU21" s="66"/>
      <c r="EV21" s="66"/>
    </row>
    <row r="22" spans="1:188" s="63" customFormat="1" ht="13.5" customHeight="1" x14ac:dyDescent="0.2">
      <c r="A22" s="35" t="s">
        <v>42</v>
      </c>
      <c r="B22" s="40" t="s">
        <v>122</v>
      </c>
      <c r="C22" s="62">
        <v>166.896474669881</v>
      </c>
      <c r="D22" s="63">
        <v>166.48236566920301</v>
      </c>
      <c r="E22" s="63">
        <v>166.70170777410999</v>
      </c>
      <c r="F22" s="63">
        <v>168.36488981491399</v>
      </c>
      <c r="G22" s="63">
        <v>167.76260608731801</v>
      </c>
      <c r="H22" s="63">
        <v>168.17475450516599</v>
      </c>
      <c r="I22" s="63">
        <v>167.39713308676534</v>
      </c>
      <c r="J22" s="63">
        <v>0.73551493452750305</v>
      </c>
      <c r="K22" s="63">
        <v>167.76103915436801</v>
      </c>
      <c r="L22" s="63">
        <v>167.48873311880899</v>
      </c>
      <c r="M22" s="63">
        <v>168.45893835349599</v>
      </c>
      <c r="N22" s="63">
        <v>172.24148588510499</v>
      </c>
      <c r="O22" s="63">
        <v>172.04463264624101</v>
      </c>
      <c r="P22" s="63">
        <v>171.24176412176701</v>
      </c>
      <c r="Q22" s="63">
        <v>169.872765546631</v>
      </c>
      <c r="R22" s="63">
        <v>2.0142784540925209</v>
      </c>
      <c r="S22" s="63">
        <v>184.18497694726901</v>
      </c>
      <c r="T22" s="63">
        <v>184.289177767328</v>
      </c>
      <c r="U22" s="63">
        <v>184.020554963222</v>
      </c>
      <c r="V22" s="63">
        <v>188.07232119972301</v>
      </c>
      <c r="W22" s="63">
        <v>188.16751137675899</v>
      </c>
      <c r="X22" s="63">
        <v>188.33548267311599</v>
      </c>
      <c r="Y22" s="63">
        <v>186.17833748790284</v>
      </c>
      <c r="Z22" s="63">
        <v>2.0164200343451899</v>
      </c>
      <c r="AA22" s="63">
        <v>186.37162175524199</v>
      </c>
      <c r="AB22" s="63">
        <v>186.040543063108</v>
      </c>
      <c r="AC22" s="63">
        <v>186.04813061169401</v>
      </c>
      <c r="AD22" s="63">
        <v>181.03370455898099</v>
      </c>
      <c r="AE22" s="63">
        <v>180.75373575218401</v>
      </c>
      <c r="AF22" s="63">
        <v>180.58366308852399</v>
      </c>
      <c r="AG22" s="63">
        <v>183.47189980495548</v>
      </c>
      <c r="AH22" s="63">
        <v>2.6869562690781126</v>
      </c>
      <c r="AI22" s="63">
        <v>173.990255892015</v>
      </c>
      <c r="AJ22" s="63">
        <v>173.27763262105401</v>
      </c>
      <c r="AK22" s="63">
        <v>173.33229677591001</v>
      </c>
      <c r="AL22" s="63">
        <v>182.347070238242</v>
      </c>
      <c r="AM22" s="63">
        <v>179.670837702586</v>
      </c>
      <c r="AN22" s="63">
        <v>179.56495419304201</v>
      </c>
      <c r="AO22" s="63">
        <v>177.03050790380817</v>
      </c>
      <c r="AP22" s="63">
        <v>3.6208784667277256</v>
      </c>
      <c r="AQ22" s="63">
        <v>157.30747662476099</v>
      </c>
      <c r="AR22" s="63">
        <v>157.11660312847701</v>
      </c>
      <c r="AS22" s="63">
        <v>156.90537855563699</v>
      </c>
      <c r="AT22" s="63">
        <v>160.15493181405799</v>
      </c>
      <c r="AU22" s="63">
        <v>159.85071478933099</v>
      </c>
      <c r="AV22" s="63">
        <v>159.601849385218</v>
      </c>
      <c r="AW22" s="63">
        <v>158.48949238291368</v>
      </c>
      <c r="AX22" s="63">
        <v>1.3937572609291546</v>
      </c>
      <c r="AY22" s="63">
        <v>162.46384002279299</v>
      </c>
      <c r="AZ22" s="63">
        <v>162.416622278711</v>
      </c>
      <c r="BA22" s="63">
        <v>162.15065075907401</v>
      </c>
      <c r="BB22" s="63">
        <v>161.44346853781201</v>
      </c>
      <c r="BC22" s="63">
        <v>161.21450102775199</v>
      </c>
      <c r="BD22" s="63">
        <v>161.10247578918199</v>
      </c>
      <c r="BE22" s="63">
        <v>161.79859306922069</v>
      </c>
      <c r="BF22" s="63">
        <v>0.56277799697706221</v>
      </c>
      <c r="BG22" s="63">
        <v>182.62261642425699</v>
      </c>
      <c r="BH22" s="63">
        <v>181.65231926333101</v>
      </c>
      <c r="BI22" s="63">
        <v>182.91466706056599</v>
      </c>
      <c r="BJ22" s="63">
        <v>177.576895758619</v>
      </c>
      <c r="BK22" s="63">
        <v>177.34794556741599</v>
      </c>
      <c r="BL22" s="63">
        <v>177.162909859666</v>
      </c>
      <c r="BM22" s="63">
        <v>179.87955898897584</v>
      </c>
      <c r="BN22" s="63">
        <v>2.5485430821763622</v>
      </c>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row>
    <row r="23" spans="1:188" s="56" customFormat="1" ht="13.5" customHeight="1" x14ac:dyDescent="0.2">
      <c r="A23" s="36" t="s">
        <v>43</v>
      </c>
      <c r="B23" s="33" t="s">
        <v>121</v>
      </c>
      <c r="C23" s="23">
        <v>1.4358215624536299</v>
      </c>
      <c r="D23" s="24">
        <v>1.3823502927101301</v>
      </c>
      <c r="E23" s="24">
        <v>1.45934530683546</v>
      </c>
      <c r="F23" s="24">
        <v>1.46376561730388</v>
      </c>
      <c r="G23" s="24">
        <v>1.39138061285746</v>
      </c>
      <c r="H23" s="24">
        <v>1.4707896835504799</v>
      </c>
      <c r="I23" s="24">
        <v>1.4339088459518399</v>
      </c>
      <c r="J23" s="24">
        <v>3.5045755869419139E-2</v>
      </c>
      <c r="K23" s="24">
        <v>1.4062592118810799</v>
      </c>
      <c r="L23" s="24">
        <v>1.3960388211783501</v>
      </c>
      <c r="M23" s="24">
        <v>1.47074986419236</v>
      </c>
      <c r="N23" s="24">
        <v>1.5389149238276001</v>
      </c>
      <c r="O23" s="24">
        <v>1.5332171944670601</v>
      </c>
      <c r="P23" s="24">
        <v>1.5226017100739799</v>
      </c>
      <c r="Q23" s="24">
        <v>1.4779636209367384</v>
      </c>
      <c r="R23" s="24">
        <v>5.8688174694210227E-2</v>
      </c>
      <c r="S23" s="24">
        <v>1.5426221505953801</v>
      </c>
      <c r="T23" s="24">
        <v>1.5451706714956699</v>
      </c>
      <c r="U23" s="24">
        <v>1.5479993512511201</v>
      </c>
      <c r="V23" s="24">
        <v>1.6056522572975001</v>
      </c>
      <c r="W23" s="24">
        <v>1.6211111640563101</v>
      </c>
      <c r="X23" s="24">
        <v>1.6181875723574699</v>
      </c>
      <c r="Y23" s="24">
        <v>1.5801238611755748</v>
      </c>
      <c r="Z23" s="24">
        <v>3.5215034710712863E-2</v>
      </c>
      <c r="AA23" s="24">
        <v>1.45039860248548</v>
      </c>
      <c r="AB23" s="24">
        <v>1.4398891276652299</v>
      </c>
      <c r="AC23" s="24">
        <v>1.4562779395383301</v>
      </c>
      <c r="AD23" s="24">
        <v>1.39032061057099</v>
      </c>
      <c r="AE23" s="24">
        <v>1.3883617559465</v>
      </c>
      <c r="AF23" s="24">
        <v>1.38432214876933</v>
      </c>
      <c r="AG23" s="24">
        <v>1.4182616974959767</v>
      </c>
      <c r="AH23" s="24">
        <v>3.1017105141177861E-2</v>
      </c>
      <c r="AI23" s="24">
        <v>1.7485483883389299</v>
      </c>
      <c r="AJ23" s="24">
        <v>1.73629310955506</v>
      </c>
      <c r="AK23" s="24">
        <v>1.74343938988999</v>
      </c>
      <c r="AL23" s="24">
        <v>1.8080459819094501</v>
      </c>
      <c r="AM23" s="24">
        <v>1.7847813928255201</v>
      </c>
      <c r="AN23" s="24">
        <v>1.7833033141985599</v>
      </c>
      <c r="AO23" s="24">
        <v>1.7674019294529184</v>
      </c>
      <c r="AP23" s="24">
        <v>2.6154211816063127E-2</v>
      </c>
      <c r="AQ23" s="24">
        <v>1.3335678527760499</v>
      </c>
      <c r="AR23" s="24">
        <v>1.33575286415372</v>
      </c>
      <c r="AS23" s="24">
        <v>1.3385025075469501</v>
      </c>
      <c r="AT23" s="24">
        <v>1.34959033261094</v>
      </c>
      <c r="AU23" s="24">
        <v>1.35009715353273</v>
      </c>
      <c r="AV23" s="24">
        <v>1.35074404640777</v>
      </c>
      <c r="AW23" s="24">
        <v>1.3430424595046935</v>
      </c>
      <c r="AX23" s="24">
        <v>7.2511531001670073E-3</v>
      </c>
      <c r="AY23" s="24">
        <v>1.30351671594817</v>
      </c>
      <c r="AZ23" s="24">
        <v>1.30499749932167</v>
      </c>
      <c r="BA23" s="24">
        <v>1.30527578745645</v>
      </c>
      <c r="BB23" s="24">
        <v>1.30264374202817</v>
      </c>
      <c r="BC23" s="24">
        <v>1.3027121849579799</v>
      </c>
      <c r="BD23" s="24">
        <v>1.30342471664962</v>
      </c>
      <c r="BE23" s="24">
        <v>1.3037617743936767</v>
      </c>
      <c r="BF23" s="24">
        <v>1.0283115262654059E-3</v>
      </c>
      <c r="BG23" s="24">
        <v>1.56927415010584</v>
      </c>
      <c r="BH23" s="24">
        <v>1.5747732581128799</v>
      </c>
      <c r="BI23" s="24">
        <v>1.5959304152262199</v>
      </c>
      <c r="BJ23" s="24">
        <v>1.54017437633273</v>
      </c>
      <c r="BK23" s="24">
        <v>1.55209674963774</v>
      </c>
      <c r="BL23" s="24">
        <v>1.55635113128286</v>
      </c>
      <c r="BM23" s="24">
        <v>1.5647666801163782</v>
      </c>
      <c r="BN23" s="24">
        <v>1.7924644491093097E-2</v>
      </c>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row>
    <row r="24" spans="1:188" s="24" customFormat="1" ht="13.5" customHeight="1" x14ac:dyDescent="0.2">
      <c r="A24" s="36" t="s">
        <v>126</v>
      </c>
      <c r="B24" s="33" t="s">
        <v>123</v>
      </c>
      <c r="C24" s="23">
        <v>0.13460685794944999</v>
      </c>
      <c r="D24" s="24">
        <v>4.6423035460215201E-2</v>
      </c>
      <c r="E24" s="24">
        <v>0.15462802069200901</v>
      </c>
      <c r="F24" s="24">
        <v>0.165209698751793</v>
      </c>
      <c r="G24" s="24">
        <v>6.2999203737105797E-2</v>
      </c>
      <c r="H24" s="24">
        <v>0.16773771856613501</v>
      </c>
      <c r="I24" s="24">
        <v>0.12193408919278466</v>
      </c>
      <c r="J24" s="24">
        <v>4.8948072877945253E-2</v>
      </c>
      <c r="K24" s="24">
        <v>7.8813357156161404E-2</v>
      </c>
      <c r="L24" s="24">
        <v>5.5668021503210298E-2</v>
      </c>
      <c r="M24" s="24">
        <v>0.15697702623197399</v>
      </c>
      <c r="N24" s="24">
        <v>0.219310674317475</v>
      </c>
      <c r="O24" s="24">
        <v>0.211883561740139</v>
      </c>
      <c r="P24" s="24">
        <v>0.20036566204599099</v>
      </c>
      <c r="Q24" s="24">
        <v>0.15383638383249176</v>
      </c>
      <c r="R24" s="24">
        <v>6.467441126828434E-2</v>
      </c>
      <c r="S24" s="24">
        <v>0.20712235984011601</v>
      </c>
      <c r="T24" s="24">
        <v>0.20707888850284001</v>
      </c>
      <c r="U24" s="24">
        <v>0.206160887870281</v>
      </c>
      <c r="V24" s="24">
        <v>0.24323087366574001</v>
      </c>
      <c r="W24" s="24">
        <v>0.25117903076778503</v>
      </c>
      <c r="X24" s="24">
        <v>0.249299065573171</v>
      </c>
      <c r="Y24" s="24">
        <v>0.22734518436998885</v>
      </c>
      <c r="Z24" s="24">
        <v>2.0699597647968481E-2</v>
      </c>
      <c r="AA24" s="24">
        <v>0.123198887778548</v>
      </c>
      <c r="AB24" s="24">
        <v>0.105061197125964</v>
      </c>
      <c r="AC24" s="24">
        <v>0.124517561613113</v>
      </c>
      <c r="AD24" s="24">
        <v>3.6797220390092998E-2</v>
      </c>
      <c r="AE24" s="24">
        <v>2.98787446529694E-2</v>
      </c>
      <c r="AF24" s="24">
        <v>2.1022755942890499E-2</v>
      </c>
      <c r="AG24" s="24">
        <v>7.3412727917262985E-2</v>
      </c>
      <c r="AH24" s="24">
        <v>4.4856444349115149E-2</v>
      </c>
      <c r="AI24" s="24">
        <v>0.278199713539028</v>
      </c>
      <c r="AJ24" s="24">
        <v>0.265307580926742</v>
      </c>
      <c r="AK24" s="24">
        <v>0.262432215723507</v>
      </c>
      <c r="AL24" s="24">
        <v>0.324185701664299</v>
      </c>
      <c r="AM24" s="24">
        <v>0.30075536709767903</v>
      </c>
      <c r="AN24" s="24">
        <v>0.29608047735748599</v>
      </c>
      <c r="AO24" s="24">
        <v>0.28782684271812348</v>
      </c>
      <c r="AP24" s="24">
        <v>2.1609880839237268E-2</v>
      </c>
      <c r="AQ24" s="24">
        <v>-8.6338684708658506E-2</v>
      </c>
      <c r="AR24" s="24">
        <v>-9.1684871851746799E-2</v>
      </c>
      <c r="AS24" s="24">
        <v>-9.3105410207189904E-2</v>
      </c>
      <c r="AT24" s="24">
        <v>-4.6135086891981397E-2</v>
      </c>
      <c r="AU24" s="24">
        <v>-5.0861987951204397E-2</v>
      </c>
      <c r="AV24" s="24">
        <v>-5.56208158490826E-2</v>
      </c>
      <c r="AW24" s="24">
        <v>-7.0624476243310599E-2</v>
      </c>
      <c r="AX24" s="24">
        <v>2.0046882393889069E-2</v>
      </c>
      <c r="AY24" s="24">
        <v>-4.8729054814423502E-2</v>
      </c>
      <c r="AZ24" s="24">
        <v>-5.04478991015751E-2</v>
      </c>
      <c r="BA24" s="24">
        <v>-5.3164984912636701E-2</v>
      </c>
      <c r="BB24" s="24">
        <v>-4.77284228477921E-2</v>
      </c>
      <c r="BC24" s="24">
        <v>-5.03992591967454E-2</v>
      </c>
      <c r="BD24" s="24">
        <v>-5.2717270816152399E-2</v>
      </c>
      <c r="BE24" s="24">
        <v>-5.0531148614887535E-2</v>
      </c>
      <c r="BF24" s="24">
        <v>1.9512117181169071E-3</v>
      </c>
      <c r="BG24" s="24">
        <v>0.15247776119131201</v>
      </c>
      <c r="BH24" s="24">
        <v>0.132581532072193</v>
      </c>
      <c r="BI24" s="24">
        <v>0.159863718394056</v>
      </c>
      <c r="BJ24" s="24">
        <v>0.12664975294286901</v>
      </c>
      <c r="BK24" s="24">
        <v>0.125646321765124</v>
      </c>
      <c r="BL24" s="24">
        <v>0.119550159343933</v>
      </c>
      <c r="BM24" s="24">
        <v>0.13612820761824784</v>
      </c>
      <c r="BN24" s="24">
        <v>1.4820053980516869E-2</v>
      </c>
    </row>
    <row r="25" spans="1:188" s="43" customFormat="1" ht="13.5" customHeight="1" thickBot="1" x14ac:dyDescent="0.25">
      <c r="A25" s="37"/>
      <c r="B25" s="42" t="s">
        <v>124</v>
      </c>
      <c r="C25" s="171">
        <v>1.3700691748735201</v>
      </c>
      <c r="D25" s="43">
        <v>1.1286562085021901</v>
      </c>
      <c r="E25" s="43">
        <v>1.46447474341901</v>
      </c>
      <c r="F25" s="43">
        <v>1.47622958544593</v>
      </c>
      <c r="G25" s="43">
        <v>1.1592442368078799</v>
      </c>
      <c r="H25" s="43">
        <v>1.5043522057304799</v>
      </c>
      <c r="I25" s="43">
        <v>1.3505043591298351</v>
      </c>
      <c r="J25" s="43">
        <v>0.15201154521587754</v>
      </c>
      <c r="K25" s="43">
        <v>1.17800691562155</v>
      </c>
      <c r="L25" s="43">
        <v>1.13038283561316</v>
      </c>
      <c r="M25" s="43">
        <v>1.42663862810265</v>
      </c>
      <c r="N25" s="43">
        <v>1.6357891648784999</v>
      </c>
      <c r="O25" s="43">
        <v>1.61266333051754</v>
      </c>
      <c r="P25" s="43">
        <v>1.58823011719853</v>
      </c>
      <c r="Q25" s="43">
        <v>1.4286184986553216</v>
      </c>
      <c r="R25" s="43">
        <v>0.20575983168118828</v>
      </c>
      <c r="S25" s="43">
        <v>1.6097919298155901</v>
      </c>
      <c r="T25" s="43">
        <v>1.6140251538464501</v>
      </c>
      <c r="U25" s="43">
        <v>1.62652662497707</v>
      </c>
      <c r="V25" s="43">
        <v>1.7676320710214699</v>
      </c>
      <c r="W25" s="43">
        <v>1.81266094683401</v>
      </c>
      <c r="X25" s="43">
        <v>1.7961245205665</v>
      </c>
      <c r="Y25" s="43">
        <v>1.7044602078435152</v>
      </c>
      <c r="Z25" s="43">
        <v>8.8801891531155155E-2</v>
      </c>
      <c r="AA25" s="43">
        <v>1.33821352100382</v>
      </c>
      <c r="AB25" s="43">
        <v>1.29176993859098</v>
      </c>
      <c r="AC25" s="43">
        <v>1.36061584722336</v>
      </c>
      <c r="AD25" s="43">
        <v>1.1197069653328999</v>
      </c>
      <c r="AE25" s="43">
        <v>1.1104772828753</v>
      </c>
      <c r="AF25" s="43">
        <v>1.0952773472472901</v>
      </c>
      <c r="AG25" s="43">
        <v>1.219343483712275</v>
      </c>
      <c r="AH25" s="43">
        <v>0.11291977205136022</v>
      </c>
      <c r="AI25" s="43">
        <v>1.98184600494633</v>
      </c>
      <c r="AJ25" s="43">
        <v>1.95028263049373</v>
      </c>
      <c r="AK25" s="43">
        <v>1.95748492861836</v>
      </c>
      <c r="AL25" s="43">
        <v>1.9633338977696899</v>
      </c>
      <c r="AM25" s="43">
        <v>1.95334153274704</v>
      </c>
      <c r="AN25" s="43">
        <v>1.9426324094610199</v>
      </c>
      <c r="AO25" s="43">
        <v>1.9581535673393615</v>
      </c>
      <c r="AP25" s="43">
        <v>1.2346579597178114E-2</v>
      </c>
      <c r="AQ25" s="43">
        <v>1.0238556067209701</v>
      </c>
      <c r="AR25" s="43">
        <v>1.0309660882315399</v>
      </c>
      <c r="AS25" s="43">
        <v>1.03855180535367</v>
      </c>
      <c r="AT25" s="43">
        <v>1.03918500761136</v>
      </c>
      <c r="AU25" s="43">
        <v>1.04473892167315</v>
      </c>
      <c r="AV25" s="43">
        <v>1.0485414499304999</v>
      </c>
      <c r="AW25" s="43">
        <v>1.0376398132535318</v>
      </c>
      <c r="AX25" s="43">
        <v>8.2361533617112594E-3</v>
      </c>
      <c r="AY25" s="43">
        <v>0.969588546892306</v>
      </c>
      <c r="AZ25" s="43">
        <v>0.971973130038292</v>
      </c>
      <c r="BA25" s="43">
        <v>0.97565021286027398</v>
      </c>
      <c r="BB25" s="43">
        <v>0.97259437878065802</v>
      </c>
      <c r="BC25" s="43">
        <v>0.97512152155487397</v>
      </c>
      <c r="BD25" s="43">
        <v>0.97822023127202795</v>
      </c>
      <c r="BE25" s="43">
        <v>0.97385800356640528</v>
      </c>
      <c r="BF25" s="43">
        <v>2.8052117722809937E-3</v>
      </c>
      <c r="BG25" s="43">
        <v>1.6195501913132799</v>
      </c>
      <c r="BH25" s="43">
        <v>1.64990472792766</v>
      </c>
      <c r="BI25" s="43">
        <v>1.6923584922800701</v>
      </c>
      <c r="BJ25" s="43">
        <v>1.5673154288599001</v>
      </c>
      <c r="BK25" s="43">
        <v>1.6077895070267301</v>
      </c>
      <c r="BL25" s="43">
        <v>1.6173646979709599</v>
      </c>
      <c r="BM25" s="43">
        <v>1.6257138408964333</v>
      </c>
      <c r="BN25" s="43">
        <v>3.8440568002739067E-2</v>
      </c>
    </row>
    <row r="26" spans="1:188" s="55" customFormat="1" ht="13.5" customHeight="1" x14ac:dyDescent="0.2">
      <c r="A26" s="36" t="s">
        <v>42</v>
      </c>
      <c r="B26" s="32" t="s">
        <v>122</v>
      </c>
      <c r="C26" s="178">
        <v>2.5829746137038998</v>
      </c>
      <c r="D26" s="67">
        <v>2.5865587242511001</v>
      </c>
      <c r="E26" s="67">
        <v>2.58465921081127</v>
      </c>
      <c r="F26" s="67">
        <v>2.5703367793516199</v>
      </c>
      <c r="G26" s="67">
        <v>2.5755069167996498</v>
      </c>
      <c r="H26" s="67">
        <v>2.57196694270554</v>
      </c>
      <c r="I26" s="67">
        <v>2.5786671979371802</v>
      </c>
      <c r="J26" s="67">
        <v>6.3378611965701024E-3</v>
      </c>
      <c r="K26" s="67">
        <v>2.5755203918940501</v>
      </c>
      <c r="L26" s="67">
        <v>2.57786404540848</v>
      </c>
      <c r="M26" s="67">
        <v>2.5695311156639802</v>
      </c>
      <c r="N26" s="67">
        <v>2.5374954244391899</v>
      </c>
      <c r="O26" s="67">
        <v>2.53914521051626</v>
      </c>
      <c r="P26" s="67">
        <v>2.5458934916107498</v>
      </c>
      <c r="Q26" s="67">
        <v>2.5575749465887849</v>
      </c>
      <c r="R26" s="67">
        <v>1.7107188006493745E-2</v>
      </c>
      <c r="S26" s="67">
        <v>2.4407727021202099</v>
      </c>
      <c r="T26" s="67">
        <v>2.43995674252879</v>
      </c>
      <c r="U26" s="67">
        <v>2.4420611716091498</v>
      </c>
      <c r="V26" s="67">
        <v>2.4106405533424402</v>
      </c>
      <c r="W26" s="67">
        <v>2.4099105381373001</v>
      </c>
      <c r="X26" s="67">
        <v>2.4086232635276801</v>
      </c>
      <c r="Y26" s="67">
        <v>2.4253274952109281</v>
      </c>
      <c r="Z26" s="67">
        <v>1.5625862122051373E-2</v>
      </c>
      <c r="AA26" s="67">
        <v>2.42374589299504</v>
      </c>
      <c r="AB26" s="67">
        <v>2.4263110385957698</v>
      </c>
      <c r="AC26" s="67">
        <v>2.4262522003698601</v>
      </c>
      <c r="AD26" s="67">
        <v>2.46566977396939</v>
      </c>
      <c r="AE26" s="67">
        <v>2.4679026303087301</v>
      </c>
      <c r="AF26" s="67">
        <v>2.4692607128507502</v>
      </c>
      <c r="AG26" s="67">
        <v>2.4465237081815903</v>
      </c>
      <c r="AH26" s="67">
        <v>2.1130217041059544E-2</v>
      </c>
      <c r="AI26" s="67">
        <v>2.5229215828932698</v>
      </c>
      <c r="AJ26" s="67">
        <v>2.5288426572924498</v>
      </c>
      <c r="AK26" s="67">
        <v>2.5283875998974401</v>
      </c>
      <c r="AL26" s="67">
        <v>2.4552410747401501</v>
      </c>
      <c r="AM26" s="67">
        <v>2.4765718302578899</v>
      </c>
      <c r="AN26" s="67">
        <v>2.4774222890484698</v>
      </c>
      <c r="AO26" s="67">
        <v>2.4982311723549446</v>
      </c>
      <c r="AP26" s="67">
        <v>2.9457242239742526E-2</v>
      </c>
      <c r="AQ26" s="67">
        <v>2.6683408530395001</v>
      </c>
      <c r="AR26" s="67">
        <v>2.6700924509487298</v>
      </c>
      <c r="AS26" s="67">
        <v>2.6720332876256601</v>
      </c>
      <c r="AT26" s="67">
        <v>2.6424598697118098</v>
      </c>
      <c r="AU26" s="67">
        <v>2.64520289959147</v>
      </c>
      <c r="AV26" s="67">
        <v>2.6474507260124098</v>
      </c>
      <c r="AW26" s="67">
        <v>2.6575966811549305</v>
      </c>
      <c r="AX26" s="67">
        <v>1.2686386315501863E-2</v>
      </c>
      <c r="AY26" s="67">
        <v>2.6218094452073499</v>
      </c>
      <c r="AZ26" s="67">
        <v>2.62222880440935</v>
      </c>
      <c r="BA26" s="67">
        <v>2.6245932811152</v>
      </c>
      <c r="BB26" s="67">
        <v>2.6308990193657298</v>
      </c>
      <c r="BC26" s="67">
        <v>2.63294657670443</v>
      </c>
      <c r="BD26" s="67">
        <v>2.6339494296366102</v>
      </c>
      <c r="BE26" s="67">
        <v>2.6277377594064451</v>
      </c>
      <c r="BF26" s="67">
        <v>5.018157486395552E-3</v>
      </c>
      <c r="BG26" s="67">
        <v>2.4530626516756699</v>
      </c>
      <c r="BH26" s="67">
        <v>2.4607483092696798</v>
      </c>
      <c r="BI26" s="67">
        <v>2.4507573322821101</v>
      </c>
      <c r="BJ26" s="67">
        <v>2.4934842076969801</v>
      </c>
      <c r="BK26" s="67">
        <v>2.4953454769732599</v>
      </c>
      <c r="BL26" s="67">
        <v>2.4968514964257702</v>
      </c>
      <c r="BM26" s="67">
        <v>2.4750415790539115</v>
      </c>
      <c r="BN26" s="67">
        <v>2.0433415315969379E-2</v>
      </c>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row>
    <row r="27" spans="1:188" s="56" customFormat="1" ht="13.5" customHeight="1" x14ac:dyDescent="0.2">
      <c r="A27" s="36" t="s">
        <v>43</v>
      </c>
      <c r="B27" s="33" t="s">
        <v>121</v>
      </c>
      <c r="C27" s="23">
        <v>0.52187646854899505</v>
      </c>
      <c r="D27" s="24">
        <v>0.46712324634816699</v>
      </c>
      <c r="E27" s="24">
        <v>0.54532129073782198</v>
      </c>
      <c r="F27" s="24">
        <v>0.549684563304907</v>
      </c>
      <c r="G27" s="24">
        <v>0.47651712381306899</v>
      </c>
      <c r="H27" s="24">
        <v>0.55659096230196103</v>
      </c>
      <c r="I27" s="24">
        <v>0.51951894250915354</v>
      </c>
      <c r="J27" s="24">
        <v>3.5473191332842824E-2</v>
      </c>
      <c r="K27" s="24">
        <v>0.491862546919272</v>
      </c>
      <c r="L27" s="24">
        <v>0.48133906070427002</v>
      </c>
      <c r="M27" s="24">
        <v>0.55655190303414404</v>
      </c>
      <c r="N27" s="24">
        <v>0.62191347704321398</v>
      </c>
      <c r="O27" s="24">
        <v>0.61656208263618395</v>
      </c>
      <c r="P27" s="24">
        <v>0.60653860364438805</v>
      </c>
      <c r="Q27" s="24">
        <v>0.56246127899691212</v>
      </c>
      <c r="R27" s="24">
        <v>5.7741070523198018E-2</v>
      </c>
      <c r="S27" s="24">
        <v>0.62538473189067201</v>
      </c>
      <c r="T27" s="24">
        <v>0.62776619950275803</v>
      </c>
      <c r="U27" s="24">
        <v>0.63040486686540798</v>
      </c>
      <c r="V27" s="24">
        <v>0.68315947629566798</v>
      </c>
      <c r="W27" s="24">
        <v>0.696983023819015</v>
      </c>
      <c r="X27" s="24">
        <v>0.694378847585845</v>
      </c>
      <c r="Y27" s="24">
        <v>0.65967952432656107</v>
      </c>
      <c r="Z27" s="24">
        <v>3.2141616098410188E-2</v>
      </c>
      <c r="AA27" s="24">
        <v>0.53644944010353601</v>
      </c>
      <c r="AB27" s="24">
        <v>0.52595772755251302</v>
      </c>
      <c r="AC27" s="24">
        <v>0.54228572897496496</v>
      </c>
      <c r="AD27" s="24">
        <v>0.47541760952794798</v>
      </c>
      <c r="AE27" s="24">
        <v>0.47338353009895301</v>
      </c>
      <c r="AF27" s="24">
        <v>0.469179714903672</v>
      </c>
      <c r="AG27" s="24">
        <v>0.50377895852693111</v>
      </c>
      <c r="AH27" s="24">
        <v>3.1536712410403692E-2</v>
      </c>
      <c r="AI27" s="24">
        <v>0.80615772091448001</v>
      </c>
      <c r="AJ27" s="24">
        <v>0.79601051460649397</v>
      </c>
      <c r="AK27" s="24">
        <v>0.80193621015702099</v>
      </c>
      <c r="AL27" s="24">
        <v>0.85443136858782398</v>
      </c>
      <c r="AM27" s="24">
        <v>0.835747378007619</v>
      </c>
      <c r="AN27" s="24">
        <v>0.83455210547223102</v>
      </c>
      <c r="AO27" s="24">
        <v>0.8214725496242784</v>
      </c>
      <c r="AP27" s="24">
        <v>2.1313755415468882E-2</v>
      </c>
      <c r="AQ27" s="24">
        <v>0.41529123199277301</v>
      </c>
      <c r="AR27" s="24">
        <v>0.41765311062573601</v>
      </c>
      <c r="AS27" s="24">
        <v>0.42061984172218397</v>
      </c>
      <c r="AT27" s="24">
        <v>0.43252154445817198</v>
      </c>
      <c r="AU27" s="24">
        <v>0.43306322792549001</v>
      </c>
      <c r="AV27" s="24">
        <v>0.43375432310032902</v>
      </c>
      <c r="AW27" s="24">
        <v>0.42548387997078069</v>
      </c>
      <c r="AX27" s="24">
        <v>7.7915055866140254E-3</v>
      </c>
      <c r="AY27" s="24">
        <v>0.38240908372571603</v>
      </c>
      <c r="AZ27" s="24">
        <v>0.38404704225900799</v>
      </c>
      <c r="BA27" s="24">
        <v>0.38435466132367102</v>
      </c>
      <c r="BB27" s="24">
        <v>0.381442577470542</v>
      </c>
      <c r="BC27" s="24">
        <v>0.38151837692228702</v>
      </c>
      <c r="BD27" s="24">
        <v>0.38230725793847198</v>
      </c>
      <c r="BE27" s="24">
        <v>0.38267983327328264</v>
      </c>
      <c r="BF27" s="24">
        <v>1.1377030868754915E-3</v>
      </c>
      <c r="BG27" s="24">
        <v>0.65009741122772602</v>
      </c>
      <c r="BH27" s="24">
        <v>0.65514411880625101</v>
      </c>
      <c r="BI27" s="24">
        <v>0.67439774943206998</v>
      </c>
      <c r="BJ27" s="24">
        <v>0.62309370002967701</v>
      </c>
      <c r="BK27" s="24">
        <v>0.63421849043234102</v>
      </c>
      <c r="BL27" s="24">
        <v>0.63816758616696001</v>
      </c>
      <c r="BM27" s="24">
        <v>0.64585317601583758</v>
      </c>
      <c r="BN27" s="24">
        <v>1.6490177728473512E-2</v>
      </c>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row>
    <row r="28" spans="1:188" s="24" customFormat="1" ht="13.5" customHeight="1" x14ac:dyDescent="0.2">
      <c r="A28" s="36" t="s">
        <v>74</v>
      </c>
      <c r="B28" s="33" t="s">
        <v>123</v>
      </c>
      <c r="C28" s="23">
        <v>-0.13460685794944999</v>
      </c>
      <c r="D28" s="24">
        <v>-4.6423035460214999E-2</v>
      </c>
      <c r="E28" s="24">
        <v>-0.15462802069200901</v>
      </c>
      <c r="F28" s="24">
        <v>-0.165209698751794</v>
      </c>
      <c r="G28" s="24">
        <v>-6.2999203737105297E-2</v>
      </c>
      <c r="H28" s="24">
        <v>-0.16773771856613501</v>
      </c>
      <c r="I28" s="24">
        <v>-0.12193408919278474</v>
      </c>
      <c r="J28" s="24">
        <v>4.8948072877945566E-2</v>
      </c>
      <c r="K28" s="24">
        <v>-7.8813357156161404E-2</v>
      </c>
      <c r="L28" s="24">
        <v>-5.5668021503210298E-2</v>
      </c>
      <c r="M28" s="24">
        <v>-0.15697702623197399</v>
      </c>
      <c r="N28" s="24">
        <v>-0.219310674317474</v>
      </c>
      <c r="O28" s="24">
        <v>-0.211883561740139</v>
      </c>
      <c r="P28" s="24">
        <v>-0.20036566204598999</v>
      </c>
      <c r="Q28" s="24">
        <v>-0.15383638383249143</v>
      </c>
      <c r="R28" s="24">
        <v>6.4674411268284132E-2</v>
      </c>
      <c r="S28" s="24">
        <v>-0.20712235984011501</v>
      </c>
      <c r="T28" s="24">
        <v>-0.20707888850284001</v>
      </c>
      <c r="U28" s="24">
        <v>-0.206160887870282</v>
      </c>
      <c r="V28" s="24">
        <v>-0.243230873665741</v>
      </c>
      <c r="W28" s="24">
        <v>-0.25117903076778397</v>
      </c>
      <c r="X28" s="24">
        <v>-0.249299065573172</v>
      </c>
      <c r="Y28" s="24">
        <v>-0.22734518436998899</v>
      </c>
      <c r="Z28" s="24">
        <v>2.0699597647968578E-2</v>
      </c>
      <c r="AA28" s="24">
        <v>-0.123198887778547</v>
      </c>
      <c r="AB28" s="24">
        <v>-0.105061197125963</v>
      </c>
      <c r="AC28" s="24">
        <v>-0.124517561613112</v>
      </c>
      <c r="AD28" s="24">
        <v>-3.67972203900944E-2</v>
      </c>
      <c r="AE28" s="24">
        <v>-2.9878744652969799E-2</v>
      </c>
      <c r="AF28" s="24">
        <v>-2.1022755942891599E-2</v>
      </c>
      <c r="AG28" s="24">
        <v>-7.3412727917262971E-2</v>
      </c>
      <c r="AH28" s="24">
        <v>4.4856444349114157E-2</v>
      </c>
      <c r="AI28" s="24">
        <v>-0.278199713539028</v>
      </c>
      <c r="AJ28" s="24">
        <v>-0.265307580926741</v>
      </c>
      <c r="AK28" s="24">
        <v>-0.262432215723506</v>
      </c>
      <c r="AL28" s="24">
        <v>-0.324185701664299</v>
      </c>
      <c r="AM28" s="24">
        <v>-0.30075536709767797</v>
      </c>
      <c r="AN28" s="24">
        <v>-0.29608047735748699</v>
      </c>
      <c r="AO28" s="24">
        <v>-0.28782684271812314</v>
      </c>
      <c r="AP28" s="24">
        <v>2.1609880839237594E-2</v>
      </c>
      <c r="AQ28" s="24">
        <v>8.6338684708657895E-2</v>
      </c>
      <c r="AR28" s="24">
        <v>9.1684871851746202E-2</v>
      </c>
      <c r="AS28" s="24">
        <v>9.3105410207190598E-2</v>
      </c>
      <c r="AT28" s="24">
        <v>4.6135086891981598E-2</v>
      </c>
      <c r="AU28" s="24">
        <v>5.0861987951204501E-2</v>
      </c>
      <c r="AV28" s="24">
        <v>5.5620815849082801E-2</v>
      </c>
      <c r="AW28" s="24">
        <v>7.0624476243310599E-2</v>
      </c>
      <c r="AX28" s="24">
        <v>2.0046882393888927E-2</v>
      </c>
      <c r="AY28" s="24">
        <v>4.8729054814421503E-2</v>
      </c>
      <c r="AZ28" s="24">
        <v>5.0447899101577001E-2</v>
      </c>
      <c r="BA28" s="24">
        <v>5.3164984912635799E-2</v>
      </c>
      <c r="BB28" s="24">
        <v>4.7728422847791101E-2</v>
      </c>
      <c r="BC28" s="24">
        <v>5.0399259196744602E-2</v>
      </c>
      <c r="BD28" s="24">
        <v>5.2717270816152899E-2</v>
      </c>
      <c r="BE28" s="24">
        <v>5.053114861488716E-2</v>
      </c>
      <c r="BF28" s="24">
        <v>1.9512117181173397E-3</v>
      </c>
      <c r="BG28" s="24">
        <v>-0.15247776119131301</v>
      </c>
      <c r="BH28" s="24">
        <v>-0.132581532072194</v>
      </c>
      <c r="BI28" s="24">
        <v>-0.159863718394057</v>
      </c>
      <c r="BJ28" s="24">
        <v>-0.12664975294287101</v>
      </c>
      <c r="BK28" s="24">
        <v>-0.125646321765124</v>
      </c>
      <c r="BL28" s="24">
        <v>-0.119550159343933</v>
      </c>
      <c r="BM28" s="24">
        <v>-0.13612820761824865</v>
      </c>
      <c r="BN28" s="24">
        <v>1.4820053980517337E-2</v>
      </c>
    </row>
    <row r="29" spans="1:188" s="46" customFormat="1" ht="13.5" customHeight="1" thickBot="1" x14ac:dyDescent="0.25">
      <c r="A29" s="36"/>
      <c r="B29" s="44" t="s">
        <v>124</v>
      </c>
      <c r="C29" s="45">
        <v>1.3700691748735201</v>
      </c>
      <c r="D29" s="46">
        <v>1.1286562085021901</v>
      </c>
      <c r="E29" s="46">
        <v>1.464474743419</v>
      </c>
      <c r="F29" s="46">
        <v>1.47622958544593</v>
      </c>
      <c r="G29" s="46">
        <v>1.1592442368078799</v>
      </c>
      <c r="H29" s="46">
        <v>1.5043522057304799</v>
      </c>
      <c r="I29" s="46">
        <v>1.3505043591298334</v>
      </c>
      <c r="J29" s="46">
        <v>0.15201154521587265</v>
      </c>
      <c r="K29" s="46">
        <v>1.17800691562156</v>
      </c>
      <c r="L29" s="46">
        <v>1.13038283561316</v>
      </c>
      <c r="M29" s="46">
        <v>1.42663862810265</v>
      </c>
      <c r="N29" s="46">
        <v>1.6357891648784999</v>
      </c>
      <c r="O29" s="46">
        <v>1.61266333051753</v>
      </c>
      <c r="P29" s="46">
        <v>1.58823011719853</v>
      </c>
      <c r="Q29" s="46">
        <v>1.4286184986553216</v>
      </c>
      <c r="R29" s="46">
        <v>0.20575983168118395</v>
      </c>
      <c r="S29" s="46">
        <v>1.6097919298156</v>
      </c>
      <c r="T29" s="46">
        <v>1.6140251538464501</v>
      </c>
      <c r="U29" s="46">
        <v>1.62652662497707</v>
      </c>
      <c r="V29" s="46">
        <v>1.7676320710214699</v>
      </c>
      <c r="W29" s="46">
        <v>1.81266094683401</v>
      </c>
      <c r="X29" s="46">
        <v>1.7961245205665</v>
      </c>
      <c r="Y29" s="46">
        <v>1.7044602078435165</v>
      </c>
      <c r="Z29" s="46">
        <v>8.8801891531153379E-2</v>
      </c>
      <c r="AA29" s="46">
        <v>1.33821352100382</v>
      </c>
      <c r="AB29" s="46">
        <v>1.29176993859099</v>
      </c>
      <c r="AC29" s="46">
        <v>1.3606158472233501</v>
      </c>
      <c r="AD29" s="46">
        <v>1.1197069653328999</v>
      </c>
      <c r="AE29" s="46">
        <v>1.1104772828753</v>
      </c>
      <c r="AF29" s="46">
        <v>1.0952773472472901</v>
      </c>
      <c r="AG29" s="46">
        <v>1.219343483712275</v>
      </c>
      <c r="AH29" s="46">
        <v>0.11291977205135921</v>
      </c>
      <c r="AI29" s="46">
        <v>1.98184600494633</v>
      </c>
      <c r="AJ29" s="46">
        <v>1.95028263049373</v>
      </c>
      <c r="AK29" s="46">
        <v>1.95748492861836</v>
      </c>
      <c r="AL29" s="46">
        <v>1.9633338977696899</v>
      </c>
      <c r="AM29" s="46">
        <v>1.95334153274704</v>
      </c>
      <c r="AN29" s="46">
        <v>1.9426324094610199</v>
      </c>
      <c r="AO29" s="46">
        <v>1.9581535673393615</v>
      </c>
      <c r="AP29" s="46">
        <v>1.2346579597178114E-2</v>
      </c>
      <c r="AQ29" s="46">
        <v>1.0238556067209701</v>
      </c>
      <c r="AR29" s="46">
        <v>1.0309660882315399</v>
      </c>
      <c r="AS29" s="46">
        <v>1.03855180535367</v>
      </c>
      <c r="AT29" s="46">
        <v>1.03918500761136</v>
      </c>
      <c r="AU29" s="46">
        <v>1.04473892167316</v>
      </c>
      <c r="AV29" s="46">
        <v>1.0485414499304999</v>
      </c>
      <c r="AW29" s="46">
        <v>1.0376398132535334</v>
      </c>
      <c r="AX29" s="46">
        <v>8.2361533617126958E-3</v>
      </c>
      <c r="AY29" s="46">
        <v>0.969588546892303</v>
      </c>
      <c r="AZ29" s="46">
        <v>0.971973130038291</v>
      </c>
      <c r="BA29" s="46">
        <v>0.97565021286027398</v>
      </c>
      <c r="BB29" s="46">
        <v>0.97259437878065702</v>
      </c>
      <c r="BC29" s="46">
        <v>0.97512152155487497</v>
      </c>
      <c r="BD29" s="46">
        <v>0.97822023127202595</v>
      </c>
      <c r="BE29" s="46">
        <v>0.97385800356640428</v>
      </c>
      <c r="BF29" s="46">
        <v>2.8052117722814976E-3</v>
      </c>
      <c r="BG29" s="46">
        <v>1.6195501913132799</v>
      </c>
      <c r="BH29" s="46">
        <v>1.64990472792766</v>
      </c>
      <c r="BI29" s="46">
        <v>1.6923584922800701</v>
      </c>
      <c r="BJ29" s="46">
        <v>1.5673154288599001</v>
      </c>
      <c r="BK29" s="46">
        <v>1.6077895070267301</v>
      </c>
      <c r="BL29" s="46">
        <v>1.6173646979709699</v>
      </c>
      <c r="BM29" s="46">
        <v>1.6257138408964351</v>
      </c>
      <c r="BN29" s="46">
        <v>3.8440568002738706E-2</v>
      </c>
    </row>
    <row r="30" spans="1:188" s="41" customFormat="1" ht="13.5" customHeight="1" x14ac:dyDescent="0.2">
      <c r="A30" s="35" t="s">
        <v>42</v>
      </c>
      <c r="B30" s="40" t="s">
        <v>73</v>
      </c>
      <c r="C30" s="62" t="s">
        <v>194</v>
      </c>
      <c r="D30" s="63" t="s">
        <v>194</v>
      </c>
      <c r="E30" s="63" t="s">
        <v>194</v>
      </c>
      <c r="F30" s="41" t="s">
        <v>194</v>
      </c>
      <c r="G30" s="63" t="s">
        <v>194</v>
      </c>
      <c r="H30" s="63" t="s">
        <v>194</v>
      </c>
      <c r="I30" s="63"/>
      <c r="J30" s="63"/>
      <c r="K30" s="41" t="s">
        <v>194</v>
      </c>
      <c r="L30" s="63" t="s">
        <v>194</v>
      </c>
      <c r="M30" s="63" t="s">
        <v>194</v>
      </c>
      <c r="N30" s="63" t="s">
        <v>194</v>
      </c>
      <c r="O30" s="63" t="s">
        <v>194</v>
      </c>
      <c r="P30" s="63" t="s">
        <v>194</v>
      </c>
      <c r="Q30" s="63"/>
      <c r="R30" s="63"/>
      <c r="S30" s="63" t="s">
        <v>194</v>
      </c>
      <c r="T30" s="63" t="s">
        <v>194</v>
      </c>
      <c r="U30" s="63" t="s">
        <v>194</v>
      </c>
      <c r="V30" s="63" t="s">
        <v>194</v>
      </c>
      <c r="W30" s="63" t="s">
        <v>194</v>
      </c>
      <c r="X30" s="63" t="s">
        <v>194</v>
      </c>
      <c r="Y30" s="63"/>
      <c r="Z30" s="63"/>
      <c r="AA30" s="63" t="s">
        <v>194</v>
      </c>
      <c r="AB30" s="63" t="s">
        <v>194</v>
      </c>
      <c r="AC30" s="63" t="s">
        <v>194</v>
      </c>
      <c r="AD30" s="63" t="s">
        <v>194</v>
      </c>
      <c r="AE30" s="63" t="s">
        <v>194</v>
      </c>
      <c r="AF30" s="63" t="s">
        <v>194</v>
      </c>
      <c r="AG30" s="63"/>
      <c r="AH30" s="63"/>
      <c r="AI30" s="63" t="s">
        <v>194</v>
      </c>
      <c r="AJ30" s="63" t="s">
        <v>194</v>
      </c>
      <c r="AK30" s="63" t="s">
        <v>194</v>
      </c>
      <c r="AL30" s="63" t="s">
        <v>194</v>
      </c>
      <c r="AM30" s="63" t="s">
        <v>194</v>
      </c>
      <c r="AN30" s="63" t="s">
        <v>194</v>
      </c>
      <c r="AO30" s="63"/>
      <c r="AP30" s="63"/>
      <c r="AQ30" s="63" t="s">
        <v>194</v>
      </c>
      <c r="AR30" s="63" t="s">
        <v>194</v>
      </c>
      <c r="AS30" s="63" t="s">
        <v>194</v>
      </c>
      <c r="AT30" s="63" t="s">
        <v>194</v>
      </c>
      <c r="AU30" s="63" t="s">
        <v>194</v>
      </c>
      <c r="AV30" s="63" t="s">
        <v>194</v>
      </c>
      <c r="AW30" s="63"/>
      <c r="AX30" s="63"/>
      <c r="AY30" s="63" t="s">
        <v>194</v>
      </c>
      <c r="AZ30" s="63" t="s">
        <v>194</v>
      </c>
      <c r="BA30" s="63" t="s">
        <v>194</v>
      </c>
      <c r="BB30" s="63" t="s">
        <v>194</v>
      </c>
      <c r="BC30" s="63" t="s">
        <v>194</v>
      </c>
      <c r="BD30" s="63" t="s">
        <v>194</v>
      </c>
      <c r="BE30" s="63"/>
      <c r="BF30" s="63"/>
      <c r="BG30" s="63" t="s">
        <v>194</v>
      </c>
      <c r="BH30" s="63" t="s">
        <v>194</v>
      </c>
      <c r="BI30" s="63" t="s">
        <v>194</v>
      </c>
      <c r="BJ30" s="63" t="s">
        <v>194</v>
      </c>
      <c r="BK30" s="63" t="s">
        <v>194</v>
      </c>
      <c r="BL30" s="63" t="s">
        <v>194</v>
      </c>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F30" s="63"/>
      <c r="DG30" s="63"/>
      <c r="DH30" s="63"/>
      <c r="DI30" s="63"/>
      <c r="DJ30" s="63"/>
      <c r="DK30" s="63"/>
      <c r="DL30" s="63"/>
      <c r="DM30" s="63"/>
      <c r="DN30" s="63"/>
      <c r="DO30" s="63"/>
      <c r="DP30" s="63"/>
      <c r="DR30" s="63"/>
      <c r="DS30" s="63"/>
      <c r="DT30" s="63"/>
      <c r="DU30" s="63"/>
      <c r="DV30" s="63"/>
      <c r="DW30" s="63"/>
      <c r="DX30" s="63"/>
      <c r="DY30" s="63"/>
      <c r="DZ30" s="63"/>
      <c r="EA30" s="63"/>
      <c r="EB30" s="63"/>
      <c r="EC30" s="63"/>
      <c r="ED30" s="63"/>
      <c r="EE30" s="63"/>
      <c r="EF30" s="63"/>
      <c r="EG30" s="63"/>
      <c r="EH30" s="63"/>
      <c r="EI30" s="63"/>
      <c r="EJ30" s="63"/>
      <c r="EK30" s="63"/>
      <c r="EL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row>
    <row r="31" spans="1:188" s="24" customFormat="1" ht="13.5" customHeight="1" x14ac:dyDescent="0.2">
      <c r="A31" s="36" t="s">
        <v>43</v>
      </c>
      <c r="B31" s="33" t="s">
        <v>110</v>
      </c>
      <c r="C31" s="179" t="s">
        <v>195</v>
      </c>
      <c r="D31" s="56" t="s">
        <v>202</v>
      </c>
      <c r="E31" s="56" t="s">
        <v>195</v>
      </c>
      <c r="F31" s="24" t="s">
        <v>195</v>
      </c>
      <c r="G31" s="56" t="s">
        <v>202</v>
      </c>
      <c r="H31" s="56" t="s">
        <v>195</v>
      </c>
      <c r="I31" s="56"/>
      <c r="J31" s="56"/>
      <c r="K31" s="24" t="s">
        <v>202</v>
      </c>
      <c r="L31" s="56" t="s">
        <v>202</v>
      </c>
      <c r="M31" s="56" t="s">
        <v>195</v>
      </c>
      <c r="N31" s="56" t="s">
        <v>195</v>
      </c>
      <c r="O31" s="56" t="s">
        <v>195</v>
      </c>
      <c r="P31" s="56" t="s">
        <v>195</v>
      </c>
      <c r="Q31" s="56"/>
      <c r="R31" s="56"/>
      <c r="S31" s="56" t="s">
        <v>195</v>
      </c>
      <c r="T31" s="56" t="s">
        <v>195</v>
      </c>
      <c r="U31" s="56" t="s">
        <v>195</v>
      </c>
      <c r="V31" s="56" t="s">
        <v>195</v>
      </c>
      <c r="W31" s="56" t="s">
        <v>195</v>
      </c>
      <c r="X31" s="56" t="s">
        <v>195</v>
      </c>
      <c r="Y31" s="56"/>
      <c r="Z31" s="56"/>
      <c r="AA31" s="56" t="s">
        <v>195</v>
      </c>
      <c r="AB31" s="56" t="s">
        <v>195</v>
      </c>
      <c r="AC31" s="56" t="s">
        <v>195</v>
      </c>
      <c r="AD31" s="56" t="s">
        <v>202</v>
      </c>
      <c r="AE31" s="56" t="s">
        <v>202</v>
      </c>
      <c r="AF31" s="56" t="s">
        <v>202</v>
      </c>
      <c r="AG31" s="56"/>
      <c r="AH31" s="56"/>
      <c r="AI31" s="56" t="s">
        <v>231</v>
      </c>
      <c r="AJ31" s="56" t="s">
        <v>231</v>
      </c>
      <c r="AK31" s="56" t="s">
        <v>231</v>
      </c>
      <c r="AL31" s="56" t="s">
        <v>231</v>
      </c>
      <c r="AM31" s="56" t="s">
        <v>231</v>
      </c>
      <c r="AN31" s="56" t="s">
        <v>231</v>
      </c>
      <c r="AO31" s="56"/>
      <c r="AP31" s="56"/>
      <c r="AQ31" s="56" t="s">
        <v>202</v>
      </c>
      <c r="AR31" s="56" t="s">
        <v>202</v>
      </c>
      <c r="AS31" s="56" t="s">
        <v>202</v>
      </c>
      <c r="AT31" s="56" t="s">
        <v>202</v>
      </c>
      <c r="AU31" s="56" t="s">
        <v>202</v>
      </c>
      <c r="AV31" s="56" t="s">
        <v>202</v>
      </c>
      <c r="AW31" s="56"/>
      <c r="AX31" s="56"/>
      <c r="AY31" s="56" t="s">
        <v>202</v>
      </c>
      <c r="AZ31" s="56" t="s">
        <v>202</v>
      </c>
      <c r="BA31" s="56" t="s">
        <v>202</v>
      </c>
      <c r="BB31" s="56" t="s">
        <v>202</v>
      </c>
      <c r="BC31" s="56" t="s">
        <v>202</v>
      </c>
      <c r="BD31" s="56" t="s">
        <v>202</v>
      </c>
      <c r="BE31" s="56"/>
      <c r="BF31" s="56"/>
      <c r="BG31" s="56" t="s">
        <v>195</v>
      </c>
      <c r="BH31" s="56" t="s">
        <v>195</v>
      </c>
      <c r="BI31" s="56" t="s">
        <v>195</v>
      </c>
      <c r="BJ31" s="56" t="s">
        <v>195</v>
      </c>
      <c r="BK31" s="56" t="s">
        <v>195</v>
      </c>
      <c r="BL31" s="56" t="s">
        <v>195</v>
      </c>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F31" s="56"/>
      <c r="DG31" s="56"/>
      <c r="DH31" s="56"/>
      <c r="DI31" s="56"/>
      <c r="DJ31" s="56"/>
      <c r="DK31" s="56"/>
      <c r="DL31" s="56"/>
      <c r="DM31" s="56"/>
      <c r="DN31" s="56"/>
      <c r="DO31" s="56"/>
      <c r="DP31" s="56"/>
      <c r="DR31" s="56"/>
      <c r="DS31" s="56"/>
      <c r="DT31" s="56"/>
      <c r="DU31" s="56"/>
      <c r="DV31" s="56"/>
      <c r="DW31" s="56"/>
      <c r="DX31" s="56"/>
      <c r="DY31" s="56"/>
      <c r="DZ31" s="56"/>
      <c r="EA31" s="56"/>
      <c r="EB31" s="56"/>
      <c r="EC31" s="56"/>
      <c r="ED31" s="56"/>
      <c r="EE31" s="56"/>
      <c r="EF31" s="56"/>
      <c r="EG31" s="56"/>
      <c r="EH31" s="56"/>
      <c r="EI31" s="56"/>
      <c r="EJ31" s="56"/>
      <c r="EK31" s="56"/>
      <c r="EL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row>
    <row r="32" spans="1:188" s="24" customFormat="1" ht="13.5" customHeight="1" x14ac:dyDescent="0.2">
      <c r="A32" s="36" t="s">
        <v>77</v>
      </c>
      <c r="B32" s="33" t="s">
        <v>111</v>
      </c>
      <c r="C32" s="179" t="s">
        <v>196</v>
      </c>
      <c r="D32" s="56" t="s">
        <v>203</v>
      </c>
      <c r="E32" s="56" t="s">
        <v>196</v>
      </c>
      <c r="F32" s="24" t="s">
        <v>196</v>
      </c>
      <c r="G32" s="56" t="s">
        <v>203</v>
      </c>
      <c r="H32" s="56" t="s">
        <v>196</v>
      </c>
      <c r="I32" s="56"/>
      <c r="J32" s="56"/>
      <c r="K32" s="24" t="s">
        <v>203</v>
      </c>
      <c r="L32" s="56" t="s">
        <v>203</v>
      </c>
      <c r="M32" s="56" t="s">
        <v>196</v>
      </c>
      <c r="N32" s="56" t="s">
        <v>196</v>
      </c>
      <c r="O32" s="56" t="s">
        <v>196</v>
      </c>
      <c r="P32" s="56" t="s">
        <v>196</v>
      </c>
      <c r="Q32" s="56"/>
      <c r="R32" s="56"/>
      <c r="S32" s="56" t="s">
        <v>196</v>
      </c>
      <c r="T32" s="56" t="s">
        <v>196</v>
      </c>
      <c r="U32" s="56" t="s">
        <v>196</v>
      </c>
      <c r="V32" s="56" t="s">
        <v>196</v>
      </c>
      <c r="W32" s="56" t="s">
        <v>196</v>
      </c>
      <c r="X32" s="56" t="s">
        <v>196</v>
      </c>
      <c r="Y32" s="56"/>
      <c r="Z32" s="56"/>
      <c r="AA32" s="56" t="s">
        <v>196</v>
      </c>
      <c r="AB32" s="56" t="s">
        <v>196</v>
      </c>
      <c r="AC32" s="56" t="s">
        <v>196</v>
      </c>
      <c r="AD32" s="56" t="s">
        <v>203</v>
      </c>
      <c r="AE32" s="56" t="s">
        <v>203</v>
      </c>
      <c r="AF32" s="56" t="s">
        <v>203</v>
      </c>
      <c r="AG32" s="56"/>
      <c r="AH32" s="56"/>
      <c r="AI32" s="56" t="s">
        <v>196</v>
      </c>
      <c r="AJ32" s="56" t="s">
        <v>196</v>
      </c>
      <c r="AK32" s="56" t="s">
        <v>196</v>
      </c>
      <c r="AL32" s="56" t="s">
        <v>237</v>
      </c>
      <c r="AM32" s="56" t="s">
        <v>237</v>
      </c>
      <c r="AN32" s="56" t="s">
        <v>196</v>
      </c>
      <c r="AO32" s="56"/>
      <c r="AP32" s="56"/>
      <c r="AQ32" s="56" t="s">
        <v>203</v>
      </c>
      <c r="AR32" s="56" t="s">
        <v>203</v>
      </c>
      <c r="AS32" s="56" t="s">
        <v>203</v>
      </c>
      <c r="AT32" s="56" t="s">
        <v>203</v>
      </c>
      <c r="AU32" s="56" t="s">
        <v>203</v>
      </c>
      <c r="AV32" s="56" t="s">
        <v>203</v>
      </c>
      <c r="AW32" s="56"/>
      <c r="AX32" s="56"/>
      <c r="AY32" s="56" t="s">
        <v>203</v>
      </c>
      <c r="AZ32" s="56" t="s">
        <v>203</v>
      </c>
      <c r="BA32" s="56" t="s">
        <v>203</v>
      </c>
      <c r="BB32" s="56" t="s">
        <v>203</v>
      </c>
      <c r="BC32" s="56" t="s">
        <v>203</v>
      </c>
      <c r="BD32" s="56" t="s">
        <v>203</v>
      </c>
      <c r="BE32" s="56"/>
      <c r="BF32" s="56"/>
      <c r="BG32" s="56" t="s">
        <v>196</v>
      </c>
      <c r="BH32" s="56" t="s">
        <v>196</v>
      </c>
      <c r="BI32" s="56" t="s">
        <v>196</v>
      </c>
      <c r="BJ32" s="56" t="s">
        <v>196</v>
      </c>
      <c r="BK32" s="56" t="s">
        <v>196</v>
      </c>
      <c r="BL32" s="56" t="s">
        <v>196</v>
      </c>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F32" s="56"/>
      <c r="DG32" s="56"/>
      <c r="DH32" s="56"/>
      <c r="DI32" s="56"/>
      <c r="DJ32" s="56"/>
      <c r="DK32" s="56"/>
      <c r="DL32" s="56"/>
      <c r="DM32" s="56"/>
      <c r="DN32" s="56"/>
      <c r="DO32" s="56"/>
      <c r="DP32" s="56"/>
      <c r="DR32" s="56"/>
      <c r="DS32" s="56"/>
      <c r="DT32" s="56"/>
      <c r="DU32" s="56"/>
      <c r="DV32" s="56"/>
      <c r="DW32" s="56"/>
      <c r="DX32" s="56"/>
      <c r="DY32" s="56"/>
      <c r="DZ32" s="56"/>
      <c r="EA32" s="56"/>
      <c r="EB32" s="56"/>
      <c r="EC32" s="56"/>
      <c r="ED32" s="56"/>
      <c r="EE32" s="56"/>
      <c r="EF32" s="56"/>
      <c r="EG32" s="56"/>
      <c r="EH32" s="56"/>
      <c r="EI32" s="56"/>
      <c r="EJ32" s="56"/>
      <c r="EK32" s="56"/>
      <c r="EL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row>
    <row r="33" spans="1:188" s="43" customFormat="1" ht="13.5" customHeight="1" thickBot="1" x14ac:dyDescent="0.25">
      <c r="A33" s="37"/>
      <c r="B33" s="44" t="s">
        <v>112</v>
      </c>
      <c r="C33" s="180" t="s">
        <v>197</v>
      </c>
      <c r="D33" s="57" t="s">
        <v>197</v>
      </c>
      <c r="E33" s="57" t="s">
        <v>197</v>
      </c>
      <c r="F33" s="43" t="s">
        <v>197</v>
      </c>
      <c r="G33" s="57" t="s">
        <v>197</v>
      </c>
      <c r="H33" s="57" t="s">
        <v>210</v>
      </c>
      <c r="I33" s="57"/>
      <c r="J33" s="57"/>
      <c r="K33" s="43" t="s">
        <v>197</v>
      </c>
      <c r="L33" s="57" t="s">
        <v>197</v>
      </c>
      <c r="M33" s="57" t="s">
        <v>197</v>
      </c>
      <c r="N33" s="57" t="s">
        <v>210</v>
      </c>
      <c r="O33" s="57" t="s">
        <v>210</v>
      </c>
      <c r="P33" s="57" t="s">
        <v>210</v>
      </c>
      <c r="Q33" s="57"/>
      <c r="R33" s="57"/>
      <c r="S33" s="57" t="s">
        <v>210</v>
      </c>
      <c r="T33" s="57" t="s">
        <v>210</v>
      </c>
      <c r="U33" s="57" t="s">
        <v>210</v>
      </c>
      <c r="V33" s="57" t="s">
        <v>210</v>
      </c>
      <c r="W33" s="57" t="s">
        <v>210</v>
      </c>
      <c r="X33" s="57" t="s">
        <v>210</v>
      </c>
      <c r="Y33" s="57"/>
      <c r="Z33" s="57"/>
      <c r="AA33" s="57" t="s">
        <v>197</v>
      </c>
      <c r="AB33" s="57" t="s">
        <v>197</v>
      </c>
      <c r="AC33" s="57" t="s">
        <v>197</v>
      </c>
      <c r="AD33" s="57" t="s">
        <v>197</v>
      </c>
      <c r="AE33" s="57" t="s">
        <v>197</v>
      </c>
      <c r="AF33" s="57" t="s">
        <v>229</v>
      </c>
      <c r="AG33" s="57"/>
      <c r="AH33" s="57"/>
      <c r="AI33" s="57" t="s">
        <v>210</v>
      </c>
      <c r="AJ33" s="57" t="s">
        <v>210</v>
      </c>
      <c r="AK33" s="57" t="s">
        <v>210</v>
      </c>
      <c r="AL33" s="57" t="s">
        <v>210</v>
      </c>
      <c r="AM33" s="57" t="s">
        <v>210</v>
      </c>
      <c r="AN33" s="57" t="s">
        <v>210</v>
      </c>
      <c r="AO33" s="57"/>
      <c r="AP33" s="57"/>
      <c r="AQ33" s="57" t="s">
        <v>229</v>
      </c>
      <c r="AR33" s="57" t="s">
        <v>229</v>
      </c>
      <c r="AS33" s="57" t="s">
        <v>229</v>
      </c>
      <c r="AT33" s="57" t="s">
        <v>229</v>
      </c>
      <c r="AU33" s="57" t="s">
        <v>229</v>
      </c>
      <c r="AV33" s="57" t="s">
        <v>229</v>
      </c>
      <c r="AW33" s="57"/>
      <c r="AX33" s="57"/>
      <c r="AY33" s="57" t="s">
        <v>229</v>
      </c>
      <c r="AZ33" s="57" t="s">
        <v>229</v>
      </c>
      <c r="BA33" s="57" t="s">
        <v>229</v>
      </c>
      <c r="BB33" s="57" t="s">
        <v>229</v>
      </c>
      <c r="BC33" s="57" t="s">
        <v>229</v>
      </c>
      <c r="BD33" s="57" t="s">
        <v>229</v>
      </c>
      <c r="BE33" s="57"/>
      <c r="BF33" s="57"/>
      <c r="BG33" s="57" t="s">
        <v>210</v>
      </c>
      <c r="BH33" s="57" t="s">
        <v>210</v>
      </c>
      <c r="BI33" s="57" t="s">
        <v>210</v>
      </c>
      <c r="BJ33" s="57" t="s">
        <v>210</v>
      </c>
      <c r="BK33" s="57" t="s">
        <v>210</v>
      </c>
      <c r="BL33" s="57" t="s">
        <v>210</v>
      </c>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F33" s="57"/>
      <c r="DG33" s="57"/>
      <c r="DH33" s="57"/>
      <c r="DI33" s="57"/>
      <c r="DJ33" s="57"/>
      <c r="DK33" s="57"/>
      <c r="DL33" s="57"/>
      <c r="DM33" s="57"/>
      <c r="DN33" s="57"/>
      <c r="DO33" s="57"/>
      <c r="DP33" s="57"/>
      <c r="DR33" s="57"/>
      <c r="DS33" s="57"/>
      <c r="DT33" s="57"/>
      <c r="DU33" s="57"/>
      <c r="DV33" s="57"/>
      <c r="DW33" s="57"/>
      <c r="DX33" s="57"/>
      <c r="DY33" s="57"/>
      <c r="DZ33" s="57"/>
      <c r="EA33" s="57"/>
      <c r="EB33" s="57"/>
      <c r="EC33" s="57"/>
      <c r="ED33" s="57"/>
      <c r="EE33" s="57"/>
      <c r="EF33" s="57"/>
      <c r="EG33" s="57"/>
      <c r="EH33" s="57"/>
      <c r="EI33" s="57"/>
      <c r="EJ33" s="57"/>
      <c r="EK33" s="57"/>
      <c r="EL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row>
    <row r="34" spans="1:188" s="41" customFormat="1" ht="13.5" customHeight="1" x14ac:dyDescent="0.2">
      <c r="A34" s="34"/>
      <c r="B34" s="50" t="s">
        <v>113</v>
      </c>
      <c r="C34" s="71">
        <v>161.35</v>
      </c>
      <c r="D34" s="63">
        <v>161.35</v>
      </c>
      <c r="E34" s="63">
        <v>161.35</v>
      </c>
      <c r="F34" s="63">
        <v>161.35</v>
      </c>
      <c r="G34" s="63">
        <v>161.35</v>
      </c>
      <c r="H34" s="63">
        <v>161.35</v>
      </c>
      <c r="I34" s="63">
        <v>161.35</v>
      </c>
      <c r="J34" s="63">
        <v>0</v>
      </c>
      <c r="K34" s="63">
        <v>161.35</v>
      </c>
      <c r="L34" s="63">
        <v>161.35</v>
      </c>
      <c r="M34" s="63">
        <v>161.35</v>
      </c>
      <c r="N34" s="63">
        <v>161.35</v>
      </c>
      <c r="O34" s="63">
        <v>161.35</v>
      </c>
      <c r="P34" s="63">
        <v>161.35</v>
      </c>
      <c r="Q34" s="63">
        <v>161.35</v>
      </c>
      <c r="R34" s="63">
        <v>0</v>
      </c>
      <c r="S34" s="63">
        <v>177.15</v>
      </c>
      <c r="T34" s="63">
        <v>177.15</v>
      </c>
      <c r="U34" s="63">
        <v>177.15</v>
      </c>
      <c r="V34" s="63">
        <v>177.15</v>
      </c>
      <c r="W34" s="63">
        <v>177.15</v>
      </c>
      <c r="X34" s="63">
        <v>177.15</v>
      </c>
      <c r="Y34" s="63">
        <v>177.15</v>
      </c>
      <c r="Z34" s="63">
        <v>3.0698954837323625E-14</v>
      </c>
      <c r="AA34" s="63">
        <v>194.45</v>
      </c>
      <c r="AB34" s="63">
        <v>194.45</v>
      </c>
      <c r="AC34" s="63">
        <v>194.45</v>
      </c>
      <c r="AD34" s="63">
        <v>177.15</v>
      </c>
      <c r="AE34" s="63">
        <v>177.15</v>
      </c>
      <c r="AF34" s="63">
        <v>177.15</v>
      </c>
      <c r="AG34" s="63">
        <v>185.79999999999998</v>
      </c>
      <c r="AH34" s="63">
        <v>8.6499999999999915</v>
      </c>
      <c r="AI34" s="63">
        <v>161.35</v>
      </c>
      <c r="AJ34" s="63">
        <v>161.35</v>
      </c>
      <c r="AK34" s="63">
        <v>161.35</v>
      </c>
      <c r="AL34" s="63">
        <v>161.35</v>
      </c>
      <c r="AM34" s="63">
        <v>161.35</v>
      </c>
      <c r="AN34" s="63">
        <v>161.35</v>
      </c>
      <c r="AO34" s="63">
        <v>161.35</v>
      </c>
      <c r="AP34" s="63">
        <v>0</v>
      </c>
      <c r="AQ34" s="63">
        <v>161.35</v>
      </c>
      <c r="AR34" s="63">
        <v>161.35</v>
      </c>
      <c r="AS34" s="63">
        <v>161.35</v>
      </c>
      <c r="AT34" s="63">
        <v>161.35</v>
      </c>
      <c r="AU34" s="63">
        <v>161.35</v>
      </c>
      <c r="AV34" s="63">
        <v>161.35</v>
      </c>
      <c r="AW34" s="63">
        <v>161.35</v>
      </c>
      <c r="AX34" s="63">
        <v>0</v>
      </c>
      <c r="AY34" s="63">
        <v>161.35</v>
      </c>
      <c r="AZ34" s="63">
        <v>161.35</v>
      </c>
      <c r="BA34" s="63">
        <v>161.35</v>
      </c>
      <c r="BB34" s="63">
        <v>161.35</v>
      </c>
      <c r="BC34" s="63">
        <v>161.35</v>
      </c>
      <c r="BD34" s="63">
        <v>161.35</v>
      </c>
      <c r="BE34" s="63">
        <v>161.35</v>
      </c>
      <c r="BF34" s="63">
        <v>0</v>
      </c>
      <c r="BG34" s="63">
        <v>177.15</v>
      </c>
      <c r="BH34" s="63">
        <v>177.15</v>
      </c>
      <c r="BI34" s="63">
        <v>177.15</v>
      </c>
      <c r="BJ34" s="63">
        <v>177.15</v>
      </c>
      <c r="BK34" s="63">
        <v>177.15</v>
      </c>
      <c r="BL34" s="63">
        <v>177.15</v>
      </c>
      <c r="BM34" s="63">
        <v>177.15</v>
      </c>
      <c r="BN34" s="63">
        <v>3.0698954837323625E-14</v>
      </c>
      <c r="BP34" s="63"/>
      <c r="BQ34" s="63"/>
      <c r="BR34" s="63"/>
      <c r="BS34" s="63"/>
      <c r="BT34" s="63"/>
      <c r="BU34" s="63"/>
      <c r="BV34" s="63"/>
      <c r="BW34" s="63"/>
      <c r="BX34" s="63"/>
      <c r="BY34" s="63"/>
      <c r="BZ34" s="63"/>
      <c r="CA34" s="63"/>
      <c r="CB34" s="63"/>
      <c r="CC34" s="63"/>
      <c r="CD34" s="63"/>
      <c r="CE34" s="169"/>
      <c r="CF34" s="169"/>
      <c r="CG34" s="169"/>
      <c r="CH34" s="169"/>
      <c r="CI34" s="63"/>
      <c r="CJ34" s="63"/>
      <c r="CK34" s="63"/>
      <c r="CL34" s="63"/>
      <c r="CM34" s="169"/>
      <c r="CN34" s="169"/>
      <c r="CO34" s="169"/>
      <c r="CP34" s="169"/>
      <c r="CQ34" s="63"/>
      <c r="CR34" s="63"/>
      <c r="CS34" s="169"/>
      <c r="CT34" s="169"/>
      <c r="CW34" s="169"/>
      <c r="CX34" s="169"/>
      <c r="CY34" s="169"/>
      <c r="CZ34" s="169"/>
      <c r="DA34" s="63"/>
      <c r="DB34" s="63"/>
      <c r="DC34" s="63"/>
      <c r="DD34" s="63"/>
      <c r="DF34" s="63"/>
      <c r="DG34" s="63"/>
      <c r="DH34" s="63"/>
      <c r="DI34" s="63"/>
      <c r="DJ34" s="63"/>
      <c r="DK34" s="63"/>
      <c r="DL34" s="63"/>
      <c r="DM34" s="63"/>
      <c r="DN34" s="63"/>
      <c r="DO34" s="63"/>
      <c r="DP34" s="63"/>
      <c r="DR34" s="63"/>
      <c r="DS34" s="63"/>
      <c r="DT34" s="63"/>
      <c r="DU34" s="63"/>
      <c r="DV34" s="63"/>
      <c r="DW34" s="63"/>
      <c r="DX34" s="63"/>
      <c r="DY34" s="63"/>
      <c r="DZ34" s="63"/>
      <c r="EA34" s="63"/>
      <c r="EB34" s="63"/>
      <c r="EC34" s="63"/>
      <c r="ED34" s="63"/>
      <c r="EE34" s="63"/>
      <c r="EF34" s="63"/>
      <c r="EG34" s="63"/>
      <c r="EH34" s="63"/>
      <c r="EI34" s="63"/>
      <c r="EJ34" s="63"/>
      <c r="EK34" s="63"/>
      <c r="EL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row>
    <row r="35" spans="1:188" s="24" customFormat="1" ht="13.5" customHeight="1" x14ac:dyDescent="0.2">
      <c r="A35" s="34"/>
      <c r="B35" s="51" t="s">
        <v>114</v>
      </c>
      <c r="C35" s="48"/>
      <c r="CT35" s="64"/>
      <c r="CU35" s="64"/>
      <c r="CV35" s="64"/>
      <c r="DJ35" s="56"/>
      <c r="DL35" s="56"/>
      <c r="DM35" s="56"/>
      <c r="ER35" s="56"/>
      <c r="EW35" s="56"/>
      <c r="EX35" s="56"/>
      <c r="FD35" s="56"/>
      <c r="FI35" s="56"/>
      <c r="FJ35" s="56"/>
      <c r="FK35" s="56"/>
      <c r="FY35" s="56"/>
    </row>
    <row r="36" spans="1:188" s="24" customFormat="1" ht="13.5" customHeight="1" x14ac:dyDescent="0.2">
      <c r="A36" s="34"/>
      <c r="B36" s="51" t="s">
        <v>115</v>
      </c>
      <c r="C36" s="48"/>
      <c r="CU36" s="56"/>
      <c r="CV36" s="56"/>
      <c r="DJ36" s="56"/>
      <c r="ER36" s="56"/>
    </row>
    <row r="37" spans="1:188" s="56" customFormat="1" ht="13.5" customHeight="1" x14ac:dyDescent="0.2">
      <c r="A37" s="34"/>
      <c r="B37" s="51" t="s">
        <v>48</v>
      </c>
      <c r="C37" s="48">
        <v>2.6333156791678398</v>
      </c>
      <c r="D37" s="24">
        <v>2.6333156791678398</v>
      </c>
      <c r="E37" s="24">
        <v>2.6333156791678398</v>
      </c>
      <c r="F37" s="24">
        <v>2.6333156791678398</v>
      </c>
      <c r="G37" s="24">
        <v>2.6333156791678398</v>
      </c>
      <c r="H37" s="24">
        <v>2.6333156791678398</v>
      </c>
      <c r="I37" s="24">
        <v>2.6333156791678398</v>
      </c>
      <c r="J37" s="24">
        <v>0</v>
      </c>
      <c r="K37" s="24">
        <v>2.6333156791678398</v>
      </c>
      <c r="L37" s="24">
        <v>2.6333156791678398</v>
      </c>
      <c r="M37" s="24">
        <v>2.6333156791678398</v>
      </c>
      <c r="N37" s="24">
        <v>2.6333156791678398</v>
      </c>
      <c r="O37" s="24">
        <v>2.6333156791678398</v>
      </c>
      <c r="P37" s="24">
        <v>2.6333156791678398</v>
      </c>
      <c r="Q37" s="24">
        <v>2.6333156791678398</v>
      </c>
      <c r="R37" s="24">
        <v>0</v>
      </c>
      <c r="S37" s="24">
        <v>2.4985228088359901</v>
      </c>
      <c r="T37" s="24">
        <v>2.4985228088359901</v>
      </c>
      <c r="U37" s="24">
        <v>2.4985228088359901</v>
      </c>
      <c r="V37" s="24">
        <v>2.4985228088359901</v>
      </c>
      <c r="W37" s="24">
        <v>2.4985228088359901</v>
      </c>
      <c r="X37" s="24">
        <v>2.4985228088359901</v>
      </c>
      <c r="Y37" s="24">
        <v>2.4985228088359901</v>
      </c>
      <c r="Z37" s="24">
        <v>0</v>
      </c>
      <c r="AA37" s="24">
        <v>2.3640930756598801</v>
      </c>
      <c r="AB37" s="24">
        <v>2.3640930756598801</v>
      </c>
      <c r="AC37" s="24">
        <v>2.3640930756598801</v>
      </c>
      <c r="AD37" s="24">
        <v>2.4985228088359901</v>
      </c>
      <c r="AE37" s="24">
        <v>2.4985228088359901</v>
      </c>
      <c r="AF37" s="24">
        <v>2.4985228088359901</v>
      </c>
      <c r="AG37" s="24">
        <v>2.4313079422479347</v>
      </c>
      <c r="AH37" s="24">
        <v>6.7214866588054978E-2</v>
      </c>
      <c r="AI37" s="24">
        <v>2.6333156791678398</v>
      </c>
      <c r="AJ37" s="24">
        <v>2.6333156791678398</v>
      </c>
      <c r="AK37" s="24">
        <v>2.6333156791678398</v>
      </c>
      <c r="AL37" s="24">
        <v>2.6333156791678398</v>
      </c>
      <c r="AM37" s="24">
        <v>2.6333156791678398</v>
      </c>
      <c r="AN37" s="24">
        <v>2.6333156791678398</v>
      </c>
      <c r="AO37" s="24">
        <v>2.6333156791678398</v>
      </c>
      <c r="AP37" s="24">
        <v>0</v>
      </c>
      <c r="AQ37" s="24">
        <v>2.6333156791678398</v>
      </c>
      <c r="AR37" s="24">
        <v>2.6333156791678398</v>
      </c>
      <c r="AS37" s="24">
        <v>2.6333156791678398</v>
      </c>
      <c r="AT37" s="24">
        <v>2.6333156791678398</v>
      </c>
      <c r="AU37" s="24">
        <v>2.6333156791678398</v>
      </c>
      <c r="AV37" s="24">
        <v>2.6333156791678398</v>
      </c>
      <c r="AW37" s="24">
        <v>2.6333156791678398</v>
      </c>
      <c r="AX37" s="24">
        <v>0</v>
      </c>
      <c r="AY37" s="24">
        <v>2.6333156791678398</v>
      </c>
      <c r="AZ37" s="24">
        <v>2.6333156791678398</v>
      </c>
      <c r="BA37" s="24">
        <v>2.6333156791678398</v>
      </c>
      <c r="BB37" s="24">
        <v>2.6333156791678398</v>
      </c>
      <c r="BC37" s="24">
        <v>2.6333156791678398</v>
      </c>
      <c r="BD37" s="24">
        <v>2.6333156791678398</v>
      </c>
      <c r="BE37" s="24">
        <v>2.6333156791678398</v>
      </c>
      <c r="BF37" s="24">
        <v>0</v>
      </c>
      <c r="BG37" s="24">
        <v>2.4985228088359901</v>
      </c>
      <c r="BH37" s="24">
        <v>2.4985228088359901</v>
      </c>
      <c r="BI37" s="24">
        <v>2.4985228088359901</v>
      </c>
      <c r="BJ37" s="24">
        <v>2.4985228088359901</v>
      </c>
      <c r="BK37" s="24">
        <v>2.4985228088359901</v>
      </c>
      <c r="BL37" s="24">
        <v>2.4985228088359901</v>
      </c>
      <c r="BM37" s="24">
        <v>2.4985228088359901</v>
      </c>
      <c r="BN37" s="24">
        <v>0</v>
      </c>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row>
    <row r="38" spans="1:188"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row>
    <row r="39" spans="1:188"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row>
    <row r="40" spans="1:188" s="41" customFormat="1" ht="13.5" customHeight="1" x14ac:dyDescent="0.2">
      <c r="A40" s="60"/>
      <c r="B40" s="50" t="s">
        <v>116</v>
      </c>
      <c r="C40" s="71">
        <v>112.683261912701</v>
      </c>
      <c r="D40" s="63">
        <v>112.33851744688</v>
      </c>
      <c r="E40" s="63">
        <v>112.155342334446</v>
      </c>
      <c r="F40" s="63">
        <v>113.41918034096</v>
      </c>
      <c r="G40" s="63">
        <v>113.102463429436</v>
      </c>
      <c r="H40" s="63">
        <v>113.071314036434</v>
      </c>
      <c r="I40" s="63">
        <v>112.79501325014284</v>
      </c>
      <c r="J40" s="63">
        <v>0.44544134569299437</v>
      </c>
      <c r="K40" s="63">
        <v>112.201616626762</v>
      </c>
      <c r="L40" s="63">
        <v>111.88077011558801</v>
      </c>
      <c r="M40" s="63">
        <v>111.985776051152</v>
      </c>
      <c r="N40" s="63">
        <v>113.695722329962</v>
      </c>
      <c r="O40" s="63">
        <v>113.42455401977899</v>
      </c>
      <c r="P40" s="63">
        <v>113.06111591567399</v>
      </c>
      <c r="Q40" s="63">
        <v>112.70825917648618</v>
      </c>
      <c r="R40" s="63">
        <v>0.71601633429695999</v>
      </c>
      <c r="S40" s="63">
        <v>120.236302454883</v>
      </c>
      <c r="T40" s="63">
        <v>120.136436295975</v>
      </c>
      <c r="U40" s="63">
        <v>119.89850388328</v>
      </c>
      <c r="V40" s="63">
        <v>121.4182551633</v>
      </c>
      <c r="W40" s="63">
        <v>121.24060828053901</v>
      </c>
      <c r="X40" s="63">
        <v>121.21548095531701</v>
      </c>
      <c r="Y40" s="63">
        <v>120.69093117221568</v>
      </c>
      <c r="Z40" s="63">
        <v>0.61215336218737459</v>
      </c>
      <c r="AA40" s="63">
        <v>123.569065446011</v>
      </c>
      <c r="AB40" s="63">
        <v>123.16834329481399</v>
      </c>
      <c r="AC40" s="63">
        <v>123.06489781627</v>
      </c>
      <c r="AD40" s="63">
        <v>120.758760494518</v>
      </c>
      <c r="AE40" s="63">
        <v>120.48358320628201</v>
      </c>
      <c r="AF40" s="63">
        <v>120.401647355981</v>
      </c>
      <c r="AG40" s="63">
        <v>121.90771626897934</v>
      </c>
      <c r="AH40" s="63">
        <v>1.3726391029882454</v>
      </c>
      <c r="AI40" s="63">
        <v>107.124050668013</v>
      </c>
      <c r="AJ40" s="63">
        <v>106.620950538028</v>
      </c>
      <c r="AK40" s="63">
        <v>106.307075862663</v>
      </c>
      <c r="AL40" s="63">
        <v>109.208877077987</v>
      </c>
      <c r="AM40" s="63">
        <v>108.38887860576401</v>
      </c>
      <c r="AN40" s="63">
        <v>108.054742948276</v>
      </c>
      <c r="AO40" s="63">
        <v>107.61742928345517</v>
      </c>
      <c r="AP40" s="63">
        <v>1.0224563410968948</v>
      </c>
      <c r="AQ40" s="63">
        <v>107.34594680641599</v>
      </c>
      <c r="AR40" s="63">
        <v>107.01854622710999</v>
      </c>
      <c r="AS40" s="63">
        <v>106.674956808432</v>
      </c>
      <c r="AT40" s="63">
        <v>108.41548683017901</v>
      </c>
      <c r="AU40" s="63">
        <v>108.15535017669799</v>
      </c>
      <c r="AV40" s="63">
        <v>107.912537877213</v>
      </c>
      <c r="AW40" s="63">
        <v>107.58713745434135</v>
      </c>
      <c r="AX40" s="63">
        <v>0.62295749782874976</v>
      </c>
      <c r="AY40" s="63">
        <v>114.637728856843</v>
      </c>
      <c r="AZ40" s="63">
        <v>114.411645771138</v>
      </c>
      <c r="BA40" s="63">
        <v>114.14916666724601</v>
      </c>
      <c r="BB40" s="63">
        <v>114.01953968966301</v>
      </c>
      <c r="BC40" s="63">
        <v>113.813612806512</v>
      </c>
      <c r="BD40" s="63">
        <v>113.619833973076</v>
      </c>
      <c r="BE40" s="63">
        <v>114.10858796074633</v>
      </c>
      <c r="BF40" s="63">
        <v>0.34334170356577992</v>
      </c>
      <c r="BG40" s="63">
        <v>115.762977314338</v>
      </c>
      <c r="BH40" s="63">
        <v>114.338153691027</v>
      </c>
      <c r="BI40" s="63">
        <v>115.04607921576</v>
      </c>
      <c r="BJ40" s="63">
        <v>112.863737291121</v>
      </c>
      <c r="BK40" s="63">
        <v>112.301558155506</v>
      </c>
      <c r="BL40" s="63">
        <v>111.835340417856</v>
      </c>
      <c r="BM40" s="63">
        <v>113.69130768093468</v>
      </c>
      <c r="BN40" s="63">
        <v>1.4495126604860533</v>
      </c>
      <c r="BP40" s="169"/>
      <c r="BQ40" s="169"/>
      <c r="BR40" s="169"/>
      <c r="BS40" s="169"/>
      <c r="BT40" s="169"/>
      <c r="BU40" s="63"/>
      <c r="BV40" s="63"/>
      <c r="BW40" s="63"/>
      <c r="BX40" s="63"/>
      <c r="BY40" s="63"/>
      <c r="BZ40" s="63"/>
      <c r="CA40" s="63"/>
      <c r="CB40" s="63"/>
      <c r="CC40" s="63"/>
      <c r="CD40" s="63"/>
      <c r="CI40" s="63"/>
      <c r="CJ40" s="63"/>
      <c r="CK40" s="169"/>
      <c r="CL40" s="63"/>
      <c r="CQ40" s="63"/>
      <c r="CR40" s="63"/>
      <c r="CW40" s="169"/>
      <c r="CX40" s="169"/>
      <c r="CY40" s="169"/>
      <c r="CZ40" s="169"/>
      <c r="DA40" s="63"/>
      <c r="DB40" s="63"/>
      <c r="DC40" s="169"/>
      <c r="DD40" s="63"/>
      <c r="DF40" s="63"/>
      <c r="DG40" s="63"/>
      <c r="DH40" s="63"/>
      <c r="DI40" s="63"/>
      <c r="DJ40" s="63"/>
      <c r="DK40" s="63"/>
      <c r="DL40" s="63"/>
      <c r="DM40" s="63"/>
      <c r="DN40" s="63"/>
      <c r="DO40" s="63"/>
      <c r="DP40" s="63"/>
      <c r="DR40" s="63"/>
      <c r="DS40" s="63"/>
      <c r="DT40" s="63"/>
      <c r="DU40" s="63"/>
      <c r="DV40" s="63"/>
      <c r="DW40" s="63"/>
      <c r="DX40" s="63"/>
      <c r="DY40" s="63"/>
      <c r="DZ40" s="63"/>
      <c r="EA40" s="63"/>
      <c r="EB40" s="63"/>
      <c r="EC40" s="63"/>
      <c r="ED40" s="63"/>
      <c r="EE40" s="63"/>
      <c r="EF40" s="63"/>
      <c r="EG40" s="63"/>
      <c r="EH40" s="63"/>
      <c r="EI40" s="63"/>
      <c r="EJ40" s="63"/>
      <c r="EK40" s="63"/>
      <c r="EL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row>
    <row r="41" spans="1:188" s="24" customFormat="1" ht="13.5" customHeight="1" x14ac:dyDescent="0.2">
      <c r="A41" s="60"/>
      <c r="B41" s="51" t="s">
        <v>117</v>
      </c>
      <c r="C41" s="72">
        <v>166.46179910323599</v>
      </c>
      <c r="D41" s="56">
        <v>166.29422315097301</v>
      </c>
      <c r="E41" s="56">
        <v>166.32910533226899</v>
      </c>
      <c r="F41" s="56">
        <v>167.73589462767799</v>
      </c>
      <c r="G41" s="56">
        <v>167.40457205918199</v>
      </c>
      <c r="H41" s="56">
        <v>167.60325714685899</v>
      </c>
      <c r="I41" s="56">
        <v>166.97147523669949</v>
      </c>
      <c r="J41" s="56">
        <v>0.6194268167311866</v>
      </c>
      <c r="K41" s="56">
        <v>167.17320129709</v>
      </c>
      <c r="L41" s="56">
        <v>167.07054526428399</v>
      </c>
      <c r="M41" s="56">
        <v>167.644255243278</v>
      </c>
      <c r="N41" s="56">
        <v>170.612454335884</v>
      </c>
      <c r="O41" s="56">
        <v>170.48478621708199</v>
      </c>
      <c r="P41" s="56">
        <v>170.01282517524999</v>
      </c>
      <c r="Q41" s="56">
        <v>168.833011255478</v>
      </c>
      <c r="R41" s="56">
        <v>1.5578369303886008</v>
      </c>
      <c r="S41" s="56">
        <v>182.751031207983</v>
      </c>
      <c r="T41" s="56">
        <v>182.80856740118901</v>
      </c>
      <c r="U41" s="56">
        <v>182.59636363584801</v>
      </c>
      <c r="V41" s="56">
        <v>185.980175610527</v>
      </c>
      <c r="W41" s="56">
        <v>185.95204461196499</v>
      </c>
      <c r="X41" s="56">
        <v>186.039467211714</v>
      </c>
      <c r="Y41" s="56">
        <v>184.35460827987097</v>
      </c>
      <c r="Z41" s="56">
        <v>1.6373834642541389</v>
      </c>
      <c r="AA41" s="56">
        <v>185.807038350695</v>
      </c>
      <c r="AB41" s="56">
        <v>185.57781199965601</v>
      </c>
      <c r="AC41" s="56">
        <v>185.56664989487899</v>
      </c>
      <c r="AD41" s="56">
        <v>181.06551058528601</v>
      </c>
      <c r="AE41" s="56">
        <v>180.86372610663901</v>
      </c>
      <c r="AF41" s="56">
        <v>180.773831583656</v>
      </c>
      <c r="AG41" s="56">
        <v>183.27576142013515</v>
      </c>
      <c r="AH41" s="56">
        <v>2.3775949257859748</v>
      </c>
      <c r="AI41" s="56">
        <v>169.99339282303501</v>
      </c>
      <c r="AJ41" s="56">
        <v>169.644069597357</v>
      </c>
      <c r="AK41" s="56">
        <v>169.64295174854601</v>
      </c>
      <c r="AL41" s="56">
        <v>174.25529209616801</v>
      </c>
      <c r="AM41" s="56">
        <v>173.27944317498401</v>
      </c>
      <c r="AN41" s="56">
        <v>173.14411902965</v>
      </c>
      <c r="AO41" s="56">
        <v>171.65987807829001</v>
      </c>
      <c r="AP41" s="56">
        <v>1.9352340506908294</v>
      </c>
      <c r="AQ41" s="56">
        <v>158.590296541203</v>
      </c>
      <c r="AR41" s="56">
        <v>158.49257955318001</v>
      </c>
      <c r="AS41" s="56">
        <v>158.24475126640101</v>
      </c>
      <c r="AT41" s="56">
        <v>160.88082420286901</v>
      </c>
      <c r="AU41" s="56">
        <v>160.605693734434</v>
      </c>
      <c r="AV41" s="56">
        <v>160.41660417565799</v>
      </c>
      <c r="AW41" s="56">
        <v>159.53845824562416</v>
      </c>
      <c r="AX41" s="56">
        <v>1.1089506174239867</v>
      </c>
      <c r="AY41" s="56">
        <v>163.16113347875</v>
      </c>
      <c r="AZ41" s="56">
        <v>163.141100172747</v>
      </c>
      <c r="BA41" s="56">
        <v>162.93090951425799</v>
      </c>
      <c r="BB41" s="56">
        <v>162.15045072607001</v>
      </c>
      <c r="BC41" s="56">
        <v>161.981011829366</v>
      </c>
      <c r="BD41" s="56">
        <v>161.90353077931999</v>
      </c>
      <c r="BE41" s="56">
        <v>162.54468941675185</v>
      </c>
      <c r="BF41" s="56">
        <v>0.54300337648770514</v>
      </c>
      <c r="BG41" s="56">
        <v>181.22593748163899</v>
      </c>
      <c r="BH41" s="56">
        <v>180.53163586410901</v>
      </c>
      <c r="BI41" s="56">
        <v>181.31718408440599</v>
      </c>
      <c r="BJ41" s="56">
        <v>176.89896292537301</v>
      </c>
      <c r="BK41" s="56">
        <v>176.737638478554</v>
      </c>
      <c r="BL41" s="56">
        <v>176.65041575624201</v>
      </c>
      <c r="BM41" s="56">
        <v>178.89362909838715</v>
      </c>
      <c r="BN41" s="56">
        <v>2.1469102652551468</v>
      </c>
      <c r="BP41" s="56"/>
      <c r="BQ41" s="56"/>
      <c r="BR41" s="56"/>
      <c r="BS41" s="56"/>
      <c r="BT41" s="56"/>
      <c r="BU41" s="56"/>
      <c r="BV41" s="56"/>
      <c r="BW41" s="56"/>
      <c r="BX41" s="56"/>
      <c r="BY41" s="56"/>
      <c r="BZ41" s="56"/>
      <c r="CA41" s="56"/>
      <c r="CB41" s="56"/>
      <c r="CC41" s="56"/>
      <c r="CD41" s="56"/>
      <c r="CE41" s="64"/>
      <c r="CF41" s="64"/>
      <c r="CG41" s="64"/>
      <c r="CH41" s="64"/>
      <c r="CI41" s="56"/>
      <c r="CJ41" s="56"/>
      <c r="CK41" s="56"/>
      <c r="CL41" s="56"/>
      <c r="CM41" s="64"/>
      <c r="CN41" s="64"/>
      <c r="CO41" s="64"/>
      <c r="CP41" s="64"/>
      <c r="CQ41" s="56"/>
      <c r="CR41" s="56"/>
      <c r="CS41" s="64"/>
      <c r="CW41" s="64"/>
      <c r="CX41" s="64"/>
      <c r="CY41" s="64"/>
      <c r="CZ41" s="64"/>
      <c r="DA41" s="56"/>
      <c r="DB41" s="56"/>
      <c r="DC41" s="56"/>
      <c r="DD41" s="56"/>
      <c r="DF41" s="56"/>
      <c r="DG41" s="56"/>
      <c r="DH41" s="56"/>
      <c r="DI41" s="56"/>
      <c r="DJ41" s="56"/>
      <c r="DK41" s="56"/>
      <c r="DL41" s="56"/>
      <c r="DM41" s="56"/>
      <c r="DN41" s="56"/>
      <c r="DO41" s="56"/>
      <c r="DP41" s="56"/>
      <c r="DR41" s="56"/>
      <c r="DS41" s="56"/>
      <c r="DT41" s="56"/>
      <c r="DU41" s="56"/>
      <c r="DV41" s="56"/>
      <c r="DW41" s="56"/>
      <c r="DX41" s="56"/>
      <c r="DY41" s="56"/>
      <c r="DZ41" s="56"/>
      <c r="EA41" s="56"/>
      <c r="EB41" s="56"/>
      <c r="EC41" s="56"/>
      <c r="ED41" s="56"/>
      <c r="EE41" s="56"/>
      <c r="EF41" s="56"/>
      <c r="EG41" s="56"/>
      <c r="EH41" s="56"/>
      <c r="EI41" s="56"/>
      <c r="EJ41" s="56"/>
      <c r="EK41" s="56"/>
      <c r="EL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row>
    <row r="42" spans="1:188" s="24" customFormat="1" ht="13.5" customHeight="1" x14ac:dyDescent="0.2">
      <c r="A42" s="60"/>
      <c r="B42" s="51" t="s">
        <v>118</v>
      </c>
      <c r="C42" s="72">
        <v>250.92010156582799</v>
      </c>
      <c r="D42" s="56">
        <v>249.094291041996</v>
      </c>
      <c r="E42" s="56">
        <v>251.439488731155</v>
      </c>
      <c r="F42" s="56">
        <v>254.897281328551</v>
      </c>
      <c r="G42" s="56">
        <v>252.103541430929</v>
      </c>
      <c r="H42" s="56">
        <v>254.849515139853</v>
      </c>
      <c r="I42" s="56">
        <v>252.21736987305198</v>
      </c>
      <c r="J42" s="56">
        <v>2.0882487298344339</v>
      </c>
      <c r="K42" s="56">
        <v>255.26740690322501</v>
      </c>
      <c r="L42" s="56">
        <v>254.17321026267399</v>
      </c>
      <c r="M42" s="56">
        <v>259.77695456971901</v>
      </c>
      <c r="N42" s="56">
        <v>275.57863401741798</v>
      </c>
      <c r="O42" s="56">
        <v>275.08189983038602</v>
      </c>
      <c r="P42" s="56">
        <v>268.63934052990101</v>
      </c>
      <c r="Q42" s="56">
        <v>264.75290768555379</v>
      </c>
      <c r="R42" s="56">
        <v>8.8095934606946127</v>
      </c>
      <c r="S42" s="56">
        <v>294.87136666627202</v>
      </c>
      <c r="T42" s="56">
        <v>296.30551319187902</v>
      </c>
      <c r="U42" s="56">
        <v>295.478698409495</v>
      </c>
      <c r="V42" s="56">
        <v>322.16466287975697</v>
      </c>
      <c r="W42" s="56">
        <v>324.86185657282903</v>
      </c>
      <c r="X42" s="56">
        <v>329.834128744738</v>
      </c>
      <c r="Y42" s="56">
        <v>310.58603774416173</v>
      </c>
      <c r="Z42" s="56">
        <v>15.206733929268617</v>
      </c>
      <c r="AA42" s="56">
        <v>286.862293142059</v>
      </c>
      <c r="AB42" s="56">
        <v>286.11303483635299</v>
      </c>
      <c r="AC42" s="56">
        <v>286.58674585742699</v>
      </c>
      <c r="AD42" s="56">
        <v>273.268092439307</v>
      </c>
      <c r="AE42" s="56">
        <v>272.52543488379803</v>
      </c>
      <c r="AF42" s="56">
        <v>271.63612025866797</v>
      </c>
      <c r="AG42" s="56">
        <v>279.49862023626866</v>
      </c>
      <c r="AH42" s="56">
        <v>7.0412993648544084</v>
      </c>
      <c r="AI42" s="56">
        <v>492.07228770382397</v>
      </c>
      <c r="AJ42" s="56">
        <v>477.512950638674</v>
      </c>
      <c r="AK42" s="56">
        <v>480.73327217423798</v>
      </c>
      <c r="AL42" s="56">
        <v>644.08514710437896</v>
      </c>
      <c r="AM42" s="56">
        <v>578.82119713019199</v>
      </c>
      <c r="AN42" s="56">
        <v>591.73526755985699</v>
      </c>
      <c r="AO42" s="56">
        <v>544.160020385194</v>
      </c>
      <c r="AP42" s="56">
        <v>64.067345370870896</v>
      </c>
      <c r="AQ42" s="56">
        <v>222.436972430352</v>
      </c>
      <c r="AR42" s="56">
        <v>222.30374340869199</v>
      </c>
      <c r="AS42" s="56">
        <v>222.359862128038</v>
      </c>
      <c r="AT42" s="56">
        <v>232.084679084524</v>
      </c>
      <c r="AU42" s="56">
        <v>231.37253478440201</v>
      </c>
      <c r="AV42" s="56">
        <v>230.82373164344099</v>
      </c>
      <c r="AW42" s="56">
        <v>226.89692057990817</v>
      </c>
      <c r="AX42" s="56">
        <v>4.544907761384569</v>
      </c>
      <c r="AY42" s="56">
        <v>226.07460951157</v>
      </c>
      <c r="AZ42" s="56">
        <v>226.27920996844699</v>
      </c>
      <c r="BA42" s="56">
        <v>225.715395968542</v>
      </c>
      <c r="BB42" s="56">
        <v>224.151133899721</v>
      </c>
      <c r="BC42" s="56">
        <v>223.58447844726999</v>
      </c>
      <c r="BD42" s="56">
        <v>223.39818361017299</v>
      </c>
      <c r="BE42" s="56">
        <v>224.8671685676205</v>
      </c>
      <c r="BF42" s="56">
        <v>1.189340200148354</v>
      </c>
      <c r="BG42" s="56">
        <v>306.24148027220502</v>
      </c>
      <c r="BH42" s="56">
        <v>301.87866034070203</v>
      </c>
      <c r="BI42" s="56">
        <v>314.15061803411299</v>
      </c>
      <c r="BJ42" s="56">
        <v>287.44969101734699</v>
      </c>
      <c r="BK42" s="56">
        <v>288.18816519312099</v>
      </c>
      <c r="BL42" s="56">
        <v>287.951976291694</v>
      </c>
      <c r="BM42" s="56">
        <v>297.64343185819706</v>
      </c>
      <c r="BN42" s="56">
        <v>10.421048598154705</v>
      </c>
      <c r="BP42" s="56"/>
      <c r="BQ42" s="56"/>
      <c r="BR42" s="56"/>
      <c r="BS42" s="56"/>
      <c r="BT42" s="56"/>
      <c r="BU42" s="56"/>
      <c r="BV42" s="56"/>
      <c r="BW42" s="56"/>
      <c r="BX42" s="56"/>
      <c r="BY42" s="56"/>
      <c r="BZ42" s="56"/>
      <c r="CA42" s="56"/>
      <c r="CB42" s="56"/>
      <c r="CC42" s="56"/>
      <c r="CD42" s="56"/>
      <c r="CE42" s="64"/>
      <c r="CF42" s="64"/>
      <c r="CG42" s="64"/>
      <c r="CH42" s="64"/>
      <c r="CI42" s="56"/>
      <c r="CJ42" s="56"/>
      <c r="CK42" s="56"/>
      <c r="CL42" s="56"/>
      <c r="CM42" s="64"/>
      <c r="CN42" s="64"/>
      <c r="CO42" s="64"/>
      <c r="CP42" s="64"/>
      <c r="CQ42" s="56"/>
      <c r="CR42" s="56"/>
      <c r="CS42" s="64"/>
      <c r="CT42" s="64"/>
      <c r="CU42" s="64"/>
      <c r="CV42" s="64"/>
      <c r="CW42" s="56"/>
      <c r="CX42" s="56"/>
      <c r="CY42" s="56"/>
      <c r="CZ42" s="56"/>
      <c r="DA42" s="56"/>
      <c r="DB42" s="56"/>
      <c r="DC42" s="56"/>
      <c r="DD42" s="56"/>
      <c r="DF42" s="56"/>
      <c r="DG42" s="56"/>
      <c r="DH42" s="56"/>
      <c r="DI42" s="56"/>
      <c r="DJ42" s="56"/>
      <c r="DK42" s="56"/>
      <c r="DL42" s="56"/>
      <c r="DM42" s="56"/>
      <c r="DN42" s="56"/>
      <c r="DO42" s="56"/>
      <c r="DP42" s="56"/>
      <c r="DR42" s="56"/>
      <c r="DS42" s="56"/>
      <c r="DT42" s="56"/>
      <c r="DU42" s="56"/>
      <c r="DV42" s="56"/>
      <c r="DW42" s="56"/>
      <c r="DX42" s="56"/>
      <c r="DY42" s="56"/>
      <c r="DZ42" s="56"/>
      <c r="EA42" s="56"/>
      <c r="EB42" s="56"/>
      <c r="EC42" s="56"/>
      <c r="ED42" s="56"/>
      <c r="EE42" s="56"/>
      <c r="EF42" s="56"/>
      <c r="EG42" s="56"/>
      <c r="EH42" s="56"/>
      <c r="EI42" s="56"/>
      <c r="EJ42" s="56"/>
      <c r="EK42" s="56"/>
      <c r="EL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row>
    <row r="43" spans="1:188" s="24" customFormat="1" ht="13.5" customHeight="1" x14ac:dyDescent="0.2">
      <c r="A43" s="60"/>
      <c r="B43" s="51" t="s">
        <v>119</v>
      </c>
      <c r="C43" s="48">
        <v>2.2267735003999398</v>
      </c>
      <c r="D43" s="24">
        <v>2.21735426729111</v>
      </c>
      <c r="E43" s="24">
        <v>2.24188597259475</v>
      </c>
      <c r="F43" s="24">
        <v>2.2473913191955899</v>
      </c>
      <c r="G43" s="24">
        <v>2.2289836470999198</v>
      </c>
      <c r="H43" s="24">
        <v>2.2538830233964999</v>
      </c>
      <c r="I43" s="24">
        <v>2.2360452883296347</v>
      </c>
      <c r="J43" s="24">
        <v>1.2690008518152286E-2</v>
      </c>
      <c r="K43" s="24">
        <v>2.27507779814233</v>
      </c>
      <c r="L43" s="24">
        <v>2.2718221370846701</v>
      </c>
      <c r="M43" s="24">
        <v>2.3197316992388299</v>
      </c>
      <c r="N43" s="24">
        <v>2.4238258781420701</v>
      </c>
      <c r="O43" s="24">
        <v>2.4252411852764899</v>
      </c>
      <c r="P43" s="24">
        <v>2.3760542106294502</v>
      </c>
      <c r="Q43" s="24">
        <v>2.3486254847523065</v>
      </c>
      <c r="R43" s="24">
        <v>6.3796900389653188E-2</v>
      </c>
      <c r="S43" s="24">
        <v>2.4524320911891002</v>
      </c>
      <c r="T43" s="24">
        <v>2.4664083797348799</v>
      </c>
      <c r="U43" s="24">
        <v>2.4644068844857299</v>
      </c>
      <c r="V43" s="24">
        <v>2.65334617472856</v>
      </c>
      <c r="W43" s="24">
        <v>2.6794805897140401</v>
      </c>
      <c r="X43" s="24">
        <v>2.7210561402328102</v>
      </c>
      <c r="Y43" s="24">
        <v>2.5728550433475199</v>
      </c>
      <c r="Z43" s="24">
        <v>0.1135818187096022</v>
      </c>
      <c r="AA43" s="24">
        <v>2.3214733566743</v>
      </c>
      <c r="AB43" s="24">
        <v>2.32294295094573</v>
      </c>
      <c r="AC43" s="24">
        <v>2.3287448406716802</v>
      </c>
      <c r="AD43" s="24">
        <v>2.2629256156675499</v>
      </c>
      <c r="AE43" s="24">
        <v>2.2619300292323099</v>
      </c>
      <c r="AF43" s="24">
        <v>2.2560830870988502</v>
      </c>
      <c r="AG43" s="24">
        <v>2.2923499800484035</v>
      </c>
      <c r="AH43" s="24">
        <v>3.2184729726200324E-2</v>
      </c>
      <c r="AI43" s="24">
        <v>4.5934809656217999</v>
      </c>
      <c r="AJ43" s="24">
        <v>4.4786033910695702</v>
      </c>
      <c r="AK43" s="24">
        <v>4.5221192312287402</v>
      </c>
      <c r="AL43" s="24">
        <v>5.8977361945076101</v>
      </c>
      <c r="AM43" s="24">
        <v>5.3402268256275898</v>
      </c>
      <c r="AN43" s="24">
        <v>5.4762544559761803</v>
      </c>
      <c r="AO43" s="24">
        <v>5.0514035106719151</v>
      </c>
      <c r="AP43" s="24">
        <v>0.54743814376051647</v>
      </c>
      <c r="AQ43" s="24">
        <v>2.0721506405033301</v>
      </c>
      <c r="AR43" s="24">
        <v>2.07724503131382</v>
      </c>
      <c r="AS43" s="24">
        <v>2.0844617029220198</v>
      </c>
      <c r="AT43" s="24">
        <v>2.14069673872386</v>
      </c>
      <c r="AU43" s="24">
        <v>2.1392611128936099</v>
      </c>
      <c r="AV43" s="24">
        <v>2.1389890015012099</v>
      </c>
      <c r="AW43" s="24">
        <v>2.1088007046429751</v>
      </c>
      <c r="AX43" s="24">
        <v>3.1058819073800183E-2</v>
      </c>
      <c r="AY43" s="24">
        <v>1.9720785797657101</v>
      </c>
      <c r="AZ43" s="24">
        <v>1.9777637883217001</v>
      </c>
      <c r="BA43" s="24">
        <v>1.97737226261599</v>
      </c>
      <c r="BB43" s="24">
        <v>1.96590105967638</v>
      </c>
      <c r="BC43" s="24">
        <v>1.9644792299790499</v>
      </c>
      <c r="BD43" s="24">
        <v>1.96619001980861</v>
      </c>
      <c r="BE43" s="24">
        <v>1.9706308233612397</v>
      </c>
      <c r="BF43" s="24">
        <v>5.4521508417442743E-3</v>
      </c>
      <c r="BG43" s="24">
        <v>2.6454181412477702</v>
      </c>
      <c r="BH43" s="24">
        <v>2.6402268236415698</v>
      </c>
      <c r="BI43" s="24">
        <v>2.7306503635377801</v>
      </c>
      <c r="BJ43" s="24">
        <v>2.54687376048782</v>
      </c>
      <c r="BK43" s="24">
        <v>2.56619916879569</v>
      </c>
      <c r="BL43" s="24">
        <v>2.5747851726994702</v>
      </c>
      <c r="BM43" s="24">
        <v>2.6173589050683499</v>
      </c>
      <c r="BN43" s="24">
        <v>6.264079329374464E-2</v>
      </c>
      <c r="CF43" s="64"/>
      <c r="CG43" s="64"/>
      <c r="CH43" s="64"/>
      <c r="CM43" s="64"/>
      <c r="CN43" s="64"/>
      <c r="CO43" s="64"/>
      <c r="CP43" s="64"/>
      <c r="CS43" s="64"/>
      <c r="CT43" s="64"/>
      <c r="CU43" s="64"/>
      <c r="CV43" s="64"/>
      <c r="DJ43" s="64"/>
      <c r="DM43" s="64"/>
      <c r="EX43" s="64"/>
      <c r="FI43" s="64"/>
      <c r="FK43" s="64"/>
      <c r="FY43" s="64"/>
    </row>
    <row r="44" spans="1:188" s="24" customFormat="1" ht="13.5" customHeight="1" x14ac:dyDescent="0.2">
      <c r="A44" s="60"/>
      <c r="B44" s="51" t="s">
        <v>120</v>
      </c>
      <c r="C44" s="72">
        <v>138.23683965312799</v>
      </c>
      <c r="D44" s="56">
        <v>136.75577359511601</v>
      </c>
      <c r="E44" s="56">
        <v>139.28414639671001</v>
      </c>
      <c r="F44" s="56">
        <v>141.478100987592</v>
      </c>
      <c r="G44" s="56">
        <v>139.001078001493</v>
      </c>
      <c r="H44" s="56">
        <v>141.77820110341901</v>
      </c>
      <c r="I44" s="56">
        <v>139.42235662290966</v>
      </c>
      <c r="J44" s="56">
        <v>1.755409799378097</v>
      </c>
      <c r="K44" s="56">
        <v>143.065790276462</v>
      </c>
      <c r="L44" s="56">
        <v>142.29244014708601</v>
      </c>
      <c r="M44" s="56">
        <v>147.79117851856699</v>
      </c>
      <c r="N44" s="56">
        <v>161.88291168745499</v>
      </c>
      <c r="O44" s="56">
        <v>161.65734581060701</v>
      </c>
      <c r="P44" s="56">
        <v>155.578224614227</v>
      </c>
      <c r="Q44" s="56">
        <v>152.04464850906734</v>
      </c>
      <c r="R44" s="56">
        <v>8.1188977282019028</v>
      </c>
      <c r="S44" s="56">
        <v>174.63506421138999</v>
      </c>
      <c r="T44" s="56">
        <v>176.169076895903</v>
      </c>
      <c r="U44" s="56">
        <v>175.580194526215</v>
      </c>
      <c r="V44" s="56">
        <v>200.74640771645801</v>
      </c>
      <c r="W44" s="56">
        <v>203.62124829228901</v>
      </c>
      <c r="X44" s="56">
        <v>208.618647789421</v>
      </c>
      <c r="Y44" s="56">
        <v>189.895106571946</v>
      </c>
      <c r="Z44" s="56">
        <v>14.622574950904426</v>
      </c>
      <c r="AA44" s="56">
        <v>163.29322769604701</v>
      </c>
      <c r="AB44" s="56">
        <v>162.94469154153899</v>
      </c>
      <c r="AC44" s="56">
        <v>163.521848041157</v>
      </c>
      <c r="AD44" s="56">
        <v>152.50933194478901</v>
      </c>
      <c r="AE44" s="56">
        <v>152.04185167751601</v>
      </c>
      <c r="AF44" s="56">
        <v>151.234472902687</v>
      </c>
      <c r="AG44" s="56">
        <v>157.59090396728917</v>
      </c>
      <c r="AH44" s="56">
        <v>5.6770621263500223</v>
      </c>
      <c r="AI44" s="56">
        <v>384.94823703581102</v>
      </c>
      <c r="AJ44" s="56">
        <v>370.89200010064502</v>
      </c>
      <c r="AK44" s="56">
        <v>374.42619631157601</v>
      </c>
      <c r="AL44" s="56">
        <v>534.87627002639204</v>
      </c>
      <c r="AM44" s="56">
        <v>470.43231852442801</v>
      </c>
      <c r="AN44" s="56">
        <v>483.68052461158101</v>
      </c>
      <c r="AO44" s="56">
        <v>436.54259110173888</v>
      </c>
      <c r="AP44" s="56">
        <v>63.07460501028369</v>
      </c>
      <c r="AQ44" s="56">
        <v>115.091025623935</v>
      </c>
      <c r="AR44" s="56">
        <v>115.28519718158201</v>
      </c>
      <c r="AS44" s="56">
        <v>115.684905319606</v>
      </c>
      <c r="AT44" s="56">
        <v>123.66919225434501</v>
      </c>
      <c r="AU44" s="56">
        <v>123.217184607704</v>
      </c>
      <c r="AV44" s="56">
        <v>122.911193766228</v>
      </c>
      <c r="AW44" s="56">
        <v>119.30978312556665</v>
      </c>
      <c r="AX44" s="56">
        <v>3.966050488911947</v>
      </c>
      <c r="AY44" s="56">
        <v>111.43688065472701</v>
      </c>
      <c r="AZ44" s="56">
        <v>111.86756419730899</v>
      </c>
      <c r="BA44" s="56">
        <v>111.566229301296</v>
      </c>
      <c r="BB44" s="56">
        <v>110.131594210058</v>
      </c>
      <c r="BC44" s="56">
        <v>109.770865640758</v>
      </c>
      <c r="BD44" s="56">
        <v>109.77834963709699</v>
      </c>
      <c r="BE44" s="56">
        <v>110.75858060687416</v>
      </c>
      <c r="BF44" s="56">
        <v>0.882399902025234</v>
      </c>
      <c r="BG44" s="56">
        <v>190.47850295786699</v>
      </c>
      <c r="BH44" s="56">
        <v>187.540506649675</v>
      </c>
      <c r="BI44" s="56">
        <v>199.10453881835201</v>
      </c>
      <c r="BJ44" s="56">
        <v>174.58595372622599</v>
      </c>
      <c r="BK44" s="56">
        <v>175.88660703761499</v>
      </c>
      <c r="BL44" s="56">
        <v>176.11663587383799</v>
      </c>
      <c r="BM44" s="56">
        <v>183.95212417726216</v>
      </c>
      <c r="BN44" s="56">
        <v>9.1217539506086318</v>
      </c>
      <c r="CF44" s="64"/>
      <c r="CG44" s="64"/>
      <c r="CH44" s="64"/>
      <c r="CM44" s="64"/>
      <c r="CN44" s="64"/>
      <c r="CO44" s="64"/>
      <c r="CP44" s="64"/>
      <c r="CS44" s="64"/>
      <c r="CT44" s="64"/>
      <c r="CU44" s="64"/>
      <c r="CV44" s="64"/>
      <c r="DJ44" s="64"/>
      <c r="DM44" s="64"/>
      <c r="EX44" s="64"/>
      <c r="FI44" s="64"/>
      <c r="FK44" s="64"/>
      <c r="FY44" s="64"/>
    </row>
    <row r="45" spans="1:188" s="24" customFormat="1" ht="13.5" customHeight="1" x14ac:dyDescent="0.2">
      <c r="A45" s="60"/>
      <c r="B45" s="51" t="s">
        <v>131</v>
      </c>
      <c r="C45" s="48">
        <v>1.5104026758376301</v>
      </c>
      <c r="D45" s="24">
        <v>1.5081957014351901</v>
      </c>
      <c r="E45" s="24">
        <v>1.5130301790718801</v>
      </c>
      <c r="F45" s="24">
        <v>1.51508536845893</v>
      </c>
      <c r="G45" s="24">
        <v>1.5118286282311599</v>
      </c>
      <c r="H45" s="24">
        <v>1.51560033720223</v>
      </c>
      <c r="I45" s="24">
        <v>1.5123571483728366</v>
      </c>
      <c r="J45" s="24">
        <v>2.5765405097081398E-3</v>
      </c>
      <c r="K45" s="24">
        <v>1.52608138741237</v>
      </c>
      <c r="L45" s="24">
        <v>1.5267391781423001</v>
      </c>
      <c r="M45" s="24">
        <v>1.5354585189505601</v>
      </c>
      <c r="N45" s="24">
        <v>1.55375416034581</v>
      </c>
      <c r="O45" s="24">
        <v>1.55374111827398</v>
      </c>
      <c r="P45" s="24">
        <v>1.5496091187310701</v>
      </c>
      <c r="Q45" s="24">
        <v>1.5408972469760149</v>
      </c>
      <c r="R45" s="24">
        <v>1.1942238281539185E-2</v>
      </c>
      <c r="S45" s="24">
        <v>1.56335233375497</v>
      </c>
      <c r="T45" s="24">
        <v>1.5645208130991499</v>
      </c>
      <c r="U45" s="24">
        <v>1.5640809167109799</v>
      </c>
      <c r="V45" s="24">
        <v>1.58340990442985</v>
      </c>
      <c r="W45" s="24">
        <v>1.5861051787249101</v>
      </c>
      <c r="X45" s="24">
        <v>1.58733997950977</v>
      </c>
      <c r="Y45" s="24">
        <v>1.5748015210382718</v>
      </c>
      <c r="Z45" s="24">
        <v>1.0884224707304409E-2</v>
      </c>
      <c r="AA45" s="24">
        <v>1.5354312923033899</v>
      </c>
      <c r="AB45" s="24">
        <v>1.5355193333755299</v>
      </c>
      <c r="AC45" s="24">
        <v>1.5360201240595699</v>
      </c>
      <c r="AD45" s="24">
        <v>1.52171210579556</v>
      </c>
      <c r="AE45" s="24">
        <v>1.5219435980018601</v>
      </c>
      <c r="AF45" s="24">
        <v>1.5212544056956001</v>
      </c>
      <c r="AG45" s="24">
        <v>1.5286468098719184</v>
      </c>
      <c r="AH45" s="24">
        <v>7.0154276751084052E-3</v>
      </c>
      <c r="AI45" s="24">
        <v>1.64508058841407</v>
      </c>
      <c r="AJ45" s="24">
        <v>1.6443428978655801</v>
      </c>
      <c r="AK45" s="24">
        <v>1.6481349146970701</v>
      </c>
      <c r="AL45" s="24">
        <v>1.6854598752372201</v>
      </c>
      <c r="AM45" s="24">
        <v>1.6751917319137799</v>
      </c>
      <c r="AN45" s="24">
        <v>1.6764613124387699</v>
      </c>
      <c r="AO45" s="24">
        <v>1.6624452200944149</v>
      </c>
      <c r="AP45" s="24">
        <v>1.6944065350169214E-2</v>
      </c>
      <c r="AQ45" s="24">
        <v>1.4714310588817501</v>
      </c>
      <c r="AR45" s="24">
        <v>1.4725486135160699</v>
      </c>
      <c r="AS45" s="24">
        <v>1.47417885416473</v>
      </c>
      <c r="AT45" s="24">
        <v>1.48921204276332</v>
      </c>
      <c r="AU45" s="24">
        <v>1.4882005762111601</v>
      </c>
      <c r="AV45" s="24">
        <v>1.4880366445551201</v>
      </c>
      <c r="AW45" s="24">
        <v>1.4806012983486916</v>
      </c>
      <c r="AX45" s="24">
        <v>7.93058563206607E-3</v>
      </c>
      <c r="AY45" s="24">
        <v>1.4424921450335899</v>
      </c>
      <c r="AZ45" s="24">
        <v>1.4440696331281699</v>
      </c>
      <c r="BA45" s="24">
        <v>1.4433174156192501</v>
      </c>
      <c r="BB45" s="24">
        <v>1.44031431826032</v>
      </c>
      <c r="BC45" s="24">
        <v>1.4397484417530599</v>
      </c>
      <c r="BD45" s="24">
        <v>1.4399354813187</v>
      </c>
      <c r="BE45" s="24">
        <v>1.4416462391855152</v>
      </c>
      <c r="BF45" s="24">
        <v>1.7167588892178201E-3</v>
      </c>
      <c r="BG45" s="24">
        <v>1.5852815521834001</v>
      </c>
      <c r="BH45" s="24">
        <v>1.5822169006442399</v>
      </c>
      <c r="BI45" s="24">
        <v>1.59137533075923</v>
      </c>
      <c r="BJ45" s="24">
        <v>1.5699229802177801</v>
      </c>
      <c r="BK45" s="24">
        <v>1.57076929413422</v>
      </c>
      <c r="BL45" s="24">
        <v>1.5724036998308999</v>
      </c>
      <c r="BM45" s="24">
        <v>1.5786616262949618</v>
      </c>
      <c r="BN45" s="24">
        <v>8.1231783752741815E-3</v>
      </c>
      <c r="CF45" s="64"/>
      <c r="CG45" s="64"/>
      <c r="CH45" s="64"/>
      <c r="CM45" s="64"/>
      <c r="CN45" s="64"/>
      <c r="CO45" s="64"/>
      <c r="CP45" s="64"/>
      <c r="CS45" s="64"/>
      <c r="CT45" s="64"/>
      <c r="CU45" s="64"/>
      <c r="CV45" s="64"/>
      <c r="DJ45" s="64"/>
      <c r="DM45" s="64"/>
      <c r="EX45" s="64"/>
      <c r="FI45" s="64"/>
      <c r="FK45" s="64"/>
      <c r="FY45" s="64"/>
    </row>
    <row r="46" spans="1:188" s="24" customFormat="1" ht="13.5" customHeight="1" x14ac:dyDescent="0.2">
      <c r="A46" s="60"/>
      <c r="B46" s="51" t="s">
        <v>132</v>
      </c>
      <c r="C46" s="191">
        <v>69.203434565167996</v>
      </c>
      <c r="D46" s="64">
        <v>68.790564556790898</v>
      </c>
      <c r="E46" s="64">
        <v>69.404532384268606</v>
      </c>
      <c r="F46" s="64">
        <v>70.322774423629397</v>
      </c>
      <c r="G46" s="64">
        <v>69.7325344886995</v>
      </c>
      <c r="H46" s="64">
        <v>70.307519609846096</v>
      </c>
      <c r="I46" s="64">
        <v>69.626893338067092</v>
      </c>
      <c r="J46" s="64">
        <v>0.56078370998338922</v>
      </c>
      <c r="K46" s="64">
        <v>71.3159313238463</v>
      </c>
      <c r="L46" s="64">
        <v>71.292449289307996</v>
      </c>
      <c r="M46" s="64">
        <v>72.610142259084398</v>
      </c>
      <c r="N46" s="64">
        <v>76.229190159932301</v>
      </c>
      <c r="O46" s="64">
        <v>76.152386190980394</v>
      </c>
      <c r="P46" s="64">
        <v>75.364778904596406</v>
      </c>
      <c r="Q46" s="64">
        <v>73.827479687957961</v>
      </c>
      <c r="R46" s="64">
        <v>2.1506920221001828</v>
      </c>
      <c r="S46" s="64">
        <v>82.635770105620693</v>
      </c>
      <c r="T46" s="64">
        <v>82.817730417132907</v>
      </c>
      <c r="U46" s="64">
        <v>82.645480751710807</v>
      </c>
      <c r="V46" s="64">
        <v>86.714318214929705</v>
      </c>
      <c r="W46" s="64">
        <v>87.089409440482896</v>
      </c>
      <c r="X46" s="64">
        <v>87.305531058767997</v>
      </c>
      <c r="Y46" s="64">
        <v>84.868039998107506</v>
      </c>
      <c r="Z46" s="64">
        <v>2.1760497841545319</v>
      </c>
      <c r="AA46" s="64">
        <v>80.391329947214302</v>
      </c>
      <c r="AB46" s="64">
        <v>80.272289818695697</v>
      </c>
      <c r="AC46" s="64">
        <v>80.330710089817202</v>
      </c>
      <c r="AD46" s="64">
        <v>76.498754845387097</v>
      </c>
      <c r="AE46" s="64">
        <v>76.425508095293296</v>
      </c>
      <c r="AF46" s="64">
        <v>76.296858899484405</v>
      </c>
      <c r="AG46" s="64">
        <v>78.369241949315338</v>
      </c>
      <c r="AH46" s="64">
        <v>1.9633892098895303</v>
      </c>
      <c r="AI46" s="64">
        <v>86.325683765121497</v>
      </c>
      <c r="AJ46" s="64">
        <v>86.006185069241496</v>
      </c>
      <c r="AK46" s="64">
        <v>86.413072061282804</v>
      </c>
      <c r="AL46" s="64">
        <v>93.620447499359301</v>
      </c>
      <c r="AM46" s="64">
        <v>91.699882214153504</v>
      </c>
      <c r="AN46" s="64">
        <v>91.759549154239494</v>
      </c>
      <c r="AO46" s="64">
        <v>89.304136627233007</v>
      </c>
      <c r="AP46" s="64">
        <v>3.1226353025139084</v>
      </c>
      <c r="AQ46" s="64">
        <v>61.352436933922398</v>
      </c>
      <c r="AR46" s="64">
        <v>61.407081356443101</v>
      </c>
      <c r="AS46" s="64">
        <v>61.503562152851003</v>
      </c>
      <c r="AT46" s="64">
        <v>64.317331458284698</v>
      </c>
      <c r="AU46" s="64">
        <v>64.102147574917694</v>
      </c>
      <c r="AV46" s="64">
        <v>63.992813318284398</v>
      </c>
      <c r="AW46" s="64">
        <v>62.779228799117213</v>
      </c>
      <c r="AX46" s="64">
        <v>1.3622597822542919</v>
      </c>
      <c r="AY46" s="64">
        <v>59.957058543466303</v>
      </c>
      <c r="AZ46" s="64">
        <v>60.120448292693901</v>
      </c>
      <c r="BA46" s="64">
        <v>59.946520550186101</v>
      </c>
      <c r="BB46" s="64">
        <v>59.341167768052003</v>
      </c>
      <c r="BC46" s="64">
        <v>59.200647871918399</v>
      </c>
      <c r="BD46" s="64">
        <v>59.186876679498098</v>
      </c>
      <c r="BE46" s="64">
        <v>59.625453284302466</v>
      </c>
      <c r="BF46" s="64">
        <v>0.3898062824194134</v>
      </c>
      <c r="BG46" s="64">
        <v>84.495291100640401</v>
      </c>
      <c r="BH46" s="64">
        <v>83.723820521495995</v>
      </c>
      <c r="BI46" s="64">
        <v>85.307608819143894</v>
      </c>
      <c r="BJ46" s="64">
        <v>80.555450343425406</v>
      </c>
      <c r="BK46" s="64">
        <v>80.568624557715196</v>
      </c>
      <c r="BL46" s="64">
        <v>80.707365322680005</v>
      </c>
      <c r="BM46" s="64">
        <v>82.55969344418348</v>
      </c>
      <c r="BN46" s="64">
        <v>2.0027162486262053</v>
      </c>
      <c r="BP46" s="56"/>
      <c r="BQ46" s="56"/>
      <c r="BR46" s="56"/>
      <c r="BS46" s="56"/>
      <c r="BT46" s="56"/>
      <c r="BU46" s="56"/>
      <c r="BV46" s="56"/>
      <c r="BW46" s="56"/>
      <c r="BX46" s="56"/>
      <c r="BY46" s="56"/>
      <c r="BZ46" s="56"/>
      <c r="CA46" s="56"/>
      <c r="CB46" s="56"/>
      <c r="CC46" s="56"/>
      <c r="CD46" s="56"/>
      <c r="CE46" s="64"/>
      <c r="CF46" s="64"/>
      <c r="CG46" s="64"/>
      <c r="CH46" s="64"/>
      <c r="CI46" s="56"/>
      <c r="CJ46" s="56"/>
      <c r="CK46" s="56"/>
      <c r="CL46" s="56"/>
      <c r="CM46" s="64"/>
      <c r="CN46" s="64"/>
      <c r="CO46" s="64"/>
      <c r="CP46" s="64"/>
      <c r="CQ46" s="56"/>
      <c r="CR46" s="56"/>
      <c r="CS46" s="64"/>
      <c r="CT46" s="64"/>
      <c r="CU46" s="64"/>
      <c r="CV46" s="64"/>
      <c r="CW46" s="64"/>
      <c r="CX46" s="64"/>
      <c r="CY46" s="64"/>
      <c r="CZ46" s="64"/>
      <c r="DA46" s="56"/>
      <c r="DB46" s="56"/>
      <c r="DC46" s="56"/>
      <c r="DD46" s="56"/>
      <c r="DF46" s="56"/>
      <c r="DG46" s="56"/>
      <c r="DH46" s="56"/>
      <c r="DI46" s="56"/>
      <c r="DJ46" s="56"/>
      <c r="DK46" s="56"/>
      <c r="DL46" s="56"/>
      <c r="DM46" s="56"/>
      <c r="DN46" s="56"/>
      <c r="DO46" s="56"/>
      <c r="DP46" s="56"/>
      <c r="DR46" s="56"/>
      <c r="DS46" s="56"/>
      <c r="DT46" s="56"/>
      <c r="DU46" s="56"/>
      <c r="DV46" s="56"/>
      <c r="DW46" s="56"/>
      <c r="DX46" s="56"/>
      <c r="DY46" s="56"/>
      <c r="DZ46" s="56"/>
      <c r="EA46" s="56"/>
      <c r="EB46" s="56"/>
      <c r="EC46" s="56"/>
      <c r="ED46" s="56"/>
      <c r="EE46" s="56"/>
      <c r="EF46" s="56"/>
      <c r="EG46" s="56"/>
      <c r="EH46" s="56"/>
      <c r="EI46" s="56"/>
      <c r="EJ46" s="56"/>
      <c r="EK46" s="56"/>
      <c r="EL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row>
    <row r="47" spans="1:188" s="56" customFormat="1" ht="13.5" customHeight="1" x14ac:dyDescent="0.2">
      <c r="A47" s="34"/>
      <c r="B47" s="51" t="s">
        <v>51</v>
      </c>
      <c r="C47" s="48">
        <v>1.9947000431611199</v>
      </c>
      <c r="D47" s="24">
        <v>2.00523613786013</v>
      </c>
      <c r="E47" s="24">
        <v>1.9917168511640599</v>
      </c>
      <c r="F47" s="24">
        <v>1.97201210887418</v>
      </c>
      <c r="G47" s="24">
        <v>1.98791171025317</v>
      </c>
      <c r="H47" s="24">
        <v>1.97228248641941</v>
      </c>
      <c r="I47" s="24">
        <v>1.9873098896220116</v>
      </c>
      <c r="J47" s="24">
        <v>1.194147664064003E-2</v>
      </c>
      <c r="K47" s="24">
        <v>1.96991875181874</v>
      </c>
      <c r="L47" s="24">
        <v>1.9761161159132199</v>
      </c>
      <c r="M47" s="24">
        <v>1.9446546433266301</v>
      </c>
      <c r="N47" s="24">
        <v>1.8594640565984999</v>
      </c>
      <c r="O47" s="24">
        <v>1.86206688029333</v>
      </c>
      <c r="P47" s="24">
        <v>1.89625750109973</v>
      </c>
      <c r="Q47" s="24">
        <v>1.918079658175025</v>
      </c>
      <c r="R47" s="24">
        <v>4.7977735228659349E-2</v>
      </c>
      <c r="S47" s="24">
        <v>1.76184235785279</v>
      </c>
      <c r="T47" s="24">
        <v>1.7548426249142299</v>
      </c>
      <c r="U47" s="24">
        <v>1.7588739672145399</v>
      </c>
      <c r="V47" s="24">
        <v>1.6341298363611201</v>
      </c>
      <c r="W47" s="24">
        <v>1.6221017343030999</v>
      </c>
      <c r="X47" s="24">
        <v>1.6001874092007</v>
      </c>
      <c r="Y47" s="24">
        <v>1.6886629883077469</v>
      </c>
      <c r="Z47" s="24">
        <v>7.0588879296079154E-2</v>
      </c>
      <c r="AA47" s="24">
        <v>1.8015697505943</v>
      </c>
      <c r="AB47" s="24">
        <v>1.8053428689305999</v>
      </c>
      <c r="AC47" s="24">
        <v>1.8029562059011399</v>
      </c>
      <c r="AD47" s="24">
        <v>1.8716110783739901</v>
      </c>
      <c r="AE47" s="24">
        <v>1.8755372115361499</v>
      </c>
      <c r="AF47" s="24">
        <v>1.88025276312041</v>
      </c>
      <c r="AG47" s="24">
        <v>1.839544979742765</v>
      </c>
      <c r="AH47" s="24">
        <v>3.6358034056076953E-2</v>
      </c>
      <c r="AI47" s="24">
        <v>1.0230578251538001</v>
      </c>
      <c r="AJ47" s="24">
        <v>1.0663882338461499</v>
      </c>
      <c r="AK47" s="24">
        <v>1.0566914371581599</v>
      </c>
      <c r="AL47" s="24">
        <v>0.63467667178790999</v>
      </c>
      <c r="AM47" s="24">
        <v>0.78881033881826701</v>
      </c>
      <c r="AN47" s="24">
        <v>0.75697621227629996</v>
      </c>
      <c r="AO47" s="24">
        <v>0.88776678650676433</v>
      </c>
      <c r="AP47" s="24">
        <v>0.16817549524260367</v>
      </c>
      <c r="AQ47" s="24">
        <v>2.1685314888910701</v>
      </c>
      <c r="AR47" s="24">
        <v>2.1693958525427699</v>
      </c>
      <c r="AS47" s="24">
        <v>2.16903170221644</v>
      </c>
      <c r="AT47" s="24">
        <v>2.1072768076135602</v>
      </c>
      <c r="AU47" s="24">
        <v>2.1117104762588901</v>
      </c>
      <c r="AV47" s="24">
        <v>2.1151365357037202</v>
      </c>
      <c r="AW47" s="24">
        <v>2.1401804772044084</v>
      </c>
      <c r="AX47" s="24">
        <v>2.8896662543117516E-2</v>
      </c>
      <c r="AY47" s="24">
        <v>2.14512912309279</v>
      </c>
      <c r="AZ47" s="24">
        <v>2.1438240558117498</v>
      </c>
      <c r="BA47" s="24">
        <v>2.1474232672751001</v>
      </c>
      <c r="BB47" s="24">
        <v>2.1574562974065601</v>
      </c>
      <c r="BC47" s="24">
        <v>2.1611080571731902</v>
      </c>
      <c r="BD47" s="24">
        <v>2.16231063917916</v>
      </c>
      <c r="BE47" s="24">
        <v>2.1528752399897582</v>
      </c>
      <c r="BF47" s="24">
        <v>7.6315397330455085E-3</v>
      </c>
      <c r="BG47" s="24">
        <v>1.70725838641301</v>
      </c>
      <c r="BH47" s="24">
        <v>1.7279593178594901</v>
      </c>
      <c r="BI47" s="24">
        <v>1.67047167656087</v>
      </c>
      <c r="BJ47" s="24">
        <v>1.7986186149029699</v>
      </c>
      <c r="BK47" s="24">
        <v>1.79491700423165</v>
      </c>
      <c r="BL47" s="24">
        <v>1.7960998712161</v>
      </c>
      <c r="BM47" s="24">
        <v>1.7492208118640151</v>
      </c>
      <c r="BN47" s="24">
        <v>5.0233212346249299E-2</v>
      </c>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row>
    <row r="48" spans="1:188" s="56" customFormat="1" ht="13.5" customHeight="1" x14ac:dyDescent="0.2">
      <c r="A48" s="34"/>
      <c r="B48" s="51" t="s">
        <v>52</v>
      </c>
      <c r="C48" s="48">
        <v>2.5867369600389898</v>
      </c>
      <c r="D48" s="24">
        <v>2.5881900427757198</v>
      </c>
      <c r="E48" s="24">
        <v>2.5878874521523598</v>
      </c>
      <c r="F48" s="24">
        <v>2.5757366435516702</v>
      </c>
      <c r="G48" s="24">
        <v>2.5785891643883998</v>
      </c>
      <c r="H48" s="24">
        <v>2.5768779087142901</v>
      </c>
      <c r="I48" s="24">
        <v>2.5823363619369051</v>
      </c>
      <c r="J48" s="24">
        <v>5.3516030217481397E-3</v>
      </c>
      <c r="K48" s="24">
        <v>2.5805845001869301</v>
      </c>
      <c r="L48" s="24">
        <v>2.5814706879204401</v>
      </c>
      <c r="M48" s="24">
        <v>2.5765250485229498</v>
      </c>
      <c r="N48" s="24">
        <v>2.5512051308056201</v>
      </c>
      <c r="O48" s="24">
        <v>2.5522850936348598</v>
      </c>
      <c r="P48" s="24">
        <v>2.55628451253133</v>
      </c>
      <c r="Q48" s="24">
        <v>2.5663924956003545</v>
      </c>
      <c r="R48" s="24">
        <v>1.3312147759998101E-2</v>
      </c>
      <c r="S48" s="24">
        <v>2.4520485480013301</v>
      </c>
      <c r="T48" s="24">
        <v>2.4515944103908698</v>
      </c>
      <c r="U48" s="24">
        <v>2.4532700602156399</v>
      </c>
      <c r="V48" s="24">
        <v>2.4267792481382102</v>
      </c>
      <c r="W48" s="24">
        <v>2.4269974838811201</v>
      </c>
      <c r="X48" s="24">
        <v>2.4263193815619402</v>
      </c>
      <c r="Y48" s="24">
        <v>2.4395015220315184</v>
      </c>
      <c r="Z48" s="24">
        <v>1.2814149105117715E-2</v>
      </c>
      <c r="AA48" s="24">
        <v>2.4281229429982201</v>
      </c>
      <c r="AB48" s="24">
        <v>2.4299038651956</v>
      </c>
      <c r="AC48" s="24">
        <v>2.4299906427976699</v>
      </c>
      <c r="AD48" s="24">
        <v>2.4654163274297698</v>
      </c>
      <c r="AE48" s="24">
        <v>2.4670250037527799</v>
      </c>
      <c r="AF48" s="24">
        <v>2.4677422433338099</v>
      </c>
      <c r="AG48" s="24">
        <v>2.4480335042513079</v>
      </c>
      <c r="AH48" s="24">
        <v>1.8716895675336645E-2</v>
      </c>
      <c r="AI48" s="24">
        <v>2.5564494210342898</v>
      </c>
      <c r="AJ48" s="24">
        <v>2.55941709756484</v>
      </c>
      <c r="AK48" s="24">
        <v>2.55942660405836</v>
      </c>
      <c r="AL48" s="24">
        <v>2.5207256237867099</v>
      </c>
      <c r="AM48" s="24">
        <v>2.5288275828509899</v>
      </c>
      <c r="AN48" s="24">
        <v>2.5299547087432002</v>
      </c>
      <c r="AO48" s="24">
        <v>2.542466839673065</v>
      </c>
      <c r="AP48" s="24">
        <v>1.6256899291313087E-2</v>
      </c>
      <c r="AQ48" s="24">
        <v>2.6566235934555</v>
      </c>
      <c r="AR48" s="24">
        <v>2.6575127983235101</v>
      </c>
      <c r="AS48" s="24">
        <v>2.6597704464028702</v>
      </c>
      <c r="AT48" s="24">
        <v>2.6359357170925102</v>
      </c>
      <c r="AU48" s="24">
        <v>2.6384050552275</v>
      </c>
      <c r="AV48" s="24">
        <v>2.6401046169218398</v>
      </c>
      <c r="AW48" s="24">
        <v>2.6480587045706216</v>
      </c>
      <c r="AX48" s="24">
        <v>1.0027706520792453E-2</v>
      </c>
      <c r="AY48" s="24">
        <v>2.61563066022156</v>
      </c>
      <c r="AZ48" s="24">
        <v>2.6158078085722498</v>
      </c>
      <c r="BA48" s="24">
        <v>2.6176677723449</v>
      </c>
      <c r="BB48" s="24">
        <v>2.6245950608601398</v>
      </c>
      <c r="BC48" s="24">
        <v>2.62610339131562</v>
      </c>
      <c r="BD48" s="24">
        <v>2.62679364672513</v>
      </c>
      <c r="BE48" s="24">
        <v>2.6210997233399334</v>
      </c>
      <c r="BF48" s="24">
        <v>4.8195460028418692E-3</v>
      </c>
      <c r="BG48" s="24">
        <v>2.4641386428244298</v>
      </c>
      <c r="BH48" s="24">
        <v>2.4696764217359202</v>
      </c>
      <c r="BI48" s="24">
        <v>2.4634124339060501</v>
      </c>
      <c r="BJ48" s="24">
        <v>2.49900250467023</v>
      </c>
      <c r="BK48" s="24">
        <v>2.50031878242326</v>
      </c>
      <c r="BL48" s="24">
        <v>2.5010309501945298</v>
      </c>
      <c r="BM48" s="24">
        <v>2.4829299559590701</v>
      </c>
      <c r="BN48" s="24">
        <v>1.7311111008082327E-2</v>
      </c>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row>
    <row r="49" spans="1:272" s="56" customFormat="1" ht="13.5" customHeight="1" x14ac:dyDescent="0.2">
      <c r="A49" s="34"/>
      <c r="B49" s="51" t="s">
        <v>53</v>
      </c>
      <c r="C49" s="48">
        <v>3.14965486286376</v>
      </c>
      <c r="D49" s="24">
        <v>3.1540754262577702</v>
      </c>
      <c r="E49" s="24">
        <v>3.1564297524315701</v>
      </c>
      <c r="F49" s="24">
        <v>3.1402634595199501</v>
      </c>
      <c r="G49" s="24">
        <v>3.1442977425823799</v>
      </c>
      <c r="H49" s="24">
        <v>3.1446951279521498</v>
      </c>
      <c r="I49" s="24">
        <v>3.1482360619345968</v>
      </c>
      <c r="J49" s="24">
        <v>5.6988112471763001E-3</v>
      </c>
      <c r="K49" s="24">
        <v>3.1558346321081201</v>
      </c>
      <c r="L49" s="24">
        <v>3.1599660053374898</v>
      </c>
      <c r="M49" s="24">
        <v>3.1586125958512898</v>
      </c>
      <c r="N49" s="24">
        <v>3.1367501193682301</v>
      </c>
      <c r="O49" s="24">
        <v>3.14019510779926</v>
      </c>
      <c r="P49" s="24">
        <v>3.1448252532796799</v>
      </c>
      <c r="Q49" s="24">
        <v>3.149363952290678</v>
      </c>
      <c r="R49" s="24">
        <v>9.1613946612418371E-3</v>
      </c>
      <c r="S49" s="24">
        <v>3.05605554605626</v>
      </c>
      <c r="T49" s="24">
        <v>3.0572543211024401</v>
      </c>
      <c r="U49" s="24">
        <v>3.06011443825065</v>
      </c>
      <c r="V49" s="24">
        <v>3.04194274863467</v>
      </c>
      <c r="W49" s="24">
        <v>3.0440550994380602</v>
      </c>
      <c r="X49" s="24">
        <v>3.0443541314626499</v>
      </c>
      <c r="Y49" s="24">
        <v>3.0506293808241214</v>
      </c>
      <c r="Z49" s="24">
        <v>7.3184347858550282E-3</v>
      </c>
      <c r="AA49" s="24">
        <v>3.0166104739221198</v>
      </c>
      <c r="AB49" s="24">
        <v>3.02129659242802</v>
      </c>
      <c r="AC49" s="24">
        <v>3.0225087787843701</v>
      </c>
      <c r="AD49" s="24">
        <v>3.04980024111787</v>
      </c>
      <c r="AE49" s="24">
        <v>3.0530915130827698</v>
      </c>
      <c r="AF49" s="24">
        <v>3.05407296345382</v>
      </c>
      <c r="AG49" s="24">
        <v>3.0362300937981619</v>
      </c>
      <c r="AH49" s="24">
        <v>1.6243141060556701E-2</v>
      </c>
      <c r="AI49" s="24">
        <v>3.2226456756382098</v>
      </c>
      <c r="AJ49" s="24">
        <v>3.2294371458375402</v>
      </c>
      <c r="AK49" s="24">
        <v>3.2336904681761101</v>
      </c>
      <c r="AL49" s="24">
        <v>3.1948379639421498</v>
      </c>
      <c r="AM49" s="24">
        <v>3.2057113603674701</v>
      </c>
      <c r="AN49" s="24">
        <v>3.2101656957322402</v>
      </c>
      <c r="AO49" s="24">
        <v>3.2160813849489536</v>
      </c>
      <c r="AP49" s="24">
        <v>1.3695265593558855E-2</v>
      </c>
      <c r="AQ49" s="24">
        <v>3.2196603762819902</v>
      </c>
      <c r="AR49" s="24">
        <v>3.2240672587160701</v>
      </c>
      <c r="AS49" s="24">
        <v>3.2287065684802601</v>
      </c>
      <c r="AT49" s="24">
        <v>3.2053572387746998</v>
      </c>
      <c r="AU49" s="24">
        <v>3.2088230612797899</v>
      </c>
      <c r="AV49" s="24">
        <v>3.2120656000110501</v>
      </c>
      <c r="AW49" s="24">
        <v>3.2164466839239769</v>
      </c>
      <c r="AX49" s="24">
        <v>8.3565848313283484E-3</v>
      </c>
      <c r="AY49" s="24">
        <v>3.1248461618165502</v>
      </c>
      <c r="AZ49" s="24">
        <v>3.1276941857679899</v>
      </c>
      <c r="BA49" s="24">
        <v>3.1310077675141401</v>
      </c>
      <c r="BB49" s="24">
        <v>3.13264701262213</v>
      </c>
      <c r="BC49" s="24">
        <v>3.1352549717426901</v>
      </c>
      <c r="BD49" s="24">
        <v>3.1377133949309699</v>
      </c>
      <c r="BE49" s="24">
        <v>3.1315272490657446</v>
      </c>
      <c r="BF49" s="24">
        <v>4.3400719963818321E-3</v>
      </c>
      <c r="BG49" s="24">
        <v>3.1107541626753501</v>
      </c>
      <c r="BH49" s="24">
        <v>3.12862119565755</v>
      </c>
      <c r="BI49" s="24">
        <v>3.1197162777083598</v>
      </c>
      <c r="BJ49" s="24">
        <v>3.14734606700359</v>
      </c>
      <c r="BK49" s="24">
        <v>3.1545501499838702</v>
      </c>
      <c r="BL49" s="24">
        <v>3.1605519372167001</v>
      </c>
      <c r="BM49" s="24">
        <v>3.1369232983742363</v>
      </c>
      <c r="BN49" s="24">
        <v>1.8382431422682335E-2</v>
      </c>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row>
    <row r="50" spans="1:272" s="24" customFormat="1" ht="13.5" customHeight="1" x14ac:dyDescent="0.2">
      <c r="A50" s="34"/>
      <c r="B50" s="51" t="s">
        <v>75</v>
      </c>
      <c r="C50" s="48">
        <v>1.57901177856913</v>
      </c>
      <c r="D50" s="24">
        <v>1.5729197009303899</v>
      </c>
      <c r="E50" s="24">
        <v>1.58477835370364</v>
      </c>
      <c r="F50" s="24">
        <v>1.59241591133673</v>
      </c>
      <c r="G50" s="24">
        <v>1.5817089493285099</v>
      </c>
      <c r="H50" s="24">
        <v>1.5944445836768499</v>
      </c>
      <c r="I50" s="24">
        <v>1.5842132129242084</v>
      </c>
      <c r="J50" s="24">
        <v>7.4515575719310981E-3</v>
      </c>
      <c r="K50" s="24">
        <v>1.60201258513554</v>
      </c>
      <c r="L50" s="24">
        <v>1.59907911275607</v>
      </c>
      <c r="M50" s="24">
        <v>1.62425374947193</v>
      </c>
      <c r="N50" s="24">
        <v>1.68691086457797</v>
      </c>
      <c r="O50" s="24">
        <v>1.6864029649163801</v>
      </c>
      <c r="P50" s="24">
        <v>1.6584378711519201</v>
      </c>
      <c r="Q50" s="24">
        <v>1.6428495246683017</v>
      </c>
      <c r="R50" s="24">
        <v>3.6539038079599351E-2</v>
      </c>
      <c r="S50" s="24">
        <v>1.7345794488564601</v>
      </c>
      <c r="T50" s="24">
        <v>1.7421814798075499</v>
      </c>
      <c r="U50" s="24">
        <v>1.73981450364908</v>
      </c>
      <c r="V50" s="24">
        <v>1.8615061551097201</v>
      </c>
      <c r="W50" s="24">
        <v>1.8766117038558401</v>
      </c>
      <c r="X50" s="24">
        <v>1.9024984910881899</v>
      </c>
      <c r="Y50" s="24">
        <v>1.8095319637278067</v>
      </c>
      <c r="Z50" s="24">
        <v>7.1715031809421695E-2</v>
      </c>
      <c r="AA50" s="24">
        <v>1.6744344607956501</v>
      </c>
      <c r="AB50" s="24">
        <v>1.6735306320054799</v>
      </c>
      <c r="AC50" s="24">
        <v>1.6764183006173901</v>
      </c>
      <c r="AD50" s="24">
        <v>1.6295053370636501</v>
      </c>
      <c r="AE50" s="24">
        <v>1.6278490740165801</v>
      </c>
      <c r="AF50" s="24">
        <v>1.62428851235159</v>
      </c>
      <c r="AG50" s="24">
        <v>1.6510043861417234</v>
      </c>
      <c r="AH50" s="24">
        <v>2.385505782576669E-2</v>
      </c>
      <c r="AI50" s="24">
        <v>3.15001322154369</v>
      </c>
      <c r="AJ50" s="24">
        <v>3.0283878266266302</v>
      </c>
      <c r="AK50" s="24">
        <v>3.0602031534131902</v>
      </c>
      <c r="AL50" s="24">
        <v>5.0338039917902799</v>
      </c>
      <c r="AM50" s="24">
        <v>4.0639824335593904</v>
      </c>
      <c r="AN50" s="24">
        <v>4.2407748667279304</v>
      </c>
      <c r="AO50" s="24">
        <v>3.7628609156101853</v>
      </c>
      <c r="AP50" s="24">
        <v>0.74645084248444826</v>
      </c>
      <c r="AQ50" s="24">
        <v>1.48471921794801</v>
      </c>
      <c r="AR50" s="24">
        <v>1.4861590405167999</v>
      </c>
      <c r="AS50" s="24">
        <v>1.4885474311790801</v>
      </c>
      <c r="AT50" s="24">
        <v>1.5210897909537999</v>
      </c>
      <c r="AU50" s="24">
        <v>1.51953740692926</v>
      </c>
      <c r="AV50" s="24">
        <v>1.5186091043254399</v>
      </c>
      <c r="AW50" s="24">
        <v>1.5031103319753985</v>
      </c>
      <c r="AX50" s="24">
        <v>1.6688214993124079E-2</v>
      </c>
      <c r="AY50" s="24">
        <v>1.4567170470891</v>
      </c>
      <c r="AZ50" s="24">
        <v>1.4589323117674</v>
      </c>
      <c r="BA50" s="24">
        <v>1.4580301029741201</v>
      </c>
      <c r="BB50" s="24">
        <v>1.4520094874634699</v>
      </c>
      <c r="BC50" s="24">
        <v>1.4507627054260901</v>
      </c>
      <c r="BD50" s="24">
        <v>1.45109279771295</v>
      </c>
      <c r="BE50" s="24">
        <v>1.4545907420721882</v>
      </c>
      <c r="BF50" s="24">
        <v>3.3850642169263047E-3</v>
      </c>
      <c r="BG50" s="24">
        <v>1.82207578386018</v>
      </c>
      <c r="BH50" s="24">
        <v>1.81058729989844</v>
      </c>
      <c r="BI50" s="24">
        <v>1.86756610212701</v>
      </c>
      <c r="BJ50" s="24">
        <v>1.7498685051546501</v>
      </c>
      <c r="BK50" s="24">
        <v>1.7574908157573801</v>
      </c>
      <c r="BL50" s="24">
        <v>1.759674942283</v>
      </c>
      <c r="BM50" s="24">
        <v>1.79454390818011</v>
      </c>
      <c r="BN50" s="24">
        <v>4.2685484420775771E-2</v>
      </c>
      <c r="FH50" s="64"/>
      <c r="FQ50" s="56"/>
    </row>
    <row r="51" spans="1:272" s="46" customFormat="1" ht="13.5" customHeight="1" x14ac:dyDescent="0.2">
      <c r="A51" s="34"/>
      <c r="B51" s="51" t="s">
        <v>76</v>
      </c>
      <c r="C51" s="183">
        <v>1.15495481970265</v>
      </c>
      <c r="D51" s="46">
        <v>1.1488392883976399</v>
      </c>
      <c r="E51" s="46">
        <v>1.1647129012675099</v>
      </c>
      <c r="F51" s="46">
        <v>1.1682513506457699</v>
      </c>
      <c r="G51" s="46">
        <v>1.1563860323292099</v>
      </c>
      <c r="H51" s="46">
        <v>1.1724126415327401</v>
      </c>
      <c r="I51" s="46">
        <v>1.1609261723125865</v>
      </c>
      <c r="J51" s="46">
        <v>8.1883984470995531E-3</v>
      </c>
      <c r="K51" s="46">
        <v>1.1859158802893801</v>
      </c>
      <c r="L51" s="46">
        <v>1.1838498894242699</v>
      </c>
      <c r="M51" s="46">
        <v>1.21395795252465</v>
      </c>
      <c r="N51" s="46">
        <v>1.27728606276973</v>
      </c>
      <c r="O51" s="46">
        <v>1.27812822750594</v>
      </c>
      <c r="P51" s="46">
        <v>1.2485677521799601</v>
      </c>
      <c r="Q51" s="46">
        <v>1.231284294115655</v>
      </c>
      <c r="R51" s="46">
        <v>3.9195562189069957E-2</v>
      </c>
      <c r="S51" s="46">
        <v>1.29421318820347</v>
      </c>
      <c r="T51" s="46">
        <v>1.30241169618821</v>
      </c>
      <c r="U51" s="46">
        <v>1.3012404710361101</v>
      </c>
      <c r="V51" s="46">
        <v>1.4078129122735401</v>
      </c>
      <c r="W51" s="46">
        <v>1.4219533651349601</v>
      </c>
      <c r="X51" s="46">
        <v>1.4441667222619501</v>
      </c>
      <c r="Y51" s="46">
        <v>1.3619663925163732</v>
      </c>
      <c r="Z51" s="46">
        <v>6.3616206736310243E-2</v>
      </c>
      <c r="AA51" s="46">
        <v>1.21504072332782</v>
      </c>
      <c r="AB51" s="46">
        <v>1.21595372349742</v>
      </c>
      <c r="AC51" s="46">
        <v>1.2195525728832299</v>
      </c>
      <c r="AD51" s="46">
        <v>1.1781891627438801</v>
      </c>
      <c r="AE51" s="46">
        <v>1.1775543015466201</v>
      </c>
      <c r="AF51" s="46">
        <v>1.1738202003334099</v>
      </c>
      <c r="AG51" s="46">
        <v>1.1966851140553967</v>
      </c>
      <c r="AH51" s="46">
        <v>2.0256771939739085E-2</v>
      </c>
      <c r="AI51" s="46">
        <v>2.1995878504844102</v>
      </c>
      <c r="AJ51" s="46">
        <v>2.1630489119914</v>
      </c>
      <c r="AK51" s="46">
        <v>2.1769990310179499</v>
      </c>
      <c r="AL51" s="46">
        <v>2.5601612921542398</v>
      </c>
      <c r="AM51" s="46">
        <v>2.4169010215491999</v>
      </c>
      <c r="AN51" s="46">
        <v>2.4531894834559398</v>
      </c>
      <c r="AO51" s="46">
        <v>2.3283145984421902</v>
      </c>
      <c r="AP51" s="46">
        <v>0.15490529598976316</v>
      </c>
      <c r="AQ51" s="46">
        <v>1.0511288873909199</v>
      </c>
      <c r="AR51" s="46">
        <v>1.05467140617331</v>
      </c>
      <c r="AS51" s="46">
        <v>1.05967486626382</v>
      </c>
      <c r="AT51" s="46">
        <v>1.0980804311611401</v>
      </c>
      <c r="AU51" s="46">
        <v>1.0971125850209</v>
      </c>
      <c r="AV51" s="46">
        <v>1.09692906430732</v>
      </c>
      <c r="AW51" s="46">
        <v>1.0762662067195683</v>
      </c>
      <c r="AX51" s="46">
        <v>2.1255894757858249E-2</v>
      </c>
      <c r="AY51" s="46">
        <v>0.97971703872376503</v>
      </c>
      <c r="AZ51" s="46">
        <v>0.98387012995624201</v>
      </c>
      <c r="BA51" s="46">
        <v>0.98358450023903998</v>
      </c>
      <c r="BB51" s="46">
        <v>0.975190715215565</v>
      </c>
      <c r="BC51" s="46">
        <v>0.97414691456950198</v>
      </c>
      <c r="BD51" s="46">
        <v>0.97540275575181101</v>
      </c>
      <c r="BE51" s="46">
        <v>0.97865200907598748</v>
      </c>
      <c r="BF51" s="46">
        <v>3.9901257626466825E-3</v>
      </c>
      <c r="BG51" s="46">
        <v>1.4034957762623399</v>
      </c>
      <c r="BH51" s="46">
        <v>1.4006618777980699</v>
      </c>
      <c r="BI51" s="46">
        <v>1.44924460114749</v>
      </c>
      <c r="BJ51" s="46">
        <v>1.3487274521006201</v>
      </c>
      <c r="BK51" s="46">
        <v>1.3596331457522199</v>
      </c>
      <c r="BL51" s="46">
        <v>1.3644520660006001</v>
      </c>
      <c r="BM51" s="46">
        <v>1.3877024865102232</v>
      </c>
      <c r="BN51" s="46">
        <v>3.4283934404385562E-2</v>
      </c>
      <c r="FH51" s="65"/>
      <c r="FQ51" s="184"/>
    </row>
    <row r="52" spans="1:272" s="46" customFormat="1" ht="13.5" customHeight="1" x14ac:dyDescent="0.2">
      <c r="A52" s="34"/>
      <c r="B52" s="51" t="s">
        <v>129</v>
      </c>
      <c r="C52" s="183">
        <v>1.26004745816764</v>
      </c>
      <c r="D52" s="46">
        <v>1.25861769879441</v>
      </c>
      <c r="E52" s="46">
        <v>1.2610620339484</v>
      </c>
      <c r="F52" s="46">
        <v>1.2636635187138801</v>
      </c>
      <c r="G52" s="46">
        <v>1.2615944056855199</v>
      </c>
      <c r="H52" s="46">
        <v>1.2637325040920699</v>
      </c>
      <c r="I52" s="46">
        <v>1.2614529365669866</v>
      </c>
      <c r="J52" s="46">
        <v>1.8380180746468135E-3</v>
      </c>
      <c r="K52" s="46">
        <v>1.2682752178912899</v>
      </c>
      <c r="L52" s="46">
        <v>1.2683532061017</v>
      </c>
      <c r="M52" s="46">
        <v>1.2732805522308399</v>
      </c>
      <c r="N52" s="46">
        <v>1.28572481069929</v>
      </c>
      <c r="O52" s="46">
        <v>1.2855355486969799</v>
      </c>
      <c r="P52" s="46">
        <v>1.28278955149318</v>
      </c>
      <c r="Q52" s="46">
        <v>1.2773264811855467</v>
      </c>
      <c r="R52" s="46">
        <v>7.6002241115389014E-3</v>
      </c>
      <c r="S52" s="46">
        <v>1.303424756189</v>
      </c>
      <c r="T52" s="46">
        <v>1.3041127347332599</v>
      </c>
      <c r="U52" s="46">
        <v>1.3035949773514801</v>
      </c>
      <c r="V52" s="46">
        <v>1.3176773078491899</v>
      </c>
      <c r="W52" s="46">
        <v>1.3191635037406999</v>
      </c>
      <c r="X52" s="46">
        <v>1.3199570178462201</v>
      </c>
      <c r="Y52" s="46">
        <v>1.3113217162849751</v>
      </c>
      <c r="Z52" s="46">
        <v>7.6429651314384251E-3</v>
      </c>
      <c r="AA52" s="46">
        <v>1.2922342137432099</v>
      </c>
      <c r="AB52" s="46">
        <v>1.2919571418901501</v>
      </c>
      <c r="AC52" s="46">
        <v>1.29220277590376</v>
      </c>
      <c r="AD52" s="46">
        <v>1.2798897233967299</v>
      </c>
      <c r="AE52" s="46">
        <v>1.2797581041308701</v>
      </c>
      <c r="AF52" s="46">
        <v>1.27930451169687</v>
      </c>
      <c r="AG52" s="46">
        <v>1.2858910784602651</v>
      </c>
      <c r="AH52" s="46">
        <v>6.2434300645244408E-3</v>
      </c>
      <c r="AI52" s="46">
        <v>1.3289084584295801</v>
      </c>
      <c r="AJ52" s="46">
        <v>1.32795936069659</v>
      </c>
      <c r="AK52" s="46">
        <v>1.3297295209500799</v>
      </c>
      <c r="AL52" s="46">
        <v>1.3554176814523</v>
      </c>
      <c r="AM52" s="46">
        <v>1.34847072393865</v>
      </c>
      <c r="AN52" s="46">
        <v>1.3488715463871199</v>
      </c>
      <c r="AO52" s="46">
        <v>1.3398928819757199</v>
      </c>
      <c r="AP52" s="46">
        <v>1.1266288831727912E-2</v>
      </c>
      <c r="AQ52" s="46">
        <v>1.2336710277520999</v>
      </c>
      <c r="AR52" s="46">
        <v>1.23402865171651</v>
      </c>
      <c r="AS52" s="46">
        <v>1.2345888880323901</v>
      </c>
      <c r="AT52" s="46">
        <v>1.2442155699914601</v>
      </c>
      <c r="AU52" s="46">
        <v>1.2435061009983499</v>
      </c>
      <c r="AV52" s="46">
        <v>1.24321794731975</v>
      </c>
      <c r="AW52" s="46">
        <v>1.2388713643017601</v>
      </c>
      <c r="AX52" s="46">
        <v>4.7918171752061676E-3</v>
      </c>
      <c r="AY52" s="46">
        <v>1.22443480516917</v>
      </c>
      <c r="AZ52" s="46">
        <v>1.2251396240088399</v>
      </c>
      <c r="BA52" s="46">
        <v>1.22458333057813</v>
      </c>
      <c r="BB52" s="46">
        <v>1.22256816115488</v>
      </c>
      <c r="BC52" s="46">
        <v>1.2221282131156499</v>
      </c>
      <c r="BD52" s="46">
        <v>1.2221359034007599</v>
      </c>
      <c r="BE52" s="46">
        <v>1.2234983395712384</v>
      </c>
      <c r="BF52" s="46">
        <v>1.2481118149327579E-3</v>
      </c>
      <c r="BG52" s="46">
        <v>1.3124583164614301</v>
      </c>
      <c r="BH52" s="46">
        <v>1.3099150759693701</v>
      </c>
      <c r="BI52" s="46">
        <v>1.31571230337029</v>
      </c>
      <c r="BJ52" s="46">
        <v>1.29958014217416</v>
      </c>
      <c r="BK52" s="46">
        <v>1.2997825198817301</v>
      </c>
      <c r="BL52" s="46">
        <v>1.3004532009693399</v>
      </c>
      <c r="BM52" s="46">
        <v>1.3063169264710535</v>
      </c>
      <c r="BN52" s="46">
        <v>6.6005361752127225E-3</v>
      </c>
      <c r="FH52" s="65"/>
      <c r="FQ52" s="184"/>
    </row>
    <row r="53" spans="1:272" s="57" customFormat="1" ht="13.5" customHeight="1" thickBot="1" x14ac:dyDescent="0.25">
      <c r="A53" s="34"/>
      <c r="B53" s="52" t="s">
        <v>130</v>
      </c>
      <c r="C53" s="49">
        <v>0.59493322570107099</v>
      </c>
      <c r="D53" s="43">
        <v>0.59282364291120704</v>
      </c>
      <c r="E53" s="43">
        <v>0.59744076400085999</v>
      </c>
      <c r="F53" s="43">
        <v>0.59939908556786203</v>
      </c>
      <c r="G53" s="43">
        <v>0.596294613624339</v>
      </c>
      <c r="H53" s="43">
        <v>0.59988936594100095</v>
      </c>
      <c r="I53" s="43">
        <v>0.59679678295772343</v>
      </c>
      <c r="J53" s="43">
        <v>2.4583741742785058E-3</v>
      </c>
      <c r="K53" s="43">
        <v>0.60983190456115599</v>
      </c>
      <c r="L53" s="43">
        <v>0.61045361908273499</v>
      </c>
      <c r="M53" s="43">
        <v>0.61866953783467804</v>
      </c>
      <c r="N53" s="43">
        <v>0.63575825425586596</v>
      </c>
      <c r="O53" s="43">
        <v>0.63574614435341603</v>
      </c>
      <c r="P53" s="43">
        <v>0.63190434867008705</v>
      </c>
      <c r="Q53" s="43">
        <v>0.62372730145965638</v>
      </c>
      <c r="R53" s="43">
        <v>1.1187151726180603E-2</v>
      </c>
      <c r="S53" s="43">
        <v>0.64464295612236699</v>
      </c>
      <c r="T53" s="43">
        <v>0.645720851135695</v>
      </c>
      <c r="U53" s="43">
        <v>0.64531515146746499</v>
      </c>
      <c r="V53" s="43">
        <v>0.66303478076672695</v>
      </c>
      <c r="W53" s="43">
        <v>0.66548844304287202</v>
      </c>
      <c r="X53" s="43">
        <v>0.66661116044927404</v>
      </c>
      <c r="Y53" s="43">
        <v>0.65513555716406657</v>
      </c>
      <c r="Z53" s="43">
        <v>9.9702990975750628E-3</v>
      </c>
      <c r="AA53" s="43">
        <v>0.61864395583645304</v>
      </c>
      <c r="AB53" s="43">
        <v>0.61872667707406803</v>
      </c>
      <c r="AC53" s="43">
        <v>0.61919711755045004</v>
      </c>
      <c r="AD53" s="43">
        <v>0.60569543976905904</v>
      </c>
      <c r="AE53" s="43">
        <v>0.60591489472137805</v>
      </c>
      <c r="AF53" s="43">
        <v>0.60526144112535396</v>
      </c>
      <c r="AG53" s="43">
        <v>0.61223992101279368</v>
      </c>
      <c r="AH53" s="43">
        <v>6.6210223752427777E-3</v>
      </c>
      <c r="AI53" s="43">
        <v>0.718158259740169</v>
      </c>
      <c r="AJ53" s="43">
        <v>0.71751117825717303</v>
      </c>
      <c r="AK53" s="43">
        <v>0.72083434494688303</v>
      </c>
      <c r="AL53" s="43">
        <v>0.75314228232934399</v>
      </c>
      <c r="AM53" s="43">
        <v>0.74432622682475702</v>
      </c>
      <c r="AN53" s="43">
        <v>0.74541919055982797</v>
      </c>
      <c r="AO53" s="43">
        <v>0.73323191377635888</v>
      </c>
      <c r="AP53" s="43">
        <v>1.4697463258881141E-2</v>
      </c>
      <c r="AQ53" s="43">
        <v>0.55721994911527095</v>
      </c>
      <c r="AR53" s="43">
        <v>0.55831526279655896</v>
      </c>
      <c r="AS53" s="43">
        <v>0.55991156945540399</v>
      </c>
      <c r="AT53" s="43">
        <v>0.57454918794500198</v>
      </c>
      <c r="AU53" s="43">
        <v>0.57356898263140299</v>
      </c>
      <c r="AV53" s="43">
        <v>0.57341005485118002</v>
      </c>
      <c r="AW53" s="43">
        <v>0.5661625011324698</v>
      </c>
      <c r="AX53" s="43">
        <v>7.72810942494316E-3</v>
      </c>
      <c r="AY53" s="43">
        <v>0.52856346282088695</v>
      </c>
      <c r="AZ53" s="43">
        <v>0.530140310747645</v>
      </c>
      <c r="BA53" s="43">
        <v>0.52938861346839505</v>
      </c>
      <c r="BB53" s="43">
        <v>0.52638368382883105</v>
      </c>
      <c r="BC53" s="43">
        <v>0.525816760598809</v>
      </c>
      <c r="BD53" s="43">
        <v>0.52600417078783002</v>
      </c>
      <c r="BE53" s="43">
        <v>0.52771616704206614</v>
      </c>
      <c r="BF53" s="43">
        <v>1.7178303862626703E-3</v>
      </c>
      <c r="BG53" s="43">
        <v>0.66473909138410803</v>
      </c>
      <c r="BH53" s="43">
        <v>0.66194738744292703</v>
      </c>
      <c r="BI53" s="43">
        <v>0.67027413985766204</v>
      </c>
      <c r="BJ53" s="43">
        <v>0.65069378282170098</v>
      </c>
      <c r="BK53" s="43">
        <v>0.65147130116044505</v>
      </c>
      <c r="BL53" s="43">
        <v>0.65297166350795099</v>
      </c>
      <c r="BM53" s="43">
        <v>0.65868289436246563</v>
      </c>
      <c r="BN53" s="43">
        <v>7.4178000687873539E-3</v>
      </c>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row>
    <row r="54" spans="1:272"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row>
    <row r="55" spans="1:272" s="26" customFormat="1" ht="13.5" customHeight="1" x14ac:dyDescent="0.2">
      <c r="A55" s="34"/>
      <c r="B55" s="51" t="s">
        <v>55</v>
      </c>
      <c r="C55" s="25">
        <v>0.98275377897492</v>
      </c>
      <c r="D55" s="26">
        <v>0.98142110368222002</v>
      </c>
      <c r="E55" s="27">
        <v>0.98100465655019098</v>
      </c>
      <c r="F55" s="26">
        <v>0.98294910038911099</v>
      </c>
      <c r="G55" s="26">
        <v>0.98200019267054695</v>
      </c>
      <c r="H55" s="26">
        <v>0.98145724999612405</v>
      </c>
      <c r="I55" s="26">
        <v>0.98193101371051883</v>
      </c>
      <c r="J55" s="26">
        <v>7.142393128905303E-4</v>
      </c>
      <c r="K55" s="26">
        <v>0.98289481007822799</v>
      </c>
      <c r="L55" s="26">
        <v>0.98194823960142597</v>
      </c>
      <c r="M55" s="26">
        <v>0.98151609939873596</v>
      </c>
      <c r="N55" s="26">
        <v>0.98301074222697304</v>
      </c>
      <c r="O55" s="26">
        <v>0.98204657518127503</v>
      </c>
      <c r="P55" s="26">
        <v>0.98126085950410602</v>
      </c>
      <c r="Q55" s="26">
        <v>0.98211288766512395</v>
      </c>
      <c r="R55" s="26">
        <v>6.4950750916974945E-4</v>
      </c>
      <c r="S55" s="26">
        <v>0.983955134554378</v>
      </c>
      <c r="T55" s="26">
        <v>0.98323249048530803</v>
      </c>
      <c r="U55" s="26">
        <v>0.98248557653365098</v>
      </c>
      <c r="V55" s="26">
        <v>0.98353004367987296</v>
      </c>
      <c r="W55" s="26">
        <v>0.98270570200793395</v>
      </c>
      <c r="X55" s="26">
        <v>0.98221441887000804</v>
      </c>
      <c r="Y55" s="26">
        <v>0.98302056102185864</v>
      </c>
      <c r="Z55" s="26">
        <v>6.0733353470227231E-4</v>
      </c>
      <c r="AA55" s="26">
        <v>0.98411941088782995</v>
      </c>
      <c r="AB55" s="26">
        <v>0.98308491746865301</v>
      </c>
      <c r="AC55" s="26">
        <v>0.98247196693739802</v>
      </c>
      <c r="AD55" s="26">
        <v>0.98366331705828103</v>
      </c>
      <c r="AE55" s="26">
        <v>0.982645606607636</v>
      </c>
      <c r="AF55" s="26">
        <v>0.98212650817729996</v>
      </c>
      <c r="AG55" s="26">
        <v>0.98301862118951633</v>
      </c>
      <c r="AH55" s="26">
        <v>6.9108637858123661E-4</v>
      </c>
      <c r="AI55" s="26">
        <v>0.97204922125453397</v>
      </c>
      <c r="AJ55" s="26">
        <v>0.96985771154939904</v>
      </c>
      <c r="AK55" s="26">
        <v>0.96815622521533695</v>
      </c>
      <c r="AL55" s="26">
        <v>0.97373192429959698</v>
      </c>
      <c r="AM55" s="26">
        <v>0.97128701284650698</v>
      </c>
      <c r="AN55" s="26">
        <v>0.96966505841974204</v>
      </c>
      <c r="AO55" s="26">
        <v>0.97079119226418609</v>
      </c>
      <c r="AP55" s="26">
        <v>1.8055006195652516E-3</v>
      </c>
      <c r="AQ55" s="26">
        <v>0.97347467043793101</v>
      </c>
      <c r="AR55" s="26">
        <v>0.97207565476913305</v>
      </c>
      <c r="AS55" s="26">
        <v>0.97056081338673805</v>
      </c>
      <c r="AT55" s="26">
        <v>0.97494446666113899</v>
      </c>
      <c r="AU55" s="26">
        <v>0.97365381852341104</v>
      </c>
      <c r="AV55" s="26">
        <v>0.97278921086244097</v>
      </c>
      <c r="AW55" s="26">
        <v>0.97291643910679892</v>
      </c>
      <c r="AX55" s="26">
        <v>1.3687174194540802E-3</v>
      </c>
      <c r="AY55" s="26">
        <v>0.982121090748859</v>
      </c>
      <c r="AZ55" s="26">
        <v>0.98123055691416405</v>
      </c>
      <c r="BA55" s="26">
        <v>0.980446805495507</v>
      </c>
      <c r="BB55" s="26">
        <v>0.98240670493314697</v>
      </c>
      <c r="BC55" s="26">
        <v>0.981684430931411</v>
      </c>
      <c r="BD55" s="26">
        <v>0.98096364315227902</v>
      </c>
      <c r="BE55" s="26">
        <v>0.98147553869589454</v>
      </c>
      <c r="BF55" s="26">
        <v>6.7178730501518691E-4</v>
      </c>
      <c r="BG55" s="26">
        <v>0.96827360378859795</v>
      </c>
      <c r="BH55" s="26">
        <v>0.96437659091094097</v>
      </c>
      <c r="BI55" s="26">
        <v>0.966065831775335</v>
      </c>
      <c r="BJ55" s="26">
        <v>0.96863293775957604</v>
      </c>
      <c r="BK55" s="26">
        <v>0.96662783176533196</v>
      </c>
      <c r="BL55" s="26">
        <v>0.96495316288595001</v>
      </c>
      <c r="BM55" s="26">
        <v>0.96648832648095551</v>
      </c>
      <c r="BN55" s="26">
        <v>1.5705991682216155E-3</v>
      </c>
    </row>
    <row r="56" spans="1:272" s="26" customFormat="1" ht="13.5" customHeight="1" x14ac:dyDescent="0.2">
      <c r="A56" s="34"/>
      <c r="B56" s="51" t="s">
        <v>56</v>
      </c>
      <c r="C56" s="25">
        <v>1.72462210250795E-2</v>
      </c>
      <c r="D56" s="26">
        <v>1.85788963177804E-2</v>
      </c>
      <c r="E56" s="26">
        <v>1.8995343449809101E-2</v>
      </c>
      <c r="F56" s="26">
        <v>1.7050899610888699E-2</v>
      </c>
      <c r="G56" s="26">
        <v>1.7999807329453301E-2</v>
      </c>
      <c r="H56" s="26">
        <v>1.8542750003876399E-2</v>
      </c>
      <c r="I56" s="26">
        <v>1.8068986289481233E-2</v>
      </c>
      <c r="J56" s="26">
        <v>7.1423931289081393E-4</v>
      </c>
      <c r="K56" s="26">
        <v>1.71051899217717E-2</v>
      </c>
      <c r="L56" s="26">
        <v>1.80517603985739E-2</v>
      </c>
      <c r="M56" s="26">
        <v>1.8483900601264099E-2</v>
      </c>
      <c r="N56" s="26">
        <v>1.6989257773026501E-2</v>
      </c>
      <c r="O56" s="26">
        <v>1.7953424818724702E-2</v>
      </c>
      <c r="P56" s="26">
        <v>1.8739140495893699E-2</v>
      </c>
      <c r="Q56" s="26">
        <v>1.7887112334875766E-2</v>
      </c>
      <c r="R56" s="26">
        <v>6.4950750916985462E-4</v>
      </c>
      <c r="S56" s="26">
        <v>1.6044865445621601E-2</v>
      </c>
      <c r="T56" s="26">
        <v>1.6767509514692198E-2</v>
      </c>
      <c r="U56" s="26">
        <v>1.7514423466348902E-2</v>
      </c>
      <c r="V56" s="26">
        <v>1.6469956320127301E-2</v>
      </c>
      <c r="W56" s="26">
        <v>1.72942979920661E-2</v>
      </c>
      <c r="X56" s="26">
        <v>1.7785581129992199E-2</v>
      </c>
      <c r="Y56" s="26">
        <v>1.6979438978141383E-2</v>
      </c>
      <c r="Z56" s="26">
        <v>6.0733353470236718E-4</v>
      </c>
      <c r="AA56" s="26">
        <v>1.5880589112170201E-2</v>
      </c>
      <c r="AB56" s="26">
        <v>1.6915082531346999E-2</v>
      </c>
      <c r="AC56" s="26">
        <v>1.75280330626022E-2</v>
      </c>
      <c r="AD56" s="26">
        <v>1.6336682941718701E-2</v>
      </c>
      <c r="AE56" s="26">
        <v>1.7354393392364199E-2</v>
      </c>
      <c r="AF56" s="26">
        <v>1.7873491822700101E-2</v>
      </c>
      <c r="AG56" s="26">
        <v>1.6981378810483731E-2</v>
      </c>
      <c r="AH56" s="26">
        <v>6.910863785812996E-4</v>
      </c>
      <c r="AI56" s="26">
        <v>2.7950778745465601E-2</v>
      </c>
      <c r="AJ56" s="26">
        <v>3.01422884506009E-2</v>
      </c>
      <c r="AK56" s="26">
        <v>3.1843774784663298E-2</v>
      </c>
      <c r="AL56" s="26">
        <v>2.6268075700403098E-2</v>
      </c>
      <c r="AM56" s="26">
        <v>2.8712987153493099E-2</v>
      </c>
      <c r="AN56" s="26">
        <v>3.0334941580257901E-2</v>
      </c>
      <c r="AO56" s="26">
        <v>2.9208807735813982E-2</v>
      </c>
      <c r="AP56" s="26">
        <v>1.8055006195653251E-3</v>
      </c>
      <c r="AQ56" s="26">
        <v>2.6525329562069402E-2</v>
      </c>
      <c r="AR56" s="26">
        <v>2.79243452308666E-2</v>
      </c>
      <c r="AS56" s="26">
        <v>2.9439186613262201E-2</v>
      </c>
      <c r="AT56" s="26">
        <v>2.5055533338860798E-2</v>
      </c>
      <c r="AU56" s="26">
        <v>2.6346181476589001E-2</v>
      </c>
      <c r="AV56" s="26">
        <v>2.7210789137559001E-2</v>
      </c>
      <c r="AW56" s="26">
        <v>2.7083560893201162E-2</v>
      </c>
      <c r="AX56" s="26">
        <v>1.3687174194541374E-3</v>
      </c>
      <c r="AY56" s="26">
        <v>1.78789092511407E-2</v>
      </c>
      <c r="AZ56" s="26">
        <v>1.8769443085836199E-2</v>
      </c>
      <c r="BA56" s="26">
        <v>1.9553194504492499E-2</v>
      </c>
      <c r="BB56" s="26">
        <v>1.75932950668535E-2</v>
      </c>
      <c r="BC56" s="26">
        <v>1.8315569068588802E-2</v>
      </c>
      <c r="BD56" s="26">
        <v>1.9036356847721099E-2</v>
      </c>
      <c r="BE56" s="26">
        <v>1.8524461304105469E-2</v>
      </c>
      <c r="BF56" s="26">
        <v>6.7178730501503902E-4</v>
      </c>
      <c r="BG56" s="26">
        <v>3.1726396211402198E-2</v>
      </c>
      <c r="BH56" s="26">
        <v>3.5623409089059199E-2</v>
      </c>
      <c r="BI56" s="26">
        <v>3.3934168224664898E-2</v>
      </c>
      <c r="BJ56" s="26">
        <v>3.1367062240424397E-2</v>
      </c>
      <c r="BK56" s="26">
        <v>3.3372168234667897E-2</v>
      </c>
      <c r="BL56" s="26">
        <v>3.50468371140496E-2</v>
      </c>
      <c r="BM56" s="26">
        <v>3.3511673519044695E-2</v>
      </c>
      <c r="BN56" s="26">
        <v>1.5705991682214602E-3</v>
      </c>
    </row>
    <row r="57" spans="1:272"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row>
    <row r="58" spans="1:272"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row>
    <row r="59" spans="1:272"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row>
    <row r="60" spans="1:272"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row>
    <row r="61" spans="1:272"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row>
    <row r="62" spans="1:272" s="26" customFormat="1" ht="13.5" customHeight="1" x14ac:dyDescent="0.2">
      <c r="A62" s="34"/>
      <c r="B62" s="51" t="s">
        <v>62</v>
      </c>
      <c r="C62" s="25">
        <v>1.8890163207946401E-2</v>
      </c>
      <c r="D62" s="26">
        <v>1.7686984645668299E-2</v>
      </c>
      <c r="E62" s="26">
        <v>1.8964282265144301E-2</v>
      </c>
      <c r="F62" s="26">
        <v>1.9098518646623101E-2</v>
      </c>
      <c r="G62" s="26">
        <v>1.7035723789320299E-2</v>
      </c>
      <c r="H62" s="26">
        <v>2.0750203036222301E-2</v>
      </c>
      <c r="I62" s="26">
        <v>1.8737645931820784E-2</v>
      </c>
      <c r="J62" s="26">
        <v>1.1730067404763676E-3</v>
      </c>
      <c r="K62" s="26">
        <v>1.58961093548644E-2</v>
      </c>
      <c r="L62" s="26">
        <v>1.5793513252285198E-2</v>
      </c>
      <c r="M62" s="26">
        <v>1.6293867512699699E-2</v>
      </c>
      <c r="N62" s="26">
        <v>2.8418524747545401E-2</v>
      </c>
      <c r="O62" s="26">
        <v>2.7770070008973601E-2</v>
      </c>
      <c r="P62" s="26">
        <v>2.2343612123356001E-2</v>
      </c>
      <c r="Q62" s="26">
        <v>2.1085949499954054E-2</v>
      </c>
      <c r="R62" s="26">
        <v>5.4457049429616029E-3</v>
      </c>
      <c r="S62" s="26">
        <v>2.83441217358372E-2</v>
      </c>
      <c r="T62" s="26">
        <v>2.7032762411447898E-2</v>
      </c>
      <c r="U62" s="26">
        <v>2.9882881162279998E-2</v>
      </c>
      <c r="V62" s="26">
        <v>3.4346146510612498E-2</v>
      </c>
      <c r="W62" s="26">
        <v>3.6753152985241802E-2</v>
      </c>
      <c r="X62" s="26">
        <v>3.6548537035359797E-2</v>
      </c>
      <c r="Y62" s="26">
        <v>3.2151266973463197E-2</v>
      </c>
      <c r="Z62" s="26">
        <v>3.8980733071048369E-3</v>
      </c>
      <c r="AA62" s="26">
        <v>1.6023900428137901E-2</v>
      </c>
      <c r="AB62" s="26">
        <v>1.50284030784309E-2</v>
      </c>
      <c r="AC62" s="26">
        <v>1.6632629690740201E-2</v>
      </c>
      <c r="AD62" s="26">
        <v>1.09875499371478E-2</v>
      </c>
      <c r="AE62" s="26">
        <v>1.0790711287553901E-2</v>
      </c>
      <c r="AF62" s="26">
        <v>1.06879842553199E-2</v>
      </c>
      <c r="AG62" s="26">
        <v>1.3358529779555102E-2</v>
      </c>
      <c r="AH62" s="26">
        <v>2.5806800904356283E-3</v>
      </c>
      <c r="AI62" s="26">
        <v>4.9396682575191801E-2</v>
      </c>
      <c r="AJ62" s="26">
        <v>4.5333799595601403E-2</v>
      </c>
      <c r="AK62" s="26">
        <v>4.5130102827256803E-2</v>
      </c>
      <c r="AL62" s="26">
        <v>6.3231677498782404E-2</v>
      </c>
      <c r="AM62" s="26">
        <v>5.58994442145309E-2</v>
      </c>
      <c r="AN62" s="26">
        <v>5.4056579840119398E-2</v>
      </c>
      <c r="AO62" s="26">
        <v>5.2174714425247126E-2</v>
      </c>
      <c r="AP62" s="26">
        <v>6.3746057536305913E-3</v>
      </c>
      <c r="AQ62" s="26">
        <v>0</v>
      </c>
      <c r="AR62" s="26">
        <v>0</v>
      </c>
      <c r="AS62" s="26">
        <v>0</v>
      </c>
      <c r="AT62" s="26">
        <v>7.92063851799687E-3</v>
      </c>
      <c r="AU62" s="26">
        <v>7.9915074011607107E-3</v>
      </c>
      <c r="AV62" s="26">
        <v>7.3127894160562798E-3</v>
      </c>
      <c r="AW62" s="26">
        <v>3.8708225558689766E-3</v>
      </c>
      <c r="AX62" s="26">
        <v>3.8768112017701392E-3</v>
      </c>
      <c r="AY62" s="26">
        <v>0</v>
      </c>
      <c r="AZ62" s="26">
        <v>0</v>
      </c>
      <c r="BA62" s="26">
        <v>0</v>
      </c>
      <c r="BB62" s="26">
        <v>0</v>
      </c>
      <c r="BC62" s="26">
        <v>0</v>
      </c>
      <c r="BD62" s="26">
        <v>0</v>
      </c>
      <c r="BE62" s="26">
        <v>0</v>
      </c>
      <c r="BF62" s="26">
        <v>0</v>
      </c>
      <c r="BG62" s="26">
        <v>2.5762671735845E-2</v>
      </c>
      <c r="BH62" s="26">
        <v>2.4598653839169898E-2</v>
      </c>
      <c r="BI62" s="26">
        <v>2.9934150240414199E-2</v>
      </c>
      <c r="BJ62" s="26">
        <v>2.2852689664394001E-2</v>
      </c>
      <c r="BK62" s="26">
        <v>2.42200785027104E-2</v>
      </c>
      <c r="BL62" s="26">
        <v>2.48034113419589E-2</v>
      </c>
      <c r="BM62" s="26">
        <v>2.5361942554082067E-2</v>
      </c>
      <c r="BN62" s="26">
        <v>2.2196259954296313E-3</v>
      </c>
    </row>
    <row r="63" spans="1:272" s="26" customFormat="1" ht="13.5" customHeight="1" x14ac:dyDescent="0.2">
      <c r="A63" s="34"/>
      <c r="B63" s="51" t="s">
        <v>63</v>
      </c>
      <c r="C63" s="25">
        <v>2.31002770487665E-2</v>
      </c>
      <c r="D63" s="26">
        <v>2.15022482626719E-2</v>
      </c>
      <c r="E63" s="26">
        <v>2.4570995382097501E-2</v>
      </c>
      <c r="F63" s="26">
        <v>2.50878267047909E-2</v>
      </c>
      <c r="G63" s="26">
        <v>2.3333340493326499E-2</v>
      </c>
      <c r="H63" s="26">
        <v>2.43367424047717E-2</v>
      </c>
      <c r="I63" s="26">
        <v>2.36552383827375E-2</v>
      </c>
      <c r="J63" s="26">
        <v>1.183380377345595E-3</v>
      </c>
      <c r="K63" s="26">
        <v>2.4843161487272E-2</v>
      </c>
      <c r="L63" s="26">
        <v>2.3008214632558699E-2</v>
      </c>
      <c r="M63" s="26">
        <v>2.61007005621244E-2</v>
      </c>
      <c r="N63" s="26">
        <v>3.1947636030027697E-2</v>
      </c>
      <c r="O63" s="26">
        <v>3.0940372851498602E-2</v>
      </c>
      <c r="P63" s="26">
        <v>3.3401354567136901E-2</v>
      </c>
      <c r="Q63" s="26">
        <v>2.8373573355103054E-2</v>
      </c>
      <c r="R63" s="26">
        <v>3.8956771017422676E-3</v>
      </c>
      <c r="S63" s="26">
        <v>3.4054645426823599E-2</v>
      </c>
      <c r="T63" s="26">
        <v>3.5775142056944501E-2</v>
      </c>
      <c r="U63" s="26">
        <v>3.3819775414650401E-2</v>
      </c>
      <c r="V63" s="26">
        <v>4.1159886191573701E-2</v>
      </c>
      <c r="W63" s="26">
        <v>4.0986050897419399E-2</v>
      </c>
      <c r="X63" s="26">
        <v>4.1432899419933299E-2</v>
      </c>
      <c r="Y63" s="26">
        <v>3.7871399901224158E-2</v>
      </c>
      <c r="Z63" s="26">
        <v>3.3807554476144113E-3</v>
      </c>
      <c r="AA63" s="26">
        <v>2.8519059163127001E-2</v>
      </c>
      <c r="AB63" s="26">
        <v>2.75810658484992E-2</v>
      </c>
      <c r="AC63" s="26">
        <v>2.8262728509018099E-2</v>
      </c>
      <c r="AD63" s="26">
        <v>2.5931026475352399E-2</v>
      </c>
      <c r="AE63" s="26">
        <v>2.5835491793073002E-2</v>
      </c>
      <c r="AF63" s="26">
        <v>2.4924814295757498E-2</v>
      </c>
      <c r="AG63" s="26">
        <v>2.6842364347471198E-2</v>
      </c>
      <c r="AH63" s="26">
        <v>1.3475747983359146E-3</v>
      </c>
      <c r="AI63" s="26">
        <v>4.9234699147968498E-2</v>
      </c>
      <c r="AJ63" s="26">
        <v>5.0579129967610902E-2</v>
      </c>
      <c r="AK63" s="26">
        <v>5.1583830418915101E-2</v>
      </c>
      <c r="AL63" s="26">
        <v>5.7742747386675099E-2</v>
      </c>
      <c r="AM63" s="26">
        <v>5.6848171737246503E-2</v>
      </c>
      <c r="AN63" s="26">
        <v>6.00709224497167E-2</v>
      </c>
      <c r="AO63" s="26">
        <v>5.4343250184688795E-2</v>
      </c>
      <c r="AP63" s="26">
        <v>4.0521133361388064E-3</v>
      </c>
      <c r="AQ63" s="26">
        <v>0</v>
      </c>
      <c r="AR63" s="26">
        <v>0</v>
      </c>
      <c r="AS63" s="26">
        <v>0</v>
      </c>
      <c r="AT63" s="26">
        <v>1.015366547583E-2</v>
      </c>
      <c r="AU63" s="26">
        <v>9.7502204269764806E-3</v>
      </c>
      <c r="AV63" s="26">
        <v>9.7314414551729692E-3</v>
      </c>
      <c r="AW63" s="26">
        <v>4.9392212263299077E-3</v>
      </c>
      <c r="AX63" s="26">
        <v>4.941140823557906E-3</v>
      </c>
      <c r="AY63" s="26">
        <v>0</v>
      </c>
      <c r="AZ63" s="26">
        <v>0</v>
      </c>
      <c r="BA63" s="26">
        <v>0</v>
      </c>
      <c r="BB63" s="26">
        <v>0</v>
      </c>
      <c r="BC63" s="26">
        <v>0</v>
      </c>
      <c r="BD63" s="26">
        <v>0</v>
      </c>
      <c r="BE63" s="26">
        <v>0</v>
      </c>
      <c r="BF63" s="26">
        <v>0</v>
      </c>
      <c r="BG63" s="26">
        <v>3.5479772246047599E-2</v>
      </c>
      <c r="BH63" s="26">
        <v>3.4956829957615697E-2</v>
      </c>
      <c r="BI63" s="26">
        <v>3.5521164931887297E-2</v>
      </c>
      <c r="BJ63" s="26">
        <v>2.92553535479394E-2</v>
      </c>
      <c r="BK63" s="26">
        <v>2.99764512573913E-2</v>
      </c>
      <c r="BL63" s="26">
        <v>2.9244498957378798E-2</v>
      </c>
      <c r="BM63" s="26">
        <v>3.2405678483043349E-2</v>
      </c>
      <c r="BN63" s="26">
        <v>2.9292612898975108E-3</v>
      </c>
    </row>
    <row r="64" spans="1:272" s="26" customFormat="1" ht="13.5" customHeight="1" x14ac:dyDescent="0.2">
      <c r="A64" s="34"/>
      <c r="B64" s="51" t="s">
        <v>64</v>
      </c>
      <c r="C64" s="25">
        <v>5.9466698295371503E-2</v>
      </c>
      <c r="D64" s="26">
        <v>5.93699349407458E-2</v>
      </c>
      <c r="E64" s="26">
        <v>5.87201135443116E-2</v>
      </c>
      <c r="F64" s="26">
        <v>6.3829408171120094E-2</v>
      </c>
      <c r="G64" s="26">
        <v>6.3088648136398903E-2</v>
      </c>
      <c r="H64" s="26">
        <v>6.2763631210437307E-2</v>
      </c>
      <c r="I64" s="26">
        <v>6.1206405716397537E-2</v>
      </c>
      <c r="J64" s="26">
        <v>2.0586721136852722E-3</v>
      </c>
      <c r="K64" s="26">
        <v>6.8074482495552299E-2</v>
      </c>
      <c r="L64" s="26">
        <v>6.8237965441685602E-2</v>
      </c>
      <c r="M64" s="26">
        <v>7.3738257502381901E-2</v>
      </c>
      <c r="N64" s="26">
        <v>7.7959393981972894E-2</v>
      </c>
      <c r="O64" s="26">
        <v>7.8873652882993306E-2</v>
      </c>
      <c r="P64" s="26">
        <v>7.5940245634289305E-2</v>
      </c>
      <c r="Q64" s="26">
        <v>7.3803999656479213E-2</v>
      </c>
      <c r="R64" s="26">
        <v>4.3078350812520306E-3</v>
      </c>
      <c r="S64" s="26">
        <v>0.11822718313881</v>
      </c>
      <c r="T64" s="26">
        <v>0.118781290022425</v>
      </c>
      <c r="U64" s="26">
        <v>0.116714313326071</v>
      </c>
      <c r="V64" s="26">
        <v>0.1268435148857</v>
      </c>
      <c r="W64" s="26">
        <v>0.12598855960038</v>
      </c>
      <c r="X64" s="26">
        <v>0.12688582347344099</v>
      </c>
      <c r="Y64" s="26">
        <v>0.12224011407447118</v>
      </c>
      <c r="Z64" s="26">
        <v>4.3860823661825291E-3</v>
      </c>
      <c r="AA64" s="26">
        <v>0.13413094437609999</v>
      </c>
      <c r="AB64" s="26">
        <v>0.13468688044952401</v>
      </c>
      <c r="AC64" s="26">
        <v>0.13272552636704099</v>
      </c>
      <c r="AD64" s="26">
        <v>0.115857063009002</v>
      </c>
      <c r="AE64" s="26">
        <v>0.11499473178741899</v>
      </c>
      <c r="AF64" s="26">
        <v>0.114791268319693</v>
      </c>
      <c r="AG64" s="26">
        <v>0.12453106905146318</v>
      </c>
      <c r="AH64" s="26">
        <v>9.3406911738480886E-3</v>
      </c>
      <c r="AI64" s="26">
        <v>7.5893404638731302E-2</v>
      </c>
      <c r="AJ64" s="26">
        <v>7.5940987698925905E-2</v>
      </c>
      <c r="AK64" s="26">
        <v>7.6186744171327397E-2</v>
      </c>
      <c r="AL64" s="26">
        <v>8.2691538225423897E-2</v>
      </c>
      <c r="AM64" s="26">
        <v>8.3558990682705503E-2</v>
      </c>
      <c r="AN64" s="26">
        <v>8.2163576829837701E-2</v>
      </c>
      <c r="AO64" s="26">
        <v>7.9405873707825286E-2</v>
      </c>
      <c r="AP64" s="26">
        <v>3.4242898881170357E-3</v>
      </c>
      <c r="AQ64" s="26">
        <v>3.42306584413734E-2</v>
      </c>
      <c r="AR64" s="26">
        <v>3.3958997558075403E-2</v>
      </c>
      <c r="AS64" s="26">
        <v>3.43542890772459E-2</v>
      </c>
      <c r="AT64" s="26">
        <v>4.1925368493809803E-2</v>
      </c>
      <c r="AU64" s="26">
        <v>4.0678089736844801E-2</v>
      </c>
      <c r="AV64" s="26">
        <v>4.0163753330250102E-2</v>
      </c>
      <c r="AW64" s="26">
        <v>3.7551859439599905E-2</v>
      </c>
      <c r="AX64" s="26">
        <v>3.412876983016453E-3</v>
      </c>
      <c r="AY64" s="26">
        <v>3.9043177138324399E-2</v>
      </c>
      <c r="AZ64" s="26">
        <v>3.9653554888530201E-2</v>
      </c>
      <c r="BA64" s="26">
        <v>3.8571678428405601E-2</v>
      </c>
      <c r="BB64" s="26">
        <v>3.6146453194797999E-2</v>
      </c>
      <c r="BC64" s="26">
        <v>3.5195009026704402E-2</v>
      </c>
      <c r="BD64" s="26">
        <v>3.4919865265581801E-2</v>
      </c>
      <c r="BE64" s="26">
        <v>3.7254956323724067E-2</v>
      </c>
      <c r="BF64" s="26">
        <v>1.897787227315467E-3</v>
      </c>
      <c r="BG64" s="26">
        <v>0.121381721997342</v>
      </c>
      <c r="BH64" s="26">
        <v>0.11876178881160999</v>
      </c>
      <c r="BI64" s="26">
        <v>0.120371787482493</v>
      </c>
      <c r="BJ64" s="26">
        <v>0.108410456078046</v>
      </c>
      <c r="BK64" s="26">
        <v>0.106212497479363</v>
      </c>
      <c r="BL64" s="26">
        <v>0.106210966731387</v>
      </c>
      <c r="BM64" s="26">
        <v>0.11355820309670683</v>
      </c>
      <c r="BN64" s="26">
        <v>6.6976395973488978E-3</v>
      </c>
    </row>
    <row r="65" spans="1:66" s="26" customFormat="1" ht="13.5" customHeight="1" x14ac:dyDescent="0.2">
      <c r="A65" s="34"/>
      <c r="B65" s="51" t="s">
        <v>65</v>
      </c>
      <c r="C65" s="25">
        <v>0.72670009621645704</v>
      </c>
      <c r="D65" s="26">
        <v>0.72792984887882095</v>
      </c>
      <c r="E65" s="26">
        <v>0.72344740436553601</v>
      </c>
      <c r="F65" s="26">
        <v>0.72535105689120705</v>
      </c>
      <c r="G65" s="26">
        <v>0.72824108775130303</v>
      </c>
      <c r="H65" s="26">
        <v>0.72414014761880596</v>
      </c>
      <c r="I65" s="26">
        <v>0.7259682736203551</v>
      </c>
      <c r="J65" s="26">
        <v>1.8086278799502385E-3</v>
      </c>
      <c r="K65" s="26">
        <v>0.717695864980054</v>
      </c>
      <c r="L65" s="26">
        <v>0.71788263364810501</v>
      </c>
      <c r="M65" s="26">
        <v>0.709971476848129</v>
      </c>
      <c r="N65" s="26">
        <v>0.69892550919323104</v>
      </c>
      <c r="O65" s="26">
        <v>0.69861886809524498</v>
      </c>
      <c r="P65" s="26">
        <v>0.702447979358231</v>
      </c>
      <c r="Q65" s="26">
        <v>0.70759038868716584</v>
      </c>
      <c r="R65" s="26">
        <v>8.1213015208397993E-3</v>
      </c>
      <c r="S65" s="26">
        <v>0.69822879934875204</v>
      </c>
      <c r="T65" s="26">
        <v>0.69686504767136404</v>
      </c>
      <c r="U65" s="26">
        <v>0.69695284553518699</v>
      </c>
      <c r="V65" s="26">
        <v>0.68275566289880196</v>
      </c>
      <c r="W65" s="26">
        <v>0.68068984004100197</v>
      </c>
      <c r="X65" s="26">
        <v>0.67948529099813704</v>
      </c>
      <c r="Y65" s="26">
        <v>0.68916291441554067</v>
      </c>
      <c r="Z65" s="26">
        <v>8.2532661163709133E-3</v>
      </c>
      <c r="AA65" s="26">
        <v>0.71568217986253702</v>
      </c>
      <c r="AB65" s="26">
        <v>0.71546821387243398</v>
      </c>
      <c r="AC65" s="26">
        <v>0.71475228839140004</v>
      </c>
      <c r="AD65" s="26">
        <v>0.72844269595199995</v>
      </c>
      <c r="AE65" s="26">
        <v>0.72832022294634102</v>
      </c>
      <c r="AF65" s="26">
        <v>0.72918431143020701</v>
      </c>
      <c r="AG65" s="26">
        <v>0.72197498540915317</v>
      </c>
      <c r="AH65" s="26">
        <v>6.6854634648127334E-3</v>
      </c>
      <c r="AI65" s="26">
        <v>0.63305694199283602</v>
      </c>
      <c r="AJ65" s="26">
        <v>0.63338613409090905</v>
      </c>
      <c r="AK65" s="26">
        <v>0.631192800214323</v>
      </c>
      <c r="AL65" s="26">
        <v>0.61874554062752796</v>
      </c>
      <c r="AM65" s="26">
        <v>0.62178673850740096</v>
      </c>
      <c r="AN65" s="26">
        <v>0.62063545191320801</v>
      </c>
      <c r="AO65" s="26">
        <v>0.62646726789103424</v>
      </c>
      <c r="AP65" s="26">
        <v>6.1801790001104074E-3</v>
      </c>
      <c r="AQ65" s="26">
        <v>0.75594986722394697</v>
      </c>
      <c r="AR65" s="26">
        <v>0.75433909577192004</v>
      </c>
      <c r="AS65" s="26">
        <v>0.751849941743713</v>
      </c>
      <c r="AT65" s="26">
        <v>0.73988182269813196</v>
      </c>
      <c r="AU65" s="26">
        <v>0.74005661506447395</v>
      </c>
      <c r="AV65" s="26">
        <v>0.73979919081633405</v>
      </c>
      <c r="AW65" s="26">
        <v>0.74697942221975344</v>
      </c>
      <c r="AX65" s="26">
        <v>7.1672000540210119E-3</v>
      </c>
      <c r="AY65" s="26">
        <v>0.79487850361309098</v>
      </c>
      <c r="AZ65" s="26">
        <v>0.79328490746606795</v>
      </c>
      <c r="BA65" s="26">
        <v>0.79303382208787798</v>
      </c>
      <c r="BB65" s="26">
        <v>0.79322804080125398</v>
      </c>
      <c r="BC65" s="26">
        <v>0.79305654852163598</v>
      </c>
      <c r="BD65" s="26">
        <v>0.79254153253979798</v>
      </c>
      <c r="BE65" s="26">
        <v>0.79333722583828747</v>
      </c>
      <c r="BF65" s="26">
        <v>7.2962972122774699E-4</v>
      </c>
      <c r="BG65" s="26">
        <v>0.67781217470740596</v>
      </c>
      <c r="BH65" s="26">
        <v>0.678212107319068</v>
      </c>
      <c r="BI65" s="26">
        <v>0.67296584450028096</v>
      </c>
      <c r="BJ65" s="26">
        <v>0.68638544322605699</v>
      </c>
      <c r="BK65" s="26">
        <v>0.68486985112163401</v>
      </c>
      <c r="BL65" s="26">
        <v>0.68364625112311095</v>
      </c>
      <c r="BM65" s="26">
        <v>0.68064861199959281</v>
      </c>
      <c r="BN65" s="26">
        <v>4.7032396738922108E-3</v>
      </c>
    </row>
    <row r="66" spans="1:66" s="26" customFormat="1" ht="13.5" customHeight="1" x14ac:dyDescent="0.2">
      <c r="A66" s="34"/>
      <c r="B66" s="51" t="s">
        <v>66</v>
      </c>
      <c r="C66" s="25">
        <v>0.154596544206379</v>
      </c>
      <c r="D66" s="26">
        <v>0.15493208695431199</v>
      </c>
      <c r="E66" s="26">
        <v>0.155301860993101</v>
      </c>
      <c r="F66" s="26">
        <v>0.14958228997536999</v>
      </c>
      <c r="G66" s="26">
        <v>0.150301392500198</v>
      </c>
      <c r="H66" s="26">
        <v>0.14946652572588601</v>
      </c>
      <c r="I66" s="26">
        <v>0.15236345005920768</v>
      </c>
      <c r="J66" s="26">
        <v>2.6012166117363239E-3</v>
      </c>
      <c r="K66" s="26">
        <v>0.15638519176048499</v>
      </c>
      <c r="L66" s="26">
        <v>0.157025912626791</v>
      </c>
      <c r="M66" s="26">
        <v>0.15541179697340099</v>
      </c>
      <c r="N66" s="26">
        <v>0.145759678274196</v>
      </c>
      <c r="O66" s="26">
        <v>0.14584361134256499</v>
      </c>
      <c r="P66" s="26">
        <v>0.14712766782109299</v>
      </c>
      <c r="Q66" s="26">
        <v>0.15125897646642181</v>
      </c>
      <c r="R66" s="26">
        <v>5.0566412639999041E-3</v>
      </c>
      <c r="S66" s="26">
        <v>0.10510038490415601</v>
      </c>
      <c r="T66" s="26">
        <v>0.104778248323126</v>
      </c>
      <c r="U66" s="26">
        <v>0.105115761095463</v>
      </c>
      <c r="V66" s="26">
        <v>9.8424833193185193E-2</v>
      </c>
      <c r="W66" s="26">
        <v>9.8288098483891306E-2</v>
      </c>
      <c r="X66" s="26">
        <v>9.7861867943136796E-2</v>
      </c>
      <c r="Y66" s="26">
        <v>0.10159486565715971</v>
      </c>
      <c r="Z66" s="26">
        <v>3.409261453997019E-3</v>
      </c>
      <c r="AA66" s="26">
        <v>8.9763327057927805E-2</v>
      </c>
      <c r="AB66" s="26">
        <v>9.0320354219764601E-2</v>
      </c>
      <c r="AC66" s="26">
        <v>9.0098793979198996E-2</v>
      </c>
      <c r="AD66" s="26">
        <v>0.10244498168478</v>
      </c>
      <c r="AE66" s="26">
        <v>0.102704448793249</v>
      </c>
      <c r="AF66" s="26">
        <v>0.10253812987632301</v>
      </c>
      <c r="AG66" s="26">
        <v>9.6311672601873913E-2</v>
      </c>
      <c r="AH66" s="26">
        <v>6.2534047263446977E-3</v>
      </c>
      <c r="AI66" s="26">
        <v>0.164467492899807</v>
      </c>
      <c r="AJ66" s="26">
        <v>0.16461766019635199</v>
      </c>
      <c r="AK66" s="26">
        <v>0.164062747583515</v>
      </c>
      <c r="AL66" s="26">
        <v>0.151320420561187</v>
      </c>
      <c r="AM66" s="26">
        <v>0.153193667704623</v>
      </c>
      <c r="AN66" s="26">
        <v>0.152738527386861</v>
      </c>
      <c r="AO66" s="26">
        <v>0.15840008605539083</v>
      </c>
      <c r="AP66" s="26">
        <v>6.011365509132849E-3</v>
      </c>
      <c r="AQ66" s="26">
        <v>0.18329414477261</v>
      </c>
      <c r="AR66" s="26">
        <v>0.18377756143913801</v>
      </c>
      <c r="AS66" s="26">
        <v>0.184356582565779</v>
      </c>
      <c r="AT66" s="26">
        <v>0.17506297147537001</v>
      </c>
      <c r="AU66" s="26">
        <v>0.17517738589395501</v>
      </c>
      <c r="AV66" s="26">
        <v>0.17578203584462701</v>
      </c>
      <c r="AW66" s="26">
        <v>0.17957511366524651</v>
      </c>
      <c r="AX66" s="26">
        <v>4.2512954998429565E-3</v>
      </c>
      <c r="AY66" s="26">
        <v>0.14819940999744399</v>
      </c>
      <c r="AZ66" s="26">
        <v>0.14829209455956499</v>
      </c>
      <c r="BA66" s="26">
        <v>0.14884130497922399</v>
      </c>
      <c r="BB66" s="26">
        <v>0.15303221093709499</v>
      </c>
      <c r="BC66" s="26">
        <v>0.15343287338307099</v>
      </c>
      <c r="BD66" s="26">
        <v>0.15350224534689899</v>
      </c>
      <c r="BE66" s="26">
        <v>0.15088335653388299</v>
      </c>
      <c r="BF66" s="26">
        <v>2.4516787516357034E-3</v>
      </c>
      <c r="BG66" s="26">
        <v>0.107837263101957</v>
      </c>
      <c r="BH66" s="26">
        <v>0.10784721098347699</v>
      </c>
      <c r="BI66" s="26">
        <v>0.10727288462026</v>
      </c>
      <c r="BJ66" s="26">
        <v>0.121728995243139</v>
      </c>
      <c r="BK66" s="26">
        <v>0.121348953404233</v>
      </c>
      <c r="BL66" s="26">
        <v>0.12104803473211399</v>
      </c>
      <c r="BM66" s="26">
        <v>0.11451389034753</v>
      </c>
      <c r="BN66" s="26">
        <v>6.8668891251681147E-3</v>
      </c>
    </row>
    <row r="67" spans="1:66" s="26" customFormat="1" ht="13.5" customHeight="1" x14ac:dyDescent="0.2">
      <c r="A67" s="34"/>
      <c r="B67" s="51" t="s">
        <v>67</v>
      </c>
      <c r="C67" s="25">
        <v>6.6328077179996104E-3</v>
      </c>
      <c r="D67" s="26">
        <v>7.0164118456200698E-3</v>
      </c>
      <c r="E67" s="26">
        <v>6.9594593356478596E-3</v>
      </c>
      <c r="F67" s="26">
        <v>6.5630669670355196E-3</v>
      </c>
      <c r="G67" s="26">
        <v>6.64794989847735E-3</v>
      </c>
      <c r="H67" s="26">
        <v>6.6562525720125602E-3</v>
      </c>
      <c r="I67" s="26">
        <v>6.7459913894654944E-3</v>
      </c>
      <c r="J67" s="26">
        <v>1.744672195929808E-4</v>
      </c>
      <c r="K67" s="26">
        <v>6.6212282529607997E-3</v>
      </c>
      <c r="L67" s="26">
        <v>6.6889686079060996E-3</v>
      </c>
      <c r="M67" s="26">
        <v>6.6933572850257396E-3</v>
      </c>
      <c r="N67" s="26">
        <v>6.4477267551519904E-3</v>
      </c>
      <c r="O67" s="26">
        <v>6.55354384777539E-3</v>
      </c>
      <c r="P67" s="26">
        <v>6.61681543855565E-3</v>
      </c>
      <c r="Q67" s="26">
        <v>6.6036066978959447E-3</v>
      </c>
      <c r="R67" s="26">
        <v>8.4292802297997093E-5</v>
      </c>
      <c r="S67" s="26">
        <v>5.7425434959846198E-3</v>
      </c>
      <c r="T67" s="26">
        <v>5.7809369740733996E-3</v>
      </c>
      <c r="U67" s="26">
        <v>5.9147492868542898E-3</v>
      </c>
      <c r="V67" s="26">
        <v>5.8374100772952903E-3</v>
      </c>
      <c r="W67" s="26">
        <v>5.8402294648431099E-3</v>
      </c>
      <c r="X67" s="26">
        <v>5.8581938335977701E-3</v>
      </c>
      <c r="Y67" s="26">
        <v>5.8290105221080806E-3</v>
      </c>
      <c r="Z67" s="26">
        <v>5.5055776688165565E-5</v>
      </c>
      <c r="AA67" s="26">
        <v>5.6193613478679096E-3</v>
      </c>
      <c r="AB67" s="26">
        <v>5.855067643664E-3</v>
      </c>
      <c r="AC67" s="26">
        <v>5.8430761707667497E-3</v>
      </c>
      <c r="AD67" s="26">
        <v>6.0064333459691E-3</v>
      </c>
      <c r="AE67" s="26">
        <v>5.94810080931808E-3</v>
      </c>
      <c r="AF67" s="26">
        <v>5.9854297074134902E-3</v>
      </c>
      <c r="AG67" s="26">
        <v>5.8762448374998881E-3</v>
      </c>
      <c r="AH67" s="26">
        <v>1.3010984172264132E-4</v>
      </c>
      <c r="AI67" s="26">
        <v>1.1826492009043199E-2</v>
      </c>
      <c r="AJ67" s="26">
        <v>1.2117069797076999E-2</v>
      </c>
      <c r="AK67" s="26">
        <v>1.2106075515518599E-2</v>
      </c>
      <c r="AL67" s="26">
        <v>1.0480989222687901E-2</v>
      </c>
      <c r="AM67" s="26">
        <v>1.08128174371453E-2</v>
      </c>
      <c r="AN67" s="26">
        <v>1.09921842636452E-2</v>
      </c>
      <c r="AO67" s="26">
        <v>1.1389271374186201E-2</v>
      </c>
      <c r="AP67" s="26">
        <v>6.5187094665489643E-4</v>
      </c>
      <c r="AQ67" s="26">
        <v>1.0952822984150699E-2</v>
      </c>
      <c r="AR67" s="26">
        <v>1.10044985476486E-2</v>
      </c>
      <c r="AS67" s="26">
        <v>1.1162817098909599E-2</v>
      </c>
      <c r="AT67" s="26">
        <v>1.0176006551857001E-2</v>
      </c>
      <c r="AU67" s="26">
        <v>1.0315858699361901E-2</v>
      </c>
      <c r="AV67" s="26">
        <v>1.02955980917164E-2</v>
      </c>
      <c r="AW67" s="26">
        <v>1.0651266995607367E-2</v>
      </c>
      <c r="AX67" s="26">
        <v>3.9628769758670129E-4</v>
      </c>
      <c r="AY67" s="26">
        <v>7.30103683693173E-3</v>
      </c>
      <c r="AZ67" s="26">
        <v>7.3881019098797698E-3</v>
      </c>
      <c r="BA67" s="26">
        <v>7.4471149539081698E-3</v>
      </c>
      <c r="BB67" s="26">
        <v>7.2596083005633701E-3</v>
      </c>
      <c r="BC67" s="26">
        <v>7.2209685881520604E-3</v>
      </c>
      <c r="BD67" s="26">
        <v>7.3365722200028896E-3</v>
      </c>
      <c r="BE67" s="26">
        <v>7.3255671349063316E-3</v>
      </c>
      <c r="BF67" s="26">
        <v>7.6046851362362034E-5</v>
      </c>
      <c r="BG67" s="26">
        <v>1.2380678509196099E-2</v>
      </c>
      <c r="BH67" s="26">
        <v>1.2423705544124201E-2</v>
      </c>
      <c r="BI67" s="26">
        <v>1.2392013209085799E-2</v>
      </c>
      <c r="BJ67" s="26">
        <v>1.26452464156297E-2</v>
      </c>
      <c r="BK67" s="26">
        <v>1.27460892008003E-2</v>
      </c>
      <c r="BL67" s="26">
        <v>1.26525688495971E-2</v>
      </c>
      <c r="BM67" s="26">
        <v>1.25400502880722E-2</v>
      </c>
      <c r="BN67" s="26">
        <v>1.455043674030602E-4</v>
      </c>
    </row>
    <row r="68" spans="1:66" s="26" customFormat="1" ht="13.5" customHeight="1" x14ac:dyDescent="0.2">
      <c r="A68" s="34"/>
      <c r="B68" s="51" t="s">
        <v>68</v>
      </c>
      <c r="C68" s="25">
        <v>1.8614627890389101E-3</v>
      </c>
      <c r="D68" s="26">
        <v>2.0465055347482098E-3</v>
      </c>
      <c r="E68" s="26">
        <v>2.1014060936778399E-3</v>
      </c>
      <c r="F68" s="26">
        <v>1.8335406827242201E-3</v>
      </c>
      <c r="G68" s="26">
        <v>2.0047384612570298E-3</v>
      </c>
      <c r="H68" s="26">
        <v>2.09399682614105E-3</v>
      </c>
      <c r="I68" s="26">
        <v>1.9902750645978766E-3</v>
      </c>
      <c r="J68" s="26">
        <v>1.0617409748006213E-4</v>
      </c>
      <c r="K68" s="26">
        <v>1.82304558876652E-3</v>
      </c>
      <c r="L68" s="26">
        <v>1.9885199624184199E-3</v>
      </c>
      <c r="M68" s="26">
        <v>2.0608385265192901E-3</v>
      </c>
      <c r="N68" s="26">
        <v>1.9124252064140999E-3</v>
      </c>
      <c r="O68" s="26">
        <v>2.0608634438502799E-3</v>
      </c>
      <c r="P68" s="26">
        <v>2.1843712304295999E-3</v>
      </c>
      <c r="Q68" s="26">
        <v>2.0050106597330349E-3</v>
      </c>
      <c r="R68" s="26">
        <v>1.1573086223374232E-4</v>
      </c>
      <c r="S68" s="26">
        <v>1.97075080978252E-3</v>
      </c>
      <c r="T68" s="26">
        <v>2.0493505519608799E-3</v>
      </c>
      <c r="U68" s="26">
        <v>2.1834673171525799E-3</v>
      </c>
      <c r="V68" s="26">
        <v>2.1292530334565598E-3</v>
      </c>
      <c r="W68" s="26">
        <v>2.3083078759361798E-3</v>
      </c>
      <c r="X68" s="26">
        <v>2.3714496619650998E-3</v>
      </c>
      <c r="Y68" s="26">
        <v>2.1687632083756364E-3</v>
      </c>
      <c r="Z68" s="26">
        <v>1.3892448185911678E-4</v>
      </c>
      <c r="AA68" s="26">
        <v>1.9819445408494102E-3</v>
      </c>
      <c r="AB68" s="26">
        <v>2.1404727589837999E-3</v>
      </c>
      <c r="AC68" s="26">
        <v>2.2489462827113E-3</v>
      </c>
      <c r="AD68" s="26">
        <v>1.9542628242020001E-3</v>
      </c>
      <c r="AE68" s="26">
        <v>2.17671323815068E-3</v>
      </c>
      <c r="AF68" s="26">
        <v>2.2534068029017398E-3</v>
      </c>
      <c r="AG68" s="26">
        <v>2.1259577412998218E-3</v>
      </c>
      <c r="AH68" s="26">
        <v>1.1858555089180299E-4</v>
      </c>
      <c r="AI68" s="26">
        <v>4.1827520345754004E-3</v>
      </c>
      <c r="AJ68" s="26">
        <v>4.5126897830870399E-3</v>
      </c>
      <c r="AK68" s="26">
        <v>4.7252206446790996E-3</v>
      </c>
      <c r="AL68" s="26">
        <v>4.0956221244476902E-3</v>
      </c>
      <c r="AM68" s="26">
        <v>4.4783139351902397E-3</v>
      </c>
      <c r="AN68" s="26">
        <v>4.6822271680909498E-3</v>
      </c>
      <c r="AO68" s="26">
        <v>4.4461376150117362E-3</v>
      </c>
      <c r="AP68" s="26">
        <v>2.3499049423481998E-4</v>
      </c>
      <c r="AQ68" s="26">
        <v>3.6788171355490798E-3</v>
      </c>
      <c r="AR68" s="26">
        <v>3.9014495476021702E-3</v>
      </c>
      <c r="AS68" s="26">
        <v>4.0508871772000502E-3</v>
      </c>
      <c r="AT68" s="26">
        <v>3.4868051516686199E-3</v>
      </c>
      <c r="AU68" s="26">
        <v>3.7474873500356401E-3</v>
      </c>
      <c r="AV68" s="26">
        <v>3.88741742393677E-3</v>
      </c>
      <c r="AW68" s="26">
        <v>3.7921439643320552E-3</v>
      </c>
      <c r="AX68" s="26">
        <v>1.8075847913973721E-4</v>
      </c>
      <c r="AY68" s="26">
        <v>1.8515687035988999E-3</v>
      </c>
      <c r="AZ68" s="26">
        <v>1.96527374732881E-3</v>
      </c>
      <c r="BA68" s="26">
        <v>2.1078902441557502E-3</v>
      </c>
      <c r="BB68" s="26">
        <v>1.7846517144258201E-3</v>
      </c>
      <c r="BC68" s="26">
        <v>1.9645343730834998E-3</v>
      </c>
      <c r="BD68" s="26">
        <v>2.03668636872806E-3</v>
      </c>
      <c r="BE68" s="26">
        <v>1.95176752522014E-3</v>
      </c>
      <c r="BF68" s="26">
        <v>1.0793394728745992E-4</v>
      </c>
      <c r="BG68" s="26">
        <v>5.9870267400567896E-3</v>
      </c>
      <c r="BH68" s="26">
        <v>6.7351518336287997E-3</v>
      </c>
      <c r="BI68" s="26">
        <v>6.41056820396159E-3</v>
      </c>
      <c r="BJ68" s="26">
        <v>5.6560611830182997E-3</v>
      </c>
      <c r="BK68" s="26">
        <v>5.99719799411915E-3</v>
      </c>
      <c r="BL68" s="26">
        <v>6.2197692679777103E-3</v>
      </c>
      <c r="BM68" s="26">
        <v>6.1676292037937232E-3</v>
      </c>
      <c r="BN68" s="26">
        <v>3.4331369680649872E-4</v>
      </c>
    </row>
    <row r="69" spans="1:66" s="26" customFormat="1" ht="13.5" customHeight="1" x14ac:dyDescent="0.2">
      <c r="A69" s="34"/>
      <c r="B69" s="51" t="s">
        <v>69</v>
      </c>
      <c r="C69" s="25">
        <v>1.08116209857982E-3</v>
      </c>
      <c r="D69" s="26">
        <v>1.2771321774491199E-3</v>
      </c>
      <c r="E69" s="26">
        <v>1.4012655030644799E-3</v>
      </c>
      <c r="F69" s="26">
        <v>1.06476838425877E-3</v>
      </c>
      <c r="G69" s="26">
        <v>1.2544644873840099E-3</v>
      </c>
      <c r="H69" s="26">
        <v>1.3656047444439399E-3</v>
      </c>
      <c r="I69" s="26">
        <v>1.24073289919669E-3</v>
      </c>
      <c r="J69" s="26">
        <v>1.2864907665060291E-4</v>
      </c>
      <c r="K69" s="26">
        <v>1.0944559988918499E-3</v>
      </c>
      <c r="L69" s="26">
        <v>1.28839896218892E-3</v>
      </c>
      <c r="M69" s="26">
        <v>1.40086658856958E-3</v>
      </c>
      <c r="N69" s="26">
        <v>1.1634890734549699E-3</v>
      </c>
      <c r="O69" s="26">
        <v>1.37140734405406E-3</v>
      </c>
      <c r="P69" s="26">
        <v>1.5327784446745301E-3</v>
      </c>
      <c r="Q69" s="26">
        <v>1.3085660686389851E-3</v>
      </c>
      <c r="R69" s="26">
        <v>1.4721682995051335E-4</v>
      </c>
      <c r="S69" s="26">
        <v>1.1940903527018099E-3</v>
      </c>
      <c r="T69" s="26">
        <v>1.3715761947420901E-3</v>
      </c>
      <c r="U69" s="26">
        <v>1.49583947649887E-3</v>
      </c>
      <c r="V69" s="26">
        <v>1.31368142609745E-3</v>
      </c>
      <c r="W69" s="26">
        <v>1.4920917866500401E-3</v>
      </c>
      <c r="X69" s="26">
        <v>1.59513606571025E-3</v>
      </c>
      <c r="Y69" s="26">
        <v>1.4104025504000849E-3</v>
      </c>
      <c r="Z69" s="26">
        <v>1.3276074971684072E-4</v>
      </c>
      <c r="AA69" s="26">
        <v>1.19534640817918E-3</v>
      </c>
      <c r="AB69" s="26">
        <v>1.39348536013756E-3</v>
      </c>
      <c r="AC69" s="26">
        <v>1.52144692011703E-3</v>
      </c>
      <c r="AD69" s="26">
        <v>1.16904067506667E-3</v>
      </c>
      <c r="AE69" s="26">
        <v>1.4016243451222001E-3</v>
      </c>
      <c r="AF69" s="26">
        <v>1.5170001210360301E-3</v>
      </c>
      <c r="AG69" s="26">
        <v>1.3663239716097781E-3</v>
      </c>
      <c r="AH69" s="26">
        <v>1.3958528745774E-4</v>
      </c>
      <c r="AI69" s="26">
        <v>2.5155720966253598E-3</v>
      </c>
      <c r="AJ69" s="26">
        <v>2.8954710452384798E-3</v>
      </c>
      <c r="AK69" s="26">
        <v>3.1536009150701701E-3</v>
      </c>
      <c r="AL69" s="26">
        <v>2.5656862257555698E-3</v>
      </c>
      <c r="AM69" s="26">
        <v>2.9769250840638501E-3</v>
      </c>
      <c r="AN69" s="26">
        <v>3.2600203282514401E-3</v>
      </c>
      <c r="AO69" s="26">
        <v>2.8945459491674778E-3</v>
      </c>
      <c r="AP69" s="26">
        <v>2.7665805409923149E-4</v>
      </c>
      <c r="AQ69" s="26">
        <v>2.2354745900662501E-3</v>
      </c>
      <c r="AR69" s="26">
        <v>2.5172542339507199E-3</v>
      </c>
      <c r="AS69" s="26">
        <v>2.6959354320332798E-3</v>
      </c>
      <c r="AT69" s="26">
        <v>2.1604047799802101E-3</v>
      </c>
      <c r="AU69" s="26">
        <v>2.4219519357150401E-3</v>
      </c>
      <c r="AV69" s="26">
        <v>2.6109148431301302E-3</v>
      </c>
      <c r="AW69" s="26">
        <v>2.4403226358126052E-3</v>
      </c>
      <c r="AX69" s="26">
        <v>1.9192545604274026E-4</v>
      </c>
      <c r="AY69" s="26">
        <v>1.0012746211499699E-3</v>
      </c>
      <c r="AZ69" s="26">
        <v>1.2131368858975099E-3</v>
      </c>
      <c r="BA69" s="26">
        <v>1.3564180266082799E-3</v>
      </c>
      <c r="BB69" s="26">
        <v>9.4507574858212703E-4</v>
      </c>
      <c r="BC69" s="26">
        <v>1.10483981982654E-3</v>
      </c>
      <c r="BD69" s="26">
        <v>1.25842297521928E-3</v>
      </c>
      <c r="BE69" s="26">
        <v>1.1465280128806178E-3</v>
      </c>
      <c r="BF69" s="26">
        <v>1.440083970146124E-4</v>
      </c>
      <c r="BG69" s="26">
        <v>3.50387445328479E-3</v>
      </c>
      <c r="BH69" s="26">
        <v>4.36015486698963E-3</v>
      </c>
      <c r="BI69" s="26">
        <v>4.0094901166695196E-3</v>
      </c>
      <c r="BJ69" s="26">
        <v>3.2210579469406802E-3</v>
      </c>
      <c r="BK69" s="26">
        <v>3.65131144705387E-3</v>
      </c>
      <c r="BL69" s="26">
        <v>3.9597124183453E-3</v>
      </c>
      <c r="BM69" s="26">
        <v>3.7842668748806312E-3</v>
      </c>
      <c r="BN69" s="26">
        <v>3.7118166693392632E-4</v>
      </c>
    </row>
    <row r="70" spans="1:66" s="26" customFormat="1" ht="13.5" customHeight="1" x14ac:dyDescent="0.2">
      <c r="A70" s="34"/>
      <c r="B70" s="51" t="s">
        <v>70</v>
      </c>
      <c r="C70" s="25">
        <v>8.7086012440153095E-4</v>
      </c>
      <c r="D70" s="26">
        <v>1.0920381371451501E-3</v>
      </c>
      <c r="E70" s="26">
        <v>1.2371192554421399E-3</v>
      </c>
      <c r="F70" s="26">
        <v>8.5958209774304305E-4</v>
      </c>
      <c r="G70" s="26">
        <v>1.08005902551184E-3</v>
      </c>
      <c r="H70" s="26">
        <v>1.22634327203457E-3</v>
      </c>
      <c r="I70" s="26">
        <v>1.0610003187130456E-3</v>
      </c>
      <c r="J70" s="26">
        <v>1.5077872628296436E-4</v>
      </c>
      <c r="K70" s="26">
        <v>8.9931894719057898E-4</v>
      </c>
      <c r="L70" s="26">
        <v>1.1131236613349E-3</v>
      </c>
      <c r="M70" s="26">
        <v>1.22677473648082E-3</v>
      </c>
      <c r="N70" s="26">
        <v>9.2977255871318199E-4</v>
      </c>
      <c r="O70" s="26">
        <v>1.1525280930924E-3</v>
      </c>
      <c r="P70" s="26">
        <v>1.3235208417837899E-3</v>
      </c>
      <c r="Q70" s="26">
        <v>1.1075064730992786E-3</v>
      </c>
      <c r="R70" s="26">
        <v>1.5158991581768996E-4</v>
      </c>
      <c r="S70" s="26">
        <v>9.3025789497673398E-4</v>
      </c>
      <c r="T70" s="26">
        <v>1.10888167404553E-3</v>
      </c>
      <c r="U70" s="26">
        <v>1.24787680801333E-3</v>
      </c>
      <c r="V70" s="26">
        <v>1.0149451432188499E-3</v>
      </c>
      <c r="W70" s="26">
        <v>1.20433119838026E-3</v>
      </c>
      <c r="X70" s="26">
        <v>1.33234596949194E-3</v>
      </c>
      <c r="Y70" s="26">
        <v>1.139773114687774E-3</v>
      </c>
      <c r="Z70" s="26">
        <v>1.374599274604927E-4</v>
      </c>
      <c r="AA70" s="26">
        <v>9.0121093224823298E-4</v>
      </c>
      <c r="AB70" s="26">
        <v>1.1004055897971901E-3</v>
      </c>
      <c r="AC70" s="26">
        <v>1.2485383527382501E-3</v>
      </c>
      <c r="AD70" s="26">
        <v>8.9007820075678997E-4</v>
      </c>
      <c r="AE70" s="26">
        <v>1.1627193389615799E-3</v>
      </c>
      <c r="AF70" s="26">
        <v>1.2788516609205699E-3</v>
      </c>
      <c r="AG70" s="26">
        <v>1.0969673459037689E-3</v>
      </c>
      <c r="AH70" s="26">
        <v>1.535765347424639E-4</v>
      </c>
      <c r="AI70" s="26">
        <v>1.9591196649479102E-3</v>
      </c>
      <c r="AJ70" s="26">
        <v>2.4539484855702698E-3</v>
      </c>
      <c r="AK70" s="26">
        <v>2.8238294005033999E-3</v>
      </c>
      <c r="AL70" s="26">
        <v>1.9901041338570699E-3</v>
      </c>
      <c r="AM70" s="26">
        <v>2.5308490700415099E-3</v>
      </c>
      <c r="AN70" s="26">
        <v>2.9025230598486501E-3</v>
      </c>
      <c r="AO70" s="26">
        <v>2.4433956357948015E-3</v>
      </c>
      <c r="AP70" s="26">
        <v>3.6589700470607625E-4</v>
      </c>
      <c r="AQ70" s="26">
        <v>1.7418821226449701E-3</v>
      </c>
      <c r="AR70" s="26">
        <v>2.1133993903991702E-3</v>
      </c>
      <c r="AS70" s="26">
        <v>2.43453645804024E-3</v>
      </c>
      <c r="AT70" s="26">
        <v>1.66697002596607E-3</v>
      </c>
      <c r="AU70" s="26">
        <v>1.95971854125929E-3</v>
      </c>
      <c r="AV70" s="26">
        <v>2.1733590225646499E-3</v>
      </c>
      <c r="AW70" s="26">
        <v>2.0149775934790652E-3</v>
      </c>
      <c r="AX70" s="26">
        <v>2.6126140616525328E-4</v>
      </c>
      <c r="AY70" s="26">
        <v>9.0358730914260796E-4</v>
      </c>
      <c r="AZ70" s="26">
        <v>1.13271806382201E-3</v>
      </c>
      <c r="BA70" s="26">
        <v>1.2946652224471199E-3</v>
      </c>
      <c r="BB70" s="26">
        <v>8.2854263039408202E-4</v>
      </c>
      <c r="BC70" s="26">
        <v>1.0081913185675301E-3</v>
      </c>
      <c r="BD70" s="26">
        <v>1.1466241633650001E-3</v>
      </c>
      <c r="BE70" s="26">
        <v>1.0523881179563919E-3</v>
      </c>
      <c r="BF70" s="26">
        <v>1.5718002836413481E-4</v>
      </c>
      <c r="BG70" s="26">
        <v>2.4206411781436499E-3</v>
      </c>
      <c r="BH70" s="26">
        <v>3.3890582939095299E-3</v>
      </c>
      <c r="BI70" s="26">
        <v>2.9881240240298701E-3</v>
      </c>
      <c r="BJ70" s="26">
        <v>2.26539142557243E-3</v>
      </c>
      <c r="BK70" s="26">
        <v>2.7507100219501999E-3</v>
      </c>
      <c r="BL70" s="26">
        <v>3.14741324845656E-3</v>
      </c>
      <c r="BM70" s="26">
        <v>2.8268896986770402E-3</v>
      </c>
      <c r="BN70" s="26">
        <v>3.9388807576563992E-4</v>
      </c>
    </row>
    <row r="71" spans="1:66" s="29" customFormat="1" ht="13.5" customHeight="1" x14ac:dyDescent="0.2">
      <c r="A71" s="34"/>
      <c r="B71" s="51" t="s">
        <v>71</v>
      </c>
      <c r="C71" s="28">
        <v>1.8850059990128899E-3</v>
      </c>
      <c r="D71" s="29">
        <v>2.0661788037936901E-3</v>
      </c>
      <c r="E71" s="29">
        <v>2.1610592019160901E-3</v>
      </c>
      <c r="F71" s="29">
        <v>1.8722347644202801E-3</v>
      </c>
      <c r="G71" s="29">
        <v>2.0234520714083699E-3</v>
      </c>
      <c r="H71" s="29">
        <v>2.1297176877615701E-3</v>
      </c>
      <c r="I71" s="29">
        <v>2.022941421385482E-3</v>
      </c>
      <c r="J71" s="29">
        <v>1.1112013135912146E-4</v>
      </c>
      <c r="K71" s="29">
        <v>1.86361373417284E-3</v>
      </c>
      <c r="L71" s="29">
        <v>2.03010314394575E-3</v>
      </c>
      <c r="M71" s="29">
        <v>2.1223591755475E-3</v>
      </c>
      <c r="N71" s="29">
        <v>1.8635601009280799E-3</v>
      </c>
      <c r="O71" s="29">
        <v>2.02005003787903E-3</v>
      </c>
      <c r="P71" s="29">
        <v>2.15259054007575E-3</v>
      </c>
      <c r="Q71" s="29">
        <v>2.0087127887581584E-3</v>
      </c>
      <c r="R71" s="29">
        <v>1.1278698764559739E-4</v>
      </c>
      <c r="S71" s="29">
        <v>1.7883201940695401E-3</v>
      </c>
      <c r="T71" s="29">
        <v>1.9360539445932501E-3</v>
      </c>
      <c r="U71" s="29">
        <v>2.0472005012459201E-3</v>
      </c>
      <c r="V71" s="29">
        <v>1.8051887550615199E-3</v>
      </c>
      <c r="W71" s="29">
        <v>1.95604777584691E-3</v>
      </c>
      <c r="X71" s="29">
        <v>2.05365198308613E-3</v>
      </c>
      <c r="Y71" s="29">
        <v>1.9310771923172116E-3</v>
      </c>
      <c r="Z71" s="29">
        <v>1.043910592411957E-4</v>
      </c>
      <c r="AA71" s="29">
        <v>1.7801928176383801E-3</v>
      </c>
      <c r="AB71" s="29">
        <v>1.9287202126719201E-3</v>
      </c>
      <c r="AC71" s="29">
        <v>2.0482857964323402E-3</v>
      </c>
      <c r="AD71" s="29">
        <v>1.8060495693117699E-3</v>
      </c>
      <c r="AE71" s="29">
        <v>1.9904129764847802E-3</v>
      </c>
      <c r="AF71" s="29">
        <v>2.0769033546184801E-3</v>
      </c>
      <c r="AG71" s="29">
        <v>1.9384274545262783E-3</v>
      </c>
      <c r="AH71" s="29">
        <v>1.1299207939447357E-4</v>
      </c>
      <c r="AI71" s="29">
        <v>2.43185648087533E-3</v>
      </c>
      <c r="AJ71" s="29">
        <v>2.8003211237294999E-3</v>
      </c>
      <c r="AK71" s="29">
        <v>3.1511556994169602E-3</v>
      </c>
      <c r="AL71" s="29">
        <v>2.3662719787996898E-3</v>
      </c>
      <c r="AM71" s="29">
        <v>2.7807800210770499E-3</v>
      </c>
      <c r="AN71" s="29">
        <v>3.1066804486104601E-3</v>
      </c>
      <c r="AO71" s="29">
        <v>2.772844292084832E-3</v>
      </c>
      <c r="AP71" s="29">
        <v>2.9915374690303901E-4</v>
      </c>
      <c r="AQ71" s="29">
        <v>2.4462812558095899E-3</v>
      </c>
      <c r="AR71" s="29">
        <v>2.7232722663768499E-3</v>
      </c>
      <c r="AS71" s="29">
        <v>2.9648295793478501E-3</v>
      </c>
      <c r="AT71" s="29">
        <v>2.3330343179132698E-3</v>
      </c>
      <c r="AU71" s="29">
        <v>2.53690321151382E-3</v>
      </c>
      <c r="AV71" s="29">
        <v>2.71257557889214E-3</v>
      </c>
      <c r="AW71" s="29">
        <v>2.6194827016422536E-3</v>
      </c>
      <c r="AX71" s="29">
        <v>2.0719307141440482E-4</v>
      </c>
      <c r="AY71" s="29">
        <v>1.9399130994086999E-3</v>
      </c>
      <c r="AZ71" s="29">
        <v>2.0874740367841601E-3</v>
      </c>
      <c r="BA71" s="29">
        <v>2.2414016395867998E-3</v>
      </c>
      <c r="BB71" s="29">
        <v>1.90095852854952E-3</v>
      </c>
      <c r="BC71" s="29">
        <v>2.0318484201841602E-3</v>
      </c>
      <c r="BD71" s="29">
        <v>2.1519351361833101E-3</v>
      </c>
      <c r="BE71" s="29">
        <v>2.0589218101161083E-3</v>
      </c>
      <c r="BF71" s="29">
        <v>1.1734140831165288E-4</v>
      </c>
      <c r="BG71" s="29">
        <v>2.54815017447854E-3</v>
      </c>
      <c r="BH71" s="29">
        <v>3.2710176499109898E-3</v>
      </c>
      <c r="BI71" s="29">
        <v>2.9582843624959298E-3</v>
      </c>
      <c r="BJ71" s="29">
        <v>2.5401538875378499E-3</v>
      </c>
      <c r="BK71" s="29">
        <v>2.91909228770393E-3</v>
      </c>
      <c r="BL71" s="29">
        <v>3.2456684430353299E-3</v>
      </c>
      <c r="BM71" s="29">
        <v>2.9137278008604284E-3</v>
      </c>
      <c r="BN71" s="29">
        <v>2.9242069029969257E-4</v>
      </c>
    </row>
    <row r="72" spans="1:66" s="31" customFormat="1" ht="13.5" customHeight="1" thickBot="1" x14ac:dyDescent="0.25">
      <c r="A72" s="34"/>
      <c r="B72" s="177" t="s">
        <v>72</v>
      </c>
      <c r="C72" s="30">
        <v>4.9149222960467396E-3</v>
      </c>
      <c r="D72" s="31">
        <v>5.0806298190241303E-3</v>
      </c>
      <c r="E72" s="31">
        <v>5.1350340600606597E-3</v>
      </c>
      <c r="F72" s="31">
        <v>4.8577067147068899E-3</v>
      </c>
      <c r="G72" s="31">
        <v>4.9891433854146799E-3</v>
      </c>
      <c r="H72" s="31">
        <v>5.0708349014827502E-3</v>
      </c>
      <c r="I72" s="31">
        <v>5.0080451961226416E-3</v>
      </c>
      <c r="J72" s="31">
        <v>9.7440629878069369E-5</v>
      </c>
      <c r="K72" s="31">
        <v>4.8035273997891204E-3</v>
      </c>
      <c r="L72" s="31">
        <v>4.9426460607797703E-3</v>
      </c>
      <c r="M72" s="31">
        <v>4.97970428912112E-3</v>
      </c>
      <c r="N72" s="31">
        <v>4.6722840783641603E-3</v>
      </c>
      <c r="O72" s="31">
        <v>4.7950320520735099E-3</v>
      </c>
      <c r="P72" s="31">
        <v>4.9290640003744101E-3</v>
      </c>
      <c r="Q72" s="31">
        <v>4.853709646750348E-3</v>
      </c>
      <c r="R72" s="31">
        <v>1.0672329419893919E-4</v>
      </c>
      <c r="S72" s="31">
        <v>4.4189026981064196E-3</v>
      </c>
      <c r="T72" s="31">
        <v>4.5207101752770002E-3</v>
      </c>
      <c r="U72" s="31">
        <v>4.6252900765838901E-3</v>
      </c>
      <c r="V72" s="31">
        <v>4.3694778849976499E-3</v>
      </c>
      <c r="W72" s="31">
        <v>4.4932898904096403E-3</v>
      </c>
      <c r="X72" s="31">
        <v>4.5748036161410302E-3</v>
      </c>
      <c r="Y72" s="31">
        <v>4.5004123902526042E-3</v>
      </c>
      <c r="Z72" s="31">
        <v>8.6966368685134933E-5</v>
      </c>
      <c r="AA72" s="31">
        <v>4.4025330653870796E-3</v>
      </c>
      <c r="AB72" s="31">
        <v>4.4969309660925199E-3</v>
      </c>
      <c r="AC72" s="31">
        <v>4.6177395398365201E-3</v>
      </c>
      <c r="AD72" s="31">
        <v>4.5108183264123596E-3</v>
      </c>
      <c r="AE72" s="31">
        <v>4.6748226843269002E-3</v>
      </c>
      <c r="AF72" s="31">
        <v>4.7619001758097603E-3</v>
      </c>
      <c r="AG72" s="31">
        <v>4.57745745964419E-3</v>
      </c>
      <c r="AH72" s="31">
        <v>1.201704223568227E-4</v>
      </c>
      <c r="AI72" s="31">
        <v>5.0349864593984203E-3</v>
      </c>
      <c r="AJ72" s="31">
        <v>5.3627882158985996E-3</v>
      </c>
      <c r="AK72" s="31">
        <v>5.8838926094750797E-3</v>
      </c>
      <c r="AL72" s="31">
        <v>4.7694020148551898E-3</v>
      </c>
      <c r="AM72" s="31">
        <v>5.13330160597519E-3</v>
      </c>
      <c r="AN72" s="31">
        <v>5.3913063118112402E-3</v>
      </c>
      <c r="AO72" s="31">
        <v>5.262612869568954E-3</v>
      </c>
      <c r="AP72" s="31">
        <v>3.4746168853872172E-4</v>
      </c>
      <c r="AQ72" s="31">
        <v>5.4700514738487997E-3</v>
      </c>
      <c r="AR72" s="31">
        <v>5.66447124488903E-3</v>
      </c>
      <c r="AS72" s="31">
        <v>6.13018086773124E-3</v>
      </c>
      <c r="AT72" s="31">
        <v>5.2323125114756399E-3</v>
      </c>
      <c r="AU72" s="31">
        <v>5.36426173870325E-3</v>
      </c>
      <c r="AV72" s="31">
        <v>5.53092417731889E-3</v>
      </c>
      <c r="AW72" s="31">
        <v>5.5653670023278088E-3</v>
      </c>
      <c r="AX72" s="31">
        <v>2.8591267097481801E-4</v>
      </c>
      <c r="AY72" s="31">
        <v>4.8815286809087899E-3</v>
      </c>
      <c r="AZ72" s="31">
        <v>4.9827384421239204E-3</v>
      </c>
      <c r="BA72" s="31">
        <v>5.1057044177864001E-3</v>
      </c>
      <c r="BB72" s="31">
        <v>4.8744581443385497E-3</v>
      </c>
      <c r="BC72" s="31">
        <v>4.9851865487750002E-3</v>
      </c>
      <c r="BD72" s="31">
        <v>5.1061159842225798E-3</v>
      </c>
      <c r="BE72" s="31">
        <v>4.9892887030258733E-3</v>
      </c>
      <c r="BF72" s="31">
        <v>9.3147951701864635E-5</v>
      </c>
      <c r="BG72" s="31">
        <v>4.8860251562423702E-3</v>
      </c>
      <c r="BH72" s="31">
        <v>5.4443209004961099E-3</v>
      </c>
      <c r="BI72" s="31">
        <v>5.1756883084222204E-3</v>
      </c>
      <c r="BJ72" s="31">
        <v>5.0391513817254503E-3</v>
      </c>
      <c r="BK72" s="31">
        <v>5.3077672830404796E-3</v>
      </c>
      <c r="BL72" s="31">
        <v>5.8217048866376301E-3</v>
      </c>
      <c r="BM72" s="31">
        <v>5.2791096527607098E-3</v>
      </c>
      <c r="BN72" s="31">
        <v>3.014733187983025E-4</v>
      </c>
    </row>
    <row r="73" spans="1:66" x14ac:dyDescent="0.2">
      <c r="A73" s="13"/>
      <c r="B73" s="176"/>
    </row>
    <row r="74" spans="1:66" x14ac:dyDescent="0.2">
      <c r="A74" s="13"/>
      <c r="B74" s="176"/>
    </row>
    <row r="75" spans="1:66" x14ac:dyDescent="0.2">
      <c r="A75" s="13"/>
      <c r="B75" s="176"/>
    </row>
    <row r="76" spans="1:66" x14ac:dyDescent="0.2">
      <c r="A76" s="13"/>
      <c r="B76" s="176"/>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257</v>
      </c>
      <c r="D3" s="58">
        <f>LARGE(O30:O250,1)</f>
        <v>11.230866565665442</v>
      </c>
      <c r="E3" s="58"/>
      <c r="F3" s="58">
        <f>LARGE(D6:H6,1)</f>
        <v>11.230866565665442</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2.5195377239844707</v>
      </c>
      <c r="C4" s="80" t="s">
        <v>257</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1.0870264040350353</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2.3961014852009965</v>
      </c>
      <c r="C6" s="86"/>
      <c r="D6" s="75">
        <v>11.230866565665442</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19.881583082518095</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199</v>
      </c>
      <c r="E9" s="58">
        <f>LARGE(O30:O250,1)</f>
        <v>11.230866565665442</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99.977800000000045</v>
      </c>
      <c r="C10" s="93"/>
      <c r="D10" s="181"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1">
        <v>91</v>
      </c>
      <c r="E11" s="182">
        <v>4</v>
      </c>
      <c r="F11" s="2"/>
      <c r="G11" s="73">
        <f>(((2.095-1)/(11-1))*(513.74-43.91))+43.91</f>
        <v>95.356385000000017</v>
      </c>
      <c r="H11" s="174"/>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741.77055030013491</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219.75427032351175</v>
      </c>
      <c r="C15" s="86"/>
      <c r="D15" s="81" t="s">
        <v>22</v>
      </c>
      <c r="E15" s="82">
        <f>10^((SUMIF(V30:V250, "&gt;0")+SUMIF(V30:V250, "&lt;0"))/100)</f>
        <v>172.12434642038247</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207.88069173910196</v>
      </c>
      <c r="C16" s="86"/>
      <c r="D16" s="84" t="s">
        <v>23</v>
      </c>
      <c r="E16" s="85">
        <f>10^(SQRT((SUMIF(W30:W250, "&gt;0")+SUMIF(W30:W250, "&lt;0"))/100))</f>
        <v>2.1870270120884219</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4.526178914649134</v>
      </c>
      <c r="C17" s="95"/>
      <c r="D17" s="84" t="s">
        <v>24</v>
      </c>
      <c r="E17" s="85">
        <f>(SUMIF(X30:X250, "&gt;0")+SUMIF(X30:X250, "&lt;0"))/((100)*(LOG(E16))^3)</f>
        <v>-2.6548986770576102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26.847997075856497</v>
      </c>
      <c r="D18" s="84" t="s">
        <v>25</v>
      </c>
      <c r="E18" s="85">
        <f>(SUMIF(Y30:Y250, "&gt;0")+SUMIF(Y30:Y250, "&lt;0"))/((100)*(LOG(E16))^4)</f>
        <v>20.456986697605018</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23.847997075856497</v>
      </c>
      <c r="C19" s="105"/>
      <c r="D19" s="88" t="s">
        <v>26</v>
      </c>
      <c r="E19" s="104">
        <f>E18-3</f>
        <v>17.456986697605018</v>
      </c>
      <c r="F19" s="106"/>
      <c r="G19" s="2"/>
      <c r="H19" s="175"/>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7"/>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0.19004218936603917</v>
      </c>
      <c r="F30" s="162">
        <f>(G30*100)/$A$10</f>
        <v>0.19004218936603917</v>
      </c>
      <c r="G30" s="162">
        <v>0.19</v>
      </c>
      <c r="H30" s="168">
        <f>A30*1000</f>
        <v>1909</v>
      </c>
      <c r="I30" s="162">
        <f t="shared" ref="I30:I93" si="0">D30*F30</f>
        <v>0</v>
      </c>
      <c r="J30" s="165">
        <f>(F30)*(D30-$B$4)^2</f>
        <v>1.2064011861536865</v>
      </c>
      <c r="K30" s="165">
        <f>(F30)*(D30-$B$4)^3</f>
        <v>-3.0395732987738251</v>
      </c>
      <c r="L30" s="165">
        <f>(F30)*(D30-$B$4)^4</f>
        <v>7.6583195910765731</v>
      </c>
      <c r="M30" s="185"/>
      <c r="N30" s="162"/>
      <c r="O30" s="166"/>
      <c r="P30" s="2"/>
      <c r="Q30" s="162">
        <f>(B30*1000)*F30</f>
        <v>0</v>
      </c>
      <c r="R30" s="165">
        <f>(F30)*((B30*1000)-$B$15)^2</f>
        <v>9177.5058781345651</v>
      </c>
      <c r="S30" s="165">
        <f>(F30)*((B30*1000)-$B$15)^3</f>
        <v>-2016796.1076392012</v>
      </c>
      <c r="T30" s="165">
        <f>(F30)*((B30*1000)-$B$15)^4</f>
        <v>443199557.02555132</v>
      </c>
      <c r="U30" s="68"/>
      <c r="V30" s="148">
        <f>U30*F30</f>
        <v>0</v>
      </c>
      <c r="W30" s="167">
        <f>(F30)*(U30-LOG($E$15))^2</f>
        <v>0.95001915800447301</v>
      </c>
      <c r="X30" s="167">
        <f>(F30)*(U30-LOG($E$15))^3</f>
        <v>-2.1240930232599622</v>
      </c>
      <c r="Y30" s="167">
        <f>(F30)*(U30-LOG($E$15))^4</f>
        <v>4.749137039445265</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0.40008881971797722</v>
      </c>
      <c r="F31" s="162">
        <f t="shared" ref="F31:F94" si="3">(G31*100)/$A$10</f>
        <v>0.21004663035193805</v>
      </c>
      <c r="G31" s="162">
        <v>0.21</v>
      </c>
      <c r="H31" s="168">
        <f t="shared" ref="H31:H94" si="4">A31*1000</f>
        <v>1739</v>
      </c>
      <c r="I31" s="162">
        <f t="shared" si="0"/>
        <v>-0.18180323903463247</v>
      </c>
      <c r="J31" s="165">
        <f t="shared" ref="J31:J94" si="5">(F31)*(D31-$B$4)^2</f>
        <v>2.4068685470994402</v>
      </c>
      <c r="K31" s="165">
        <f t="shared" ref="K31:K94" si="6">(F31)*(D31-$B$4)^3</f>
        <v>-8.1474311287589636</v>
      </c>
      <c r="L31" s="165">
        <f t="shared" ref="L31:L94" si="7">(F31)*(D31-$B$4)^4</f>
        <v>27.579667397235728</v>
      </c>
      <c r="M31" s="185">
        <f>((2^(-D31))*1000)</f>
        <v>1822.0183862958136</v>
      </c>
      <c r="N31" s="162">
        <v>1.5609982597245093</v>
      </c>
      <c r="O31" s="166">
        <f>(N31*100)/$A$13</f>
        <v>0.21044219928829727</v>
      </c>
      <c r="P31" s="107"/>
      <c r="Q31" s="162">
        <f t="shared" ref="Q31:Q94" si="8">(B31*1000)*F31</f>
        <v>383.12505376193502</v>
      </c>
      <c r="R31" s="165">
        <f t="shared" ref="R31:R94" si="9">(F31)*((B31*1000)-$B$15)^2</f>
        <v>540576.92392601352</v>
      </c>
      <c r="S31" s="165">
        <f t="shared" ref="S31:S94" si="10">(F31)*((B31*1000)-$B$15)^3</f>
        <v>867218221.76995909</v>
      </c>
      <c r="T31" s="165">
        <f t="shared" ref="T31:T94" si="11">(F31)*((B31*1000)-$B$15)^4</f>
        <v>1391231128972.0947</v>
      </c>
      <c r="U31" s="68">
        <f t="shared" ref="U31:U94" si="12">LOG(((2^(-D31))*1000),10)</f>
        <v>3.2605527551981894</v>
      </c>
      <c r="V31" s="148">
        <f t="shared" ref="V31:V94" si="13">U31*F31</f>
        <v>0.68486811931410729</v>
      </c>
      <c r="W31" s="165">
        <f t="shared" ref="W31:W94" si="14">(F31)*(U31-LOG($E$15))^2</f>
        <v>0.22055558010274137</v>
      </c>
      <c r="X31" s="165">
        <f t="shared" ref="X31:X94" si="15">(F31)*(U31-LOG($E$15))^3</f>
        <v>0.22600560795884989</v>
      </c>
      <c r="Y31" s="165">
        <f t="shared" ref="Y31:Y94" si="16">(F31)*(U31-LOG($E$15))^4</f>
        <v>0.23159030846127512</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0.64014211154876355</v>
      </c>
      <c r="F32" s="162">
        <f t="shared" si="3"/>
        <v>0.24005329183078633</v>
      </c>
      <c r="G32" s="162">
        <v>0.24</v>
      </c>
      <c r="H32" s="168">
        <f t="shared" si="4"/>
        <v>1584</v>
      </c>
      <c r="I32" s="162">
        <f t="shared" si="0"/>
        <v>-0.1754585839730847</v>
      </c>
      <c r="J32" s="165">
        <f t="shared" si="5"/>
        <v>2.5362695595656666</v>
      </c>
      <c r="K32" s="165">
        <f t="shared" si="6"/>
        <v>-8.2440246385878897</v>
      </c>
      <c r="L32" s="165">
        <f t="shared" si="7"/>
        <v>26.796813448048059</v>
      </c>
      <c r="M32" s="185">
        <f t="shared" ref="M32:M95" si="18">((2^(-D32))*1000)</f>
        <v>1659.6915376057084</v>
      </c>
      <c r="N32" s="162">
        <v>1.7823234018574299</v>
      </c>
      <c r="O32" s="166">
        <f t="shared" ref="O32:O95" si="19">(N32*100)/$A$13</f>
        <v>0.2402796122245979</v>
      </c>
      <c r="P32" s="107"/>
      <c r="Q32" s="162">
        <f t="shared" si="8"/>
        <v>398.84854437685152</v>
      </c>
      <c r="R32" s="165">
        <f t="shared" si="9"/>
        <v>498982.1538078388</v>
      </c>
      <c r="S32" s="165">
        <f t="shared" si="10"/>
        <v>719405389.43722832</v>
      </c>
      <c r="T32" s="165">
        <f t="shared" si="11"/>
        <v>1037199648127.3752</v>
      </c>
      <c r="U32" s="68">
        <f t="shared" si="12"/>
        <v>3.2200273796280934</v>
      </c>
      <c r="V32" s="148">
        <f t="shared" si="13"/>
        <v>0.77297817226498489</v>
      </c>
      <c r="W32" s="165">
        <f t="shared" si="14"/>
        <v>0.2325204825974653</v>
      </c>
      <c r="X32" s="165">
        <f t="shared" si="15"/>
        <v>0.22884318870545245</v>
      </c>
      <c r="Y32" s="165">
        <f t="shared" si="16"/>
        <v>0.22522405093894379</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0.92020428535134768</v>
      </c>
      <c r="F33" s="162">
        <f t="shared" si="3"/>
        <v>0.28006217380258408</v>
      </c>
      <c r="G33" s="162">
        <v>0.28000000000000003</v>
      </c>
      <c r="H33" s="168">
        <f t="shared" si="4"/>
        <v>1443</v>
      </c>
      <c r="I33" s="162">
        <f t="shared" si="0"/>
        <v>-0.16700718452949423</v>
      </c>
      <c r="J33" s="165">
        <f t="shared" si="5"/>
        <v>2.7190062106266799</v>
      </c>
      <c r="K33" s="165">
        <f t="shared" si="6"/>
        <v>-8.472041445071973</v>
      </c>
      <c r="L33" s="165">
        <f t="shared" si="7"/>
        <v>26.397691173524137</v>
      </c>
      <c r="M33" s="185">
        <f t="shared" si="18"/>
        <v>1511.8571361077738</v>
      </c>
      <c r="N33" s="162">
        <v>2.0822306131501187</v>
      </c>
      <c r="O33" s="166">
        <f t="shared" si="19"/>
        <v>0.28071087647084497</v>
      </c>
      <c r="P33" s="107"/>
      <c r="Q33" s="162">
        <f t="shared" si="8"/>
        <v>423.87410005021098</v>
      </c>
      <c r="R33" s="165">
        <f t="shared" si="9"/>
        <v>468761.90879947506</v>
      </c>
      <c r="S33" s="165">
        <f t="shared" si="10"/>
        <v>606458717.74432027</v>
      </c>
      <c r="T33" s="165">
        <f t="shared" si="11"/>
        <v>784603376306.79297</v>
      </c>
      <c r="U33" s="68">
        <f t="shared" si="12"/>
        <v>3.1795107541734842</v>
      </c>
      <c r="V33" s="148">
        <f t="shared" si="13"/>
        <v>0.89046069344251955</v>
      </c>
      <c r="W33" s="165">
        <f t="shared" si="14"/>
        <v>0.24939820657880021</v>
      </c>
      <c r="X33" s="165">
        <f t="shared" si="15"/>
        <v>0.23534921903019523</v>
      </c>
      <c r="Y33" s="165">
        <f t="shared" si="16"/>
        <v>0.22209163272640431</v>
      </c>
      <c r="Z33" s="2"/>
    </row>
    <row r="34" spans="1:26" ht="13.5" customHeight="1" x14ac:dyDescent="0.2">
      <c r="A34" s="162">
        <v>1.3140000000000001</v>
      </c>
      <c r="B34" s="7">
        <f t="shared" si="20"/>
        <v>1.3785000000000001</v>
      </c>
      <c r="C34" s="7">
        <f t="shared" si="1"/>
        <v>-0.39396527566024264</v>
      </c>
      <c r="D34" s="163">
        <f t="shared" si="2"/>
        <v>-0.4615182877446769</v>
      </c>
      <c r="E34" s="164">
        <f t="shared" si="17"/>
        <v>1.2502775616186788</v>
      </c>
      <c r="F34" s="162">
        <f t="shared" si="3"/>
        <v>0.33007327626733118</v>
      </c>
      <c r="G34" s="162">
        <v>0.33</v>
      </c>
      <c r="H34" s="168">
        <f t="shared" si="4"/>
        <v>1314</v>
      </c>
      <c r="I34" s="162">
        <f t="shared" si="0"/>
        <v>-0.15233485329317439</v>
      </c>
      <c r="J34" s="165">
        <f t="shared" si="5"/>
        <v>2.9332605157064275</v>
      </c>
      <c r="K34" s="165">
        <f t="shared" si="6"/>
        <v>-8.7442138943143846</v>
      </c>
      <c r="L34" s="165">
        <f t="shared" si="7"/>
        <v>26.066991397491439</v>
      </c>
      <c r="M34" s="185">
        <f t="shared" si="18"/>
        <v>1376.9901960435304</v>
      </c>
      <c r="N34" s="162">
        <v>2.4430685330120721</v>
      </c>
      <c r="O34" s="166">
        <f t="shared" si="19"/>
        <v>0.32935636660468104</v>
      </c>
      <c r="P34" s="107"/>
      <c r="Q34" s="162">
        <f t="shared" si="8"/>
        <v>455.00601133451602</v>
      </c>
      <c r="R34" s="165">
        <f t="shared" si="9"/>
        <v>443186.63722781843</v>
      </c>
      <c r="S34" s="165">
        <f t="shared" si="10"/>
        <v>513540623.33741754</v>
      </c>
      <c r="T34" s="165">
        <f t="shared" si="11"/>
        <v>595063004307.63452</v>
      </c>
      <c r="U34" s="68">
        <f t="shared" si="12"/>
        <v>3.138930848158628</v>
      </c>
      <c r="V34" s="148">
        <f t="shared" si="13"/>
        <v>1.0360771890283109</v>
      </c>
      <c r="W34" s="165">
        <f t="shared" si="14"/>
        <v>0.26919750486608457</v>
      </c>
      <c r="X34" s="165">
        <f t="shared" si="15"/>
        <v>0.24310918270876386</v>
      </c>
      <c r="Y34" s="165">
        <f t="shared" si="16"/>
        <v>0.21954911783719591</v>
      </c>
      <c r="Z34" s="2"/>
    </row>
    <row r="35" spans="1:26" ht="12.75" customHeight="1" x14ac:dyDescent="0.2">
      <c r="A35" s="162">
        <v>1.1970000000000001</v>
      </c>
      <c r="B35" s="7">
        <f t="shared" si="20"/>
        <v>1.2555000000000001</v>
      </c>
      <c r="C35" s="7">
        <f t="shared" si="1"/>
        <v>-0.25942315228141505</v>
      </c>
      <c r="D35" s="163">
        <f t="shared" si="2"/>
        <v>-0.32669421397082887</v>
      </c>
      <c r="E35" s="164">
        <f t="shared" si="17"/>
        <v>1.6403641608437065</v>
      </c>
      <c r="F35" s="162">
        <f t="shared" si="3"/>
        <v>0.39008659922502781</v>
      </c>
      <c r="G35" s="162">
        <v>0.39</v>
      </c>
      <c r="H35" s="168">
        <f t="shared" si="4"/>
        <v>1197</v>
      </c>
      <c r="I35" s="162">
        <f t="shared" si="0"/>
        <v>-0.12743903491437419</v>
      </c>
      <c r="J35" s="165">
        <f t="shared" si="5"/>
        <v>3.1601056788690522</v>
      </c>
      <c r="K35" s="165">
        <f t="shared" si="6"/>
        <v>-8.9943937105110106</v>
      </c>
      <c r="L35" s="165">
        <f t="shared" si="7"/>
        <v>25.600130641400714</v>
      </c>
      <c r="M35" s="185">
        <f t="shared" si="18"/>
        <v>1254.1363562228792</v>
      </c>
      <c r="N35" s="162">
        <v>2.8993640759382746</v>
      </c>
      <c r="O35" s="166">
        <f t="shared" si="19"/>
        <v>0.39087074497162705</v>
      </c>
      <c r="P35" s="107"/>
      <c r="Q35" s="162">
        <f t="shared" si="8"/>
        <v>489.75372532702244</v>
      </c>
      <c r="R35" s="165">
        <f t="shared" si="9"/>
        <v>418472.89543458802</v>
      </c>
      <c r="S35" s="165">
        <f t="shared" si="10"/>
        <v>433431514.43173009</v>
      </c>
      <c r="T35" s="165">
        <f t="shared" si="11"/>
        <v>448924840179.87775</v>
      </c>
      <c r="U35" s="68">
        <f t="shared" si="12"/>
        <v>3.0983447578150862</v>
      </c>
      <c r="V35" s="148">
        <f t="shared" si="13"/>
        <v>1.2086227698027794</v>
      </c>
      <c r="W35" s="165">
        <f t="shared" si="14"/>
        <v>0.29018951024806006</v>
      </c>
      <c r="X35" s="165">
        <f t="shared" si="15"/>
        <v>0.25028916460442041</v>
      </c>
      <c r="Y35" s="165">
        <f t="shared" si="16"/>
        <v>0.21587501858640126</v>
      </c>
      <c r="Z35" s="2"/>
    </row>
    <row r="36" spans="1:26" x14ac:dyDescent="0.2">
      <c r="A36" s="162">
        <v>1.091</v>
      </c>
      <c r="B36" s="7">
        <f t="shared" si="20"/>
        <v>1.1440000000000001</v>
      </c>
      <c r="C36" s="7">
        <f t="shared" si="1"/>
        <v>-0.12565110166152013</v>
      </c>
      <c r="D36" s="163">
        <f t="shared" si="2"/>
        <v>-0.19253712697146758</v>
      </c>
      <c r="E36" s="164">
        <f t="shared" si="17"/>
        <v>2.0704596420405319</v>
      </c>
      <c r="F36" s="162">
        <f t="shared" si="3"/>
        <v>0.4300954811968255</v>
      </c>
      <c r="G36" s="162">
        <v>0.43</v>
      </c>
      <c r="H36" s="168">
        <f t="shared" si="4"/>
        <v>1091</v>
      </c>
      <c r="I36" s="162">
        <f t="shared" si="0"/>
        <v>-8.2809348273047631E-2</v>
      </c>
      <c r="J36" s="165">
        <f t="shared" si="5"/>
        <v>3.1635027964115028</v>
      </c>
      <c r="K36" s="165">
        <f t="shared" si="6"/>
        <v>-8.5796563750764196</v>
      </c>
      <c r="L36" s="165">
        <f t="shared" si="7"/>
        <v>23.26867028468855</v>
      </c>
      <c r="M36" s="185">
        <f t="shared" si="18"/>
        <v>1142.7716307294297</v>
      </c>
      <c r="N36" s="162">
        <v>3.215137087334599</v>
      </c>
      <c r="O36" s="166">
        <f t="shared" si="19"/>
        <v>0.43344091862823236</v>
      </c>
      <c r="P36" s="107"/>
      <c r="Q36" s="162">
        <f t="shared" si="8"/>
        <v>492.02923048916847</v>
      </c>
      <c r="R36" s="165">
        <f t="shared" si="9"/>
        <v>367400.53551373049</v>
      </c>
      <c r="S36" s="165">
        <f t="shared" si="10"/>
        <v>339568376.02942044</v>
      </c>
      <c r="T36" s="165">
        <f t="shared" si="11"/>
        <v>313844621478.37189</v>
      </c>
      <c r="U36" s="68">
        <f t="shared" si="12"/>
        <v>3.0579594504973762</v>
      </c>
      <c r="V36" s="148">
        <f t="shared" si="13"/>
        <v>1.3152145413420491</v>
      </c>
      <c r="W36" s="165">
        <f t="shared" si="14"/>
        <v>0.29069147247356669</v>
      </c>
      <c r="X36" s="165">
        <f t="shared" si="15"/>
        <v>0.23898244380506295</v>
      </c>
      <c r="Y36" s="165">
        <f t="shared" si="16"/>
        <v>0.19647156471792776</v>
      </c>
      <c r="Z36" s="2"/>
    </row>
    <row r="37" spans="1:26" x14ac:dyDescent="0.2">
      <c r="A37" s="162">
        <v>0.99360000000000004</v>
      </c>
      <c r="B37" s="7">
        <f t="shared" si="20"/>
        <v>1.0423</v>
      </c>
      <c r="C37" s="7">
        <f t="shared" si="1"/>
        <v>9.2629213289679192E-3</v>
      </c>
      <c r="D37" s="163">
        <f t="shared" si="2"/>
        <v>-5.8194090166276108E-2</v>
      </c>
      <c r="E37" s="164">
        <f t="shared" si="17"/>
        <v>2.5105573437303068</v>
      </c>
      <c r="F37" s="162">
        <f t="shared" si="3"/>
        <v>0.44009770168977491</v>
      </c>
      <c r="G37" s="162">
        <v>0.44</v>
      </c>
      <c r="H37" s="168">
        <f t="shared" si="4"/>
        <v>993.6</v>
      </c>
      <c r="I37" s="162">
        <f t="shared" si="0"/>
        <v>-2.5611085334105645E-2</v>
      </c>
      <c r="J37" s="165">
        <f t="shared" si="5"/>
        <v>2.9243177730469712</v>
      </c>
      <c r="K37" s="165">
        <f t="shared" si="6"/>
        <v>-7.5381069582696414</v>
      </c>
      <c r="L37" s="165">
        <f t="shared" si="7"/>
        <v>19.431218124802765</v>
      </c>
      <c r="M37" s="185">
        <f t="shared" si="18"/>
        <v>1041.1616589175765</v>
      </c>
      <c r="N37" s="162">
        <v>3.2620604732897447</v>
      </c>
      <c r="O37" s="166">
        <f t="shared" si="19"/>
        <v>0.43976678124655272</v>
      </c>
      <c r="P37" s="107"/>
      <c r="Q37" s="162">
        <f t="shared" si="8"/>
        <v>458.71383447125237</v>
      </c>
      <c r="R37" s="165">
        <f t="shared" si="9"/>
        <v>297761.9532135849</v>
      </c>
      <c r="S37" s="165">
        <f t="shared" si="10"/>
        <v>244922823.07596454</v>
      </c>
      <c r="T37" s="165">
        <f t="shared" si="11"/>
        <v>201460222221.4447</v>
      </c>
      <c r="U37" s="68">
        <f t="shared" si="12"/>
        <v>3.0175181667104227</v>
      </c>
      <c r="V37" s="148">
        <f t="shared" si="13"/>
        <v>1.3280028099764001</v>
      </c>
      <c r="W37" s="165">
        <f t="shared" si="14"/>
        <v>0.26890724518725106</v>
      </c>
      <c r="X37" s="165">
        <f t="shared" si="15"/>
        <v>0.21019830281899995</v>
      </c>
      <c r="Y37" s="165">
        <f t="shared" si="16"/>
        <v>0.16430693965579601</v>
      </c>
      <c r="Z37" s="2"/>
    </row>
    <row r="38" spans="1:26" x14ac:dyDescent="0.2">
      <c r="A38" s="162">
        <v>0.90510000000000002</v>
      </c>
      <c r="B38" s="7">
        <f t="shared" si="20"/>
        <v>0.94935000000000003</v>
      </c>
      <c r="C38" s="7">
        <f t="shared" si="1"/>
        <v>0.14385089768159096</v>
      </c>
      <c r="D38" s="163">
        <f t="shared" si="2"/>
        <v>7.6556909505279436E-2</v>
      </c>
      <c r="E38" s="164">
        <f t="shared" si="17"/>
        <v>2.9006439429553348</v>
      </c>
      <c r="F38" s="162">
        <f t="shared" si="3"/>
        <v>0.39008659922502781</v>
      </c>
      <c r="G38" s="162">
        <v>0.39</v>
      </c>
      <c r="H38" s="168">
        <f t="shared" si="4"/>
        <v>905.1</v>
      </c>
      <c r="I38" s="162">
        <f t="shared" si="0"/>
        <v>2.9863824476092662E-2</v>
      </c>
      <c r="J38" s="165">
        <f t="shared" si="5"/>
        <v>2.3280973889865848</v>
      </c>
      <c r="K38" s="165">
        <f t="shared" si="6"/>
        <v>-5.6874972555333256</v>
      </c>
      <c r="L38" s="165">
        <f t="shared" si="7"/>
        <v>13.894446677670967</v>
      </c>
      <c r="M38" s="185">
        <f t="shared" si="18"/>
        <v>948.31817445412275</v>
      </c>
      <c r="N38" s="162">
        <v>2.8983762873660686</v>
      </c>
      <c r="O38" s="166">
        <f t="shared" si="19"/>
        <v>0.39073757864791597</v>
      </c>
      <c r="P38" s="107"/>
      <c r="Q38" s="162">
        <f t="shared" si="8"/>
        <v>370.32871297428017</v>
      </c>
      <c r="R38" s="165">
        <f t="shared" si="9"/>
        <v>207646.96984455068</v>
      </c>
      <c r="S38" s="165">
        <f t="shared" si="10"/>
        <v>151498342.4788467</v>
      </c>
      <c r="T38" s="165">
        <f t="shared" si="11"/>
        <v>110532543725.63269</v>
      </c>
      <c r="U38" s="68">
        <f t="shared" si="12"/>
        <v>2.9769540738635776</v>
      </c>
      <c r="V38" s="148">
        <f t="shared" si="13"/>
        <v>1.1612698907225352</v>
      </c>
      <c r="W38" s="165">
        <f t="shared" si="14"/>
        <v>0.21425375984109771</v>
      </c>
      <c r="X38" s="165">
        <f t="shared" si="15"/>
        <v>0.15878598311446776</v>
      </c>
      <c r="Y38" s="165">
        <f t="shared" si="16"/>
        <v>0.11767816094488781</v>
      </c>
      <c r="Z38" s="2"/>
    </row>
    <row r="39" spans="1:26" x14ac:dyDescent="0.2">
      <c r="A39" s="162">
        <v>0.82450000000000001</v>
      </c>
      <c r="B39" s="7">
        <f t="shared" si="20"/>
        <v>0.86480000000000001</v>
      </c>
      <c r="C39" s="7">
        <f t="shared" si="1"/>
        <v>0.27840860122461997</v>
      </c>
      <c r="D39" s="163">
        <f t="shared" si="2"/>
        <v>0.21112974945310548</v>
      </c>
      <c r="E39" s="164">
        <f t="shared" si="17"/>
        <v>3.190708337250868</v>
      </c>
      <c r="F39" s="162">
        <f t="shared" si="3"/>
        <v>0.29006439429553343</v>
      </c>
      <c r="G39" s="162">
        <v>0.28999999999999998</v>
      </c>
      <c r="H39" s="168">
        <f t="shared" si="4"/>
        <v>824.5</v>
      </c>
      <c r="I39" s="162">
        <f t="shared" si="0"/>
        <v>6.1241222892882773E-2</v>
      </c>
      <c r="J39" s="165">
        <f t="shared" si="5"/>
        <v>1.5456798802286098</v>
      </c>
      <c r="K39" s="165">
        <f t="shared" si="6"/>
        <v>-3.5680597615924086</v>
      </c>
      <c r="L39" s="165">
        <f t="shared" si="7"/>
        <v>8.2365376072643972</v>
      </c>
      <c r="M39" s="185">
        <f t="shared" si="18"/>
        <v>863.86049220924554</v>
      </c>
      <c r="N39" s="162">
        <v>2.1556877581726588</v>
      </c>
      <c r="O39" s="166">
        <f t="shared" si="19"/>
        <v>0.2906138235469749</v>
      </c>
      <c r="P39" s="107"/>
      <c r="Q39" s="162">
        <f t="shared" si="8"/>
        <v>250.84768818677733</v>
      </c>
      <c r="R39" s="165">
        <f t="shared" si="9"/>
        <v>120691.15151405931</v>
      </c>
      <c r="S39" s="165">
        <f t="shared" si="10"/>
        <v>77851311.893881992</v>
      </c>
      <c r="T39" s="165">
        <f t="shared" si="11"/>
        <v>50217656286.860985</v>
      </c>
      <c r="U39" s="68">
        <f t="shared" si="12"/>
        <v>2.9364436124375941</v>
      </c>
      <c r="V39" s="148">
        <f t="shared" si="13"/>
        <v>0.85175773782469888</v>
      </c>
      <c r="W39" s="165">
        <f t="shared" si="14"/>
        <v>0.14237584344042226</v>
      </c>
      <c r="X39" s="165">
        <f t="shared" si="15"/>
        <v>9.9748702176825146E-2</v>
      </c>
      <c r="Y39" s="165">
        <f t="shared" si="16"/>
        <v>6.9884071240810586E-2</v>
      </c>
      <c r="Z39" s="2"/>
    </row>
    <row r="40" spans="1:26" x14ac:dyDescent="0.2">
      <c r="A40" s="162">
        <v>0.75109999999999999</v>
      </c>
      <c r="B40" s="7">
        <f t="shared" si="20"/>
        <v>0.78780000000000006</v>
      </c>
      <c r="C40" s="7">
        <f t="shared" si="1"/>
        <v>0.41292309673532346</v>
      </c>
      <c r="D40" s="163">
        <f t="shared" si="2"/>
        <v>0.34566584897997171</v>
      </c>
      <c r="E40" s="164">
        <f t="shared" si="17"/>
        <v>3.4007549676028059</v>
      </c>
      <c r="F40" s="162">
        <f t="shared" si="3"/>
        <v>0.21004663035193805</v>
      </c>
      <c r="G40" s="162">
        <v>0.21</v>
      </c>
      <c r="H40" s="168">
        <f t="shared" si="4"/>
        <v>751.1</v>
      </c>
      <c r="I40" s="162">
        <f t="shared" si="0"/>
        <v>7.2605946805984964E-2</v>
      </c>
      <c r="J40" s="165">
        <f t="shared" si="5"/>
        <v>0.9926213370132877</v>
      </c>
      <c r="K40" s="165">
        <f t="shared" si="6"/>
        <v>-2.157831607062549</v>
      </c>
      <c r="L40" s="165">
        <f t="shared" si="7"/>
        <v>4.6908494415890347</v>
      </c>
      <c r="M40" s="185">
        <f t="shared" si="18"/>
        <v>786.94469310110981</v>
      </c>
      <c r="N40" s="162">
        <v>1.5615166942006213</v>
      </c>
      <c r="O40" s="166">
        <f t="shared" si="19"/>
        <v>0.21051209077642688</v>
      </c>
      <c r="P40" s="107"/>
      <c r="Q40" s="162">
        <f t="shared" si="8"/>
        <v>165.47473539125681</v>
      </c>
      <c r="R40" s="165">
        <f t="shared" si="9"/>
        <v>67776.996203932998</v>
      </c>
      <c r="S40" s="165">
        <f t="shared" si="10"/>
        <v>38500433.263943702</v>
      </c>
      <c r="T40" s="165">
        <f t="shared" si="11"/>
        <v>21870006706.277847</v>
      </c>
      <c r="U40" s="68">
        <f t="shared" si="12"/>
        <v>2.8959442109803724</v>
      </c>
      <c r="V40" s="148">
        <f t="shared" si="13"/>
        <v>0.60828332320362921</v>
      </c>
      <c r="W40" s="165">
        <f t="shared" si="14"/>
        <v>9.1524569196743483E-2</v>
      </c>
      <c r="X40" s="165">
        <f t="shared" si="15"/>
        <v>6.0415542644687487E-2</v>
      </c>
      <c r="Y40" s="165">
        <f t="shared" si="16"/>
        <v>3.9880414899368062E-2</v>
      </c>
      <c r="Z40" s="2"/>
    </row>
    <row r="41" spans="1:26" x14ac:dyDescent="0.2">
      <c r="A41" s="162">
        <v>0.68420000000000003</v>
      </c>
      <c r="B41" s="7">
        <f t="shared" si="20"/>
        <v>0.71765000000000001</v>
      </c>
      <c r="C41" s="7">
        <f t="shared" si="1"/>
        <v>0.5475099907815496</v>
      </c>
      <c r="D41" s="163">
        <f t="shared" si="2"/>
        <v>0.48021654375843653</v>
      </c>
      <c r="E41" s="164">
        <f t="shared" si="17"/>
        <v>3.6208038184476932</v>
      </c>
      <c r="F41" s="162">
        <f t="shared" si="3"/>
        <v>0.22004885084488746</v>
      </c>
      <c r="G41" s="162">
        <v>0.22</v>
      </c>
      <c r="H41" s="168">
        <f t="shared" si="4"/>
        <v>684.2</v>
      </c>
      <c r="I41" s="162">
        <f t="shared" si="0"/>
        <v>0.10567109861074757</v>
      </c>
      <c r="J41" s="165">
        <f t="shared" si="5"/>
        <v>0.91514595514811348</v>
      </c>
      <c r="K41" s="165">
        <f t="shared" si="6"/>
        <v>-1.8662765293317325</v>
      </c>
      <c r="L41" s="165">
        <f t="shared" si="7"/>
        <v>3.805937254424935</v>
      </c>
      <c r="M41" s="185">
        <f t="shared" si="18"/>
        <v>716.87001611170763</v>
      </c>
      <c r="N41" s="162">
        <v>1.6349946434554612</v>
      </c>
      <c r="O41" s="166">
        <f t="shared" si="19"/>
        <v>0.2204178425247417</v>
      </c>
      <c r="P41" s="107"/>
      <c r="Q41" s="162">
        <f t="shared" si="8"/>
        <v>157.91805780883348</v>
      </c>
      <c r="R41" s="165">
        <f t="shared" si="9"/>
        <v>54550.144810766149</v>
      </c>
      <c r="S41" s="165">
        <f t="shared" si="10"/>
        <v>27160284.15451451</v>
      </c>
      <c r="T41" s="165">
        <f t="shared" si="11"/>
        <v>13522989497.332764</v>
      </c>
      <c r="U41" s="68">
        <f t="shared" si="12"/>
        <v>2.8554404159146256</v>
      </c>
      <c r="V41" s="148">
        <f t="shared" si="13"/>
        <v>0.62833638217806087</v>
      </c>
      <c r="W41" s="165">
        <f t="shared" si="14"/>
        <v>8.4477154339116539E-2</v>
      </c>
      <c r="X41" s="165">
        <f t="shared" si="15"/>
        <v>5.2341885312155369E-2</v>
      </c>
      <c r="Y41" s="165">
        <f t="shared" si="16"/>
        <v>3.2430933303375264E-2</v>
      </c>
      <c r="Z41" s="2"/>
    </row>
    <row r="42" spans="1:26" x14ac:dyDescent="0.2">
      <c r="A42" s="162">
        <v>0.62329999999999997</v>
      </c>
      <c r="B42" s="7">
        <f t="shared" si="20"/>
        <v>0.65375000000000005</v>
      </c>
      <c r="C42" s="7">
        <f t="shared" si="1"/>
        <v>0.68200138213856498</v>
      </c>
      <c r="D42" s="163">
        <f t="shared" si="2"/>
        <v>0.61475568646005729</v>
      </c>
      <c r="E42" s="164">
        <f t="shared" si="17"/>
        <v>3.9608793152079738</v>
      </c>
      <c r="F42" s="162">
        <f t="shared" si="3"/>
        <v>0.34007549676028065</v>
      </c>
      <c r="G42" s="162">
        <v>0.34</v>
      </c>
      <c r="H42" s="168">
        <f t="shared" si="4"/>
        <v>623.29999999999995</v>
      </c>
      <c r="I42" s="162">
        <f t="shared" si="0"/>
        <v>0.20906334545911132</v>
      </c>
      <c r="J42" s="165">
        <f t="shared" si="5"/>
        <v>1.2338600845004815</v>
      </c>
      <c r="K42" s="165">
        <f t="shared" si="6"/>
        <v>-2.350234525774872</v>
      </c>
      <c r="L42" s="165">
        <f t="shared" si="7"/>
        <v>4.4766845086656835</v>
      </c>
      <c r="M42" s="185">
        <f t="shared" si="18"/>
        <v>653.04047347771632</v>
      </c>
      <c r="N42" s="162">
        <v>2.5286041978518168</v>
      </c>
      <c r="O42" s="166">
        <f t="shared" si="19"/>
        <v>0.34088765007301702</v>
      </c>
      <c r="P42" s="107"/>
      <c r="Q42" s="162">
        <f t="shared" si="8"/>
        <v>222.32435600703349</v>
      </c>
      <c r="R42" s="165">
        <f t="shared" si="9"/>
        <v>64053.999736266778</v>
      </c>
      <c r="S42" s="165">
        <f t="shared" si="10"/>
        <v>27799162.354238689</v>
      </c>
      <c r="T42" s="165">
        <f t="shared" si="11"/>
        <v>12064717750.322985</v>
      </c>
      <c r="U42" s="68">
        <f t="shared" si="12"/>
        <v>2.8149400983705211</v>
      </c>
      <c r="V42" s="148">
        <f t="shared" si="13"/>
        <v>0.95729215230378828</v>
      </c>
      <c r="W42" s="165">
        <f t="shared" si="14"/>
        <v>0.11404576493515213</v>
      </c>
      <c r="X42" s="165">
        <f t="shared" si="15"/>
        <v>6.6043650909264964E-2</v>
      </c>
      <c r="Y42" s="165">
        <f t="shared" si="16"/>
        <v>3.8245732561003117E-2</v>
      </c>
      <c r="Z42" s="2"/>
    </row>
    <row r="43" spans="1:26" x14ac:dyDescent="0.2">
      <c r="A43" s="162">
        <v>0.56779999999999997</v>
      </c>
      <c r="B43" s="7">
        <f t="shared" si="20"/>
        <v>0.59555000000000002</v>
      </c>
      <c r="C43" s="7">
        <f t="shared" si="1"/>
        <v>0.81654524582505783</v>
      </c>
      <c r="D43" s="163">
        <f t="shared" si="2"/>
        <v>0.74927331398181141</v>
      </c>
      <c r="E43" s="164">
        <f t="shared" si="17"/>
        <v>4.4809947808413444</v>
      </c>
      <c r="F43" s="162">
        <f t="shared" si="3"/>
        <v>0.52011546563337041</v>
      </c>
      <c r="G43" s="162">
        <v>0.52</v>
      </c>
      <c r="H43" s="168">
        <f t="shared" si="4"/>
        <v>567.79999999999995</v>
      </c>
      <c r="I43" s="162">
        <f t="shared" si="0"/>
        <v>0.3897086385883084</v>
      </c>
      <c r="J43" s="165">
        <f t="shared" si="5"/>
        <v>1.6299566126554821</v>
      </c>
      <c r="K43" s="165">
        <f t="shared" si="6"/>
        <v>-2.8854541812324901</v>
      </c>
      <c r="L43" s="165">
        <f t="shared" si="7"/>
        <v>5.1080168437292413</v>
      </c>
      <c r="M43" s="185">
        <f t="shared" si="18"/>
        <v>594.90313497240879</v>
      </c>
      <c r="N43" s="162">
        <v>3.8657687640464715</v>
      </c>
      <c r="O43" s="166">
        <f t="shared" si="19"/>
        <v>0.52115425214472388</v>
      </c>
      <c r="P43" s="107"/>
      <c r="Q43" s="162">
        <f t="shared" si="8"/>
        <v>309.75476555795376</v>
      </c>
      <c r="R43" s="165">
        <f t="shared" si="9"/>
        <v>73451.970167781052</v>
      </c>
      <c r="S43" s="165">
        <f t="shared" si="10"/>
        <v>27602936.725376938</v>
      </c>
      <c r="T43" s="165">
        <f t="shared" si="11"/>
        <v>10373065747.926964</v>
      </c>
      <c r="U43" s="68">
        <f t="shared" si="12"/>
        <v>2.7744462575409181</v>
      </c>
      <c r="V43" s="148">
        <f t="shared" si="13"/>
        <v>1.4430324071156566</v>
      </c>
      <c r="W43" s="165">
        <f t="shared" si="14"/>
        <v>0.15088248956507544</v>
      </c>
      <c r="X43" s="165">
        <f t="shared" si="15"/>
        <v>8.1265905370765695E-2</v>
      </c>
      <c r="Y43" s="165">
        <f t="shared" si="16"/>
        <v>4.3770137905113797E-2</v>
      </c>
      <c r="Z43" s="2"/>
    </row>
    <row r="44" spans="1:26" x14ac:dyDescent="0.2">
      <c r="A44" s="162">
        <v>0.51719999999999999</v>
      </c>
      <c r="B44" s="7">
        <f t="shared" si="20"/>
        <v>0.54249999999999998</v>
      </c>
      <c r="C44" s="7">
        <f t="shared" si="1"/>
        <v>0.95120581973919505</v>
      </c>
      <c r="D44" s="163">
        <f t="shared" si="2"/>
        <v>0.88387553278212638</v>
      </c>
      <c r="E44" s="164">
        <f t="shared" si="17"/>
        <v>5.1511435538689563</v>
      </c>
      <c r="F44" s="162">
        <f t="shared" si="3"/>
        <v>0.67014877302761178</v>
      </c>
      <c r="G44" s="162">
        <v>0.67</v>
      </c>
      <c r="H44" s="168">
        <f t="shared" si="4"/>
        <v>517.20000000000005</v>
      </c>
      <c r="I44" s="162">
        <f t="shared" si="0"/>
        <v>0.59232810380306866</v>
      </c>
      <c r="J44" s="165">
        <f t="shared" si="5"/>
        <v>1.7929098644882477</v>
      </c>
      <c r="K44" s="165">
        <f t="shared" si="6"/>
        <v>-2.932594877577146</v>
      </c>
      <c r="L44" s="165">
        <f t="shared" si="7"/>
        <v>4.7967345633666048</v>
      </c>
      <c r="M44" s="185">
        <f t="shared" si="18"/>
        <v>541.90973418088743</v>
      </c>
      <c r="N44" s="162">
        <v>4.9765774313045377</v>
      </c>
      <c r="O44" s="166">
        <f t="shared" si="19"/>
        <v>0.67090523198729268</v>
      </c>
      <c r="P44" s="107"/>
      <c r="Q44" s="162">
        <f t="shared" si="8"/>
        <v>363.55570936747938</v>
      </c>
      <c r="R44" s="165">
        <f t="shared" si="9"/>
        <v>69805.916949916777</v>
      </c>
      <c r="S44" s="165">
        <f t="shared" si="10"/>
        <v>22529561.601737231</v>
      </c>
      <c r="T44" s="165">
        <f t="shared" si="11"/>
        <v>7271319798.4440756</v>
      </c>
      <c r="U44" s="68">
        <f t="shared" si="12"/>
        <v>2.7339269521990972</v>
      </c>
      <c r="V44" s="148">
        <f t="shared" si="13"/>
        <v>1.8321377925633433</v>
      </c>
      <c r="W44" s="165">
        <f t="shared" si="14"/>
        <v>0.16625608095831959</v>
      </c>
      <c r="X44" s="165">
        <f t="shared" si="15"/>
        <v>8.2809601563041971E-2</v>
      </c>
      <c r="Y44" s="165">
        <f t="shared" si="16"/>
        <v>4.1246191246074912E-2</v>
      </c>
      <c r="Z44" s="2"/>
    </row>
    <row r="45" spans="1:26" x14ac:dyDescent="0.2">
      <c r="A45" s="162">
        <v>0.47110000000000002</v>
      </c>
      <c r="B45" s="7">
        <f t="shared" si="20"/>
        <v>0.49414999999999998</v>
      </c>
      <c r="C45" s="7">
        <f t="shared" si="1"/>
        <v>1.0858947628815283</v>
      </c>
      <c r="D45" s="163">
        <f t="shared" si="2"/>
        <v>1.0185502913103617</v>
      </c>
      <c r="E45" s="164">
        <f t="shared" si="17"/>
        <v>5.8512989883754161</v>
      </c>
      <c r="F45" s="162">
        <f t="shared" si="3"/>
        <v>0.70015543450646012</v>
      </c>
      <c r="G45" s="162">
        <v>0.7</v>
      </c>
      <c r="H45" s="168">
        <f t="shared" si="4"/>
        <v>471.1</v>
      </c>
      <c r="I45" s="162">
        <f t="shared" si="0"/>
        <v>0.7131435217790878</v>
      </c>
      <c r="J45" s="165">
        <f t="shared" si="5"/>
        <v>1.5774244793663477</v>
      </c>
      <c r="K45" s="165">
        <f t="shared" si="6"/>
        <v>-2.3676943195213873</v>
      </c>
      <c r="L45" s="165">
        <f t="shared" si="7"/>
        <v>3.5538794180154794</v>
      </c>
      <c r="M45" s="185">
        <f t="shared" si="18"/>
        <v>493.61211492425906</v>
      </c>
      <c r="N45" s="162">
        <v>5.1983141167465181</v>
      </c>
      <c r="O45" s="166">
        <f t="shared" si="19"/>
        <v>0.70079812613795167</v>
      </c>
      <c r="P45" s="107"/>
      <c r="Q45" s="162">
        <f t="shared" si="8"/>
        <v>345.98180796136722</v>
      </c>
      <c r="R45" s="165">
        <f t="shared" si="9"/>
        <v>52716.814658138777</v>
      </c>
      <c r="S45" s="165">
        <f t="shared" si="10"/>
        <v>14465268.824340183</v>
      </c>
      <c r="T45" s="165">
        <f t="shared" si="11"/>
        <v>3969207994.0213823</v>
      </c>
      <c r="U45" s="68">
        <f t="shared" si="12"/>
        <v>2.6933858102232944</v>
      </c>
      <c r="V45" s="148">
        <f t="shared" si="13"/>
        <v>1.8857887122504249</v>
      </c>
      <c r="W45" s="165">
        <f t="shared" si="14"/>
        <v>0.14657478153901751</v>
      </c>
      <c r="X45" s="165">
        <f t="shared" si="15"/>
        <v>6.7064339441025467E-2</v>
      </c>
      <c r="Y45" s="165">
        <f t="shared" si="16"/>
        <v>3.0684852997470358E-2</v>
      </c>
      <c r="Z45" s="2"/>
    </row>
    <row r="46" spans="1:26" x14ac:dyDescent="0.2">
      <c r="A46" s="162">
        <v>0.42919999999999997</v>
      </c>
      <c r="B46" s="7">
        <f t="shared" si="20"/>
        <v>0.45014999999999999</v>
      </c>
      <c r="C46" s="7">
        <f t="shared" si="1"/>
        <v>1.2202780187929276</v>
      </c>
      <c r="D46" s="163">
        <f t="shared" si="2"/>
        <v>1.153086390837228</v>
      </c>
      <c r="E46" s="164">
        <f t="shared" si="17"/>
        <v>6.4314277769664834</v>
      </c>
      <c r="F46" s="162">
        <f t="shared" si="3"/>
        <v>0.58012878859106687</v>
      </c>
      <c r="G46" s="162">
        <v>0.57999999999999996</v>
      </c>
      <c r="H46" s="168">
        <f t="shared" si="4"/>
        <v>429.2</v>
      </c>
      <c r="I46" s="162">
        <f t="shared" si="0"/>
        <v>0.6689386110572465</v>
      </c>
      <c r="J46" s="165">
        <f t="shared" si="5"/>
        <v>1.0832102352709583</v>
      </c>
      <c r="K46" s="165">
        <f t="shared" si="6"/>
        <v>-1.4801540700647393</v>
      </c>
      <c r="L46" s="165">
        <f t="shared" si="7"/>
        <v>2.0225585023032808</v>
      </c>
      <c r="M46" s="185">
        <f t="shared" si="18"/>
        <v>449.66222878956603</v>
      </c>
      <c r="N46" s="162">
        <v>4.3169722645621382</v>
      </c>
      <c r="O46" s="166">
        <f t="shared" si="19"/>
        <v>0.58198215914819029</v>
      </c>
      <c r="P46" s="107"/>
      <c r="Q46" s="162">
        <f t="shared" si="8"/>
        <v>261.14497418426873</v>
      </c>
      <c r="R46" s="165">
        <f t="shared" si="9"/>
        <v>30794.507887584659</v>
      </c>
      <c r="S46" s="165">
        <f t="shared" si="10"/>
        <v>7094923.114788441</v>
      </c>
      <c r="T46" s="165">
        <f t="shared" si="11"/>
        <v>1634639988.0302653</v>
      </c>
      <c r="U46" s="68">
        <f t="shared" si="12"/>
        <v>2.6528864087660735</v>
      </c>
      <c r="V46" s="148">
        <f t="shared" si="13"/>
        <v>1.5390157785871681</v>
      </c>
      <c r="W46" s="165">
        <f t="shared" si="14"/>
        <v>0.10089935504926022</v>
      </c>
      <c r="X46" s="165">
        <f t="shared" si="15"/>
        <v>4.2079481178546145E-2</v>
      </c>
      <c r="Y46" s="165">
        <f t="shared" si="16"/>
        <v>1.7548999549017452E-2</v>
      </c>
      <c r="Z46" s="2"/>
    </row>
    <row r="47" spans="1:26" x14ac:dyDescent="0.2">
      <c r="A47" s="162">
        <v>0.39100000000000001</v>
      </c>
      <c r="B47" s="7">
        <f t="shared" si="20"/>
        <v>0.41010000000000002</v>
      </c>
      <c r="C47" s="7">
        <f t="shared" si="1"/>
        <v>1.3547594873547346</v>
      </c>
      <c r="D47" s="163">
        <f t="shared" si="2"/>
        <v>1.2875187530738312</v>
      </c>
      <c r="E47" s="164">
        <f t="shared" si="17"/>
        <v>6.8315165966844607</v>
      </c>
      <c r="F47" s="162">
        <f t="shared" si="3"/>
        <v>0.40008881971797722</v>
      </c>
      <c r="G47" s="162">
        <v>0.4</v>
      </c>
      <c r="H47" s="168">
        <f t="shared" si="4"/>
        <v>391</v>
      </c>
      <c r="I47" s="162">
        <f t="shared" si="0"/>
        <v>0.51512185828207091</v>
      </c>
      <c r="J47" s="165">
        <f t="shared" si="5"/>
        <v>0.60728311472495311</v>
      </c>
      <c r="K47" s="165">
        <f t="shared" si="6"/>
        <v>-0.74818431805484464</v>
      </c>
      <c r="L47" s="165">
        <f t="shared" si="7"/>
        <v>0.92177727358140826</v>
      </c>
      <c r="M47" s="185">
        <f t="shared" si="18"/>
        <v>409.65497677924037</v>
      </c>
      <c r="N47" s="162">
        <v>2.9750479675502537</v>
      </c>
      <c r="O47" s="166">
        <f t="shared" si="19"/>
        <v>0.40107388549552031</v>
      </c>
      <c r="P47" s="107"/>
      <c r="Q47" s="162">
        <f t="shared" si="8"/>
        <v>164.07642496634247</v>
      </c>
      <c r="R47" s="165">
        <f t="shared" si="9"/>
        <v>14495.816793758107</v>
      </c>
      <c r="S47" s="165">
        <f t="shared" si="10"/>
        <v>2759216.8248645798</v>
      </c>
      <c r="T47" s="165">
        <f t="shared" si="11"/>
        <v>525205139.86449158</v>
      </c>
      <c r="U47" s="68">
        <f t="shared" si="12"/>
        <v>2.6124182353448897</v>
      </c>
      <c r="V47" s="148">
        <f t="shared" si="13"/>
        <v>1.0451993283888577</v>
      </c>
      <c r="W47" s="165">
        <f t="shared" si="14"/>
        <v>5.6736368242995036E-2</v>
      </c>
      <c r="X47" s="165">
        <f t="shared" si="15"/>
        <v>2.1365550701297427E-2</v>
      </c>
      <c r="Y47" s="165">
        <f t="shared" si="16"/>
        <v>8.0457521499196633E-3</v>
      </c>
      <c r="Z47" s="2"/>
    </row>
    <row r="48" spans="1:26" x14ac:dyDescent="0.2">
      <c r="A48" s="162">
        <v>0.35610000000000003</v>
      </c>
      <c r="B48" s="7">
        <f t="shared" si="20"/>
        <v>0.37355000000000005</v>
      </c>
      <c r="C48" s="7">
        <f t="shared" si="1"/>
        <v>1.4896456591863865</v>
      </c>
      <c r="D48" s="163">
        <f t="shared" si="2"/>
        <v>1.4222025732705605</v>
      </c>
      <c r="E48" s="164">
        <f t="shared" si="17"/>
        <v>7.1715920934447412</v>
      </c>
      <c r="F48" s="162">
        <f t="shared" si="3"/>
        <v>0.34007549676028065</v>
      </c>
      <c r="G48" s="162">
        <v>0.34</v>
      </c>
      <c r="H48" s="168">
        <f t="shared" si="4"/>
        <v>356.1</v>
      </c>
      <c r="I48" s="162">
        <f t="shared" si="0"/>
        <v>0.4836562465987353</v>
      </c>
      <c r="J48" s="165">
        <f t="shared" si="5"/>
        <v>0.40950001622098975</v>
      </c>
      <c r="K48" s="165">
        <f t="shared" si="6"/>
        <v>-0.44935876201720842</v>
      </c>
      <c r="L48" s="165">
        <f t="shared" si="7"/>
        <v>0.49309716484276955</v>
      </c>
      <c r="M48" s="185">
        <f t="shared" si="18"/>
        <v>373.14219809611461</v>
      </c>
      <c r="N48" s="162">
        <v>2.5212035610642176</v>
      </c>
      <c r="O48" s="166">
        <f t="shared" si="19"/>
        <v>0.3398899511505396</v>
      </c>
      <c r="P48" s="107"/>
      <c r="Q48" s="162">
        <f t="shared" si="8"/>
        <v>127.03520181480286</v>
      </c>
      <c r="R48" s="165">
        <f t="shared" si="9"/>
        <v>8043.8487331047263</v>
      </c>
      <c r="S48" s="165">
        <f t="shared" si="10"/>
        <v>1237109.5853151376</v>
      </c>
      <c r="T48" s="165">
        <f t="shared" si="11"/>
        <v>190262171.36331949</v>
      </c>
      <c r="U48" s="68">
        <f t="shared" si="12"/>
        <v>2.5718743655350602</v>
      </c>
      <c r="V48" s="148">
        <f t="shared" si="13"/>
        <v>0.87463145246436724</v>
      </c>
      <c r="W48" s="165">
        <f t="shared" si="14"/>
        <v>3.8400490633911391E-2</v>
      </c>
      <c r="X48" s="165">
        <f t="shared" si="15"/>
        <v>1.290379602426992E-2</v>
      </c>
      <c r="Y48" s="165">
        <f t="shared" si="16"/>
        <v>4.3360891771763296E-3</v>
      </c>
      <c r="Z48" s="2"/>
    </row>
    <row r="49" spans="1:26" x14ac:dyDescent="0.2">
      <c r="A49" s="162">
        <v>0.32439999999999997</v>
      </c>
      <c r="B49" s="7">
        <f t="shared" si="20"/>
        <v>0.34025</v>
      </c>
      <c r="C49" s="7">
        <f t="shared" si="1"/>
        <v>1.6241542753321765</v>
      </c>
      <c r="D49" s="163">
        <f>(C48+C49)/2</f>
        <v>1.5568999672592816</v>
      </c>
      <c r="E49" s="164">
        <f t="shared" si="17"/>
        <v>7.7717253230217072</v>
      </c>
      <c r="F49" s="162">
        <f t="shared" si="3"/>
        <v>0.6001332295769658</v>
      </c>
      <c r="G49" s="162">
        <v>0.6</v>
      </c>
      <c r="H49" s="168">
        <f t="shared" si="4"/>
        <v>324.39999999999998</v>
      </c>
      <c r="I49" s="162">
        <f t="shared" si="0"/>
        <v>0.93434740547958495</v>
      </c>
      <c r="J49" s="165">
        <f t="shared" si="5"/>
        <v>0.55612633044910209</v>
      </c>
      <c r="K49" s="165">
        <f t="shared" si="6"/>
        <v>-0.53534820319933485</v>
      </c>
      <c r="L49" s="165">
        <f t="shared" si="7"/>
        <v>0.51534639339466848</v>
      </c>
      <c r="M49" s="185">
        <f t="shared" si="18"/>
        <v>339.88062610275392</v>
      </c>
      <c r="N49" s="162">
        <v>4.4616712800501839</v>
      </c>
      <c r="O49" s="166">
        <f t="shared" si="19"/>
        <v>0.60148940642694759</v>
      </c>
      <c r="P49" s="107"/>
      <c r="Q49" s="162">
        <f t="shared" si="8"/>
        <v>204.19533136356262</v>
      </c>
      <c r="R49" s="165">
        <f t="shared" si="9"/>
        <v>8713.4669118160182</v>
      </c>
      <c r="S49" s="165">
        <f t="shared" si="10"/>
        <v>1049935.5535512078</v>
      </c>
      <c r="T49" s="165">
        <f t="shared" si="11"/>
        <v>126512750.63844039</v>
      </c>
      <c r="U49" s="68">
        <f t="shared" si="12"/>
        <v>2.5313264096066859</v>
      </c>
      <c r="V49" s="148">
        <f t="shared" si="13"/>
        <v>1.5191330933107259</v>
      </c>
      <c r="W49" s="165">
        <f t="shared" si="14"/>
        <v>5.2398146319852873E-2</v>
      </c>
      <c r="X49" s="165">
        <f t="shared" si="15"/>
        <v>1.5482819390671058E-2</v>
      </c>
      <c r="Y49" s="165">
        <f t="shared" si="16"/>
        <v>4.5749270369382184E-3</v>
      </c>
      <c r="Z49" s="2"/>
    </row>
    <row r="50" spans="1:26" x14ac:dyDescent="0.2">
      <c r="A50" s="162">
        <v>0.29549999999999998</v>
      </c>
      <c r="B50" s="7">
        <f t="shared" si="20"/>
        <v>0.30994999999999995</v>
      </c>
      <c r="C50" s="7">
        <f t="shared" si="1"/>
        <v>1.7587699644845547</v>
      </c>
      <c r="D50" s="163">
        <f>(C49+C50)/2</f>
        <v>1.6914621199083655</v>
      </c>
      <c r="E50" s="164">
        <f t="shared" si="17"/>
        <v>9.1920406330205253</v>
      </c>
      <c r="F50" s="162">
        <f t="shared" si="3"/>
        <v>1.4203153099988191</v>
      </c>
      <c r="G50" s="162">
        <v>1.42</v>
      </c>
      <c r="H50" s="168">
        <f t="shared" si="4"/>
        <v>295.5</v>
      </c>
      <c r="I50" s="162">
        <f t="shared" si="0"/>
        <v>2.4024095451889096</v>
      </c>
      <c r="J50" s="165">
        <f t="shared" si="5"/>
        <v>0.97392328358268432</v>
      </c>
      <c r="K50" s="165">
        <f t="shared" si="6"/>
        <v>-0.80648211137651526</v>
      </c>
      <c r="L50" s="165">
        <f t="shared" si="7"/>
        <v>0.66782816155468061</v>
      </c>
      <c r="M50" s="185">
        <f t="shared" si="18"/>
        <v>309.61298422385323</v>
      </c>
      <c r="N50" s="162">
        <v>10.550889862407445</v>
      </c>
      <c r="O50" s="166">
        <f t="shared" si="19"/>
        <v>1.4223926601208887</v>
      </c>
      <c r="P50" s="107"/>
      <c r="Q50" s="162">
        <f t="shared" si="8"/>
        <v>440.22673033413389</v>
      </c>
      <c r="R50" s="165">
        <f t="shared" si="9"/>
        <v>11554.648037525592</v>
      </c>
      <c r="S50" s="165">
        <f t="shared" si="10"/>
        <v>1042179.9108996231</v>
      </c>
      <c r="T50" s="165">
        <f t="shared" si="11"/>
        <v>94000177.517768934</v>
      </c>
      <c r="U50" s="68">
        <f t="shared" si="12"/>
        <v>2.4908191653781961</v>
      </c>
      <c r="V50" s="148">
        <f t="shared" si="13"/>
        <v>3.5377485950251324</v>
      </c>
      <c r="W50" s="165">
        <f t="shared" si="14"/>
        <v>9.2339242942719321E-2</v>
      </c>
      <c r="X50" s="165">
        <f t="shared" si="15"/>
        <v>2.3544370329776368E-2</v>
      </c>
      <c r="Y50" s="165">
        <f t="shared" si="16"/>
        <v>6.0032696452744913E-3</v>
      </c>
      <c r="Z50" s="2"/>
    </row>
    <row r="51" spans="1:26" x14ac:dyDescent="0.2">
      <c r="A51" s="162">
        <v>0.26919999999999999</v>
      </c>
      <c r="B51" s="7">
        <f t="shared" si="20"/>
        <v>0.28234999999999999</v>
      </c>
      <c r="C51" s="7">
        <f t="shared" si="1"/>
        <v>1.8932496849391323</v>
      </c>
      <c r="D51" s="163">
        <f t="shared" ref="D51:D114" si="21">(C50+C51)/2</f>
        <v>1.8260098247118435</v>
      </c>
      <c r="E51" s="164">
        <f t="shared" si="17"/>
        <v>12.102686796468809</v>
      </c>
      <c r="F51" s="162">
        <f t="shared" si="3"/>
        <v>2.9106461634482841</v>
      </c>
      <c r="G51" s="162">
        <v>2.91</v>
      </c>
      <c r="H51" s="168">
        <f t="shared" si="4"/>
        <v>269.2</v>
      </c>
      <c r="I51" s="162">
        <f t="shared" si="0"/>
        <v>5.3148684907164006</v>
      </c>
      <c r="J51" s="165">
        <f t="shared" si="5"/>
        <v>1.3999653482795722</v>
      </c>
      <c r="K51" s="165">
        <f t="shared" si="6"/>
        <v>-0.97091502704680377</v>
      </c>
      <c r="L51" s="165">
        <f t="shared" si="7"/>
        <v>0.67335665907999587</v>
      </c>
      <c r="M51" s="185">
        <f t="shared" si="18"/>
        <v>282.04361364866958</v>
      </c>
      <c r="N51" s="162">
        <v>21.643755308306105</v>
      </c>
      <c r="O51" s="166">
        <f t="shared" si="19"/>
        <v>2.9178504457407506</v>
      </c>
      <c r="P51" s="107"/>
      <c r="Q51" s="162">
        <f t="shared" si="8"/>
        <v>821.82094424962293</v>
      </c>
      <c r="R51" s="165">
        <f t="shared" si="9"/>
        <v>11404.567651578729</v>
      </c>
      <c r="S51" s="165">
        <f t="shared" si="10"/>
        <v>713877.23379544425</v>
      </c>
      <c r="T51" s="165">
        <f t="shared" si="11"/>
        <v>44685666.348858811</v>
      </c>
      <c r="U51" s="68">
        <f t="shared" si="12"/>
        <v>2.4503162703846066</v>
      </c>
      <c r="V51" s="148">
        <f t="shared" si="13"/>
        <v>7.1320036516298639</v>
      </c>
      <c r="W51" s="165">
        <f t="shared" si="14"/>
        <v>0.13388705205210599</v>
      </c>
      <c r="X51" s="165">
        <f t="shared" si="15"/>
        <v>2.8715287075352817E-2</v>
      </c>
      <c r="Y51" s="165">
        <f t="shared" si="16"/>
        <v>6.1586815093891247E-3</v>
      </c>
      <c r="Z51" s="2"/>
    </row>
    <row r="52" spans="1:26" x14ac:dyDescent="0.2">
      <c r="A52" s="162">
        <v>0.2452</v>
      </c>
      <c r="B52" s="7">
        <f t="shared" si="20"/>
        <v>0.25719999999999998</v>
      </c>
      <c r="C52" s="7">
        <f t="shared" si="1"/>
        <v>2.0279691158586681</v>
      </c>
      <c r="D52" s="163">
        <f t="shared" si="21"/>
        <v>1.9606094003989001</v>
      </c>
      <c r="E52" s="164">
        <f t="shared" si="17"/>
        <v>17.053785940478775</v>
      </c>
      <c r="F52" s="162">
        <f t="shared" si="3"/>
        <v>4.9510991440099676</v>
      </c>
      <c r="G52" s="162">
        <v>4.95</v>
      </c>
      <c r="H52" s="168">
        <f t="shared" si="4"/>
        <v>245.2</v>
      </c>
      <c r="I52" s="162">
        <f t="shared" si="0"/>
        <v>9.7071715240528906</v>
      </c>
      <c r="J52" s="165">
        <f t="shared" si="5"/>
        <v>1.5467276845315381</v>
      </c>
      <c r="K52" s="165">
        <f t="shared" si="6"/>
        <v>-0.86450991175860403</v>
      </c>
      <c r="L52" s="165">
        <f t="shared" si="7"/>
        <v>0.4831990757023461</v>
      </c>
      <c r="M52" s="185">
        <f t="shared" si="18"/>
        <v>256.91990969950149</v>
      </c>
      <c r="N52" s="162">
        <v>36.751188081896814</v>
      </c>
      <c r="O52" s="166">
        <f t="shared" si="19"/>
        <v>4.9545224014389033</v>
      </c>
      <c r="P52" s="107"/>
      <c r="Q52" s="162">
        <f t="shared" si="8"/>
        <v>1273.4226998393635</v>
      </c>
      <c r="R52" s="165">
        <f t="shared" si="9"/>
        <v>6942.3454221566444</v>
      </c>
      <c r="S52" s="165">
        <f t="shared" si="10"/>
        <v>259961.18999888332</v>
      </c>
      <c r="T52" s="165">
        <f t="shared" si="11"/>
        <v>9734436.4470763821</v>
      </c>
      <c r="U52" s="68">
        <f t="shared" si="12"/>
        <v>2.4097977606991581</v>
      </c>
      <c r="V52" s="148">
        <f t="shared" si="13"/>
        <v>11.931147630234738</v>
      </c>
      <c r="W52" s="165">
        <f t="shared" si="14"/>
        <v>0.1498227398476194</v>
      </c>
      <c r="X52" s="165">
        <f t="shared" si="15"/>
        <v>2.6062483105235783E-2</v>
      </c>
      <c r="Y52" s="165">
        <f t="shared" si="16"/>
        <v>4.5337111462622429E-3</v>
      </c>
      <c r="Z52" s="2"/>
    </row>
    <row r="53" spans="1:26" x14ac:dyDescent="0.2">
      <c r="A53" s="162">
        <v>0.22340000000000002</v>
      </c>
      <c r="B53" s="7">
        <f t="shared" si="20"/>
        <v>0.23430000000000001</v>
      </c>
      <c r="C53" s="7">
        <f t="shared" si="1"/>
        <v>2.1622989090661346</v>
      </c>
      <c r="D53" s="163">
        <f t="shared" si="21"/>
        <v>2.0951340124624016</v>
      </c>
      <c r="E53" s="164">
        <f t="shared" si="17"/>
        <v>24.245382474909416</v>
      </c>
      <c r="F53" s="162">
        <f t="shared" si="3"/>
        <v>7.1915965344306407</v>
      </c>
      <c r="G53" s="162">
        <v>7.19</v>
      </c>
      <c r="H53" s="168">
        <f t="shared" si="4"/>
        <v>223.4</v>
      </c>
      <c r="I53" s="162">
        <f t="shared" si="0"/>
        <v>15.06735850319237</v>
      </c>
      <c r="J53" s="165">
        <f t="shared" si="5"/>
        <v>1.2953396548465337</v>
      </c>
      <c r="K53" s="165">
        <f t="shared" si="6"/>
        <v>-0.5497469571985848</v>
      </c>
      <c r="L53" s="165">
        <f t="shared" si="7"/>
        <v>0.2333146490330435</v>
      </c>
      <c r="M53" s="185">
        <f t="shared" si="18"/>
        <v>234.04632020179247</v>
      </c>
      <c r="N53" s="162">
        <v>53.536868945547567</v>
      </c>
      <c r="O53" s="166">
        <f t="shared" si="19"/>
        <v>7.2174433082960086</v>
      </c>
      <c r="P53" s="107"/>
      <c r="Q53" s="162">
        <f t="shared" si="8"/>
        <v>1684.9910680170992</v>
      </c>
      <c r="R53" s="165">
        <f t="shared" si="9"/>
        <v>1521.585422560187</v>
      </c>
      <c r="S53" s="165">
        <f t="shared" si="10"/>
        <v>22132.57023624565</v>
      </c>
      <c r="T53" s="165">
        <f t="shared" si="11"/>
        <v>321934.38370231917</v>
      </c>
      <c r="U53" s="68">
        <f t="shared" si="12"/>
        <v>2.3693018173129836</v>
      </c>
      <c r="V53" s="148">
        <f t="shared" si="13"/>
        <v>17.039062738408273</v>
      </c>
      <c r="W53" s="165">
        <f t="shared" si="14"/>
        <v>0.12809270198793485</v>
      </c>
      <c r="X53" s="165">
        <f t="shared" si="15"/>
        <v>1.7095189641566959E-2</v>
      </c>
      <c r="Y53" s="165">
        <f t="shared" si="16"/>
        <v>2.2815156862618534E-3</v>
      </c>
      <c r="Z53" s="2"/>
    </row>
    <row r="54" spans="1:26" x14ac:dyDescent="0.2">
      <c r="A54" s="162">
        <v>0.20349999999999999</v>
      </c>
      <c r="B54" s="7">
        <f t="shared" si="20"/>
        <v>0.21345</v>
      </c>
      <c r="C54" s="7">
        <f t="shared" si="1"/>
        <v>2.29689930039584</v>
      </c>
      <c r="D54" s="163">
        <f t="shared" si="21"/>
        <v>2.2295991047309873</v>
      </c>
      <c r="E54" s="164">
        <f t="shared" si="17"/>
        <v>33.487434210394689</v>
      </c>
      <c r="F54" s="162">
        <f t="shared" si="3"/>
        <v>9.2420517354852745</v>
      </c>
      <c r="G54" s="162">
        <v>9.24</v>
      </c>
      <c r="H54" s="168">
        <f t="shared" si="4"/>
        <v>203.5</v>
      </c>
      <c r="I54" s="162">
        <f t="shared" si="0"/>
        <v>20.606070275315435</v>
      </c>
      <c r="J54" s="165">
        <f t="shared" si="5"/>
        <v>0.77692756103440508</v>
      </c>
      <c r="K54" s="165">
        <f t="shared" si="6"/>
        <v>-0.22526130430629188</v>
      </c>
      <c r="L54" s="165">
        <f t="shared" si="7"/>
        <v>6.5311951541805024E-2</v>
      </c>
      <c r="M54" s="185">
        <f t="shared" si="18"/>
        <v>213.21796359594097</v>
      </c>
      <c r="N54" s="162">
        <v>68.662889046486882</v>
      </c>
      <c r="O54" s="166">
        <f t="shared" si="19"/>
        <v>9.2566210695078865</v>
      </c>
      <c r="P54" s="107"/>
      <c r="Q54" s="162">
        <f t="shared" si="8"/>
        <v>1972.7159429393316</v>
      </c>
      <c r="R54" s="165">
        <f t="shared" si="9"/>
        <v>367.31448045671942</v>
      </c>
      <c r="S54" s="165">
        <f t="shared" si="10"/>
        <v>-2315.6497785394363</v>
      </c>
      <c r="T54" s="165">
        <f t="shared" si="11"/>
        <v>14598.482178492743</v>
      </c>
      <c r="U54" s="68">
        <f t="shared" si="12"/>
        <v>2.3288237911704144</v>
      </c>
      <c r="V54" s="148">
        <f t="shared" si="13"/>
        <v>21.523109960825924</v>
      </c>
      <c r="W54" s="165">
        <f t="shared" si="14"/>
        <v>7.9902684342087416E-2</v>
      </c>
      <c r="X54" s="165">
        <f t="shared" si="15"/>
        <v>7.4294704036354711E-3</v>
      </c>
      <c r="Y54" s="165">
        <f t="shared" si="16"/>
        <v>6.9080320558669017E-4</v>
      </c>
      <c r="Z54" s="2"/>
    </row>
    <row r="55" spans="1:26" x14ac:dyDescent="0.2">
      <c r="A55" s="162">
        <v>0.18540000000000001</v>
      </c>
      <c r="B55" s="7">
        <f t="shared" si="20"/>
        <v>0.19445000000000001</v>
      </c>
      <c r="C55" s="7">
        <f t="shared" si="1"/>
        <v>2.4312868509239185</v>
      </c>
      <c r="D55" s="163">
        <f t="shared" si="21"/>
        <v>2.3640930756598793</v>
      </c>
      <c r="E55" s="164">
        <f t="shared" si="17"/>
        <v>44.189810137850579</v>
      </c>
      <c r="F55" s="162">
        <f t="shared" si="3"/>
        <v>10.70237592745589</v>
      </c>
      <c r="G55" s="162">
        <v>10.7</v>
      </c>
      <c r="H55" s="168">
        <f t="shared" si="4"/>
        <v>185.4</v>
      </c>
      <c r="I55" s="162">
        <f t="shared" si="0"/>
        <v>25.301412823207446</v>
      </c>
      <c r="J55" s="165">
        <f t="shared" si="5"/>
        <v>0.25860192363953621</v>
      </c>
      <c r="K55" s="165">
        <f t="shared" si="6"/>
        <v>-4.0198285076210573E-2</v>
      </c>
      <c r="L55" s="165">
        <f t="shared" si="7"/>
        <v>6.2486082869232266E-3</v>
      </c>
      <c r="M55" s="185">
        <f t="shared" si="18"/>
        <v>194.23928541878445</v>
      </c>
      <c r="N55" s="162">
        <v>79.63815015156311</v>
      </c>
      <c r="O55" s="166">
        <f t="shared" si="19"/>
        <v>10.736224310784507</v>
      </c>
      <c r="P55" s="107"/>
      <c r="Q55" s="162">
        <f t="shared" si="8"/>
        <v>2081.0769990937979</v>
      </c>
      <c r="R55" s="165">
        <f t="shared" si="9"/>
        <v>6852.7965545124116</v>
      </c>
      <c r="S55" s="165">
        <f t="shared" si="10"/>
        <v>-173405.01648741186</v>
      </c>
      <c r="T55" s="165">
        <f t="shared" si="11"/>
        <v>4387887.4126504781</v>
      </c>
      <c r="U55" s="68">
        <f t="shared" si="12"/>
        <v>2.2883370716848583</v>
      </c>
      <c r="V55" s="148">
        <f t="shared" si="13"/>
        <v>24.490643589904931</v>
      </c>
      <c r="W55" s="165">
        <f t="shared" si="14"/>
        <v>2.9492543915107118E-2</v>
      </c>
      <c r="X55" s="165">
        <f t="shared" si="15"/>
        <v>1.5482042355748015E-3</v>
      </c>
      <c r="Y55" s="165">
        <f t="shared" si="16"/>
        <v>8.1272621376820607E-5</v>
      </c>
      <c r="Z55" s="2"/>
    </row>
    <row r="56" spans="1:26" x14ac:dyDescent="0.2">
      <c r="A56" s="162">
        <v>0.16889999999999999</v>
      </c>
      <c r="B56" s="7">
        <f t="shared" si="20"/>
        <v>0.17715</v>
      </c>
      <c r="C56" s="7">
        <f t="shared" si="1"/>
        <v>2.5657587667480639</v>
      </c>
      <c r="D56" s="163">
        <f t="shared" si="21"/>
        <v>2.4985228088359914</v>
      </c>
      <c r="E56" s="164">
        <f t="shared" si="17"/>
        <v>55.392297089953942</v>
      </c>
      <c r="F56" s="162">
        <f t="shared" si="3"/>
        <v>11.202486952103362</v>
      </c>
      <c r="G56" s="162">
        <v>11.2</v>
      </c>
      <c r="H56" s="168">
        <f t="shared" si="4"/>
        <v>168.9</v>
      </c>
      <c r="I56" s="162">
        <f t="shared" si="0"/>
        <v>27.989669165517835</v>
      </c>
      <c r="J56" s="165">
        <f t="shared" si="5"/>
        <v>4.9473168817629415E-3</v>
      </c>
      <c r="K56" s="165">
        <f t="shared" si="6"/>
        <v>-1.0396744448288746E-4</v>
      </c>
      <c r="L56" s="165">
        <f t="shared" si="7"/>
        <v>2.1848670240121128E-6</v>
      </c>
      <c r="M56" s="185">
        <f t="shared" si="18"/>
        <v>176.95779157753972</v>
      </c>
      <c r="N56" s="162">
        <v>83.307260727610412</v>
      </c>
      <c r="O56" s="166">
        <f t="shared" si="19"/>
        <v>11.230866565665442</v>
      </c>
      <c r="P56" s="107"/>
      <c r="Q56" s="162">
        <f t="shared" si="8"/>
        <v>1984.5205635651107</v>
      </c>
      <c r="R56" s="165">
        <f t="shared" si="9"/>
        <v>20333.901243823388</v>
      </c>
      <c r="S56" s="165">
        <f t="shared" si="10"/>
        <v>-866311.02532344323</v>
      </c>
      <c r="T56" s="165">
        <f t="shared" si="11"/>
        <v>36908549.107118607</v>
      </c>
      <c r="U56" s="68">
        <f t="shared" si="12"/>
        <v>2.2478696896897432</v>
      </c>
      <c r="V56" s="148">
        <f t="shared" si="13"/>
        <v>25.181730868777983</v>
      </c>
      <c r="W56" s="165">
        <f t="shared" si="14"/>
        <v>1.6205293787310345E-3</v>
      </c>
      <c r="X56" s="165">
        <f t="shared" si="15"/>
        <v>1.9490731547226274E-5</v>
      </c>
      <c r="Y56" s="165">
        <f t="shared" si="16"/>
        <v>2.3442254193720057E-7</v>
      </c>
      <c r="Z56" s="2"/>
    </row>
    <row r="57" spans="1:26" x14ac:dyDescent="0.2">
      <c r="A57" s="162">
        <v>0.15380000000000002</v>
      </c>
      <c r="B57" s="7">
        <f t="shared" si="20"/>
        <v>0.16134999999999999</v>
      </c>
      <c r="C57" s="7">
        <f t="shared" si="1"/>
        <v>2.7008725915876228</v>
      </c>
      <c r="D57" s="163">
        <f t="shared" si="21"/>
        <v>2.6333156791678434</v>
      </c>
      <c r="E57" s="164">
        <f t="shared" si="17"/>
        <v>66.194695222339334</v>
      </c>
      <c r="F57" s="162">
        <f t="shared" si="3"/>
        <v>10.802398132385385</v>
      </c>
      <c r="G57" s="162">
        <v>10.8</v>
      </c>
      <c r="H57" s="168">
        <f t="shared" si="4"/>
        <v>153.80000000000001</v>
      </c>
      <c r="I57" s="162">
        <f t="shared" si="0"/>
        <v>28.44612437462386</v>
      </c>
      <c r="J57" s="165">
        <f t="shared" si="5"/>
        <v>0.1398416141640075</v>
      </c>
      <c r="K57" s="165">
        <f t="shared" si="6"/>
        <v>1.5910892909122936E-2</v>
      </c>
      <c r="L57" s="165">
        <f t="shared" si="7"/>
        <v>1.8103088603416305E-3</v>
      </c>
      <c r="M57" s="185">
        <f t="shared" si="18"/>
        <v>161.17326080960203</v>
      </c>
      <c r="N57" s="162">
        <v>79.95035404565526</v>
      </c>
      <c r="O57" s="166">
        <f t="shared" si="19"/>
        <v>10.778313322536972</v>
      </c>
      <c r="P57" s="107"/>
      <c r="Q57" s="162">
        <f t="shared" si="8"/>
        <v>1742.9669386603819</v>
      </c>
      <c r="R57" s="165">
        <f t="shared" si="9"/>
        <v>36847.615124393422</v>
      </c>
      <c r="S57" s="165">
        <f t="shared" si="10"/>
        <v>-2152058.0745017934</v>
      </c>
      <c r="T57" s="165">
        <f t="shared" si="11"/>
        <v>125689381.53509893</v>
      </c>
      <c r="U57" s="68">
        <f t="shared" si="12"/>
        <v>2.2072929925182105</v>
      </c>
      <c r="V57" s="148">
        <f t="shared" si="13"/>
        <v>23.844057700006065</v>
      </c>
      <c r="W57" s="165">
        <f t="shared" si="14"/>
        <v>8.8046371580114292E-3</v>
      </c>
      <c r="X57" s="165">
        <f t="shared" si="15"/>
        <v>-2.5136633040516264E-4</v>
      </c>
      <c r="Y57" s="165">
        <f t="shared" si="16"/>
        <v>7.1763357112183421E-6</v>
      </c>
      <c r="Z57" s="2"/>
    </row>
    <row r="58" spans="1:26" x14ac:dyDescent="0.2">
      <c r="A58" s="162">
        <v>0.1401</v>
      </c>
      <c r="B58" s="7">
        <f t="shared" si="20"/>
        <v>0.14695000000000003</v>
      </c>
      <c r="C58" s="7">
        <f t="shared" si="1"/>
        <v>2.8354711391186314</v>
      </c>
      <c r="D58" s="163">
        <f t="shared" si="21"/>
        <v>2.7681718653531271</v>
      </c>
      <c r="E58" s="164">
        <f t="shared" si="17"/>
        <v>75.64679358817655</v>
      </c>
      <c r="F58" s="162">
        <f t="shared" si="3"/>
        <v>9.4520983658372106</v>
      </c>
      <c r="G58" s="162">
        <v>9.4499999999999993</v>
      </c>
      <c r="H58" s="168">
        <f t="shared" si="4"/>
        <v>140.1</v>
      </c>
      <c r="I58" s="162">
        <f t="shared" si="0"/>
        <v>26.165032764860836</v>
      </c>
      <c r="J58" s="165">
        <f t="shared" si="5"/>
        <v>0.58431866634544738</v>
      </c>
      <c r="K58" s="165">
        <f t="shared" si="6"/>
        <v>0.1452815698924787</v>
      </c>
      <c r="L58" s="165">
        <f t="shared" si="7"/>
        <v>3.6121958386906877E-2</v>
      </c>
      <c r="M58" s="185">
        <f t="shared" si="18"/>
        <v>146.79025853236993</v>
      </c>
      <c r="N58" s="162">
        <v>70.224371207717951</v>
      </c>
      <c r="O58" s="166">
        <f t="shared" si="19"/>
        <v>9.4671285048056699</v>
      </c>
      <c r="P58" s="107"/>
      <c r="Q58" s="162">
        <f t="shared" si="8"/>
        <v>1388.9858548597783</v>
      </c>
      <c r="R58" s="165">
        <f t="shared" si="9"/>
        <v>50100.486103768286</v>
      </c>
      <c r="S58" s="165">
        <f t="shared" si="10"/>
        <v>-3647529.3336380888</v>
      </c>
      <c r="T58" s="165">
        <f t="shared" si="11"/>
        <v>265555711.61912605</v>
      </c>
      <c r="U58" s="68">
        <f t="shared" si="12"/>
        <v>2.1666972353755933</v>
      </c>
      <c r="V58" s="148">
        <f t="shared" si="13"/>
        <v>20.479835397757647</v>
      </c>
      <c r="W58" s="165">
        <f t="shared" si="14"/>
        <v>4.5190865491460931E-2</v>
      </c>
      <c r="X58" s="165">
        <f t="shared" si="15"/>
        <v>-3.1247255043132332E-3</v>
      </c>
      <c r="Y58" s="165">
        <f t="shared" si="16"/>
        <v>2.1605936003041447E-4</v>
      </c>
      <c r="Z58" s="2"/>
    </row>
    <row r="59" spans="1:26" x14ac:dyDescent="0.2">
      <c r="A59" s="162">
        <v>0.12770000000000001</v>
      </c>
      <c r="B59" s="7">
        <f t="shared" si="20"/>
        <v>0.13390000000000002</v>
      </c>
      <c r="C59" s="7">
        <f t="shared" si="1"/>
        <v>2.9691695698467258</v>
      </c>
      <c r="D59" s="163">
        <f t="shared" si="21"/>
        <v>2.9023203544826783</v>
      </c>
      <c r="E59" s="164">
        <f t="shared" si="17"/>
        <v>83.158461178381572</v>
      </c>
      <c r="F59" s="162">
        <f t="shared" si="3"/>
        <v>7.5116675902050218</v>
      </c>
      <c r="G59" s="162">
        <v>7.51</v>
      </c>
      <c r="H59" s="168">
        <f t="shared" si="4"/>
        <v>127.7</v>
      </c>
      <c r="I59" s="162">
        <f t="shared" si="0"/>
        <v>21.801265743159885</v>
      </c>
      <c r="J59" s="165">
        <f t="shared" si="5"/>
        <v>1.1006286315617726</v>
      </c>
      <c r="K59" s="165">
        <f t="shared" si="6"/>
        <v>0.42130152279085786</v>
      </c>
      <c r="L59" s="165">
        <f t="shared" si="7"/>
        <v>0.16126690512678515</v>
      </c>
      <c r="M59" s="185">
        <f t="shared" si="18"/>
        <v>133.75638302525979</v>
      </c>
      <c r="N59" s="162">
        <v>56.183663108818941</v>
      </c>
      <c r="O59" s="166">
        <f t="shared" si="19"/>
        <v>7.5742644522738098</v>
      </c>
      <c r="P59" s="107"/>
      <c r="Q59" s="162">
        <f t="shared" si="8"/>
        <v>1005.8122903284525</v>
      </c>
      <c r="R59" s="165">
        <f t="shared" si="9"/>
        <v>55368.169286779179</v>
      </c>
      <c r="S59" s="165">
        <f t="shared" si="10"/>
        <v>-4753593.7732651001</v>
      </c>
      <c r="T59" s="165">
        <f t="shared" si="11"/>
        <v>408116324.81806403</v>
      </c>
      <c r="U59" s="68">
        <f t="shared" si="12"/>
        <v>2.1263145162745949</v>
      </c>
      <c r="V59" s="148">
        <f t="shared" si="13"/>
        <v>15.972167838482342</v>
      </c>
      <c r="W59" s="165">
        <f t="shared" si="14"/>
        <v>9.0112490783023372E-2</v>
      </c>
      <c r="X59" s="165">
        <f t="shared" si="15"/>
        <v>-9.8698217792582872E-3</v>
      </c>
      <c r="Y59" s="165">
        <f t="shared" si="16"/>
        <v>1.0810197466284365E-3</v>
      </c>
      <c r="Z59" s="2"/>
    </row>
    <row r="60" spans="1:26" x14ac:dyDescent="0.2">
      <c r="A60" s="162">
        <v>0.1163</v>
      </c>
      <c r="B60" s="7">
        <f t="shared" si="20"/>
        <v>0.122</v>
      </c>
      <c r="C60" s="7">
        <f t="shared" si="1"/>
        <v>3.1040769980762311</v>
      </c>
      <c r="D60" s="163">
        <f t="shared" si="21"/>
        <v>3.0366232839614784</v>
      </c>
      <c r="E60" s="164">
        <f t="shared" si="17"/>
        <v>88.54965802408131</v>
      </c>
      <c r="F60" s="162">
        <f t="shared" si="3"/>
        <v>5.391196845699743</v>
      </c>
      <c r="G60" s="162">
        <v>5.39</v>
      </c>
      <c r="H60" s="168">
        <f t="shared" si="4"/>
        <v>116.3</v>
      </c>
      <c r="I60" s="162">
        <f t="shared" si="0"/>
        <v>16.371033870071518</v>
      </c>
      <c r="J60" s="165">
        <f t="shared" si="5"/>
        <v>1.4414846070377665</v>
      </c>
      <c r="K60" s="165">
        <f t="shared" si="6"/>
        <v>0.74537087522836032</v>
      </c>
      <c r="L60" s="165">
        <f t="shared" si="7"/>
        <v>0.38542051640800901</v>
      </c>
      <c r="M60" s="185">
        <f t="shared" si="18"/>
        <v>121.86677151709567</v>
      </c>
      <c r="N60" s="162">
        <v>39.962194198292828</v>
      </c>
      <c r="O60" s="166">
        <f t="shared" si="19"/>
        <v>5.3874064132262109</v>
      </c>
      <c r="P60" s="107"/>
      <c r="Q60" s="162">
        <f t="shared" si="8"/>
        <v>657.72601517536862</v>
      </c>
      <c r="R60" s="165">
        <f t="shared" si="9"/>
        <v>51517.723740009373</v>
      </c>
      <c r="S60" s="165">
        <f t="shared" si="10"/>
        <v>-5036077.4929328747</v>
      </c>
      <c r="T60" s="165">
        <f t="shared" si="11"/>
        <v>492298080.61431354</v>
      </c>
      <c r="U60" s="68">
        <f t="shared" si="12"/>
        <v>2.0858853059959315</v>
      </c>
      <c r="V60" s="148">
        <f t="shared" si="13"/>
        <v>11.245418282176709</v>
      </c>
      <c r="W60" s="165">
        <f t="shared" si="14"/>
        <v>0.12123238964167668</v>
      </c>
      <c r="X60" s="165">
        <f t="shared" si="15"/>
        <v>-1.8179645234891025E-2</v>
      </c>
      <c r="Y60" s="165">
        <f t="shared" si="16"/>
        <v>2.7261650277070719E-3</v>
      </c>
      <c r="Z60" s="2"/>
    </row>
    <row r="61" spans="1:26" x14ac:dyDescent="0.2">
      <c r="A61" s="162">
        <v>0.10590000000000001</v>
      </c>
      <c r="B61" s="7">
        <f t="shared" si="20"/>
        <v>0.1111</v>
      </c>
      <c r="C61" s="7">
        <f t="shared" si="1"/>
        <v>3.2392255055571129</v>
      </c>
      <c r="D61" s="163">
        <f t="shared" si="21"/>
        <v>3.1716512518166722</v>
      </c>
      <c r="E61" s="164">
        <f t="shared" si="17"/>
        <v>92.020428535134769</v>
      </c>
      <c r="F61" s="162">
        <f t="shared" si="3"/>
        <v>3.4707705110534524</v>
      </c>
      <c r="G61" s="162">
        <v>3.47</v>
      </c>
      <c r="H61" s="168">
        <f t="shared" si="4"/>
        <v>105.9</v>
      </c>
      <c r="I61" s="162">
        <f t="shared" si="0"/>
        <v>11.008073636151073</v>
      </c>
      <c r="J61" s="165">
        <f t="shared" si="5"/>
        <v>1.4759522859481848</v>
      </c>
      <c r="K61" s="165">
        <f t="shared" si="6"/>
        <v>0.96248845210167289</v>
      </c>
      <c r="L61" s="165">
        <f t="shared" si="7"/>
        <v>0.62765173999777679</v>
      </c>
      <c r="M61" s="185">
        <f t="shared" si="18"/>
        <v>110.97824111058888</v>
      </c>
      <c r="N61" s="162">
        <v>25.68116049335158</v>
      </c>
      <c r="O61" s="166">
        <f t="shared" si="19"/>
        <v>3.4621434462396059</v>
      </c>
      <c r="P61" s="107"/>
      <c r="Q61" s="162">
        <f t="shared" si="8"/>
        <v>385.6026037780386</v>
      </c>
      <c r="R61" s="165">
        <f t="shared" si="9"/>
        <v>40975.050555809001</v>
      </c>
      <c r="S61" s="165">
        <f t="shared" si="10"/>
        <v>-4452114.2196104312</v>
      </c>
      <c r="T61" s="165">
        <f t="shared" si="11"/>
        <v>483741221.92870229</v>
      </c>
      <c r="U61" s="68">
        <f t="shared" si="12"/>
        <v>2.0452378374179663</v>
      </c>
      <c r="V61" s="148">
        <f t="shared" si="13"/>
        <v>7.0985511742010123</v>
      </c>
      <c r="W61" s="165">
        <f t="shared" si="14"/>
        <v>0.12609331047301808</v>
      </c>
      <c r="X61" s="165">
        <f t="shared" si="15"/>
        <v>-2.4033948206574906E-2</v>
      </c>
      <c r="Y61" s="165">
        <f t="shared" si="16"/>
        <v>4.5809778824066052E-3</v>
      </c>
      <c r="Z61" s="2"/>
    </row>
    <row r="62" spans="1:26" x14ac:dyDescent="0.2">
      <c r="A62" s="162">
        <v>9.6489999999999992E-2</v>
      </c>
      <c r="B62" s="7">
        <f t="shared" si="20"/>
        <v>0.10119500000000001</v>
      </c>
      <c r="C62" s="7">
        <f t="shared" si="1"/>
        <v>3.3734767572175399</v>
      </c>
      <c r="D62" s="163">
        <f t="shared" si="21"/>
        <v>3.3063511313873262</v>
      </c>
      <c r="E62" s="164">
        <f t="shared" si="17"/>
        <v>94.02087263372465</v>
      </c>
      <c r="F62" s="162">
        <f t="shared" si="3"/>
        <v>2.0004440985898859</v>
      </c>
      <c r="G62" s="162">
        <v>2</v>
      </c>
      <c r="H62" s="168">
        <f t="shared" si="4"/>
        <v>96.49</v>
      </c>
      <c r="I62" s="162">
        <f t="shared" si="0"/>
        <v>6.6141706086497694</v>
      </c>
      <c r="J62" s="165">
        <f t="shared" si="5"/>
        <v>1.2384256066224533</v>
      </c>
      <c r="K62" s="165">
        <f t="shared" si="6"/>
        <v>0.97440987136156065</v>
      </c>
      <c r="L62" s="165">
        <f t="shared" si="7"/>
        <v>0.76667875109296768</v>
      </c>
      <c r="M62" s="185">
        <f t="shared" si="18"/>
        <v>101.0855627673903</v>
      </c>
      <c r="N62" s="162">
        <v>14.900748215366935</v>
      </c>
      <c r="O62" s="166">
        <f t="shared" si="19"/>
        <v>2.0088082776187055</v>
      </c>
      <c r="P62" s="107"/>
      <c r="Q62" s="162">
        <f t="shared" si="8"/>
        <v>202.43494055680353</v>
      </c>
      <c r="R62" s="165">
        <f t="shared" si="9"/>
        <v>28118.843542553495</v>
      </c>
      <c r="S62" s="165">
        <f t="shared" si="10"/>
        <v>-3333749.5727461325</v>
      </c>
      <c r="T62" s="165">
        <f t="shared" si="11"/>
        <v>395246916.78610051</v>
      </c>
      <c r="U62" s="68">
        <f t="shared" si="12"/>
        <v>2.0046891332548737</v>
      </c>
      <c r="V62" s="148">
        <f t="shared" si="13"/>
        <v>4.0102685461269854</v>
      </c>
      <c r="W62" s="165">
        <f t="shared" si="14"/>
        <v>0.10688730585115459</v>
      </c>
      <c r="X62" s="165">
        <f t="shared" si="15"/>
        <v>-2.4707339680499336E-2</v>
      </c>
      <c r="Y62" s="165">
        <f t="shared" si="16"/>
        <v>5.7111799125862516E-3</v>
      </c>
      <c r="Z62" s="2"/>
    </row>
    <row r="63" spans="1:26" x14ac:dyDescent="0.2">
      <c r="A63" s="162">
        <v>8.7900000000000006E-2</v>
      </c>
      <c r="B63" s="7">
        <f t="shared" si="20"/>
        <v>9.2194999999999999E-2</v>
      </c>
      <c r="C63" s="7">
        <f t="shared" si="1"/>
        <v>3.5079930244060451</v>
      </c>
      <c r="D63" s="163">
        <f t="shared" si="21"/>
        <v>3.4407348908117923</v>
      </c>
      <c r="E63" s="164">
        <f t="shared" si="17"/>
        <v>95.081108005977285</v>
      </c>
      <c r="F63" s="162">
        <f t="shared" si="3"/>
        <v>1.0602353722526396</v>
      </c>
      <c r="G63" s="162">
        <v>1.06</v>
      </c>
      <c r="H63" s="168">
        <f t="shared" si="4"/>
        <v>87.9</v>
      </c>
      <c r="I63" s="162">
        <f t="shared" si="0"/>
        <v>3.6479888377824858</v>
      </c>
      <c r="J63" s="165">
        <f t="shared" si="5"/>
        <v>0.89972021126782631</v>
      </c>
      <c r="K63" s="165">
        <f t="shared" si="6"/>
        <v>0.82881970955720086</v>
      </c>
      <c r="L63" s="165">
        <f t="shared" si="7"/>
        <v>0.76350636825473694</v>
      </c>
      <c r="M63" s="185">
        <f t="shared" si="18"/>
        <v>92.094902139043512</v>
      </c>
      <c r="N63" s="162">
        <v>7.8818375978785706</v>
      </c>
      <c r="O63" s="166">
        <f t="shared" si="19"/>
        <v>1.0625708441362931</v>
      </c>
      <c r="P63" s="107"/>
      <c r="Q63" s="162">
        <f t="shared" si="8"/>
        <v>97.748400144832104</v>
      </c>
      <c r="R63" s="165">
        <f t="shared" si="9"/>
        <v>17251.479320603918</v>
      </c>
      <c r="S63" s="165">
        <f t="shared" si="10"/>
        <v>-2200586.1141373883</v>
      </c>
      <c r="T63" s="165">
        <f t="shared" si="11"/>
        <v>280705159.00341737</v>
      </c>
      <c r="U63" s="68">
        <f t="shared" si="12"/>
        <v>1.9642355907380171</v>
      </c>
      <c r="V63" s="148">
        <f t="shared" si="13"/>
        <v>2.0825520527380053</v>
      </c>
      <c r="W63" s="165">
        <f t="shared" si="14"/>
        <v>7.8213782661044021E-2</v>
      </c>
      <c r="X63" s="165">
        <f t="shared" si="15"/>
        <v>-2.1243388455427722E-2</v>
      </c>
      <c r="Y63" s="165">
        <f t="shared" si="16"/>
        <v>5.7698469210206074E-3</v>
      </c>
      <c r="Z63" s="2"/>
    </row>
    <row r="64" spans="1:26" x14ac:dyDescent="0.2">
      <c r="A64" s="162">
        <v>8.0069999999999988E-2</v>
      </c>
      <c r="B64" s="7">
        <f t="shared" si="20"/>
        <v>8.3985000000000004E-2</v>
      </c>
      <c r="C64" s="7">
        <f t="shared" si="1"/>
        <v>3.6425943835736896</v>
      </c>
      <c r="D64" s="163">
        <f t="shared" si="21"/>
        <v>3.5752937039898676</v>
      </c>
      <c r="E64" s="164">
        <f t="shared" si="17"/>
        <v>95.651234574075403</v>
      </c>
      <c r="F64" s="162">
        <f t="shared" si="3"/>
        <v>0.57012656809811746</v>
      </c>
      <c r="G64" s="162">
        <v>0.56999999999999995</v>
      </c>
      <c r="H64" s="168">
        <f t="shared" si="4"/>
        <v>80.069999999999993</v>
      </c>
      <c r="I64" s="162">
        <f t="shared" si="0"/>
        <v>2.03836992939855</v>
      </c>
      <c r="J64" s="165">
        <f t="shared" si="5"/>
        <v>0.63547486833154809</v>
      </c>
      <c r="K64" s="165">
        <f t="shared" si="6"/>
        <v>0.67090639238417416</v>
      </c>
      <c r="L64" s="165">
        <f t="shared" si="7"/>
        <v>0.70831343578343908</v>
      </c>
      <c r="M64" s="185">
        <f t="shared" si="18"/>
        <v>83.893700597839867</v>
      </c>
      <c r="N64" s="162">
        <v>4.2356672445486323</v>
      </c>
      <c r="O64" s="166">
        <f t="shared" si="19"/>
        <v>0.57102121981450982</v>
      </c>
      <c r="P64" s="107"/>
      <c r="Q64" s="162">
        <f t="shared" si="8"/>
        <v>47.882079821720396</v>
      </c>
      <c r="R64" s="165">
        <f t="shared" si="9"/>
        <v>10509.311082642264</v>
      </c>
      <c r="S64" s="165">
        <f t="shared" si="10"/>
        <v>-1426841.4972931356</v>
      </c>
      <c r="T64" s="165">
        <f t="shared" si="11"/>
        <v>193721228.95479602</v>
      </c>
      <c r="U64" s="68">
        <f t="shared" si="12"/>
        <v>1.9237293517904706</v>
      </c>
      <c r="V64" s="148">
        <f t="shared" si="13"/>
        <v>1.096769213285917</v>
      </c>
      <c r="W64" s="165">
        <f t="shared" si="14"/>
        <v>5.5538591750005438E-2</v>
      </c>
      <c r="X64" s="165">
        <f t="shared" si="15"/>
        <v>-1.7334313843358214E-2</v>
      </c>
      <c r="Y64" s="165">
        <f t="shared" si="16"/>
        <v>5.4102638715179665E-3</v>
      </c>
      <c r="Z64" s="2"/>
    </row>
    <row r="65" spans="1:26" x14ac:dyDescent="0.2">
      <c r="A65" s="162">
        <v>7.2939999999999991E-2</v>
      </c>
      <c r="B65" s="7">
        <f t="shared" si="20"/>
        <v>7.650499999999999E-2</v>
      </c>
      <c r="C65" s="7">
        <f t="shared" si="1"/>
        <v>3.7771459901006996</v>
      </c>
      <c r="D65" s="163">
        <f t="shared" si="21"/>
        <v>3.7098701868371946</v>
      </c>
      <c r="E65" s="164">
        <f t="shared" si="17"/>
        <v>96.011314511821581</v>
      </c>
      <c r="F65" s="162">
        <f t="shared" si="3"/>
        <v>0.36007993774617947</v>
      </c>
      <c r="G65" s="162">
        <v>0.36</v>
      </c>
      <c r="H65" s="168">
        <f t="shared" si="4"/>
        <v>72.94</v>
      </c>
      <c r="I65" s="162">
        <f t="shared" si="0"/>
        <v>1.3358498259227443</v>
      </c>
      <c r="J65" s="165">
        <f t="shared" si="5"/>
        <v>0.51019415706643978</v>
      </c>
      <c r="K65" s="165">
        <f t="shared" si="6"/>
        <v>0.60730066751396461</v>
      </c>
      <c r="L65" s="165">
        <f t="shared" si="7"/>
        <v>0.72288969925400082</v>
      </c>
      <c r="M65" s="185">
        <f t="shared" si="18"/>
        <v>76.421893459924163</v>
      </c>
      <c r="N65" s="162">
        <v>2.6761474429062031</v>
      </c>
      <c r="O65" s="166">
        <f t="shared" si="19"/>
        <v>0.36077833527138298</v>
      </c>
      <c r="P65" s="2"/>
      <c r="Q65" s="162">
        <f t="shared" si="8"/>
        <v>27.547915637271458</v>
      </c>
      <c r="R65" s="165">
        <f t="shared" si="9"/>
        <v>7388.9675921641328</v>
      </c>
      <c r="S65" s="165">
        <f t="shared" si="10"/>
        <v>-1058464.2160215876</v>
      </c>
      <c r="T65" s="165">
        <f t="shared" si="11"/>
        <v>151624226.60864037</v>
      </c>
      <c r="U65" s="68">
        <f t="shared" si="12"/>
        <v>1.8832177937424661</v>
      </c>
      <c r="V65" s="148">
        <f t="shared" si="13"/>
        <v>0.67810894593328463</v>
      </c>
      <c r="W65" s="165">
        <f t="shared" si="14"/>
        <v>4.4773796116042638E-2</v>
      </c>
      <c r="X65" s="165">
        <f t="shared" si="15"/>
        <v>-1.5788337936419664E-2</v>
      </c>
      <c r="Y65" s="165">
        <f t="shared" si="16"/>
        <v>5.5673549356533829E-3</v>
      </c>
      <c r="Z65" s="2"/>
    </row>
    <row r="66" spans="1:26" x14ac:dyDescent="0.2">
      <c r="A66" s="162">
        <v>6.6450000000000009E-2</v>
      </c>
      <c r="B66" s="7">
        <f t="shared" si="20"/>
        <v>6.9695000000000007E-2</v>
      </c>
      <c r="C66" s="7">
        <f t="shared" si="1"/>
        <v>3.9115869902732747</v>
      </c>
      <c r="D66" s="163">
        <f t="shared" si="21"/>
        <v>3.844366490186987</v>
      </c>
      <c r="E66" s="164">
        <f t="shared" si="17"/>
        <v>96.311381126610058</v>
      </c>
      <c r="F66" s="162">
        <f t="shared" si="3"/>
        <v>0.3000666147884829</v>
      </c>
      <c r="G66" s="162">
        <v>0.3</v>
      </c>
      <c r="H66" s="168">
        <f t="shared" si="4"/>
        <v>66.45</v>
      </c>
      <c r="I66" s="162">
        <f t="shared" si="0"/>
        <v>1.1535660387166906</v>
      </c>
      <c r="J66" s="165">
        <f t="shared" si="5"/>
        <v>0.52666829828952444</v>
      </c>
      <c r="K66" s="165">
        <f t="shared" si="6"/>
        <v>0.6977453118208895</v>
      </c>
      <c r="L66" s="165">
        <f t="shared" si="7"/>
        <v>0.92439306058325899</v>
      </c>
      <c r="M66" s="185">
        <f t="shared" si="18"/>
        <v>69.619415395419708</v>
      </c>
      <c r="N66" s="162">
        <v>2.2319576200958235</v>
      </c>
      <c r="O66" s="166">
        <f t="shared" si="19"/>
        <v>0.30089596023901594</v>
      </c>
      <c r="P66" s="2"/>
      <c r="Q66" s="162">
        <f t="shared" si="8"/>
        <v>20.913142717683318</v>
      </c>
      <c r="R66" s="165">
        <f t="shared" si="9"/>
        <v>6756.8354004663297</v>
      </c>
      <c r="S66" s="165">
        <f t="shared" si="10"/>
        <v>-1013925.7898900505</v>
      </c>
      <c r="T66" s="165">
        <f t="shared" si="11"/>
        <v>152148964.19309127</v>
      </c>
      <c r="U66" s="68">
        <f t="shared" si="12"/>
        <v>1.8427303721282566</v>
      </c>
      <c r="V66" s="148">
        <f t="shared" si="13"/>
        <v>0.55294186473244733</v>
      </c>
      <c r="W66" s="165">
        <f t="shared" si="14"/>
        <v>4.6371391788416996E-2</v>
      </c>
      <c r="X66" s="165">
        <f t="shared" si="15"/>
        <v>-1.8229147418463466E-2</v>
      </c>
      <c r="Y66" s="165">
        <f t="shared" si="16"/>
        <v>7.1660953615603614E-3</v>
      </c>
      <c r="Z66" s="2"/>
    </row>
    <row r="67" spans="1:26" x14ac:dyDescent="0.2">
      <c r="A67" s="162">
        <v>6.053E-2</v>
      </c>
      <c r="B67" s="7">
        <f t="shared" si="20"/>
        <v>6.3490000000000005E-2</v>
      </c>
      <c r="C67" s="7">
        <f t="shared" si="1"/>
        <v>4.046205838726614</v>
      </c>
      <c r="D67" s="163">
        <f t="shared" si="21"/>
        <v>3.9788964144999444</v>
      </c>
      <c r="E67" s="164">
        <f t="shared" si="17"/>
        <v>96.591443300412649</v>
      </c>
      <c r="F67" s="162">
        <f t="shared" si="3"/>
        <v>0.28006217380258408</v>
      </c>
      <c r="G67" s="162">
        <v>0.28000000000000003</v>
      </c>
      <c r="H67" s="168">
        <f t="shared" si="4"/>
        <v>60.53</v>
      </c>
      <c r="I67" s="162">
        <f t="shared" si="0"/>
        <v>1.114338379180162</v>
      </c>
      <c r="J67" s="165">
        <f t="shared" si="5"/>
        <v>0.59645619379827364</v>
      </c>
      <c r="K67" s="165">
        <f t="shared" si="6"/>
        <v>0.87044352993129215</v>
      </c>
      <c r="L67" s="165">
        <f t="shared" si="7"/>
        <v>1.2702893300081968</v>
      </c>
      <c r="M67" s="185">
        <f t="shared" si="18"/>
        <v>63.420962622779534</v>
      </c>
      <c r="N67" s="162">
        <v>2.0804083307818328</v>
      </c>
      <c r="O67" s="166">
        <f t="shared" si="19"/>
        <v>0.28046520988735113</v>
      </c>
      <c r="P67" s="2"/>
      <c r="Q67" s="162">
        <f t="shared" si="8"/>
        <v>17.781147414726064</v>
      </c>
      <c r="R67" s="165">
        <f t="shared" si="9"/>
        <v>6838.7044027044722</v>
      </c>
      <c r="S67" s="165">
        <f t="shared" si="10"/>
        <v>-1068645.1534468015</v>
      </c>
      <c r="T67" s="165">
        <f t="shared" si="11"/>
        <v>166991055.13812163</v>
      </c>
      <c r="U67" s="68">
        <f t="shared" si="12"/>
        <v>1.8022328295956513</v>
      </c>
      <c r="V67" s="148">
        <f t="shared" si="13"/>
        <v>0.50473724395494024</v>
      </c>
      <c r="W67" s="165">
        <f t="shared" si="14"/>
        <v>5.2656499151712027E-2</v>
      </c>
      <c r="X67" s="165">
        <f t="shared" si="15"/>
        <v>-2.2832356931295608E-2</v>
      </c>
      <c r="Y67" s="165">
        <f t="shared" si="16"/>
        <v>9.9003262927921561E-3</v>
      </c>
      <c r="Z67" s="2"/>
    </row>
    <row r="68" spans="1:26" x14ac:dyDescent="0.2">
      <c r="A68" s="162">
        <v>5.5140000000000002E-2</v>
      </c>
      <c r="B68" s="7">
        <f t="shared" si="20"/>
        <v>5.7834999999999998E-2</v>
      </c>
      <c r="C68" s="7">
        <f t="shared" si="1"/>
        <v>4.180756922426621</v>
      </c>
      <c r="D68" s="163">
        <f t="shared" si="21"/>
        <v>4.1134813805766175</v>
      </c>
      <c r="E68" s="164">
        <f t="shared" si="17"/>
        <v>96.85150103322934</v>
      </c>
      <c r="F68" s="162">
        <f t="shared" si="3"/>
        <v>0.26005773281668521</v>
      </c>
      <c r="G68" s="162">
        <v>0.26</v>
      </c>
      <c r="H68" s="168">
        <f t="shared" si="4"/>
        <v>55.14</v>
      </c>
      <c r="I68" s="162">
        <f t="shared" si="0"/>
        <v>1.0697426418164033</v>
      </c>
      <c r="J68" s="165">
        <f t="shared" si="5"/>
        <v>0.66071733815055844</v>
      </c>
      <c r="K68" s="165">
        <f t="shared" si="6"/>
        <v>1.0531462099455311</v>
      </c>
      <c r="L68" s="165">
        <f t="shared" si="7"/>
        <v>1.6786557208067405</v>
      </c>
      <c r="M68" s="185">
        <f t="shared" si="18"/>
        <v>57.772174963385282</v>
      </c>
      <c r="N68" s="162">
        <v>1.9327806634133535</v>
      </c>
      <c r="O68" s="166">
        <f t="shared" si="19"/>
        <v>0.26056314349920101</v>
      </c>
      <c r="P68" s="2"/>
      <c r="Q68" s="162">
        <f t="shared" si="8"/>
        <v>15.04043897745299</v>
      </c>
      <c r="R68" s="165">
        <f t="shared" si="9"/>
        <v>6818.1546568794265</v>
      </c>
      <c r="S68" s="165">
        <f t="shared" si="10"/>
        <v>-1103990.6269947703</v>
      </c>
      <c r="T68" s="165">
        <f t="shared" si="11"/>
        <v>178757356.76698944</v>
      </c>
      <c r="U68" s="68">
        <f t="shared" si="12"/>
        <v>1.7617187178411533</v>
      </c>
      <c r="V68" s="148">
        <f t="shared" si="13"/>
        <v>0.4581485756224879</v>
      </c>
      <c r="W68" s="165">
        <f t="shared" si="14"/>
        <v>5.8459203478242308E-2</v>
      </c>
      <c r="X68" s="165">
        <f t="shared" si="15"/>
        <v>-2.7716887208361067E-2</v>
      </c>
      <c r="Y68" s="165">
        <f t="shared" si="16"/>
        <v>1.3141229965730415E-2</v>
      </c>
      <c r="Z68" s="2"/>
    </row>
    <row r="69" spans="1:26" x14ac:dyDescent="0.2">
      <c r="A69" s="162">
        <v>5.0229999999999997E-2</v>
      </c>
      <c r="B69" s="7">
        <f t="shared" si="20"/>
        <v>5.2684999999999996E-2</v>
      </c>
      <c r="C69" s="7">
        <f t="shared" si="1"/>
        <v>4.3153069147649825</v>
      </c>
      <c r="D69" s="163">
        <f t="shared" si="21"/>
        <v>4.2480319185958013</v>
      </c>
      <c r="E69" s="164">
        <f t="shared" si="17"/>
        <v>97.07154988407423</v>
      </c>
      <c r="F69" s="162">
        <f t="shared" si="3"/>
        <v>0.22004885084488746</v>
      </c>
      <c r="G69" s="162">
        <v>0.22</v>
      </c>
      <c r="H69" s="168">
        <f t="shared" si="4"/>
        <v>50.23</v>
      </c>
      <c r="I69" s="162">
        <f t="shared" si="0"/>
        <v>0.93477454203940857</v>
      </c>
      <c r="J69" s="165">
        <f t="shared" si="5"/>
        <v>0.6574382310644119</v>
      </c>
      <c r="K69" s="165">
        <f t="shared" si="6"/>
        <v>1.1363781657103786</v>
      </c>
      <c r="L69" s="165">
        <f t="shared" si="7"/>
        <v>1.9642230623134618</v>
      </c>
      <c r="M69" s="185">
        <f t="shared" si="18"/>
        <v>52.627770235874529</v>
      </c>
      <c r="N69" s="162">
        <v>1.6354430574140537</v>
      </c>
      <c r="O69" s="166">
        <f t="shared" si="19"/>
        <v>0.2204782943664077</v>
      </c>
      <c r="P69" s="2"/>
      <c r="Q69" s="162">
        <f t="shared" si="8"/>
        <v>11.593273706762895</v>
      </c>
      <c r="R69" s="165">
        <f t="shared" si="9"/>
        <v>6142.0345706894313</v>
      </c>
      <c r="S69" s="165">
        <f t="shared" si="10"/>
        <v>-1026145.234026867</v>
      </c>
      <c r="T69" s="165">
        <f t="shared" si="11"/>
        <v>171437335.49481785</v>
      </c>
      <c r="U69" s="68">
        <f t="shared" si="12"/>
        <v>1.7212149699646522</v>
      </c>
      <c r="V69" s="148">
        <f t="shared" si="13"/>
        <v>0.37875137619773919</v>
      </c>
      <c r="W69" s="165">
        <f t="shared" si="14"/>
        <v>5.8278022210565217E-2</v>
      </c>
      <c r="X69" s="165">
        <f t="shared" si="15"/>
        <v>-2.9991463214308147E-2</v>
      </c>
      <c r="Y69" s="165">
        <f t="shared" si="16"/>
        <v>1.5434426763578995E-2</v>
      </c>
      <c r="Z69" s="2"/>
    </row>
    <row r="70" spans="1:26" x14ac:dyDescent="0.2">
      <c r="A70" s="162">
        <v>4.5759999999999995E-2</v>
      </c>
      <c r="B70" s="7">
        <f t="shared" si="20"/>
        <v>4.7994999999999996E-2</v>
      </c>
      <c r="C70" s="7">
        <f t="shared" si="1"/>
        <v>4.4497691376584223</v>
      </c>
      <c r="D70" s="163">
        <f t="shared" si="21"/>
        <v>4.3825380262117024</v>
      </c>
      <c r="E70" s="164">
        <f t="shared" si="17"/>
        <v>97.251589852947319</v>
      </c>
      <c r="F70" s="162">
        <f t="shared" si="3"/>
        <v>0.18003996887308973</v>
      </c>
      <c r="G70" s="162">
        <v>0.18</v>
      </c>
      <c r="H70" s="168">
        <f t="shared" si="4"/>
        <v>45.76</v>
      </c>
      <c r="I70" s="162">
        <f t="shared" si="0"/>
        <v>0.78903200982428701</v>
      </c>
      <c r="J70" s="165">
        <f t="shared" si="5"/>
        <v>0.62487734546846985</v>
      </c>
      <c r="K70" s="165">
        <f t="shared" si="6"/>
        <v>1.1641466834627097</v>
      </c>
      <c r="L70" s="165">
        <f t="shared" si="7"/>
        <v>2.1688056231278576</v>
      </c>
      <c r="M70" s="185">
        <f t="shared" si="18"/>
        <v>47.942932743001869</v>
      </c>
      <c r="N70" s="162">
        <v>1.3389632046747431</v>
      </c>
      <c r="O70" s="166">
        <f t="shared" si="19"/>
        <v>0.18050908116168435</v>
      </c>
      <c r="P70" s="2"/>
      <c r="Q70" s="162">
        <f t="shared" si="8"/>
        <v>8.6410183060639412</v>
      </c>
      <c r="R70" s="165">
        <f t="shared" si="9"/>
        <v>5311.4035811667491</v>
      </c>
      <c r="S70" s="165">
        <f t="shared" si="10"/>
        <v>-912282.80349488812</v>
      </c>
      <c r="T70" s="165">
        <f t="shared" si="11"/>
        <v>156693028.65696961</v>
      </c>
      <c r="U70" s="68">
        <f t="shared" si="12"/>
        <v>1.6807245969722586</v>
      </c>
      <c r="V70" s="148">
        <f t="shared" si="13"/>
        <v>0.30259760412312176</v>
      </c>
      <c r="W70" s="165">
        <f t="shared" si="14"/>
        <v>5.5480337031370161E-2</v>
      </c>
      <c r="X70" s="165">
        <f t="shared" si="15"/>
        <v>-3.0798117488673463E-2</v>
      </c>
      <c r="Y70" s="165">
        <f t="shared" si="16"/>
        <v>1.7096580367019248E-2</v>
      </c>
      <c r="Z70" s="2"/>
    </row>
    <row r="71" spans="1:26" x14ac:dyDescent="0.2">
      <c r="A71" s="162">
        <v>4.1680000000000002E-2</v>
      </c>
      <c r="B71" s="7">
        <f t="shared" si="20"/>
        <v>4.3719999999999995E-2</v>
      </c>
      <c r="C71" s="7">
        <f t="shared" si="1"/>
        <v>4.5845009121583038</v>
      </c>
      <c r="D71" s="163">
        <f t="shared" si="21"/>
        <v>4.5171350249083631</v>
      </c>
      <c r="E71" s="164">
        <f t="shared" si="17"/>
        <v>97.401623160341558</v>
      </c>
      <c r="F71" s="162">
        <f t="shared" si="3"/>
        <v>0.15003330739424145</v>
      </c>
      <c r="G71" s="162">
        <v>0.15</v>
      </c>
      <c r="H71" s="168">
        <f t="shared" si="4"/>
        <v>41.68</v>
      </c>
      <c r="I71" s="162">
        <f t="shared" si="0"/>
        <v>0.6777207077333709</v>
      </c>
      <c r="J71" s="165">
        <f t="shared" si="5"/>
        <v>0.59869215615742966</v>
      </c>
      <c r="K71" s="165">
        <f t="shared" si="6"/>
        <v>1.1959458352243868</v>
      </c>
      <c r="L71" s="165">
        <f t="shared" si="7"/>
        <v>2.3890181724954052</v>
      </c>
      <c r="M71" s="185">
        <f t="shared" si="18"/>
        <v>43.672380287774558</v>
      </c>
      <c r="N71" s="162">
        <v>1.1135703359594169</v>
      </c>
      <c r="O71" s="166">
        <f t="shared" si="19"/>
        <v>0.15012328751914517</v>
      </c>
      <c r="P71" s="2"/>
      <c r="Q71" s="162">
        <f t="shared" si="8"/>
        <v>6.5594561992762346</v>
      </c>
      <c r="R71" s="165">
        <f t="shared" si="9"/>
        <v>4649.2417809250446</v>
      </c>
      <c r="S71" s="165">
        <f t="shared" si="10"/>
        <v>-818425.88446272444</v>
      </c>
      <c r="T71" s="165">
        <f t="shared" si="11"/>
        <v>144071003.38527045</v>
      </c>
      <c r="U71" s="68">
        <f t="shared" si="12"/>
        <v>1.6402068630382176</v>
      </c>
      <c r="V71" s="148">
        <f t="shared" si="13"/>
        <v>0.24608566047235739</v>
      </c>
      <c r="W71" s="165">
        <f t="shared" si="14"/>
        <v>5.3229053663813718E-2</v>
      </c>
      <c r="X71" s="165">
        <f t="shared" si="15"/>
        <v>-3.1705110861283137E-2</v>
      </c>
      <c r="Y71" s="165">
        <f t="shared" si="16"/>
        <v>1.8884687694713242E-2</v>
      </c>
      <c r="Z71" s="2"/>
    </row>
    <row r="72" spans="1:26" x14ac:dyDescent="0.2">
      <c r="A72" s="162">
        <v>3.7969999999999997E-2</v>
      </c>
      <c r="B72" s="7">
        <f t="shared" si="20"/>
        <v>3.9824999999999999E-2</v>
      </c>
      <c r="C72" s="7">
        <f t="shared" si="1"/>
        <v>4.7189961908177231</v>
      </c>
      <c r="D72" s="163">
        <f t="shared" si="21"/>
        <v>4.6517485514880139</v>
      </c>
      <c r="E72" s="164">
        <f t="shared" si="17"/>
        <v>97.531652026749896</v>
      </c>
      <c r="F72" s="162">
        <f t="shared" si="3"/>
        <v>0.1300288664083426</v>
      </c>
      <c r="G72" s="162">
        <v>0.13</v>
      </c>
      <c r="H72" s="168">
        <f t="shared" si="4"/>
        <v>37.97</v>
      </c>
      <c r="I72" s="162">
        <f t="shared" si="0"/>
        <v>0.60486159096663616</v>
      </c>
      <c r="J72" s="165">
        <f t="shared" si="5"/>
        <v>0.59115322769658318</v>
      </c>
      <c r="K72" s="165">
        <f t="shared" si="6"/>
        <v>1.2604633128083222</v>
      </c>
      <c r="L72" s="165">
        <f t="shared" si="7"/>
        <v>2.6875735232408897</v>
      </c>
      <c r="M72" s="185">
        <f t="shared" si="18"/>
        <v>39.781774721598303</v>
      </c>
      <c r="N72" s="162">
        <v>0.96679130824817294</v>
      </c>
      <c r="O72" s="166">
        <f t="shared" si="19"/>
        <v>0.130335628430785</v>
      </c>
      <c r="P72" s="2"/>
      <c r="Q72" s="162">
        <f t="shared" si="8"/>
        <v>5.1783996047122445</v>
      </c>
      <c r="R72" s="165">
        <f t="shared" si="9"/>
        <v>4209.6250382481658</v>
      </c>
      <c r="S72" s="165">
        <f t="shared" si="10"/>
        <v>-757434.76146757777</v>
      </c>
      <c r="T72" s="165">
        <f t="shared" si="11"/>
        <v>136284683.94852442</v>
      </c>
      <c r="U72" s="68">
        <f t="shared" si="12"/>
        <v>1.5996841537156323</v>
      </c>
      <c r="V72" s="148">
        <f t="shared" si="13"/>
        <v>0.20800511711903255</v>
      </c>
      <c r="W72" s="165">
        <f t="shared" si="14"/>
        <v>5.2622317168809607E-2</v>
      </c>
      <c r="X72" s="165">
        <f t="shared" si="15"/>
        <v>-3.3476115963929375E-2</v>
      </c>
      <c r="Y72" s="165">
        <f t="shared" si="16"/>
        <v>2.1296104016770307E-2</v>
      </c>
      <c r="Z72" s="2"/>
    </row>
    <row r="73" spans="1:26" x14ac:dyDescent="0.2">
      <c r="A73" s="162">
        <v>3.4590000000000003E-2</v>
      </c>
      <c r="B73" s="7">
        <f t="shared" si="20"/>
        <v>3.628E-2</v>
      </c>
      <c r="C73" s="7">
        <f t="shared" si="1"/>
        <v>4.853501176063884</v>
      </c>
      <c r="D73" s="163">
        <f t="shared" si="21"/>
        <v>4.7862486834408031</v>
      </c>
      <c r="E73" s="164">
        <f t="shared" si="17"/>
        <v>97.641676452172334</v>
      </c>
      <c r="F73" s="162">
        <f t="shared" si="3"/>
        <v>0.11002442542244373</v>
      </c>
      <c r="G73" s="162">
        <v>0.11</v>
      </c>
      <c r="H73" s="168">
        <f t="shared" si="4"/>
        <v>34.590000000000003</v>
      </c>
      <c r="I73" s="162">
        <f t="shared" si="0"/>
        <v>0.52660426132450211</v>
      </c>
      <c r="J73" s="165">
        <f t="shared" si="5"/>
        <v>0.56530314040630902</v>
      </c>
      <c r="K73" s="165">
        <f t="shared" si="6"/>
        <v>1.2813788237740626</v>
      </c>
      <c r="L73" s="165">
        <f t="shared" si="7"/>
        <v>2.9045154230639318</v>
      </c>
      <c r="M73" s="185">
        <f t="shared" si="18"/>
        <v>36.240616716606795</v>
      </c>
      <c r="N73" s="162">
        <v>0.81799514881240543</v>
      </c>
      <c r="O73" s="166">
        <f t="shared" si="19"/>
        <v>0.11027603461493969</v>
      </c>
      <c r="P73" s="2"/>
      <c r="Q73" s="162">
        <f t="shared" si="8"/>
        <v>3.9916861543262585</v>
      </c>
      <c r="R73" s="165">
        <f t="shared" si="9"/>
        <v>3703.731094084842</v>
      </c>
      <c r="S73" s="165">
        <f t="shared" si="10"/>
        <v>-679539.3599617182</v>
      </c>
      <c r="T73" s="165">
        <f t="shared" si="11"/>
        <v>124677988.22508244</v>
      </c>
      <c r="U73" s="68">
        <f t="shared" si="12"/>
        <v>1.5591955795770791</v>
      </c>
      <c r="V73" s="148">
        <f t="shared" si="13"/>
        <v>0.17154959776418227</v>
      </c>
      <c r="W73" s="165">
        <f t="shared" si="14"/>
        <v>5.0374770091600705E-2</v>
      </c>
      <c r="X73" s="165">
        <f t="shared" si="15"/>
        <v>-3.4085923185748296E-2</v>
      </c>
      <c r="Y73" s="165">
        <f t="shared" si="16"/>
        <v>2.3064128279137407E-2</v>
      </c>
      <c r="Z73" s="2"/>
    </row>
    <row r="74" spans="1:26" x14ac:dyDescent="0.2">
      <c r="A74" s="162">
        <v>3.1510000000000003E-2</v>
      </c>
      <c r="B74" s="7">
        <f t="shared" si="20"/>
        <v>3.3050000000000003E-2</v>
      </c>
      <c r="C74" s="7">
        <f t="shared" si="1"/>
        <v>4.9880464354192728</v>
      </c>
      <c r="D74" s="163">
        <f t="shared" si="21"/>
        <v>4.9207738057415789</v>
      </c>
      <c r="E74" s="164">
        <f t="shared" si="17"/>
        <v>97.751700877594772</v>
      </c>
      <c r="F74" s="162">
        <f t="shared" si="3"/>
        <v>0.11002442542244373</v>
      </c>
      <c r="G74" s="162">
        <v>0.11</v>
      </c>
      <c r="H74" s="168">
        <f t="shared" si="4"/>
        <v>31.51</v>
      </c>
      <c r="I74" s="162">
        <f t="shared" si="0"/>
        <v>0.54140531061052899</v>
      </c>
      <c r="J74" s="165">
        <f t="shared" si="5"/>
        <v>0.63439365462787223</v>
      </c>
      <c r="K74" s="165">
        <f t="shared" si="6"/>
        <v>1.523328933530204</v>
      </c>
      <c r="L74" s="165">
        <f t="shared" si="7"/>
        <v>3.6578723995773017</v>
      </c>
      <c r="M74" s="185">
        <f t="shared" si="18"/>
        <v>33.014101532526965</v>
      </c>
      <c r="N74" s="162">
        <v>0.81775029421010204</v>
      </c>
      <c r="O74" s="166">
        <f t="shared" si="19"/>
        <v>0.11024302513482427</v>
      </c>
      <c r="P74" s="2"/>
      <c r="Q74" s="162">
        <f t="shared" si="8"/>
        <v>3.6363072602117659</v>
      </c>
      <c r="R74" s="165">
        <f t="shared" si="9"/>
        <v>3835.2847344848974</v>
      </c>
      <c r="S74" s="165">
        <f t="shared" si="10"/>
        <v>-716064.03783490625</v>
      </c>
      <c r="T74" s="165">
        <f t="shared" si="11"/>
        <v>133692213.68887365</v>
      </c>
      <c r="U74" s="68">
        <f t="shared" si="12"/>
        <v>1.5186994825941802</v>
      </c>
      <c r="V74" s="148">
        <f t="shared" si="13"/>
        <v>0.16709403796178726</v>
      </c>
      <c r="W74" s="165">
        <f t="shared" si="14"/>
        <v>5.6584882766711121E-2</v>
      </c>
      <c r="X74" s="165">
        <f t="shared" si="15"/>
        <v>-4.0579442487142625E-2</v>
      </c>
      <c r="Y74" s="165">
        <f t="shared" si="16"/>
        <v>2.910125588412572E-2</v>
      </c>
      <c r="Z74" s="2"/>
    </row>
    <row r="75" spans="1:26" x14ac:dyDescent="0.2">
      <c r="A75" s="162">
        <v>2.87E-2</v>
      </c>
      <c r="B75" s="7">
        <f t="shared" si="20"/>
        <v>3.0105E-2</v>
      </c>
      <c r="C75" s="7">
        <f t="shared" si="1"/>
        <v>5.1228054528737621</v>
      </c>
      <c r="D75" s="163">
        <f t="shared" si="21"/>
        <v>5.055425944146517</v>
      </c>
      <c r="E75" s="164">
        <f t="shared" si="17"/>
        <v>97.851723082524259</v>
      </c>
      <c r="F75" s="162">
        <f t="shared" si="3"/>
        <v>0.1000222049294943</v>
      </c>
      <c r="G75" s="162">
        <v>0.1</v>
      </c>
      <c r="H75" s="168">
        <f t="shared" si="4"/>
        <v>28.7</v>
      </c>
      <c r="I75" s="162">
        <f t="shared" si="0"/>
        <v>0.50565484979130515</v>
      </c>
      <c r="J75" s="165">
        <f t="shared" si="5"/>
        <v>0.64321570040115184</v>
      </c>
      <c r="K75" s="165">
        <f t="shared" si="6"/>
        <v>1.6311231176705612</v>
      </c>
      <c r="L75" s="165">
        <f t="shared" si="7"/>
        <v>4.1363458997347662</v>
      </c>
      <c r="M75" s="185">
        <f t="shared" si="18"/>
        <v>30.072196461183211</v>
      </c>
      <c r="N75" s="162">
        <v>0.74223014399220999</v>
      </c>
      <c r="O75" s="166">
        <f t="shared" si="19"/>
        <v>0.10006195901035558</v>
      </c>
      <c r="P75" s="2"/>
      <c r="Q75" s="162">
        <f t="shared" si="8"/>
        <v>3.0111684794024263</v>
      </c>
      <c r="R75" s="165">
        <f t="shared" si="9"/>
        <v>3597.4832146977051</v>
      </c>
      <c r="S75" s="165">
        <f t="shared" si="10"/>
        <v>-682260.06666850112</v>
      </c>
      <c r="T75" s="165">
        <f t="shared" si="11"/>
        <v>129390123.81455171</v>
      </c>
      <c r="U75" s="68">
        <f t="shared" si="12"/>
        <v>1.4781651499539958</v>
      </c>
      <c r="V75" s="148">
        <f t="shared" si="13"/>
        <v>0.14784933754833526</v>
      </c>
      <c r="W75" s="165">
        <f t="shared" si="14"/>
        <v>5.7420214293104378E-2</v>
      </c>
      <c r="X75" s="165">
        <f t="shared" si="15"/>
        <v>-4.3505984561377865E-2</v>
      </c>
      <c r="Y75" s="165">
        <f t="shared" si="16"/>
        <v>3.2963490574819281E-2</v>
      </c>
      <c r="Z75" s="2"/>
    </row>
    <row r="76" spans="1:26" x14ac:dyDescent="0.2">
      <c r="A76" s="162">
        <v>2.615E-2</v>
      </c>
      <c r="B76" s="7">
        <f t="shared" si="20"/>
        <v>2.7424999999999998E-2</v>
      </c>
      <c r="C76" s="7">
        <f t="shared" si="1"/>
        <v>5.2570452433025086</v>
      </c>
      <c r="D76" s="163">
        <f t="shared" si="21"/>
        <v>5.1899253480881349</v>
      </c>
      <c r="E76" s="164">
        <f t="shared" si="17"/>
        <v>97.949744843355163</v>
      </c>
      <c r="F76" s="162">
        <f t="shared" si="3"/>
        <v>9.8021760830904428E-2</v>
      </c>
      <c r="G76" s="162">
        <v>9.8000000000000004E-2</v>
      </c>
      <c r="H76" s="168">
        <f t="shared" si="4"/>
        <v>26.15</v>
      </c>
      <c r="I76" s="162">
        <f t="shared" si="0"/>
        <v>0.50872562120054354</v>
      </c>
      <c r="J76" s="165">
        <f t="shared" si="5"/>
        <v>0.69899024200439397</v>
      </c>
      <c r="K76" s="165">
        <f t="shared" si="6"/>
        <v>1.8665748916177587</v>
      </c>
      <c r="L76" s="165">
        <f t="shared" si="7"/>
        <v>4.9844784900387014</v>
      </c>
      <c r="M76" s="185">
        <f t="shared" si="18"/>
        <v>27.395346320132553</v>
      </c>
      <c r="N76" s="162">
        <v>0.73019900074213617</v>
      </c>
      <c r="O76" s="166">
        <f t="shared" si="19"/>
        <v>9.8440009575290283E-2</v>
      </c>
      <c r="P76" s="2"/>
      <c r="Q76" s="162">
        <f t="shared" si="8"/>
        <v>2.6882467907875536</v>
      </c>
      <c r="R76" s="165">
        <f t="shared" si="9"/>
        <v>3625.8786709360438</v>
      </c>
      <c r="S76" s="165">
        <f t="shared" si="10"/>
        <v>-697362.59906271391</v>
      </c>
      <c r="T76" s="165">
        <f t="shared" si="11"/>
        <v>134123239.82863945</v>
      </c>
      <c r="U76" s="68">
        <f t="shared" si="12"/>
        <v>1.4376767949686426</v>
      </c>
      <c r="V76" s="148">
        <f t="shared" si="13"/>
        <v>0.14092361094855752</v>
      </c>
      <c r="W76" s="165">
        <f t="shared" si="14"/>
        <v>6.2446544784207546E-2</v>
      </c>
      <c r="X76" s="165">
        <f t="shared" si="15"/>
        <v>-4.9842678216972074E-2</v>
      </c>
      <c r="Y76" s="165">
        <f t="shared" si="16"/>
        <v>3.9782706640142058E-2</v>
      </c>
      <c r="Z76" s="2"/>
    </row>
    <row r="77" spans="1:26" x14ac:dyDescent="0.2">
      <c r="A77" s="162">
        <v>2.3820000000000001E-2</v>
      </c>
      <c r="B77" s="7">
        <f t="shared" si="20"/>
        <v>2.4985E-2</v>
      </c>
      <c r="C77" s="7">
        <f t="shared" si="1"/>
        <v>5.391682776572698</v>
      </c>
      <c r="D77" s="163">
        <f t="shared" si="21"/>
        <v>5.3243640099376037</v>
      </c>
      <c r="E77" s="164">
        <f t="shared" si="17"/>
        <v>98.042765493939598</v>
      </c>
      <c r="F77" s="162">
        <f t="shared" si="3"/>
        <v>9.3020650584429709E-2</v>
      </c>
      <c r="G77" s="162">
        <v>9.2999999999999999E-2</v>
      </c>
      <c r="H77" s="168">
        <f t="shared" si="4"/>
        <v>23.82</v>
      </c>
      <c r="I77" s="162">
        <f t="shared" si="0"/>
        <v>0.49527580415271888</v>
      </c>
      <c r="J77" s="165">
        <f t="shared" si="5"/>
        <v>0.73179815516719593</v>
      </c>
      <c r="K77" s="165">
        <f t="shared" si="6"/>
        <v>2.0525667016249609</v>
      </c>
      <c r="L77" s="165">
        <f t="shared" si="7"/>
        <v>5.7570930383898107</v>
      </c>
      <c r="M77" s="185">
        <f t="shared" si="18"/>
        <v>24.957824424416472</v>
      </c>
      <c r="N77" s="162">
        <v>0.69089687195736615</v>
      </c>
      <c r="O77" s="166">
        <f t="shared" si="19"/>
        <v>9.3141588281958038E-2</v>
      </c>
      <c r="P77" s="2"/>
      <c r="Q77" s="162">
        <f t="shared" si="8"/>
        <v>2.3241209548519763</v>
      </c>
      <c r="R77" s="165">
        <f t="shared" si="9"/>
        <v>3528.7447669371063</v>
      </c>
      <c r="S77" s="165">
        <f t="shared" si="10"/>
        <v>-687291.04341425083</v>
      </c>
      <c r="T77" s="165">
        <f t="shared" si="11"/>
        <v>133863175.02567868</v>
      </c>
      <c r="U77" s="68">
        <f t="shared" si="12"/>
        <v>1.3972067251750255</v>
      </c>
      <c r="V77" s="148">
        <f t="shared" si="13"/>
        <v>0.12996907857672135</v>
      </c>
      <c r="W77" s="165">
        <f t="shared" si="14"/>
        <v>6.5422319753661501E-2</v>
      </c>
      <c r="X77" s="165">
        <f t="shared" si="15"/>
        <v>-5.4865485007293609E-2</v>
      </c>
      <c r="Y77" s="165">
        <f t="shared" si="16"/>
        <v>4.6012147787179103E-2</v>
      </c>
      <c r="Z77" s="2"/>
    </row>
    <row r="78" spans="1:26" x14ac:dyDescent="0.2">
      <c r="A78" s="162">
        <v>2.1700000000000001E-2</v>
      </c>
      <c r="B78" s="7">
        <f t="shared" si="20"/>
        <v>2.2760000000000002E-2</v>
      </c>
      <c r="C78" s="7">
        <f t="shared" si="1"/>
        <v>5.5261611471049701</v>
      </c>
      <c r="D78" s="163">
        <f t="shared" si="21"/>
        <v>5.4589219618388345</v>
      </c>
      <c r="E78" s="164">
        <f t="shared" si="17"/>
        <v>98.128784590178967</v>
      </c>
      <c r="F78" s="162">
        <f t="shared" si="3"/>
        <v>8.60190962393651E-2</v>
      </c>
      <c r="G78" s="162">
        <v>8.5999999999999993E-2</v>
      </c>
      <c r="H78" s="168">
        <f t="shared" si="4"/>
        <v>21.7</v>
      </c>
      <c r="I78" s="162">
        <f t="shared" si="0"/>
        <v>0.46957153359859843</v>
      </c>
      <c r="J78" s="165">
        <f t="shared" si="5"/>
        <v>0.74320324512663216</v>
      </c>
      <c r="K78" s="165">
        <f t="shared" si="6"/>
        <v>2.1845599042474353</v>
      </c>
      <c r="L78" s="165">
        <f t="shared" si="7"/>
        <v>6.4212609491935497</v>
      </c>
      <c r="M78" s="185">
        <f t="shared" si="18"/>
        <v>22.73530294497964</v>
      </c>
      <c r="N78" s="162">
        <v>0.63965004854607654</v>
      </c>
      <c r="O78" s="166">
        <f t="shared" si="19"/>
        <v>8.6232871915346551E-2</v>
      </c>
      <c r="P78" s="2"/>
      <c r="Q78" s="162">
        <f t="shared" si="8"/>
        <v>1.9577946304079499</v>
      </c>
      <c r="R78" s="165">
        <f t="shared" si="9"/>
        <v>3338.1209213097122</v>
      </c>
      <c r="S78" s="165">
        <f t="shared" si="10"/>
        <v>-657590.69514505565</v>
      </c>
      <c r="T78" s="165">
        <f t="shared" si="11"/>
        <v>129541599.16163111</v>
      </c>
      <c r="U78" s="68">
        <f t="shared" si="12"/>
        <v>1.3567007454976439</v>
      </c>
      <c r="V78" s="148">
        <f t="shared" si="13"/>
        <v>0.1167021719949802</v>
      </c>
      <c r="W78" s="165">
        <f t="shared" si="14"/>
        <v>6.648328898949131E-2</v>
      </c>
      <c r="X78" s="165">
        <f t="shared" si="15"/>
        <v>-5.8448222309397543E-2</v>
      </c>
      <c r="Y78" s="165">
        <f t="shared" si="16"/>
        <v>5.1384261264040922E-2</v>
      </c>
      <c r="Z78" s="2"/>
    </row>
    <row r="79" spans="1:26" x14ac:dyDescent="0.2">
      <c r="A79" s="162">
        <v>1.9760000000000003E-2</v>
      </c>
      <c r="B79" s="7">
        <f t="shared" si="20"/>
        <v>2.0730000000000002E-2</v>
      </c>
      <c r="C79" s="7">
        <f t="shared" si="1"/>
        <v>5.6612732428521335</v>
      </c>
      <c r="D79" s="163">
        <f t="shared" si="21"/>
        <v>5.5937171949785522</v>
      </c>
      <c r="E79" s="164">
        <f t="shared" si="17"/>
        <v>98.208802354122568</v>
      </c>
      <c r="F79" s="162">
        <f t="shared" si="3"/>
        <v>8.0017763943595444E-2</v>
      </c>
      <c r="G79" s="162">
        <v>0.08</v>
      </c>
      <c r="H79" s="168">
        <f t="shared" si="4"/>
        <v>19.760000000000002</v>
      </c>
      <c r="I79" s="162">
        <f t="shared" si="0"/>
        <v>0.44759674207502465</v>
      </c>
      <c r="J79" s="165">
        <f t="shared" si="5"/>
        <v>0.75621423315027514</v>
      </c>
      <c r="K79" s="165">
        <f t="shared" si="6"/>
        <v>2.324738271224108</v>
      </c>
      <c r="L79" s="165">
        <f t="shared" si="7"/>
        <v>7.1466626688314241</v>
      </c>
      <c r="M79" s="185">
        <f t="shared" si="18"/>
        <v>20.70729340111836</v>
      </c>
      <c r="N79" s="162">
        <v>0.59223242375970142</v>
      </c>
      <c r="O79" s="166">
        <f t="shared" si="19"/>
        <v>7.984037968615397E-2</v>
      </c>
      <c r="P79" s="2"/>
      <c r="Q79" s="162">
        <f t="shared" si="8"/>
        <v>1.6587682465507336</v>
      </c>
      <c r="R79" s="165">
        <f t="shared" si="9"/>
        <v>3169.5564557576795</v>
      </c>
      <c r="S79" s="165">
        <f t="shared" si="10"/>
        <v>-630818.66085634823</v>
      </c>
      <c r="T79" s="165">
        <f t="shared" si="11"/>
        <v>125548223.68338953</v>
      </c>
      <c r="U79" s="68">
        <f t="shared" si="12"/>
        <v>1.3161233370500693</v>
      </c>
      <c r="V79" s="148">
        <f t="shared" si="13"/>
        <v>0.10531324650472955</v>
      </c>
      <c r="W79" s="165">
        <f t="shared" si="14"/>
        <v>6.768566449927646E-2</v>
      </c>
      <c r="X79" s="165">
        <f t="shared" si="15"/>
        <v>-6.2251789443639509E-2</v>
      </c>
      <c r="Y79" s="165">
        <f t="shared" si="16"/>
        <v>5.7254151489886787E-2</v>
      </c>
      <c r="Z79" s="2"/>
    </row>
    <row r="80" spans="1:26" x14ac:dyDescent="0.2">
      <c r="A80" s="162">
        <v>1.7999999999999999E-2</v>
      </c>
      <c r="B80" s="7">
        <f t="shared" si="20"/>
        <v>1.8880000000000001E-2</v>
      </c>
      <c r="C80" s="7">
        <f t="shared" si="1"/>
        <v>5.7958592832197748</v>
      </c>
      <c r="D80" s="163">
        <f t="shared" si="21"/>
        <v>5.7285662630359546</v>
      </c>
      <c r="E80" s="164">
        <f t="shared" si="17"/>
        <v>98.281818563721103</v>
      </c>
      <c r="F80" s="162">
        <f t="shared" si="3"/>
        <v>7.3016209598530835E-2</v>
      </c>
      <c r="G80" s="162">
        <v>7.2999999999999995E-2</v>
      </c>
      <c r="H80" s="168">
        <f t="shared" si="4"/>
        <v>18</v>
      </c>
      <c r="I80" s="162">
        <f t="shared" si="0"/>
        <v>0.41827819496090579</v>
      </c>
      <c r="J80" s="165">
        <f t="shared" si="5"/>
        <v>0.75191100824845458</v>
      </c>
      <c r="K80" s="165">
        <f t="shared" si="6"/>
        <v>2.412903884296266</v>
      </c>
      <c r="L80" s="165">
        <f t="shared" si="7"/>
        <v>7.7430774266948985</v>
      </c>
      <c r="M80" s="185">
        <f t="shared" si="18"/>
        <v>18.859480374602057</v>
      </c>
      <c r="N80" s="162">
        <v>0.54252439108154493</v>
      </c>
      <c r="O80" s="166">
        <f t="shared" si="19"/>
        <v>7.313911166492508E-2</v>
      </c>
      <c r="P80" s="2"/>
      <c r="Q80" s="162">
        <f t="shared" si="8"/>
        <v>1.3785460372202623</v>
      </c>
      <c r="R80" s="165">
        <f t="shared" si="9"/>
        <v>2946.2385558536371</v>
      </c>
      <c r="S80" s="165">
        <f t="shared" si="10"/>
        <v>-591823.5201060964</v>
      </c>
      <c r="T80" s="165">
        <f t="shared" si="11"/>
        <v>118882117.76160429</v>
      </c>
      <c r="U80" s="68">
        <f t="shared" si="12"/>
        <v>1.2755297226774578</v>
      </c>
      <c r="V80" s="148">
        <f t="shared" si="13"/>
        <v>9.3134345580173167E-2</v>
      </c>
      <c r="W80" s="165">
        <f t="shared" si="14"/>
        <v>6.7335567053692924E-2</v>
      </c>
      <c r="X80" s="165">
        <f t="shared" si="15"/>
        <v>-6.466319222512687E-2</v>
      </c>
      <c r="Y80" s="165">
        <f t="shared" si="16"/>
        <v>6.2096877054730146E-2</v>
      </c>
      <c r="Z80" s="2"/>
    </row>
    <row r="81" spans="1:26" x14ac:dyDescent="0.2">
      <c r="A81" s="162">
        <v>1.6399999999999998E-2</v>
      </c>
      <c r="B81" s="7">
        <f t="shared" si="20"/>
        <v>1.72E-2</v>
      </c>
      <c r="C81" s="7">
        <f t="shared" si="1"/>
        <v>5.9301603749313667</v>
      </c>
      <c r="D81" s="163">
        <f t="shared" si="21"/>
        <v>5.8630098290755708</v>
      </c>
      <c r="E81" s="164">
        <f t="shared" si="17"/>
        <v>98.349833663073156</v>
      </c>
      <c r="F81" s="162">
        <f t="shared" si="3"/>
        <v>6.801509935205613E-2</v>
      </c>
      <c r="G81" s="162">
        <v>6.8000000000000005E-2</v>
      </c>
      <c r="H81" s="168">
        <f t="shared" si="4"/>
        <v>16.399999999999999</v>
      </c>
      <c r="I81" s="162">
        <f t="shared" si="0"/>
        <v>0.39877319602665656</v>
      </c>
      <c r="J81" s="165">
        <f t="shared" si="5"/>
        <v>0.76032758151461322</v>
      </c>
      <c r="K81" s="165">
        <f t="shared" si="6"/>
        <v>2.5421340595254884</v>
      </c>
      <c r="L81" s="165">
        <f t="shared" si="7"/>
        <v>8.4995543154254705</v>
      </c>
      <c r="M81" s="185">
        <f t="shared" si="18"/>
        <v>17.181385275931621</v>
      </c>
      <c r="N81" s="162">
        <v>0.50643742716639117</v>
      </c>
      <c r="O81" s="166">
        <f t="shared" si="19"/>
        <v>6.8274135035622088E-2</v>
      </c>
      <c r="P81" s="2"/>
      <c r="Q81" s="162">
        <f t="shared" si="8"/>
        <v>1.1698597088553653</v>
      </c>
      <c r="R81" s="165">
        <f t="shared" si="9"/>
        <v>2790.5393047133839</v>
      </c>
      <c r="S81" s="165">
        <f t="shared" si="10"/>
        <v>-565235.65267529932</v>
      </c>
      <c r="T81" s="165">
        <f t="shared" si="11"/>
        <v>114490895.1884792</v>
      </c>
      <c r="U81" s="68">
        <f t="shared" si="12"/>
        <v>1.2350581765755018</v>
      </c>
      <c r="V81" s="148">
        <f t="shared" si="13"/>
        <v>8.4002604585352039E-2</v>
      </c>
      <c r="W81" s="165">
        <f t="shared" si="14"/>
        <v>6.8121806207137758E-2</v>
      </c>
      <c r="X81" s="165">
        <f t="shared" si="15"/>
        <v>-6.8175222396720553E-2</v>
      </c>
      <c r="Y81" s="165">
        <f t="shared" si="16"/>
        <v>6.8228680471412798E-2</v>
      </c>
      <c r="Z81" s="2"/>
    </row>
    <row r="82" spans="1:26" x14ac:dyDescent="0.2">
      <c r="A82" s="162">
        <v>1.494E-2</v>
      </c>
      <c r="B82" s="7">
        <f t="shared" si="20"/>
        <v>1.567E-2</v>
      </c>
      <c r="C82" s="7">
        <f t="shared" si="1"/>
        <v>6.0646760416475747</v>
      </c>
      <c r="D82" s="163">
        <f t="shared" si="21"/>
        <v>5.9974182082894707</v>
      </c>
      <c r="E82" s="164">
        <f t="shared" si="17"/>
        <v>98.412847652178741</v>
      </c>
      <c r="F82" s="162">
        <f t="shared" si="3"/>
        <v>6.3013989105581411E-2</v>
      </c>
      <c r="G82" s="162">
        <v>6.3E-2</v>
      </c>
      <c r="H82" s="168">
        <f t="shared" si="4"/>
        <v>14.94</v>
      </c>
      <c r="I82" s="162">
        <f t="shared" si="0"/>
        <v>0.37792124563876828</v>
      </c>
      <c r="J82" s="165">
        <f t="shared" si="5"/>
        <v>0.76219532513808386</v>
      </c>
      <c r="K82" s="165">
        <f t="shared" si="6"/>
        <v>2.6508242465262462</v>
      </c>
      <c r="L82" s="165">
        <f t="shared" si="7"/>
        <v>9.2192499143161371</v>
      </c>
      <c r="M82" s="185">
        <f t="shared" si="18"/>
        <v>15.652986935406284</v>
      </c>
      <c r="N82" s="162">
        <v>0.4684509295004578</v>
      </c>
      <c r="O82" s="166">
        <f t="shared" si="19"/>
        <v>6.3153077364814958E-2</v>
      </c>
      <c r="P82" s="2"/>
      <c r="Q82" s="162">
        <f t="shared" si="8"/>
        <v>0.98742920928446076</v>
      </c>
      <c r="R82" s="165">
        <f t="shared" si="9"/>
        <v>2624.5571834839866</v>
      </c>
      <c r="S82" s="165">
        <f t="shared" si="10"/>
        <v>-535630.83771366056</v>
      </c>
      <c r="T82" s="165">
        <f t="shared" si="11"/>
        <v>109313828.67756376</v>
      </c>
      <c r="U82" s="68">
        <f t="shared" si="12"/>
        <v>1.1945972227635386</v>
      </c>
      <c r="V82" s="148">
        <f t="shared" si="13"/>
        <v>7.5276336380779435E-2</v>
      </c>
      <c r="W82" s="165">
        <f t="shared" si="14"/>
        <v>6.8319220001671371E-2</v>
      </c>
      <c r="X82" s="165">
        <f t="shared" si="15"/>
        <v>-7.1137051793819447E-2</v>
      </c>
      <c r="Y82" s="165">
        <f t="shared" si="16"/>
        <v>7.4071105287688468E-2</v>
      </c>
      <c r="Z82" s="2"/>
    </row>
    <row r="83" spans="1:26" x14ac:dyDescent="0.2">
      <c r="A83" s="162">
        <v>1.3609999999999999E-2</v>
      </c>
      <c r="B83" s="7">
        <f t="shared" si="20"/>
        <v>1.4274999999999999E-2</v>
      </c>
      <c r="C83" s="7">
        <f t="shared" si="1"/>
        <v>6.1991891229328173</v>
      </c>
      <c r="D83" s="163">
        <f t="shared" si="21"/>
        <v>6.1319325822901956</v>
      </c>
      <c r="E83" s="164">
        <f t="shared" si="17"/>
        <v>98.471860753087142</v>
      </c>
      <c r="F83" s="162">
        <f t="shared" si="3"/>
        <v>5.9013100908401631E-2</v>
      </c>
      <c r="G83" s="162">
        <v>5.8999999999999997E-2</v>
      </c>
      <c r="H83" s="168">
        <f t="shared" si="4"/>
        <v>13.61</v>
      </c>
      <c r="I83" s="162">
        <f t="shared" si="0"/>
        <v>0.36186435624220709</v>
      </c>
      <c r="J83" s="165">
        <f t="shared" si="5"/>
        <v>0.77008535907621911</v>
      </c>
      <c r="K83" s="165">
        <f t="shared" si="6"/>
        <v>2.7818523915834517</v>
      </c>
      <c r="L83" s="165">
        <f t="shared" si="7"/>
        <v>10.049149275921545</v>
      </c>
      <c r="M83" s="185">
        <f t="shared" si="18"/>
        <v>14.259502095094357</v>
      </c>
      <c r="N83" s="162">
        <v>0.43871644560175521</v>
      </c>
      <c r="O83" s="166">
        <f t="shared" si="19"/>
        <v>5.9144494941763583E-2</v>
      </c>
      <c r="P83" s="2"/>
      <c r="Q83" s="162">
        <f t="shared" si="8"/>
        <v>0.84241201546743327</v>
      </c>
      <c r="R83" s="165">
        <f t="shared" si="9"/>
        <v>2491.6352444525528</v>
      </c>
      <c r="S83" s="165">
        <f t="shared" si="10"/>
        <v>-511979.39194245538</v>
      </c>
      <c r="T83" s="165">
        <f t="shared" si="11"/>
        <v>105201151.87701097</v>
      </c>
      <c r="U83" s="68">
        <f t="shared" si="12"/>
        <v>1.1541043613413575</v>
      </c>
      <c r="V83" s="148">
        <f t="shared" si="13"/>
        <v>6.8107277134663954E-2</v>
      </c>
      <c r="W83" s="165">
        <f t="shared" si="14"/>
        <v>6.9054591762626655E-2</v>
      </c>
      <c r="X83" s="165">
        <f t="shared" si="15"/>
        <v>-7.4698972037745406E-2</v>
      </c>
      <c r="Y83" s="165">
        <f t="shared" si="16"/>
        <v>8.0804712345223226E-2</v>
      </c>
      <c r="Z83" s="2"/>
    </row>
    <row r="84" spans="1:26" x14ac:dyDescent="0.2">
      <c r="A84" s="162">
        <v>1.24E-2</v>
      </c>
      <c r="B84" s="7">
        <f t="shared" si="20"/>
        <v>1.3004999999999999E-2</v>
      </c>
      <c r="C84" s="7">
        <f t="shared" si="1"/>
        <v>6.3335160691625738</v>
      </c>
      <c r="D84" s="163">
        <f t="shared" si="21"/>
        <v>6.266352596047696</v>
      </c>
      <c r="E84" s="164">
        <f t="shared" si="17"/>
        <v>98.527873187847661</v>
      </c>
      <c r="F84" s="162">
        <f t="shared" si="3"/>
        <v>5.6012434760516816E-2</v>
      </c>
      <c r="G84" s="162">
        <v>5.6000000000000001E-2</v>
      </c>
      <c r="H84" s="168">
        <f t="shared" si="4"/>
        <v>12.4</v>
      </c>
      <c r="I84" s="162">
        <f t="shared" si="0"/>
        <v>0.35099366597251674</v>
      </c>
      <c r="J84" s="165">
        <f t="shared" si="5"/>
        <v>0.78633738128743869</v>
      </c>
      <c r="K84" s="165">
        <f t="shared" si="6"/>
        <v>2.9462605946670259</v>
      </c>
      <c r="L84" s="165">
        <f t="shared" si="7"/>
        <v>11.039093013072256</v>
      </c>
      <c r="M84" s="185">
        <f t="shared" si="18"/>
        <v>12.99091990584192</v>
      </c>
      <c r="N84" s="162">
        <v>0.41698584187800719</v>
      </c>
      <c r="O84" s="166">
        <f t="shared" si="19"/>
        <v>5.6214936237261849E-2</v>
      </c>
      <c r="P84" s="2"/>
      <c r="Q84" s="162">
        <f t="shared" si="8"/>
        <v>0.72844171406052116</v>
      </c>
      <c r="R84" s="165">
        <f t="shared" si="9"/>
        <v>2394.2661307220737</v>
      </c>
      <c r="S84" s="165">
        <f t="shared" si="10"/>
        <v>-495012.7754870865</v>
      </c>
      <c r="T84" s="165">
        <f t="shared" si="11"/>
        <v>102343530.13277149</v>
      </c>
      <c r="U84" s="68">
        <f t="shared" si="12"/>
        <v>1.1136399051827846</v>
      </c>
      <c r="V84" s="148">
        <f t="shared" si="13"/>
        <v>6.2377682535758851E-2</v>
      </c>
      <c r="W84" s="165">
        <f t="shared" si="14"/>
        <v>7.0538600132475843E-2</v>
      </c>
      <c r="X84" s="165">
        <f t="shared" si="15"/>
        <v>-7.9158586291467964E-2</v>
      </c>
      <c r="Y84" s="165">
        <f t="shared" si="16"/>
        <v>8.8831955438521473E-2</v>
      </c>
      <c r="Z84" s="2"/>
    </row>
    <row r="85" spans="1:26" x14ac:dyDescent="0.2">
      <c r="A85" s="162">
        <v>1.129E-2</v>
      </c>
      <c r="B85" s="7">
        <f t="shared" si="20"/>
        <v>1.1845E-2</v>
      </c>
      <c r="C85" s="7">
        <f t="shared" si="1"/>
        <v>6.4688107036638103</v>
      </c>
      <c r="D85" s="163">
        <f t="shared" si="21"/>
        <v>6.4011633864131916</v>
      </c>
      <c r="E85" s="164">
        <f t="shared" si="17"/>
        <v>98.581885178509594</v>
      </c>
      <c r="F85" s="162">
        <f t="shared" si="3"/>
        <v>5.4011990661926926E-2</v>
      </c>
      <c r="G85" s="162">
        <v>5.3999999999999999E-2</v>
      </c>
      <c r="H85" s="168">
        <f t="shared" si="4"/>
        <v>11.29</v>
      </c>
      <c r="I85" s="162">
        <f t="shared" si="0"/>
        <v>0.34573957705241787</v>
      </c>
      <c r="J85" s="165">
        <f t="shared" si="5"/>
        <v>0.81379962381064674</v>
      </c>
      <c r="K85" s="165">
        <f t="shared" si="6"/>
        <v>3.1588655038582454</v>
      </c>
      <c r="L85" s="165">
        <f t="shared" si="7"/>
        <v>12.261533403936996</v>
      </c>
      <c r="M85" s="185">
        <f t="shared" si="18"/>
        <v>11.831990534140919</v>
      </c>
      <c r="N85" s="162">
        <v>0.39921753631281887</v>
      </c>
      <c r="O85" s="166">
        <f t="shared" si="19"/>
        <v>5.3819545161409771E-2</v>
      </c>
      <c r="P85" s="2"/>
      <c r="Q85" s="162">
        <f t="shared" si="8"/>
        <v>0.63977202939052435</v>
      </c>
      <c r="R85" s="165">
        <f t="shared" si="9"/>
        <v>2334.7366045947938</v>
      </c>
      <c r="S85" s="165">
        <f t="shared" si="10"/>
        <v>-485413.38385889691</v>
      </c>
      <c r="T85" s="165">
        <f t="shared" si="11"/>
        <v>100921942.44336997</v>
      </c>
      <c r="U85" s="68">
        <f t="shared" si="12"/>
        <v>1.0730578135436017</v>
      </c>
      <c r="V85" s="148">
        <f t="shared" si="13"/>
        <v>5.7957988604824741E-2</v>
      </c>
      <c r="W85" s="165">
        <f t="shared" si="14"/>
        <v>7.3027871859037474E-2</v>
      </c>
      <c r="X85" s="165">
        <f t="shared" si="15"/>
        <v>-8.4915676782801028E-2</v>
      </c>
      <c r="Y85" s="165">
        <f t="shared" si="16"/>
        <v>9.8738631976015664E-2</v>
      </c>
      <c r="Z85" s="2"/>
    </row>
    <row r="86" spans="1:26" x14ac:dyDescent="0.2">
      <c r="A86" s="162">
        <v>1.0289999999999999E-2</v>
      </c>
      <c r="B86" s="7">
        <f t="shared" si="20"/>
        <v>1.0789999999999999E-2</v>
      </c>
      <c r="C86" s="7">
        <f t="shared" si="1"/>
        <v>6.6026132075428441</v>
      </c>
      <c r="D86" s="163">
        <f t="shared" si="21"/>
        <v>6.5357119556033272</v>
      </c>
      <c r="E86" s="164">
        <f t="shared" si="17"/>
        <v>98.63389672507293</v>
      </c>
      <c r="F86" s="162">
        <f t="shared" si="3"/>
        <v>5.2011546563337042E-2</v>
      </c>
      <c r="G86" s="162">
        <v>5.1999999999999998E-2</v>
      </c>
      <c r="H86" s="168">
        <f t="shared" si="4"/>
        <v>10.29</v>
      </c>
      <c r="I86" s="162">
        <f t="shared" si="0"/>
        <v>0.33993248670342108</v>
      </c>
      <c r="J86" s="165">
        <f t="shared" si="5"/>
        <v>0.83892832594176325</v>
      </c>
      <c r="K86" s="165">
        <f t="shared" si="6"/>
        <v>3.3692823248224548</v>
      </c>
      <c r="L86" s="165">
        <f t="shared" si="7"/>
        <v>13.531624852000821</v>
      </c>
      <c r="M86" s="185">
        <f t="shared" si="18"/>
        <v>10.778408973498825</v>
      </c>
      <c r="N86" s="162">
        <v>0.38871878369599777</v>
      </c>
      <c r="O86" s="166">
        <f t="shared" si="19"/>
        <v>5.2404181257764214E-2</v>
      </c>
      <c r="P86" s="2"/>
      <c r="Q86" s="162">
        <f t="shared" si="8"/>
        <v>0.56120458741840662</v>
      </c>
      <c r="R86" s="165">
        <f t="shared" si="9"/>
        <v>2271.1396391354474</v>
      </c>
      <c r="S86" s="165">
        <f t="shared" si="10"/>
        <v>-474587.03749474266</v>
      </c>
      <c r="T86" s="165">
        <f t="shared" si="11"/>
        <v>99171733.995086014</v>
      </c>
      <c r="U86" s="68">
        <f t="shared" si="12"/>
        <v>1.0325546583437002</v>
      </c>
      <c r="V86" s="148">
        <f t="shared" si="13"/>
        <v>5.3704764691633933E-2</v>
      </c>
      <c r="W86" s="165">
        <f t="shared" si="14"/>
        <v>7.5307578532385525E-2</v>
      </c>
      <c r="X86" s="165">
        <f t="shared" si="15"/>
        <v>-9.0616678886825452E-2</v>
      </c>
      <c r="Y86" s="165">
        <f t="shared" si="16"/>
        <v>0.10903793021238609</v>
      </c>
      <c r="Z86" s="2"/>
    </row>
    <row r="87" spans="1:26" x14ac:dyDescent="0.2">
      <c r="A87" s="162">
        <v>9.3710000000000009E-3</v>
      </c>
      <c r="B87" s="7">
        <f t="shared" si="20"/>
        <v>9.830499999999999E-3</v>
      </c>
      <c r="C87" s="7">
        <f t="shared" si="1"/>
        <v>6.7375812754049926</v>
      </c>
      <c r="D87" s="163">
        <f t="shared" si="21"/>
        <v>6.6700972414739184</v>
      </c>
      <c r="E87" s="164">
        <f t="shared" si="17"/>
        <v>98.683907827537681</v>
      </c>
      <c r="F87" s="162">
        <f t="shared" si="3"/>
        <v>5.0011102464747152E-2</v>
      </c>
      <c r="G87" s="162">
        <v>0.05</v>
      </c>
      <c r="H87" s="168">
        <f t="shared" si="4"/>
        <v>9.3710000000000004</v>
      </c>
      <c r="I87" s="162">
        <f t="shared" si="0"/>
        <v>0.33357891659317945</v>
      </c>
      <c r="J87" s="165">
        <f t="shared" si="5"/>
        <v>0.86154847917348809</v>
      </c>
      <c r="K87" s="165">
        <f t="shared" si="6"/>
        <v>3.5759082400120805</v>
      </c>
      <c r="L87" s="165">
        <f t="shared" si="7"/>
        <v>14.842019979251084</v>
      </c>
      <c r="M87" s="185">
        <f t="shared" si="18"/>
        <v>9.8197550885956382</v>
      </c>
      <c r="N87" s="162">
        <v>0.3705402563503144</v>
      </c>
      <c r="O87" s="166">
        <f t="shared" si="19"/>
        <v>4.9953487126226097E-2</v>
      </c>
      <c r="Q87" s="162">
        <f t="shared" si="8"/>
        <v>0.4916341427796968</v>
      </c>
      <c r="R87" s="165">
        <f t="shared" si="9"/>
        <v>2203.8887306401266</v>
      </c>
      <c r="S87" s="165">
        <f t="shared" si="10"/>
        <v>-462648.63170947385</v>
      </c>
      <c r="T87" s="165">
        <f t="shared" si="11"/>
        <v>97120945.103466555</v>
      </c>
      <c r="U87" s="68">
        <f t="shared" si="12"/>
        <v>0.99210065632077338</v>
      </c>
      <c r="V87" s="148">
        <f t="shared" si="13"/>
        <v>4.9616047578601094E-2</v>
      </c>
      <c r="W87" s="165">
        <f t="shared" si="14"/>
        <v>7.7361838660745696E-2</v>
      </c>
      <c r="X87" s="165">
        <f t="shared" si="15"/>
        <v>-9.6218140698320631E-2</v>
      </c>
      <c r="Y87" s="165">
        <f t="shared" si="16"/>
        <v>0.1196705088673055</v>
      </c>
    </row>
    <row r="88" spans="1:26" x14ac:dyDescent="0.2">
      <c r="A88" s="162">
        <v>8.5370000000000012E-3</v>
      </c>
      <c r="B88" s="7">
        <f t="shared" si="20"/>
        <v>8.9540000000000002E-3</v>
      </c>
      <c r="C88" s="7">
        <f t="shared" si="1"/>
        <v>6.8720551053904488</v>
      </c>
      <c r="D88" s="163">
        <f t="shared" si="21"/>
        <v>6.8048181903977207</v>
      </c>
      <c r="E88" s="164">
        <f t="shared" si="17"/>
        <v>98.732918707953132</v>
      </c>
      <c r="F88" s="162">
        <f t="shared" si="3"/>
        <v>4.9010880415452214E-2</v>
      </c>
      <c r="G88" s="162">
        <v>4.9000000000000002E-2</v>
      </c>
      <c r="H88" s="168">
        <f t="shared" si="4"/>
        <v>8.5370000000000008</v>
      </c>
      <c r="I88" s="162">
        <f t="shared" si="0"/>
        <v>0.33351013057847662</v>
      </c>
      <c r="J88" s="165">
        <f t="shared" si="5"/>
        <v>0.9000176090245281</v>
      </c>
      <c r="K88" s="165">
        <f t="shared" si="6"/>
        <v>3.8568278793807678</v>
      </c>
      <c r="L88" s="165">
        <f t="shared" si="7"/>
        <v>16.527589173828442</v>
      </c>
      <c r="M88" s="185">
        <f t="shared" si="18"/>
        <v>8.9442845996759335</v>
      </c>
      <c r="N88" s="162">
        <v>0.36446407766293937</v>
      </c>
      <c r="O88" s="166">
        <f t="shared" si="19"/>
        <v>4.9134341814388569E-2</v>
      </c>
      <c r="Q88" s="162">
        <f t="shared" si="8"/>
        <v>0.43884342323995917</v>
      </c>
      <c r="R88" s="165">
        <f t="shared" si="9"/>
        <v>2177.8844347993404</v>
      </c>
      <c r="S88" s="165">
        <f t="shared" si="10"/>
        <v>-459098.62758906948</v>
      </c>
      <c r="T88" s="165">
        <f t="shared" si="11"/>
        <v>96778114.800929084</v>
      </c>
      <c r="U88" s="68">
        <f t="shared" si="12"/>
        <v>0.95154560965039403</v>
      </c>
      <c r="V88" s="148">
        <f t="shared" si="13"/>
        <v>4.6636088084424036E-2</v>
      </c>
      <c r="W88" s="165">
        <f t="shared" si="14"/>
        <v>8.0839428334096838E-2</v>
      </c>
      <c r="X88" s="165">
        <f t="shared" si="15"/>
        <v>-0.103821810598173</v>
      </c>
      <c r="Y88" s="165">
        <f t="shared" si="16"/>
        <v>0.13333800817263453</v>
      </c>
    </row>
    <row r="89" spans="1:26" x14ac:dyDescent="0.2">
      <c r="A89" s="162">
        <v>7.7759999999999999E-3</v>
      </c>
      <c r="B89" s="7">
        <f t="shared" si="20"/>
        <v>8.1565000000000006E-3</v>
      </c>
      <c r="C89" s="7">
        <f t="shared" si="1"/>
        <v>7.0067560657183936</v>
      </c>
      <c r="D89" s="163">
        <f t="shared" si="21"/>
        <v>6.9394055855544217</v>
      </c>
      <c r="E89" s="164">
        <f t="shared" si="17"/>
        <v>98.780929366319285</v>
      </c>
      <c r="F89" s="162">
        <f t="shared" si="3"/>
        <v>4.8010658366157262E-2</v>
      </c>
      <c r="G89" s="162">
        <v>4.8000000000000001E-2</v>
      </c>
      <c r="H89" s="168">
        <f t="shared" si="4"/>
        <v>7.7759999999999998</v>
      </c>
      <c r="I89" s="162">
        <f t="shared" si="0"/>
        <v>0.3331654308322568</v>
      </c>
      <c r="J89" s="165">
        <f t="shared" si="5"/>
        <v>0.93789934551417264</v>
      </c>
      <c r="K89" s="165">
        <f t="shared" si="6"/>
        <v>4.1453911746255834</v>
      </c>
      <c r="L89" s="165">
        <f t="shared" si="7"/>
        <v>18.322081226363323</v>
      </c>
      <c r="M89" s="185">
        <f t="shared" si="18"/>
        <v>8.1476200205949674</v>
      </c>
      <c r="N89" s="162">
        <v>0.35642402436678899</v>
      </c>
      <c r="O89" s="166">
        <f t="shared" si="19"/>
        <v>4.8050441504124533E-2</v>
      </c>
      <c r="Q89" s="162">
        <f t="shared" si="8"/>
        <v>0.39159893496356174</v>
      </c>
      <c r="R89" s="165">
        <f t="shared" si="9"/>
        <v>2149.6108010801568</v>
      </c>
      <c r="S89" s="165">
        <f t="shared" si="10"/>
        <v>-454852.85257189913</v>
      </c>
      <c r="T89" s="165">
        <f t="shared" si="11"/>
        <v>96245849.42950286</v>
      </c>
      <c r="U89" s="68">
        <f t="shared" si="12"/>
        <v>0.91103076666994531</v>
      </c>
      <c r="V89" s="148">
        <f t="shared" si="13"/>
        <v>4.3739186899649077E-2</v>
      </c>
      <c r="W89" s="165">
        <f t="shared" si="14"/>
        <v>8.4264736049170702E-2</v>
      </c>
      <c r="X89" s="165">
        <f t="shared" si="15"/>
        <v>-0.11163489452425385</v>
      </c>
      <c r="Y89" s="165">
        <f t="shared" si="16"/>
        <v>0.14789519625587111</v>
      </c>
    </row>
    <row r="90" spans="1:26" x14ac:dyDescent="0.2">
      <c r="A90" s="162">
        <v>7.084E-3</v>
      </c>
      <c r="B90" s="7">
        <f t="shared" si="20"/>
        <v>7.43E-3</v>
      </c>
      <c r="C90" s="7">
        <f t="shared" si="1"/>
        <v>7.1412200725722599</v>
      </c>
      <c r="D90" s="163">
        <f t="shared" si="21"/>
        <v>7.0739880691453267</v>
      </c>
      <c r="E90" s="164">
        <f t="shared" si="17"/>
        <v>98.826939580586853</v>
      </c>
      <c r="F90" s="162">
        <f t="shared" si="3"/>
        <v>4.6010214267567379E-2</v>
      </c>
      <c r="G90" s="162">
        <v>4.5999999999999999E-2</v>
      </c>
      <c r="H90" s="168">
        <f t="shared" si="4"/>
        <v>7.0839999999999996</v>
      </c>
      <c r="I90" s="162">
        <f t="shared" si="0"/>
        <v>0.32547570678759175</v>
      </c>
      <c r="J90" s="165">
        <f t="shared" si="5"/>
        <v>0.95439070027610928</v>
      </c>
      <c r="K90" s="165">
        <f t="shared" si="6"/>
        <v>4.3467250542908369</v>
      </c>
      <c r="L90" s="165">
        <f t="shared" si="7"/>
        <v>19.796943423834243</v>
      </c>
      <c r="M90" s="185">
        <f t="shared" si="18"/>
        <v>7.4219393691945541</v>
      </c>
      <c r="N90" s="162">
        <v>0.34217494587656216</v>
      </c>
      <c r="O90" s="166">
        <f t="shared" si="19"/>
        <v>4.6129486502006788E-2</v>
      </c>
      <c r="Q90" s="162">
        <f t="shared" si="8"/>
        <v>0.34185589200802563</v>
      </c>
      <c r="R90" s="165">
        <f t="shared" si="9"/>
        <v>2074.2138808284808</v>
      </c>
      <c r="S90" s="165">
        <f t="shared" si="10"/>
        <v>-440405.94874180667</v>
      </c>
      <c r="T90" s="165">
        <f t="shared" si="11"/>
        <v>93508871.712738007</v>
      </c>
      <c r="U90" s="68">
        <f t="shared" si="12"/>
        <v>0.87051740221812779</v>
      </c>
      <c r="V90" s="148">
        <f t="shared" si="13"/>
        <v>4.0052692199702193E-2</v>
      </c>
      <c r="W90" s="165">
        <f t="shared" si="14"/>
        <v>8.5768196585432527E-2</v>
      </c>
      <c r="X90" s="165">
        <f t="shared" si="15"/>
        <v>-0.11710145459554445</v>
      </c>
      <c r="Y90" s="165">
        <f t="shared" si="16"/>
        <v>0.1598815320167456</v>
      </c>
    </row>
    <row r="91" spans="1:26" x14ac:dyDescent="0.2">
      <c r="A91" s="162">
        <v>6.4530000000000004E-3</v>
      </c>
      <c r="B91" s="7">
        <f t="shared" si="20"/>
        <v>6.7685000000000002E-3</v>
      </c>
      <c r="C91" s="7">
        <f t="shared" si="1"/>
        <v>7.2758142591799571</v>
      </c>
      <c r="D91" s="163">
        <f t="shared" si="21"/>
        <v>7.208517165876108</v>
      </c>
      <c r="E91" s="164">
        <f t="shared" si="17"/>
        <v>98.871949572805121</v>
      </c>
      <c r="F91" s="162">
        <f t="shared" si="3"/>
        <v>4.5009992218272434E-2</v>
      </c>
      <c r="G91" s="162">
        <v>4.4999999999999998E-2</v>
      </c>
      <c r="H91" s="168">
        <f t="shared" si="4"/>
        <v>6.4530000000000003</v>
      </c>
      <c r="I91" s="162">
        <f t="shared" si="0"/>
        <v>0.32445530154136687</v>
      </c>
      <c r="J91" s="165">
        <f t="shared" si="5"/>
        <v>0.98961346348060086</v>
      </c>
      <c r="K91" s="165">
        <f t="shared" si="6"/>
        <v>4.6402771856797189</v>
      </c>
      <c r="L91" s="165">
        <f t="shared" si="7"/>
        <v>21.758164328330988</v>
      </c>
      <c r="M91" s="185">
        <f t="shared" si="18"/>
        <v>6.7611428028107783</v>
      </c>
      <c r="N91" s="162">
        <v>0.33441260245112547</v>
      </c>
      <c r="O91" s="166">
        <f t="shared" si="19"/>
        <v>4.5083024975285893E-2</v>
      </c>
      <c r="Q91" s="162">
        <f t="shared" si="8"/>
        <v>0.30465013232937699</v>
      </c>
      <c r="R91" s="165">
        <f t="shared" si="9"/>
        <v>2041.7855025950616</v>
      </c>
      <c r="S91" s="165">
        <f t="shared" si="10"/>
        <v>-434871.25810558785</v>
      </c>
      <c r="T91" s="165">
        <f t="shared" si="11"/>
        <v>92621389.899173334</v>
      </c>
      <c r="U91" s="68">
        <f t="shared" si="12"/>
        <v>0.83002010881258093</v>
      </c>
      <c r="V91" s="148">
        <f t="shared" si="13"/>
        <v>3.7359198638663903E-2</v>
      </c>
      <c r="W91" s="165">
        <f t="shared" si="14"/>
        <v>8.8954870007197914E-2</v>
      </c>
      <c r="X91" s="165">
        <f t="shared" si="15"/>
        <v>-0.12505473064327513</v>
      </c>
      <c r="Y91" s="165">
        <f t="shared" si="16"/>
        <v>0.17580471597560282</v>
      </c>
    </row>
    <row r="92" spans="1:26" x14ac:dyDescent="0.2">
      <c r="A92" s="162">
        <v>5.8780000000000004E-3</v>
      </c>
      <c r="B92" s="7">
        <f t="shared" si="20"/>
        <v>6.1655000000000008E-3</v>
      </c>
      <c r="C92" s="7">
        <f t="shared" si="1"/>
        <v>7.4104589256728426</v>
      </c>
      <c r="D92" s="163">
        <f t="shared" si="21"/>
        <v>7.3431365924263998</v>
      </c>
      <c r="E92" s="164">
        <f t="shared" si="17"/>
        <v>98.914959120924806</v>
      </c>
      <c r="F92" s="162">
        <f t="shared" si="3"/>
        <v>4.300954811968255E-2</v>
      </c>
      <c r="G92" s="162">
        <v>4.2999999999999997E-2</v>
      </c>
      <c r="H92" s="168">
        <f t="shared" si="4"/>
        <v>5.8780000000000001</v>
      </c>
      <c r="I92" s="162">
        <f t="shared" si="0"/>
        <v>0.31582498662136499</v>
      </c>
      <c r="J92" s="165">
        <f t="shared" si="5"/>
        <v>1.0007077169894441</v>
      </c>
      <c r="K92" s="165">
        <f t="shared" si="6"/>
        <v>4.8270126113113889</v>
      </c>
      <c r="L92" s="165">
        <f t="shared" si="7"/>
        <v>23.283572569876533</v>
      </c>
      <c r="M92" s="185">
        <f t="shared" si="18"/>
        <v>6.1587932259493821</v>
      </c>
      <c r="N92" s="162">
        <v>0.31943001709581365</v>
      </c>
      <c r="O92" s="166">
        <f t="shared" si="19"/>
        <v>4.3063184021873875E-2</v>
      </c>
      <c r="Q92" s="162">
        <f t="shared" si="8"/>
        <v>0.2651753689319028</v>
      </c>
      <c r="R92" s="165">
        <f t="shared" si="9"/>
        <v>1962.1025875317546</v>
      </c>
      <c r="S92" s="165">
        <f t="shared" si="10"/>
        <v>-419083.07891948806</v>
      </c>
      <c r="T92" s="165">
        <f t="shared" si="11"/>
        <v>89511439.48980467</v>
      </c>
      <c r="U92" s="68">
        <f t="shared" si="12"/>
        <v>0.78949562342185919</v>
      </c>
      <c r="V92" s="148">
        <f t="shared" si="13"/>
        <v>3.3955850005841226E-2</v>
      </c>
      <c r="W92" s="165">
        <f t="shared" si="14"/>
        <v>8.9972478892321989E-2</v>
      </c>
      <c r="X92" s="165">
        <f t="shared" si="15"/>
        <v>-0.13013139620663755</v>
      </c>
      <c r="Y92" s="165">
        <f t="shared" si="16"/>
        <v>0.18821511296754992</v>
      </c>
    </row>
    <row r="93" spans="1:26" x14ac:dyDescent="0.2">
      <c r="A93" s="162">
        <v>5.3550000000000004E-3</v>
      </c>
      <c r="B93" s="7">
        <f t="shared" si="20"/>
        <v>5.6165E-3</v>
      </c>
      <c r="C93" s="7">
        <f t="shared" si="1"/>
        <v>7.5448977096865564</v>
      </c>
      <c r="D93" s="163">
        <f t="shared" si="21"/>
        <v>7.4776783176796995</v>
      </c>
      <c r="E93" s="164">
        <f t="shared" si="17"/>
        <v>98.956968446995191</v>
      </c>
      <c r="F93" s="162">
        <f t="shared" si="3"/>
        <v>4.2009326070387612E-2</v>
      </c>
      <c r="G93" s="162">
        <v>4.2000000000000003E-2</v>
      </c>
      <c r="H93" s="168">
        <f t="shared" si="4"/>
        <v>5.3550000000000004</v>
      </c>
      <c r="I93" s="162">
        <f t="shared" si="0"/>
        <v>0.31413222669687396</v>
      </c>
      <c r="J93" s="165">
        <f t="shared" si="5"/>
        <v>1.032721906430863</v>
      </c>
      <c r="K93" s="165">
        <f t="shared" si="6"/>
        <v>5.1203804062731875</v>
      </c>
      <c r="L93" s="165">
        <f t="shared" si="7"/>
        <v>25.387565947504758</v>
      </c>
      <c r="M93" s="185">
        <f t="shared" si="18"/>
        <v>5.6104090759943661</v>
      </c>
      <c r="N93" s="162">
        <v>0.31247921779850624</v>
      </c>
      <c r="O93" s="166">
        <f t="shared" si="19"/>
        <v>4.2126128851040397E-2</v>
      </c>
      <c r="Q93" s="162">
        <f t="shared" si="8"/>
        <v>0.23594537987433203</v>
      </c>
      <c r="R93" s="165">
        <f t="shared" si="9"/>
        <v>1926.3370033379933</v>
      </c>
      <c r="S93" s="165">
        <f t="shared" si="10"/>
        <v>-412501.51078647305</v>
      </c>
      <c r="T93" s="165">
        <f t="shared" si="11"/>
        <v>88332153.77489537</v>
      </c>
      <c r="U93" s="68">
        <f t="shared" si="12"/>
        <v>0.74899452845223369</v>
      </c>
      <c r="V93" s="148">
        <f t="shared" si="13"/>
        <v>3.1464755370686097E-2</v>
      </c>
      <c r="W93" s="165">
        <f t="shared" si="14"/>
        <v>9.2870702241325473E-2</v>
      </c>
      <c r="X93" s="165">
        <f t="shared" si="15"/>
        <v>-0.13808459705897314</v>
      </c>
      <c r="Y93" s="165">
        <f t="shared" si="16"/>
        <v>0.20531077600115749</v>
      </c>
    </row>
    <row r="94" spans="1:26" x14ac:dyDescent="0.2">
      <c r="A94" s="162">
        <v>4.8780000000000004E-3</v>
      </c>
      <c r="B94" s="7">
        <f t="shared" si="20"/>
        <v>5.1165000000000004E-3</v>
      </c>
      <c r="C94" s="7">
        <f t="shared" si="1"/>
        <v>7.6794945265279901</v>
      </c>
      <c r="D94" s="163">
        <f t="shared" si="21"/>
        <v>7.6121961181072733</v>
      </c>
      <c r="E94" s="164">
        <f t="shared" si="17"/>
        <v>98.997977551016277</v>
      </c>
      <c r="F94" s="162">
        <f t="shared" si="3"/>
        <v>4.1009104021092667E-2</v>
      </c>
      <c r="G94" s="162">
        <v>4.1000000000000002E-2</v>
      </c>
      <c r="H94" s="168">
        <f t="shared" si="4"/>
        <v>4.8780000000000001</v>
      </c>
      <c r="I94" s="162">
        <f t="shared" ref="I94:I157" si="22">D94*F94</f>
        <v>0.31216934243641897</v>
      </c>
      <c r="J94" s="165">
        <f t="shared" si="5"/>
        <v>1.0635780646187518</v>
      </c>
      <c r="K94" s="165">
        <f t="shared" si="6"/>
        <v>5.4164397585855708</v>
      </c>
      <c r="L94" s="165">
        <f t="shared" si="7"/>
        <v>27.58407740282129</v>
      </c>
      <c r="M94" s="185">
        <f t="shared" si="18"/>
        <v>5.1109382700243975</v>
      </c>
      <c r="N94" s="162">
        <v>0.30468108372432612</v>
      </c>
      <c r="O94" s="166">
        <f t="shared" si="19"/>
        <v>4.1074842294702339E-2</v>
      </c>
      <c r="Q94" s="162">
        <f t="shared" si="8"/>
        <v>0.20982308072392064</v>
      </c>
      <c r="R94" s="165">
        <f t="shared" si="9"/>
        <v>1889.2636869658975</v>
      </c>
      <c r="S94" s="165">
        <f t="shared" si="10"/>
        <v>-405507.3453235373</v>
      </c>
      <c r="T94" s="165">
        <f t="shared" si="11"/>
        <v>87037192.450050369</v>
      </c>
      <c r="U94" s="68">
        <f t="shared" si="12"/>
        <v>0.70850063557279286</v>
      </c>
      <c r="V94" s="148">
        <f t="shared" si="13"/>
        <v>2.9054976263214929E-2</v>
      </c>
      <c r="W94" s="165">
        <f t="shared" si="14"/>
        <v>9.5664913091518922E-2</v>
      </c>
      <c r="X94" s="165">
        <f t="shared" si="15"/>
        <v>-0.14611300798958218</v>
      </c>
      <c r="Y94" s="165">
        <f t="shared" si="16"/>
        <v>0.22316448542988732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99.037986432988077</v>
      </c>
      <c r="F95" s="162">
        <f t="shared" ref="F95:F158" si="24">(G95*100)/$A$10</f>
        <v>4.0008881971797722E-2</v>
      </c>
      <c r="G95" s="162">
        <v>0.04</v>
      </c>
      <c r="H95" s="168">
        <f t="shared" ref="H95:H158" si="25">A95*1000</f>
        <v>4.444</v>
      </c>
      <c r="I95" s="162">
        <f t="shared" si="22"/>
        <v>0.30993720594898194</v>
      </c>
      <c r="J95" s="165">
        <f t="shared" ref="J95:J158" si="26">(F95)*(D95-$B$4)^2</f>
        <v>1.0931758840143664</v>
      </c>
      <c r="K95" s="165">
        <f t="shared" ref="K95:K158" si="27">(F95)*(D95-$B$4)^3</f>
        <v>5.7142186707022455</v>
      </c>
      <c r="L95" s="165">
        <f t="shared" ref="L95:L158" si="28">(F95)*(D95-$B$4)^4</f>
        <v>29.86920539876548</v>
      </c>
      <c r="M95" s="185">
        <f t="shared" si="18"/>
        <v>4.6559458759740791</v>
      </c>
      <c r="N95" s="162">
        <v>0.29761661677753498</v>
      </c>
      <c r="O95" s="166">
        <f t="shared" si="19"/>
        <v>4.012246329503287E-2</v>
      </c>
      <c r="Q95" s="162">
        <f t="shared" ref="Q95:Q158" si="29">(B95*1000)*F95</f>
        <v>0.18648139887054921</v>
      </c>
      <c r="R95" s="165">
        <f t="shared" ref="R95:R158" si="30">(F95)*((B95*1000)-$B$15)^2</f>
        <v>1851.0155229846337</v>
      </c>
      <c r="S95" s="165">
        <f t="shared" ref="S95:S158" si="31">(F95)*((B95*1000)-$B$15)^3</f>
        <v>-398140.98225835024</v>
      </c>
      <c r="T95" s="165">
        <f t="shared" ref="T95:T158" si="32">(F95)*((B95*1000)-$B$15)^4</f>
        <v>85637445.923763826</v>
      </c>
      <c r="U95" s="68">
        <f t="shared" ref="U95:U158" si="33">LOG(((2^(-D95))*1000),10)</f>
        <v>0.66800792312327117</v>
      </c>
      <c r="V95" s="148">
        <f t="shared" ref="V95:V158" si="34">U95*F95</f>
        <v>2.6726250152464683E-2</v>
      </c>
      <c r="W95" s="165">
        <f t="shared" ref="W95:W158" si="35">(F95)*(U95-LOG($E$15))^2</f>
        <v>9.8346018674684413E-2</v>
      </c>
      <c r="X95" s="165">
        <f t="shared" ref="X95:X158" si="36">(F95)*(U95-LOG($E$15))^3</f>
        <v>-0.15419026931946972</v>
      </c>
      <c r="Y95" s="165">
        <f t="shared" ref="Y95:Y158" si="37">(F95)*(U95-LOG($E$15))^4</f>
        <v>0.24174480546542462</v>
      </c>
    </row>
    <row r="96" spans="1:26" x14ac:dyDescent="0.2">
      <c r="A96" s="162">
        <v>4.0480000000000004E-3</v>
      </c>
      <c r="B96" s="7">
        <f t="shared" si="20"/>
        <v>4.2459999999999998E-3</v>
      </c>
      <c r="C96" s="7">
        <f t="shared" si="23"/>
        <v>7.9485749946298645</v>
      </c>
      <c r="D96" s="163">
        <f t="shared" si="21"/>
        <v>7.8812502312824737</v>
      </c>
      <c r="E96" s="164">
        <f t="shared" ref="E96:E159" si="38">F96+E95</f>
        <v>99.077995314959878</v>
      </c>
      <c r="F96" s="162">
        <f t="shared" si="24"/>
        <v>4.0008881971797722E-2</v>
      </c>
      <c r="G96" s="162">
        <v>0.04</v>
      </c>
      <c r="H96" s="168">
        <f t="shared" si="25"/>
        <v>4.048</v>
      </c>
      <c r="I96" s="162">
        <f t="shared" si="22"/>
        <v>0.31532001029358397</v>
      </c>
      <c r="J96" s="165">
        <f t="shared" si="26"/>
        <v>1.1501737790155746</v>
      </c>
      <c r="K96" s="165">
        <f t="shared" si="27"/>
        <v>6.1669011365140163</v>
      </c>
      <c r="L96" s="165">
        <f t="shared" si="28"/>
        <v>33.06515095491747</v>
      </c>
      <c r="M96" s="185">
        <f t="shared" ref="M96:M159" si="39">((2^(-D96))*1000)</f>
        <v>4.2413809072046318</v>
      </c>
      <c r="N96" s="162">
        <v>0.29713347646953164</v>
      </c>
      <c r="O96" s="166">
        <f t="shared" ref="O96:O159" si="40">(N96*100)/$A$13</f>
        <v>4.0057329904686238E-2</v>
      </c>
      <c r="Q96" s="162">
        <f t="shared" si="29"/>
        <v>0.16987771285225312</v>
      </c>
      <c r="R96" s="165">
        <f t="shared" si="30"/>
        <v>1858.1650957645311</v>
      </c>
      <c r="S96" s="165">
        <f t="shared" si="31"/>
        <v>-400449.94576373667</v>
      </c>
      <c r="T96" s="165">
        <f t="shared" si="32"/>
        <v>86300275.162686974</v>
      </c>
      <c r="U96" s="68">
        <f t="shared" si="33"/>
        <v>0.62750727705028608</v>
      </c>
      <c r="V96" s="148">
        <f t="shared" si="34"/>
        <v>2.5105864583949068E-2</v>
      </c>
      <c r="W96" s="165">
        <f t="shared" si="35"/>
        <v>0.10349263774691177</v>
      </c>
      <c r="X96" s="165">
        <f t="shared" si="36"/>
        <v>-0.16645083433972294</v>
      </c>
      <c r="Y96" s="165">
        <f t="shared" si="37"/>
        <v>0.26770870716566142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99.118004196931679</v>
      </c>
      <c r="F97" s="162">
        <f t="shared" si="24"/>
        <v>4.0008881971797722E-2</v>
      </c>
      <c r="G97" s="162">
        <v>0.04</v>
      </c>
      <c r="H97" s="168">
        <f t="shared" si="25"/>
        <v>3.6869999999999998</v>
      </c>
      <c r="I97" s="162">
        <f t="shared" si="22"/>
        <v>0.3207094347517192</v>
      </c>
      <c r="J97" s="165">
        <f t="shared" si="26"/>
        <v>1.2086928542592432</v>
      </c>
      <c r="K97" s="165">
        <f t="shared" si="27"/>
        <v>6.6434814113599456</v>
      </c>
      <c r="L97" s="165">
        <f t="shared" si="28"/>
        <v>36.515352190225471</v>
      </c>
      <c r="M97" s="185">
        <f t="shared" si="39"/>
        <v>3.8632856482533078</v>
      </c>
      <c r="N97" s="162">
        <v>0.29688576526032534</v>
      </c>
      <c r="O97" s="166">
        <f t="shared" si="40"/>
        <v>4.0023935318030564E-2</v>
      </c>
      <c r="Q97" s="162">
        <f t="shared" si="29"/>
        <v>0.1547343510259277</v>
      </c>
      <c r="R97" s="165">
        <f t="shared" si="30"/>
        <v>1864.6978669551318</v>
      </c>
      <c r="S97" s="165">
        <f t="shared" si="31"/>
        <v>-402563.60012608476</v>
      </c>
      <c r="T97" s="165">
        <f t="shared" si="32"/>
        <v>86908155.481026083</v>
      </c>
      <c r="U97" s="68">
        <f t="shared" si="33"/>
        <v>0.5869568207189293</v>
      </c>
      <c r="V97" s="148">
        <f t="shared" si="34"/>
        <v>2.3483486162685276E-2</v>
      </c>
      <c r="W97" s="165">
        <f t="shared" si="35"/>
        <v>0.10877708201663341</v>
      </c>
      <c r="X97" s="165">
        <f t="shared" si="36"/>
        <v>-0.17936095147186634</v>
      </c>
      <c r="Y97" s="165">
        <f t="shared" si="37"/>
        <v>0.29574566918401007</v>
      </c>
    </row>
    <row r="98" spans="1:25" x14ac:dyDescent="0.2">
      <c r="A98" s="162">
        <v>3.359E-3</v>
      </c>
      <c r="B98" s="7">
        <f t="shared" si="41"/>
        <v>3.5230000000000001E-3</v>
      </c>
      <c r="C98" s="7">
        <f t="shared" si="23"/>
        <v>8.2177524890896745</v>
      </c>
      <c r="D98" s="163">
        <f t="shared" si="21"/>
        <v>8.1505446786600153</v>
      </c>
      <c r="E98" s="164">
        <f t="shared" si="38"/>
        <v>99.15801307890348</v>
      </c>
      <c r="F98" s="162">
        <f t="shared" si="24"/>
        <v>4.0008881971797722E-2</v>
      </c>
      <c r="G98" s="162">
        <v>0.04</v>
      </c>
      <c r="H98" s="168">
        <f t="shared" si="25"/>
        <v>3.359</v>
      </c>
      <c r="I98" s="162">
        <f t="shared" si="22"/>
        <v>0.32609418005437252</v>
      </c>
      <c r="J98" s="165">
        <f t="shared" si="26"/>
        <v>1.2686112046316018</v>
      </c>
      <c r="K98" s="165">
        <f t="shared" si="27"/>
        <v>7.1435585160598718</v>
      </c>
      <c r="L98" s="165">
        <f t="shared" si="28"/>
        <v>40.225427685064851</v>
      </c>
      <c r="M98" s="185">
        <f t="shared" si="39"/>
        <v>3.5191807285219108</v>
      </c>
      <c r="N98" s="162">
        <v>0.2976505387991491</v>
      </c>
      <c r="O98" s="166">
        <f t="shared" si="40"/>
        <v>4.012703641020985E-2</v>
      </c>
      <c r="Q98" s="162">
        <f t="shared" si="29"/>
        <v>0.14095129118664337</v>
      </c>
      <c r="R98" s="165">
        <f t="shared" si="30"/>
        <v>1870.6537757670042</v>
      </c>
      <c r="S98" s="165">
        <f t="shared" si="31"/>
        <v>-404493.84226957301</v>
      </c>
      <c r="T98" s="165">
        <f t="shared" si="32"/>
        <v>87464217.351987958</v>
      </c>
      <c r="U98" s="68">
        <f t="shared" si="33"/>
        <v>0.54644157072389055</v>
      </c>
      <c r="V98" s="148">
        <f t="shared" si="34"/>
        <v>2.1862516307575894E-2</v>
      </c>
      <c r="W98" s="165">
        <f t="shared" si="35"/>
        <v>0.11418834334202459</v>
      </c>
      <c r="X98" s="165">
        <f t="shared" si="36"/>
        <v>-0.19290987099560852</v>
      </c>
      <c r="Y98" s="165">
        <f t="shared" si="37"/>
        <v>0.32590207755336109</v>
      </c>
    </row>
    <row r="99" spans="1:25" x14ac:dyDescent="0.2">
      <c r="A99" s="162">
        <v>3.0600000000000002E-3</v>
      </c>
      <c r="B99" s="7">
        <f t="shared" si="41"/>
        <v>3.2095000000000001E-3</v>
      </c>
      <c r="C99" s="7">
        <f t="shared" si="23"/>
        <v>8.352252631744161</v>
      </c>
      <c r="D99" s="163">
        <f t="shared" si="21"/>
        <v>8.2850025604169169</v>
      </c>
      <c r="E99" s="164">
        <f t="shared" si="38"/>
        <v>99.199022182924566</v>
      </c>
      <c r="F99" s="162">
        <f t="shared" si="24"/>
        <v>4.1009104021092667E-2</v>
      </c>
      <c r="G99" s="162">
        <v>4.1000000000000002E-2</v>
      </c>
      <c r="H99" s="168">
        <f t="shared" si="25"/>
        <v>3.06</v>
      </c>
      <c r="I99" s="162">
        <f t="shared" si="22"/>
        <v>0.33976053181515642</v>
      </c>
      <c r="J99" s="165">
        <f t="shared" si="26"/>
        <v>1.3631665989706707</v>
      </c>
      <c r="K99" s="165">
        <f t="shared" si="27"/>
        <v>7.8592890925646124</v>
      </c>
      <c r="L99" s="165">
        <f t="shared" si="28"/>
        <v>45.312454902538342</v>
      </c>
      <c r="M99" s="185">
        <f t="shared" si="39"/>
        <v>3.2060162195472452</v>
      </c>
      <c r="N99" s="162">
        <v>0.30490007825820498</v>
      </c>
      <c r="O99" s="166">
        <f t="shared" si="40"/>
        <v>4.1104365512332139E-2</v>
      </c>
      <c r="Q99" s="162">
        <f t="shared" si="29"/>
        <v>0.13161871935569691</v>
      </c>
      <c r="R99" s="165">
        <f t="shared" si="30"/>
        <v>1922.9840421903264</v>
      </c>
      <c r="S99" s="165">
        <f t="shared" si="31"/>
        <v>-416412.13775188243</v>
      </c>
      <c r="T99" s="165">
        <f t="shared" si="32"/>
        <v>90171870.729403928</v>
      </c>
      <c r="U99" s="68">
        <f t="shared" si="33"/>
        <v>0.50596571516162225</v>
      </c>
      <c r="V99" s="148">
        <f t="shared" si="34"/>
        <v>2.0749200644169512E-2</v>
      </c>
      <c r="W99" s="165">
        <f t="shared" si="35"/>
        <v>0.12271863708182666</v>
      </c>
      <c r="X99" s="165">
        <f t="shared" si="36"/>
        <v>-0.21228809732565726</v>
      </c>
      <c r="Y99" s="165">
        <f t="shared" si="37"/>
        <v>0.36723220969361281</v>
      </c>
    </row>
    <row r="100" spans="1:25" x14ac:dyDescent="0.2">
      <c r="A100" s="162">
        <v>2.787E-3</v>
      </c>
      <c r="B100" s="7">
        <f t="shared" si="41"/>
        <v>2.9234999999999999E-3</v>
      </c>
      <c r="C100" s="7">
        <f t="shared" si="23"/>
        <v>8.4870712822203664</v>
      </c>
      <c r="D100" s="163">
        <f t="shared" si="21"/>
        <v>8.4196619569822637</v>
      </c>
      <c r="E100" s="164">
        <f t="shared" si="38"/>
        <v>99.241031508994951</v>
      </c>
      <c r="F100" s="162">
        <f t="shared" si="24"/>
        <v>4.2009326070387612E-2</v>
      </c>
      <c r="G100" s="162">
        <v>4.2000000000000003E-2</v>
      </c>
      <c r="H100" s="168">
        <f t="shared" si="25"/>
        <v>2.7869999999999999</v>
      </c>
      <c r="I100" s="162">
        <f t="shared" si="22"/>
        <v>0.3537043245533058</v>
      </c>
      <c r="J100" s="165">
        <f t="shared" si="26"/>
        <v>1.4624062247038114</v>
      </c>
      <c r="K100" s="165">
        <f t="shared" si="27"/>
        <v>8.628378404861774</v>
      </c>
      <c r="L100" s="165">
        <f t="shared" si="28"/>
        <v>50.908504517999795</v>
      </c>
      <c r="M100" s="185">
        <f t="shared" si="39"/>
        <v>2.9203116272069298</v>
      </c>
      <c r="N100" s="162">
        <v>0.31159877303327527</v>
      </c>
      <c r="O100" s="166">
        <f t="shared" si="40"/>
        <v>4.2007433822655309E-2</v>
      </c>
      <c r="Q100" s="162">
        <f t="shared" si="29"/>
        <v>0.12281426476677818</v>
      </c>
      <c r="R100" s="165">
        <f t="shared" si="30"/>
        <v>1975.0929549176665</v>
      </c>
      <c r="S100" s="165">
        <f t="shared" si="31"/>
        <v>-428260.92687533872</v>
      </c>
      <c r="T100" s="165">
        <f t="shared" si="32"/>
        <v>92860146.673840821</v>
      </c>
      <c r="U100" s="68">
        <f t="shared" si="33"/>
        <v>0.46542919759744172</v>
      </c>
      <c r="V100" s="148">
        <f t="shared" si="34"/>
        <v>1.9552366924549796E-2</v>
      </c>
      <c r="W100" s="165">
        <f t="shared" si="35"/>
        <v>0.13167245914211409</v>
      </c>
      <c r="X100" s="165">
        <f t="shared" si="36"/>
        <v>-0.23311464744283197</v>
      </c>
      <c r="Y100" s="165">
        <f t="shared" si="37"/>
        <v>0.41270922717213049</v>
      </c>
    </row>
    <row r="101" spans="1:25" x14ac:dyDescent="0.2">
      <c r="A101" s="162">
        <v>2.539E-3</v>
      </c>
      <c r="B101" s="7">
        <f t="shared" si="41"/>
        <v>2.663E-3</v>
      </c>
      <c r="C101" s="7">
        <f t="shared" si="23"/>
        <v>8.6215238896766682</v>
      </c>
      <c r="D101" s="163">
        <f t="shared" si="21"/>
        <v>8.5542975859485182</v>
      </c>
      <c r="E101" s="164">
        <f t="shared" si="38"/>
        <v>99.285041279163934</v>
      </c>
      <c r="F101" s="162">
        <f t="shared" si="24"/>
        <v>4.4009770168977488E-2</v>
      </c>
      <c r="G101" s="162">
        <v>4.3999999999999997E-2</v>
      </c>
      <c r="H101" s="168">
        <f t="shared" si="25"/>
        <v>2.5390000000000001</v>
      </c>
      <c r="I101" s="162">
        <f t="shared" si="22"/>
        <v>0.37647267071463325</v>
      </c>
      <c r="J101" s="165">
        <f t="shared" si="26"/>
        <v>1.6027621832338597</v>
      </c>
      <c r="K101" s="165">
        <f t="shared" si="27"/>
        <v>9.6722848916535629</v>
      </c>
      <c r="L101" s="165">
        <f t="shared" si="28"/>
        <v>58.369916637632194</v>
      </c>
      <c r="M101" s="185">
        <f t="shared" si="39"/>
        <v>2.6601114638300376</v>
      </c>
      <c r="N101" s="162">
        <v>0.3273255238525668</v>
      </c>
      <c r="O101" s="166">
        <f t="shared" si="40"/>
        <v>4.412759764055401E-2</v>
      </c>
      <c r="Q101" s="162">
        <f t="shared" si="29"/>
        <v>0.11719801795998705</v>
      </c>
      <c r="R101" s="165">
        <f t="shared" si="30"/>
        <v>2074.1197192074087</v>
      </c>
      <c r="S101" s="165">
        <f t="shared" si="31"/>
        <v>-450273.28464578185</v>
      </c>
      <c r="T101" s="165">
        <f t="shared" si="32"/>
        <v>97750399.356492966</v>
      </c>
      <c r="U101" s="68">
        <f t="shared" si="33"/>
        <v>0.42489983479351273</v>
      </c>
      <c r="V101" s="148">
        <f t="shared" si="34"/>
        <v>1.8699744074098999E-2</v>
      </c>
      <c r="W101" s="165">
        <f t="shared" si="35"/>
        <v>0.14433059700137929</v>
      </c>
      <c r="X101" s="165">
        <f t="shared" si="36"/>
        <v>-0.2613744077435417</v>
      </c>
      <c r="Y101" s="165">
        <f t="shared" si="37"/>
        <v>0.4733340153968485</v>
      </c>
    </row>
    <row r="102" spans="1:25" x14ac:dyDescent="0.2">
      <c r="A102" s="162">
        <v>2.313E-3</v>
      </c>
      <c r="B102" s="7">
        <f t="shared" si="41"/>
        <v>2.4260000000000002E-3</v>
      </c>
      <c r="C102" s="7">
        <f t="shared" si="23"/>
        <v>8.7560190186879847</v>
      </c>
      <c r="D102" s="163">
        <f t="shared" si="21"/>
        <v>8.6887714541823264</v>
      </c>
      <c r="E102" s="164">
        <f t="shared" si="38"/>
        <v>99.331051493431502</v>
      </c>
      <c r="F102" s="162">
        <f t="shared" si="24"/>
        <v>4.6010214267567379E-2</v>
      </c>
      <c r="G102" s="162">
        <v>4.5999999999999999E-2</v>
      </c>
      <c r="H102" s="168">
        <f t="shared" si="25"/>
        <v>2.3130000000000002</v>
      </c>
      <c r="I102" s="162">
        <f t="shared" si="22"/>
        <v>0.39977223632885184</v>
      </c>
      <c r="J102" s="165">
        <f t="shared" si="26"/>
        <v>1.7511232109721391</v>
      </c>
      <c r="K102" s="165">
        <f t="shared" si="27"/>
        <v>10.803088378861696</v>
      </c>
      <c r="L102" s="165">
        <f t="shared" si="28"/>
        <v>66.646777217182049</v>
      </c>
      <c r="M102" s="185">
        <f t="shared" si="39"/>
        <v>2.4233668727619433</v>
      </c>
      <c r="N102" s="162">
        <v>0.34209576663327362</v>
      </c>
      <c r="O102" s="166">
        <f t="shared" si="40"/>
        <v>4.6118812144113154E-2</v>
      </c>
      <c r="Q102" s="162">
        <f t="shared" si="29"/>
        <v>0.11162077981311846</v>
      </c>
      <c r="R102" s="165">
        <f t="shared" si="30"/>
        <v>2173.1349817291753</v>
      </c>
      <c r="S102" s="165">
        <f t="shared" si="31"/>
        <v>-472283.66675871797</v>
      </c>
      <c r="T102" s="165">
        <f t="shared" si="32"/>
        <v>102640592.398718</v>
      </c>
      <c r="U102" s="68">
        <f t="shared" si="33"/>
        <v>0.38441916682217081</v>
      </c>
      <c r="V102" s="148">
        <f t="shared" si="34"/>
        <v>1.7687208234047808E-2</v>
      </c>
      <c r="W102" s="165">
        <f t="shared" si="35"/>
        <v>0.15771232328095711</v>
      </c>
      <c r="X102" s="165">
        <f t="shared" si="36"/>
        <v>-0.29199224437083016</v>
      </c>
      <c r="Y102" s="165">
        <f t="shared" si="37"/>
        <v>0.5406011971609147</v>
      </c>
    </row>
    <row r="103" spans="1:25" x14ac:dyDescent="0.2">
      <c r="A103" s="162">
        <v>2.1070000000000004E-3</v>
      </c>
      <c r="B103" s="7">
        <f t="shared" si="41"/>
        <v>2.2100000000000002E-3</v>
      </c>
      <c r="C103" s="7">
        <f t="shared" si="23"/>
        <v>8.8905939705068686</v>
      </c>
      <c r="D103" s="163">
        <f t="shared" si="21"/>
        <v>8.8233064945974267</v>
      </c>
      <c r="E103" s="164">
        <f t="shared" si="38"/>
        <v>99.37806192974837</v>
      </c>
      <c r="F103" s="162">
        <f t="shared" si="24"/>
        <v>4.7010436316862324E-2</v>
      </c>
      <c r="G103" s="162">
        <v>4.7E-2</v>
      </c>
      <c r="H103" s="168">
        <f t="shared" si="25"/>
        <v>2.1070000000000002</v>
      </c>
      <c r="I103" s="162">
        <f t="shared" si="22"/>
        <v>0.41478748806843008</v>
      </c>
      <c r="J103" s="165">
        <f t="shared" si="26"/>
        <v>1.868077246676455</v>
      </c>
      <c r="K103" s="165">
        <f t="shared" si="27"/>
        <v>11.775927008691673</v>
      </c>
      <c r="L103" s="165">
        <f t="shared" si="28"/>
        <v>74.23272092240822</v>
      </c>
      <c r="M103" s="185">
        <f t="shared" si="39"/>
        <v>2.2075984689249979</v>
      </c>
      <c r="N103" s="162">
        <v>0.3493253066895447</v>
      </c>
      <c r="O103" s="166">
        <f t="shared" si="40"/>
        <v>4.7093445075192163E-2</v>
      </c>
      <c r="Q103" s="162">
        <f t="shared" si="29"/>
        <v>0.10389306426026573</v>
      </c>
      <c r="R103" s="165">
        <f t="shared" si="30"/>
        <v>2224.7928528910311</v>
      </c>
      <c r="S103" s="165">
        <f t="shared" si="31"/>
        <v>-483990.93780314329</v>
      </c>
      <c r="T103" s="165">
        <f t="shared" si="32"/>
        <v>105289455.40757698</v>
      </c>
      <c r="U103" s="68">
        <f t="shared" si="33"/>
        <v>0.34392008418935954</v>
      </c>
      <c r="V103" s="148">
        <f t="shared" si="34"/>
        <v>1.6167833215873815E-2</v>
      </c>
      <c r="W103" s="165">
        <f t="shared" si="35"/>
        <v>0.16826773070371359</v>
      </c>
      <c r="X103" s="165">
        <f t="shared" si="36"/>
        <v>-0.31834945862789987</v>
      </c>
      <c r="Y103" s="165">
        <f t="shared" si="37"/>
        <v>0.60229241450416893</v>
      </c>
    </row>
    <row r="104" spans="1:25" x14ac:dyDescent="0.2">
      <c r="A104" s="162">
        <v>1.9190000000000001E-3</v>
      </c>
      <c r="B104" s="7">
        <f t="shared" si="41"/>
        <v>2.013E-3</v>
      </c>
      <c r="C104" s="7">
        <f t="shared" si="23"/>
        <v>9.0254295731287932</v>
      </c>
      <c r="D104" s="163">
        <f t="shared" si="21"/>
        <v>8.95801177181783</v>
      </c>
      <c r="E104" s="164">
        <f t="shared" si="38"/>
        <v>99.427072810163821</v>
      </c>
      <c r="F104" s="162">
        <f t="shared" si="24"/>
        <v>4.9010880415452214E-2</v>
      </c>
      <c r="G104" s="162">
        <v>4.9000000000000002E-2</v>
      </c>
      <c r="H104" s="168">
        <f t="shared" si="25"/>
        <v>1.919</v>
      </c>
      <c r="I104" s="162">
        <f t="shared" si="22"/>
        <v>0.43904004370877686</v>
      </c>
      <c r="J104" s="165">
        <f t="shared" si="26"/>
        <v>2.0316944913436381</v>
      </c>
      <c r="K104" s="165">
        <f t="shared" si="27"/>
        <v>13.081012255642014</v>
      </c>
      <c r="L104" s="165">
        <f t="shared" si="28"/>
        <v>84.22175792734123</v>
      </c>
      <c r="M104" s="185">
        <f t="shared" si="39"/>
        <v>2.0108040680285106</v>
      </c>
      <c r="N104" s="162">
        <v>0.36348619698669199</v>
      </c>
      <c r="O104" s="166">
        <f t="shared" si="40"/>
        <v>4.9002511199671965E-2</v>
      </c>
      <c r="Q104" s="162">
        <f t="shared" si="29"/>
        <v>9.8658902276305305E-2</v>
      </c>
      <c r="R104" s="165">
        <f t="shared" si="30"/>
        <v>2323.6676335173743</v>
      </c>
      <c r="S104" s="165">
        <f t="shared" si="31"/>
        <v>-505958.34233170137</v>
      </c>
      <c r="T104" s="165">
        <f t="shared" si="32"/>
        <v>110168012.19008288</v>
      </c>
      <c r="U104" s="68">
        <f t="shared" si="33"/>
        <v>0.30336975517178622</v>
      </c>
      <c r="V104" s="148">
        <f t="shared" si="34"/>
        <v>1.486841879238943E-2</v>
      </c>
      <c r="W104" s="165">
        <f t="shared" si="35"/>
        <v>0.18302868985240373</v>
      </c>
      <c r="X104" s="165">
        <f t="shared" si="36"/>
        <v>-0.35369791882303914</v>
      </c>
      <c r="Y104" s="165">
        <f t="shared" si="37"/>
        <v>0.68351151877136296</v>
      </c>
    </row>
    <row r="105" spans="1:25" x14ac:dyDescent="0.2">
      <c r="A105" s="162">
        <v>1.748E-3</v>
      </c>
      <c r="B105" s="7">
        <f t="shared" si="41"/>
        <v>1.8335000000000001E-3</v>
      </c>
      <c r="C105" s="7">
        <f t="shared" si="23"/>
        <v>9.1600790998235748</v>
      </c>
      <c r="D105" s="163">
        <f t="shared" si="21"/>
        <v>9.0927543364761831</v>
      </c>
      <c r="E105" s="164">
        <f t="shared" si="38"/>
        <v>99.477083912628572</v>
      </c>
      <c r="F105" s="162">
        <f t="shared" si="24"/>
        <v>5.0011102464747152E-2</v>
      </c>
      <c r="G105" s="162">
        <v>0.05</v>
      </c>
      <c r="H105" s="168">
        <f t="shared" si="25"/>
        <v>1.748</v>
      </c>
      <c r="I105" s="162">
        <f t="shared" si="22"/>
        <v>0.4547386688082844</v>
      </c>
      <c r="J105" s="165">
        <f t="shared" si="26"/>
        <v>2.1608385378922628</v>
      </c>
      <c r="K105" s="165">
        <f t="shared" si="27"/>
        <v>14.203659774185724</v>
      </c>
      <c r="L105" s="165">
        <f t="shared" si="28"/>
        <v>93.363732385857915</v>
      </c>
      <c r="M105" s="185">
        <f t="shared" si="39"/>
        <v>1.8315053917474569</v>
      </c>
      <c r="N105" s="162">
        <v>0.37141684558691701</v>
      </c>
      <c r="O105" s="166">
        <f t="shared" si="40"/>
        <v>5.0071662380858133E-2</v>
      </c>
      <c r="Q105" s="162">
        <f t="shared" si="29"/>
        <v>9.1695356369113912E-2</v>
      </c>
      <c r="R105" s="165">
        <f t="shared" si="30"/>
        <v>2375.0003569988912</v>
      </c>
      <c r="S105" s="165">
        <f t="shared" si="31"/>
        <v>-517561.9073158137</v>
      </c>
      <c r="T105" s="165">
        <f t="shared" si="32"/>
        <v>112787489.53236814</v>
      </c>
      <c r="U105" s="68">
        <f t="shared" si="33"/>
        <v>0.26280820151692819</v>
      </c>
      <c r="V105" s="148">
        <f t="shared" si="34"/>
        <v>1.3143327894639014E-2</v>
      </c>
      <c r="W105" s="165">
        <f t="shared" si="35"/>
        <v>0.19468639889664116</v>
      </c>
      <c r="X105" s="165">
        <f t="shared" si="36"/>
        <v>-0.38412290435021845</v>
      </c>
      <c r="Y105" s="165">
        <f t="shared" si="37"/>
        <v>0.75788758990185778</v>
      </c>
    </row>
    <row r="106" spans="1:25" x14ac:dyDescent="0.2">
      <c r="A106" s="162">
        <v>1.593E-3</v>
      </c>
      <c r="B106" s="7">
        <f t="shared" si="41"/>
        <v>1.6705000000000001E-3</v>
      </c>
      <c r="C106" s="7">
        <f t="shared" si="23"/>
        <v>9.2940380177988651</v>
      </c>
      <c r="D106" s="163">
        <f t="shared" si="21"/>
        <v>9.2270585588112191</v>
      </c>
      <c r="E106" s="164">
        <f t="shared" si="38"/>
        <v>99.527095015093323</v>
      </c>
      <c r="F106" s="162">
        <f t="shared" si="24"/>
        <v>5.0011102464747152E-2</v>
      </c>
      <c r="G106" s="162">
        <v>0.05</v>
      </c>
      <c r="H106" s="168">
        <f t="shared" si="25"/>
        <v>1.593</v>
      </c>
      <c r="I106" s="162">
        <f t="shared" si="22"/>
        <v>0.46145537103293005</v>
      </c>
      <c r="J106" s="165">
        <f t="shared" si="26"/>
        <v>2.2500412966496013</v>
      </c>
      <c r="K106" s="165">
        <f t="shared" si="27"/>
        <v>15.092198876497797</v>
      </c>
      <c r="L106" s="165">
        <f t="shared" si="28"/>
        <v>101.23123840745781</v>
      </c>
      <c r="M106" s="185">
        <f t="shared" si="39"/>
        <v>1.6687012914239643</v>
      </c>
      <c r="N106" s="162">
        <v>0.37333163943569686</v>
      </c>
      <c r="O106" s="166">
        <f t="shared" si="40"/>
        <v>5.0329800675510718E-2</v>
      </c>
      <c r="Q106" s="162">
        <f t="shared" si="29"/>
        <v>8.3543546667360122E-2</v>
      </c>
      <c r="R106" s="165">
        <f t="shared" si="30"/>
        <v>2378.5545830433457</v>
      </c>
      <c r="S106" s="165">
        <f t="shared" si="31"/>
        <v>-518724.15139036119</v>
      </c>
      <c r="T106" s="165">
        <f t="shared" si="32"/>
        <v>113125318.69307406</v>
      </c>
      <c r="U106" s="68">
        <f t="shared" si="33"/>
        <v>0.22237860204975834</v>
      </c>
      <c r="V106" s="148">
        <f t="shared" si="34"/>
        <v>1.1121399053077696E-2</v>
      </c>
      <c r="W106" s="165">
        <f t="shared" si="35"/>
        <v>0.20274681378502513</v>
      </c>
      <c r="X106" s="165">
        <f t="shared" si="36"/>
        <v>-0.4082233502812892</v>
      </c>
      <c r="Y106" s="165">
        <f t="shared" si="37"/>
        <v>0.82194289815857347</v>
      </c>
    </row>
    <row r="107" spans="1:25" x14ac:dyDescent="0.2">
      <c r="A107" s="162">
        <v>1.451E-3</v>
      </c>
      <c r="B107" s="7">
        <f t="shared" si="41"/>
        <v>1.5219999999999999E-3</v>
      </c>
      <c r="C107" s="7">
        <f t="shared" si="23"/>
        <v>9.4287367652574314</v>
      </c>
      <c r="D107" s="163">
        <f t="shared" si="21"/>
        <v>9.3613873915281474</v>
      </c>
      <c r="E107" s="164">
        <f t="shared" si="38"/>
        <v>99.578106339607359</v>
      </c>
      <c r="F107" s="162">
        <f t="shared" si="24"/>
        <v>5.101132451404209E-2</v>
      </c>
      <c r="G107" s="162">
        <v>5.0999999999999997E-2</v>
      </c>
      <c r="H107" s="168">
        <f t="shared" si="25"/>
        <v>1.4510000000000001</v>
      </c>
      <c r="I107" s="162">
        <f t="shared" si="22"/>
        <v>0.47753677013090434</v>
      </c>
      <c r="J107" s="165">
        <f t="shared" si="26"/>
        <v>2.387886361308853</v>
      </c>
      <c r="K107" s="165">
        <f t="shared" si="27"/>
        <v>16.337559507253058</v>
      </c>
      <c r="L107" s="165">
        <f t="shared" si="28"/>
        <v>111.77912608317439</v>
      </c>
      <c r="M107" s="185">
        <f t="shared" si="39"/>
        <v>1.5203430533928846</v>
      </c>
      <c r="N107" s="162">
        <v>0.3787067472897867</v>
      </c>
      <c r="O107" s="166">
        <f t="shared" si="40"/>
        <v>5.1054432821113556E-2</v>
      </c>
      <c r="Q107" s="162">
        <f t="shared" si="29"/>
        <v>7.7639235910372056E-2</v>
      </c>
      <c r="R107" s="165">
        <f t="shared" si="30"/>
        <v>2429.4308479865217</v>
      </c>
      <c r="S107" s="165">
        <f t="shared" si="31"/>
        <v>-530180.20955007302</v>
      </c>
      <c r="T107" s="165">
        <f t="shared" si="32"/>
        <v>115702430.81070764</v>
      </c>
      <c r="U107" s="68">
        <f t="shared" si="33"/>
        <v>0.18194159411943361</v>
      </c>
      <c r="V107" s="148">
        <f t="shared" si="34"/>
        <v>9.281081700228561E-3</v>
      </c>
      <c r="W107" s="165">
        <f t="shared" si="35"/>
        <v>0.21519168702333913</v>
      </c>
      <c r="X107" s="165">
        <f t="shared" si="36"/>
        <v>-0.44198235877910769</v>
      </c>
      <c r="Y107" s="165">
        <f t="shared" si="37"/>
        <v>0.90778788053628168</v>
      </c>
    </row>
    <row r="108" spans="1:25" x14ac:dyDescent="0.2">
      <c r="A108" s="162">
        <v>1.322E-3</v>
      </c>
      <c r="B108" s="7">
        <f t="shared" si="41"/>
        <v>1.3865000000000001E-3</v>
      </c>
      <c r="C108" s="7">
        <f t="shared" si="23"/>
        <v>9.5630621078164832</v>
      </c>
      <c r="D108" s="163">
        <f t="shared" si="21"/>
        <v>9.4958994365369573</v>
      </c>
      <c r="E108" s="164">
        <f t="shared" si="38"/>
        <v>99.62811744207211</v>
      </c>
      <c r="F108" s="162">
        <f t="shared" si="24"/>
        <v>5.0011102464747152E-2</v>
      </c>
      <c r="G108" s="162">
        <v>0.05</v>
      </c>
      <c r="H108" s="168">
        <f t="shared" si="25"/>
        <v>1.3220000000000001</v>
      </c>
      <c r="I108" s="162">
        <f t="shared" si="22"/>
        <v>0.47490039971558451</v>
      </c>
      <c r="J108" s="165">
        <f t="shared" si="26"/>
        <v>2.4340214899891901</v>
      </c>
      <c r="K108" s="165">
        <f t="shared" si="27"/>
        <v>16.980614330290539</v>
      </c>
      <c r="L108" s="165">
        <f t="shared" si="28"/>
        <v>118.46290766945901</v>
      </c>
      <c r="M108" s="185">
        <f t="shared" si="39"/>
        <v>1.3849989169670849</v>
      </c>
      <c r="N108" s="162">
        <v>0.37231323227604185</v>
      </c>
      <c r="O108" s="166">
        <f t="shared" si="40"/>
        <v>5.0192506581097973E-2</v>
      </c>
      <c r="Q108" s="162">
        <f t="shared" si="29"/>
        <v>6.9340393567371927E-2</v>
      </c>
      <c r="R108" s="165">
        <f t="shared" si="30"/>
        <v>2384.7535710958809</v>
      </c>
      <c r="S108" s="165">
        <f t="shared" si="31"/>
        <v>-520753.32009123976</v>
      </c>
      <c r="T108" s="165">
        <f t="shared" si="32"/>
        <v>113715741.39689003</v>
      </c>
      <c r="U108" s="68">
        <f t="shared" si="33"/>
        <v>0.14144943379367844</v>
      </c>
      <c r="V108" s="148">
        <f t="shared" si="34"/>
        <v>7.0740421270361212E-3</v>
      </c>
      <c r="W108" s="165">
        <f t="shared" si="35"/>
        <v>0.21937277553508855</v>
      </c>
      <c r="X108" s="165">
        <f t="shared" si="36"/>
        <v>-0.45945277704034188</v>
      </c>
      <c r="Y108" s="165">
        <f t="shared" si="37"/>
        <v>0.96227462051833912</v>
      </c>
    </row>
    <row r="109" spans="1:25" x14ac:dyDescent="0.2">
      <c r="A109" s="162">
        <v>1.204E-3</v>
      </c>
      <c r="B109" s="7">
        <f t="shared" si="41"/>
        <v>1.263E-3</v>
      </c>
      <c r="C109" s="7">
        <f t="shared" si="23"/>
        <v>9.6979488925644723</v>
      </c>
      <c r="D109" s="163">
        <f t="shared" si="21"/>
        <v>9.6305055001904769</v>
      </c>
      <c r="E109" s="164">
        <f t="shared" si="38"/>
        <v>99.677128322487562</v>
      </c>
      <c r="F109" s="162">
        <f t="shared" si="24"/>
        <v>4.9010880415452214E-2</v>
      </c>
      <c r="G109" s="162">
        <v>4.9000000000000002E-2</v>
      </c>
      <c r="H109" s="168">
        <f t="shared" si="25"/>
        <v>1.204</v>
      </c>
      <c r="I109" s="162">
        <f t="shared" si="22"/>
        <v>0.47199955341019029</v>
      </c>
      <c r="J109" s="165">
        <f t="shared" si="26"/>
        <v>2.4782774505918002</v>
      </c>
      <c r="K109" s="165">
        <f t="shared" si="27"/>
        <v>17.622951091656265</v>
      </c>
      <c r="L109" s="165">
        <f t="shared" si="28"/>
        <v>125.31623733442215</v>
      </c>
      <c r="M109" s="185">
        <f t="shared" si="39"/>
        <v>1.2616211792768866</v>
      </c>
      <c r="N109" s="162">
        <v>0.36334827393965941</v>
      </c>
      <c r="O109" s="166">
        <f t="shared" si="40"/>
        <v>4.8983917438167573E-2</v>
      </c>
      <c r="Q109" s="162">
        <f t="shared" si="29"/>
        <v>6.1900741964716149E-2</v>
      </c>
      <c r="R109" s="165">
        <f t="shared" si="30"/>
        <v>2339.7027391796091</v>
      </c>
      <c r="S109" s="165">
        <f t="shared" si="31"/>
        <v>-511204.62366275291</v>
      </c>
      <c r="T109" s="165">
        <f t="shared" si="32"/>
        <v>111693747.61932763</v>
      </c>
      <c r="U109" s="68">
        <f t="shared" si="33"/>
        <v>0.10092897103571384</v>
      </c>
      <c r="V109" s="148">
        <f t="shared" si="34"/>
        <v>4.9466177298860114E-3</v>
      </c>
      <c r="W109" s="165">
        <f t="shared" si="35"/>
        <v>0.22338448341980852</v>
      </c>
      <c r="X109" s="165">
        <f t="shared" si="36"/>
        <v>-0.47690651207334261</v>
      </c>
      <c r="Y109" s="165">
        <f t="shared" si="37"/>
        <v>1.018154071294789</v>
      </c>
    </row>
    <row r="110" spans="1:25" x14ac:dyDescent="0.2">
      <c r="A110" s="162">
        <v>1.0969999999999999E-3</v>
      </c>
      <c r="B110" s="7">
        <f t="shared" si="41"/>
        <v>1.1505E-3</v>
      </c>
      <c r="C110" s="7">
        <f t="shared" si="23"/>
        <v>9.8322207589209807</v>
      </c>
      <c r="D110" s="163">
        <f t="shared" si="21"/>
        <v>9.7650848257427256</v>
      </c>
      <c r="E110" s="164">
        <f t="shared" si="38"/>
        <v>99.724138758804429</v>
      </c>
      <c r="F110" s="162">
        <f t="shared" si="24"/>
        <v>4.7010436316862324E-2</v>
      </c>
      <c r="G110" s="162">
        <v>4.7E-2</v>
      </c>
      <c r="H110" s="168">
        <f t="shared" si="25"/>
        <v>1.097</v>
      </c>
      <c r="I110" s="162">
        <f t="shared" si="22"/>
        <v>0.45906089832933705</v>
      </c>
      <c r="J110" s="165">
        <f t="shared" si="26"/>
        <v>2.4679516670485642</v>
      </c>
      <c r="K110" s="165">
        <f t="shared" si="27"/>
        <v>17.881660048463178</v>
      </c>
      <c r="L110" s="165">
        <f t="shared" si="28"/>
        <v>129.56241013876877</v>
      </c>
      <c r="M110" s="185">
        <f t="shared" si="39"/>
        <v>1.1492554111249609</v>
      </c>
      <c r="N110" s="162">
        <v>0.3501138219978549</v>
      </c>
      <c r="O110" s="166">
        <f t="shared" si="40"/>
        <v>4.719974685651674E-2</v>
      </c>
      <c r="Q110" s="162">
        <f t="shared" si="29"/>
        <v>5.4085506982550109E-2</v>
      </c>
      <c r="R110" s="165">
        <f t="shared" si="30"/>
        <v>2246.5163214071213</v>
      </c>
      <c r="S110" s="165">
        <f t="shared" si="31"/>
        <v>-491096.93795290287</v>
      </c>
      <c r="T110" s="165">
        <f t="shared" si="32"/>
        <v>107355642.23083627</v>
      </c>
      <c r="U110" s="68">
        <f t="shared" si="33"/>
        <v>6.0416557248258902E-2</v>
      </c>
      <c r="V110" s="148">
        <f t="shared" si="34"/>
        <v>2.840208717003342E-3</v>
      </c>
      <c r="W110" s="165">
        <f t="shared" si="35"/>
        <v>0.22247581711343872</v>
      </c>
      <c r="X110" s="165">
        <f t="shared" si="36"/>
        <v>-0.4839796206210849</v>
      </c>
      <c r="Y110" s="165">
        <f t="shared" si="37"/>
        <v>1.0528617276955272</v>
      </c>
    </row>
    <row r="111" spans="1:25" x14ac:dyDescent="0.2">
      <c r="A111" s="162">
        <v>9.990000000000001E-4</v>
      </c>
      <c r="B111" s="7">
        <f t="shared" si="41"/>
        <v>1.0479999999999999E-3</v>
      </c>
      <c r="C111" s="7">
        <f t="shared" si="23"/>
        <v>9.9672277015317565</v>
      </c>
      <c r="D111" s="163">
        <f t="shared" si="21"/>
        <v>9.8997242302263686</v>
      </c>
      <c r="E111" s="164">
        <f t="shared" si="38"/>
        <v>99.769148751022698</v>
      </c>
      <c r="F111" s="162">
        <f t="shared" si="24"/>
        <v>4.5009992218272434E-2</v>
      </c>
      <c r="G111" s="162">
        <v>4.4999999999999998E-2</v>
      </c>
      <c r="H111" s="168">
        <f t="shared" si="25"/>
        <v>0.99900000000000011</v>
      </c>
      <c r="I111" s="162">
        <f t="shared" si="22"/>
        <v>0.44558651056553189</v>
      </c>
      <c r="J111" s="165">
        <f t="shared" si="26"/>
        <v>2.4515661266912994</v>
      </c>
      <c r="K111" s="165">
        <f t="shared" si="27"/>
        <v>18.093015247366843</v>
      </c>
      <c r="L111" s="165">
        <f t="shared" si="28"/>
        <v>133.52982698584572</v>
      </c>
      <c r="M111" s="185">
        <f t="shared" si="39"/>
        <v>1.0468538579954705</v>
      </c>
      <c r="N111" s="162">
        <v>0.33339020459144797</v>
      </c>
      <c r="O111" s="166">
        <f t="shared" si="40"/>
        <v>4.4945192884316018E-2</v>
      </c>
      <c r="Q111" s="162">
        <f t="shared" si="29"/>
        <v>4.7170471844749505E-2</v>
      </c>
      <c r="R111" s="165">
        <f t="shared" si="30"/>
        <v>2152.9374226547729</v>
      </c>
      <c r="S111" s="165">
        <f t="shared" si="31"/>
        <v>-470860.91394873941</v>
      </c>
      <c r="T111" s="165">
        <f t="shared" si="32"/>
        <v>102980234.33084881</v>
      </c>
      <c r="U111" s="68">
        <f t="shared" si="33"/>
        <v>1.9886057900346855E-2</v>
      </c>
      <c r="V111" s="148">
        <f t="shared" si="34"/>
        <v>8.9507131134672693E-4</v>
      </c>
      <c r="W111" s="165">
        <f t="shared" si="35"/>
        <v>0.22101986025567785</v>
      </c>
      <c r="X111" s="165">
        <f t="shared" si="36"/>
        <v>-0.48977033988823998</v>
      </c>
      <c r="Y111" s="165">
        <f t="shared" si="37"/>
        <v>1.0853096439240908</v>
      </c>
    </row>
    <row r="112" spans="1:25" x14ac:dyDescent="0.2">
      <c r="A112" s="162">
        <v>9.1E-4</v>
      </c>
      <c r="B112" s="7">
        <f t="shared" si="41"/>
        <v>9.5450000000000005E-4</v>
      </c>
      <c r="C112" s="7">
        <f t="shared" si="23"/>
        <v>10.101845834238116</v>
      </c>
      <c r="D112" s="163">
        <f t="shared" si="21"/>
        <v>10.034536767884937</v>
      </c>
      <c r="E112" s="164">
        <f t="shared" si="38"/>
        <v>99.811158077093083</v>
      </c>
      <c r="F112" s="162">
        <f t="shared" si="24"/>
        <v>4.2009326070387612E-2</v>
      </c>
      <c r="G112" s="162">
        <v>4.2000000000000003E-2</v>
      </c>
      <c r="H112" s="168">
        <f t="shared" si="25"/>
        <v>0.91</v>
      </c>
      <c r="I112" s="162">
        <f t="shared" si="22"/>
        <v>0.42154412704737171</v>
      </c>
      <c r="J112" s="165">
        <f t="shared" si="26"/>
        <v>2.3724855382421359</v>
      </c>
      <c r="K112" s="165">
        <f t="shared" si="27"/>
        <v>17.829226551557337</v>
      </c>
      <c r="L112" s="165">
        <f t="shared" si="28"/>
        <v>133.98662048843821</v>
      </c>
      <c r="M112" s="185">
        <f t="shared" si="39"/>
        <v>0.95346211251417734</v>
      </c>
      <c r="N112" s="162">
        <v>0.31206290880606674</v>
      </c>
      <c r="O112" s="166">
        <f t="shared" si="40"/>
        <v>4.2070005162620702E-2</v>
      </c>
      <c r="Q112" s="162">
        <f t="shared" si="29"/>
        <v>4.0097901734184975E-2</v>
      </c>
      <c r="R112" s="165">
        <f t="shared" si="30"/>
        <v>2011.1267288659105</v>
      </c>
      <c r="S112" s="165">
        <f t="shared" si="31"/>
        <v>-440034.06636733667</v>
      </c>
      <c r="T112" s="165">
        <f t="shared" si="32"/>
        <v>96279352.655694202</v>
      </c>
      <c r="U112" s="68">
        <f t="shared" si="33"/>
        <v>-2.0696559726462577E-2</v>
      </c>
      <c r="V112" s="148">
        <f t="shared" si="34"/>
        <v>-8.6944852608421871E-4</v>
      </c>
      <c r="W112" s="165">
        <f t="shared" si="35"/>
        <v>0.21391012911252799</v>
      </c>
      <c r="X112" s="165">
        <f t="shared" si="36"/>
        <v>-0.48269651972839267</v>
      </c>
      <c r="Y112" s="165">
        <f t="shared" si="37"/>
        <v>1.0892234562456573</v>
      </c>
    </row>
    <row r="113" spans="1:25" x14ac:dyDescent="0.2">
      <c r="A113" s="162">
        <v>8.2899999999999998E-4</v>
      </c>
      <c r="B113" s="7">
        <f t="shared" si="41"/>
        <v>8.6950000000000005E-4</v>
      </c>
      <c r="C113" s="7">
        <f t="shared" si="23"/>
        <v>10.236340277828424</v>
      </c>
      <c r="D113" s="163">
        <f t="shared" si="21"/>
        <v>10.169093056033269</v>
      </c>
      <c r="E113" s="164">
        <f t="shared" si="38"/>
        <v>99.849166514966285</v>
      </c>
      <c r="F113" s="162">
        <f t="shared" si="24"/>
        <v>3.8008437873207832E-2</v>
      </c>
      <c r="G113" s="162">
        <v>3.7999999999999999E-2</v>
      </c>
      <c r="H113" s="168">
        <f t="shared" si="25"/>
        <v>0.82899999999999996</v>
      </c>
      <c r="I113" s="162">
        <f t="shared" si="22"/>
        <v>0.38651134164710965</v>
      </c>
      <c r="J113" s="165">
        <f t="shared" si="26"/>
        <v>2.224090225596977</v>
      </c>
      <c r="K113" s="165">
        <f t="shared" si="27"/>
        <v>17.013301244172972</v>
      </c>
      <c r="L113" s="165">
        <f t="shared" si="28"/>
        <v>130.14418924811579</v>
      </c>
      <c r="M113" s="185">
        <f t="shared" si="39"/>
        <v>0.86855627336402375</v>
      </c>
      <c r="N113" s="162">
        <v>0.28260229090941341</v>
      </c>
      <c r="O113" s="166">
        <f t="shared" si="40"/>
        <v>3.8098343321269219E-2</v>
      </c>
      <c r="Q113" s="162">
        <f t="shared" si="29"/>
        <v>3.3048336730754212E-2</v>
      </c>
      <c r="R113" s="165">
        <f t="shared" si="30"/>
        <v>1821.0048849083555</v>
      </c>
      <c r="S113" s="165">
        <f t="shared" si="31"/>
        <v>-398590.23599115835</v>
      </c>
      <c r="T113" s="165">
        <f t="shared" si="32"/>
        <v>87245332.258119047</v>
      </c>
      <c r="U113" s="68">
        <f t="shared" si="33"/>
        <v>-6.1202038564316198E-2</v>
      </c>
      <c r="V113" s="148">
        <f t="shared" si="34"/>
        <v>-2.3261938804854821E-3</v>
      </c>
      <c r="W113" s="165">
        <f t="shared" si="35"/>
        <v>0.20054820477996357</v>
      </c>
      <c r="X113" s="165">
        <f t="shared" si="36"/>
        <v>-0.46066811923989787</v>
      </c>
      <c r="Y113" s="165">
        <f t="shared" si="37"/>
        <v>1.0581750971885377</v>
      </c>
    </row>
    <row r="114" spans="1:25" x14ac:dyDescent="0.2">
      <c r="A114" s="162">
        <v>7.5500000000000003E-4</v>
      </c>
      <c r="B114" s="7">
        <f t="shared" si="41"/>
        <v>7.9199999999999995E-4</v>
      </c>
      <c r="C114" s="7">
        <f t="shared" si="23"/>
        <v>10.371235735111734</v>
      </c>
      <c r="D114" s="163">
        <f t="shared" si="21"/>
        <v>10.303788006470079</v>
      </c>
      <c r="E114" s="164">
        <f t="shared" si="38"/>
        <v>99.883174064642319</v>
      </c>
      <c r="F114" s="162">
        <f t="shared" si="24"/>
        <v>3.4007549676028065E-2</v>
      </c>
      <c r="G114" s="162">
        <v>3.4000000000000002E-2</v>
      </c>
      <c r="H114" s="168">
        <f t="shared" si="25"/>
        <v>0.755</v>
      </c>
      <c r="I114" s="162">
        <f t="shared" si="22"/>
        <v>0.35040658248129336</v>
      </c>
      <c r="J114" s="165">
        <f t="shared" si="26"/>
        <v>2.0606722528929686</v>
      </c>
      <c r="K114" s="165">
        <f t="shared" si="27"/>
        <v>16.040788566692346</v>
      </c>
      <c r="L114" s="165">
        <f t="shared" si="28"/>
        <v>124.86551293156681</v>
      </c>
      <c r="M114" s="185">
        <f t="shared" si="39"/>
        <v>0.79113526024315206</v>
      </c>
      <c r="N114" s="162">
        <v>0.25210300154589149</v>
      </c>
      <c r="O114" s="166">
        <f t="shared" si="40"/>
        <v>3.3986655502012811E-2</v>
      </c>
      <c r="Q114" s="162">
        <f t="shared" si="29"/>
        <v>2.6933979343414224E-2</v>
      </c>
      <c r="R114" s="165">
        <f t="shared" si="30"/>
        <v>1630.4741433175213</v>
      </c>
      <c r="S114" s="165">
        <f t="shared" si="31"/>
        <v>-357012.32012458739</v>
      </c>
      <c r="T114" s="165">
        <f t="shared" si="32"/>
        <v>78172228.147944018</v>
      </c>
      <c r="U114" s="68">
        <f t="shared" si="33"/>
        <v>-0.10174925891026912</v>
      </c>
      <c r="V114" s="148">
        <f t="shared" si="34"/>
        <v>-3.4602429768900182E-3</v>
      </c>
      <c r="W114" s="165">
        <f t="shared" si="35"/>
        <v>0.18582862069406569</v>
      </c>
      <c r="X114" s="165">
        <f t="shared" si="36"/>
        <v>-0.43439141591751612</v>
      </c>
      <c r="Y114" s="165">
        <f t="shared" si="37"/>
        <v>1.0154297089331534</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99.913180726121169</v>
      </c>
      <c r="F115" s="162">
        <f t="shared" si="24"/>
        <v>3.0006661478848291E-2</v>
      </c>
      <c r="G115" s="162">
        <v>0.03</v>
      </c>
      <c r="H115" s="168">
        <f t="shared" si="25"/>
        <v>0.68799999999999994</v>
      </c>
      <c r="I115" s="162">
        <f t="shared" si="22"/>
        <v>0.31321762755932525</v>
      </c>
      <c r="J115" s="165">
        <f t="shared" si="26"/>
        <v>1.8816072356164886</v>
      </c>
      <c r="K115" s="165">
        <f t="shared" si="27"/>
        <v>14.899943523848588</v>
      </c>
      <c r="L115" s="165">
        <f t="shared" si="28"/>
        <v>117.988660338638</v>
      </c>
      <c r="M115" s="185">
        <f t="shared" si="39"/>
        <v>0.7207218603594584</v>
      </c>
      <c r="N115" s="162">
        <v>0.22381659816744892</v>
      </c>
      <c r="O115" s="166">
        <f t="shared" si="40"/>
        <v>3.0173292546716548E-2</v>
      </c>
      <c r="Q115" s="162">
        <f t="shared" si="29"/>
        <v>2.1649806256989038E-2</v>
      </c>
      <c r="R115" s="165">
        <f t="shared" si="30"/>
        <v>1439.5802210768459</v>
      </c>
      <c r="S115" s="165">
        <f t="shared" si="31"/>
        <v>-315315.24392539507</v>
      </c>
      <c r="T115" s="165">
        <f t="shared" si="32"/>
        <v>69064371.402213141</v>
      </c>
      <c r="U115" s="68">
        <f t="shared" si="33"/>
        <v>-0.14223230506765078</v>
      </c>
      <c r="V115" s="148">
        <f t="shared" si="34"/>
        <v>-4.2679166295212755E-3</v>
      </c>
      <c r="W115" s="165">
        <f t="shared" si="35"/>
        <v>0.16969483767023072</v>
      </c>
      <c r="X115" s="165">
        <f t="shared" si="36"/>
        <v>-0.40354698478613837</v>
      </c>
      <c r="Y115" s="165">
        <f t="shared" si="37"/>
        <v>0.95966483816350256</v>
      </c>
    </row>
    <row r="116" spans="1:25" x14ac:dyDescent="0.2">
      <c r="A116" s="162">
        <v>6.2699999999999995E-4</v>
      </c>
      <c r="B116" s="7">
        <f t="shared" si="41"/>
        <v>6.5749999999999988E-4</v>
      </c>
      <c r="C116" s="7">
        <f t="shared" si="23"/>
        <v>10.639246936522136</v>
      </c>
      <c r="D116" s="163">
        <f t="shared" si="42"/>
        <v>10.572275375572108</v>
      </c>
      <c r="E116" s="164">
        <f t="shared" si="38"/>
        <v>99.939186499402837</v>
      </c>
      <c r="F116" s="162">
        <f t="shared" si="24"/>
        <v>2.6005773281668521E-2</v>
      </c>
      <c r="G116" s="162">
        <v>2.5999999999999999E-2</v>
      </c>
      <c r="H116" s="168">
        <f t="shared" si="25"/>
        <v>0.627</v>
      </c>
      <c r="I116" s="162">
        <f t="shared" si="22"/>
        <v>0.27494019648849516</v>
      </c>
      <c r="J116" s="165">
        <f t="shared" si="26"/>
        <v>1.6863855534105832</v>
      </c>
      <c r="K116" s="165">
        <f t="shared" si="27"/>
        <v>13.580020441042857</v>
      </c>
      <c r="L116" s="165">
        <f t="shared" si="28"/>
        <v>109.35634191491556</v>
      </c>
      <c r="M116" s="185">
        <f t="shared" si="39"/>
        <v>0.65679220458223964</v>
      </c>
      <c r="N116" s="162">
        <v>0.19415534678273896</v>
      </c>
      <c r="O116" s="166">
        <f t="shared" si="40"/>
        <v>2.6174582787653125E-2</v>
      </c>
      <c r="Q116" s="162">
        <f t="shared" si="29"/>
        <v>1.7098795932697048E-2</v>
      </c>
      <c r="R116" s="165">
        <f t="shared" si="30"/>
        <v>1248.3654010400658</v>
      </c>
      <c r="S116" s="165">
        <f t="shared" si="31"/>
        <v>-273512.82755149389</v>
      </c>
      <c r="T116" s="165">
        <f t="shared" si="32"/>
        <v>59925777.158583939</v>
      </c>
      <c r="U116" s="68">
        <f t="shared" si="33"/>
        <v>-0.18257201046688684</v>
      </c>
      <c r="V116" s="148">
        <f t="shared" si="34"/>
        <v>-4.7479263117802713E-3</v>
      </c>
      <c r="W116" s="165">
        <f t="shared" si="35"/>
        <v>0.15210068908409133</v>
      </c>
      <c r="X116" s="165">
        <f t="shared" si="36"/>
        <v>-0.36784248375055889</v>
      </c>
      <c r="Y116" s="165">
        <f t="shared" si="37"/>
        <v>0.88959552824230081</v>
      </c>
    </row>
    <row r="117" spans="1:25" x14ac:dyDescent="0.2">
      <c r="A117" s="162">
        <v>5.71E-4</v>
      </c>
      <c r="B117" s="7">
        <f t="shared" si="41"/>
        <v>5.9899999999999992E-4</v>
      </c>
      <c r="C117" s="7">
        <f t="shared" si="23"/>
        <v>10.774221633961332</v>
      </c>
      <c r="D117" s="163">
        <f t="shared" si="42"/>
        <v>10.706734285241733</v>
      </c>
      <c r="E117" s="164">
        <f t="shared" si="38"/>
        <v>99.960191162438036</v>
      </c>
      <c r="F117" s="162">
        <f t="shared" si="24"/>
        <v>2.1004663035193806E-2</v>
      </c>
      <c r="G117" s="162">
        <v>2.1000000000000001E-2</v>
      </c>
      <c r="H117" s="168">
        <f t="shared" si="25"/>
        <v>0.57099999999999995</v>
      </c>
      <c r="I117" s="162">
        <f t="shared" si="22"/>
        <v>0.2248913458688592</v>
      </c>
      <c r="J117" s="165">
        <f t="shared" si="26"/>
        <v>1.40794650230943</v>
      </c>
      <c r="K117" s="165">
        <f t="shared" si="27"/>
        <v>11.527134762141957</v>
      </c>
      <c r="L117" s="165">
        <f t="shared" si="28"/>
        <v>94.374918085757685</v>
      </c>
      <c r="M117" s="185">
        <f t="shared" si="39"/>
        <v>0.5983452180806661</v>
      </c>
      <c r="N117" s="162">
        <v>0.15561926371167528</v>
      </c>
      <c r="O117" s="166">
        <f t="shared" si="40"/>
        <v>2.0979434091675474E-2</v>
      </c>
      <c r="Q117" s="162">
        <f t="shared" si="29"/>
        <v>1.2581793158081089E-2</v>
      </c>
      <c r="R117" s="165">
        <f t="shared" si="30"/>
        <v>1008.8336437909231</v>
      </c>
      <c r="S117" s="165">
        <f t="shared" si="31"/>
        <v>-221091.20991645311</v>
      </c>
      <c r="T117" s="165">
        <f t="shared" si="32"/>
        <v>48453303.875392564</v>
      </c>
      <c r="U117" s="68">
        <f t="shared" si="33"/>
        <v>-0.22304817546171782</v>
      </c>
      <c r="V117" s="148">
        <f t="shared" si="34"/>
        <v>-4.6850517661881667E-3</v>
      </c>
      <c r="W117" s="165">
        <f t="shared" si="35"/>
        <v>0.12699718358439707</v>
      </c>
      <c r="X117" s="165">
        <f t="shared" si="36"/>
        <v>-0.31227216565860266</v>
      </c>
      <c r="Y117" s="165">
        <f t="shared" si="37"/>
        <v>0.76784305519901619</v>
      </c>
    </row>
    <row r="118" spans="1:25" x14ac:dyDescent="0.2">
      <c r="A118" s="162">
        <v>5.2000000000000006E-4</v>
      </c>
      <c r="B118" s="7">
        <f t="shared" si="41"/>
        <v>5.4549999999999998E-4</v>
      </c>
      <c r="C118" s="7">
        <f t="shared" si="23"/>
        <v>10.90920075629572</v>
      </c>
      <c r="D118" s="163">
        <f t="shared" si="42"/>
        <v>10.841711195128525</v>
      </c>
      <c r="E118" s="164">
        <f t="shared" si="38"/>
        <v>99.977194937276053</v>
      </c>
      <c r="F118" s="162">
        <f t="shared" si="24"/>
        <v>1.7003774838014032E-2</v>
      </c>
      <c r="G118" s="162">
        <v>1.7000000000000001E-2</v>
      </c>
      <c r="H118" s="168">
        <f t="shared" si="25"/>
        <v>0.52</v>
      </c>
      <c r="I118" s="162">
        <f t="shared" si="22"/>
        <v>0.18435001602074147</v>
      </c>
      <c r="J118" s="165">
        <f t="shared" si="26"/>
        <v>1.1776571517125156</v>
      </c>
      <c r="K118" s="165">
        <f t="shared" si="27"/>
        <v>9.8006671060849673</v>
      </c>
      <c r="L118" s="165">
        <f t="shared" si="28"/>
        <v>81.562851789774484</v>
      </c>
      <c r="M118" s="185">
        <f t="shared" si="39"/>
        <v>0.54490366120994305</v>
      </c>
      <c r="N118" s="162">
        <v>0.1259733693918243</v>
      </c>
      <c r="O118" s="166">
        <f t="shared" si="40"/>
        <v>1.6982794658112674E-2</v>
      </c>
      <c r="Q118" s="162">
        <f t="shared" si="29"/>
        <v>9.2755591741366539E-3</v>
      </c>
      <c r="R118" s="165">
        <f t="shared" si="30"/>
        <v>817.07363512168081</v>
      </c>
      <c r="S118" s="165">
        <f t="shared" si="31"/>
        <v>-179109.70681878537</v>
      </c>
      <c r="T118" s="165">
        <f t="shared" si="32"/>
        <v>39262418.584750645</v>
      </c>
      <c r="U118" s="68">
        <f t="shared" si="33"/>
        <v>-0.26368027405967609</v>
      </c>
      <c r="V118" s="148">
        <f t="shared" si="34"/>
        <v>-4.4835600093365647E-3</v>
      </c>
      <c r="W118" s="165">
        <f t="shared" si="35"/>
        <v>0.10623300675379012</v>
      </c>
      <c r="X118" s="165">
        <f t="shared" si="36"/>
        <v>-0.26553179893673923</v>
      </c>
      <c r="Y118" s="165">
        <f t="shared" si="37"/>
        <v>0.6637027266863591</v>
      </c>
    </row>
    <row r="119" spans="1:25" x14ac:dyDescent="0.2">
      <c r="A119" s="162">
        <v>4.7399999999999997E-4</v>
      </c>
      <c r="B119" s="7">
        <f t="shared" si="41"/>
        <v>4.9700000000000005E-4</v>
      </c>
      <c r="C119" s="7">
        <f t="shared" si="23"/>
        <v>11.042825320425916</v>
      </c>
      <c r="D119" s="163">
        <f t="shared" si="42"/>
        <v>10.976013038360819</v>
      </c>
      <c r="E119" s="164">
        <f t="shared" si="38"/>
        <v>99.989197601867588</v>
      </c>
      <c r="F119" s="162">
        <f t="shared" si="24"/>
        <v>1.2002664591539315E-2</v>
      </c>
      <c r="G119" s="162">
        <v>1.2E-2</v>
      </c>
      <c r="H119" s="168">
        <f t="shared" si="25"/>
        <v>0.47399999999999998</v>
      </c>
      <c r="I119" s="162">
        <f t="shared" si="22"/>
        <v>0.13174140305180726</v>
      </c>
      <c r="J119" s="165">
        <f t="shared" si="26"/>
        <v>0.85833424711473782</v>
      </c>
      <c r="K119" s="165">
        <f t="shared" si="27"/>
        <v>7.2584823722095884</v>
      </c>
      <c r="L119" s="165">
        <f t="shared" si="28"/>
        <v>61.38117700042627</v>
      </c>
      <c r="M119" s="185">
        <f t="shared" si="39"/>
        <v>0.49646752159632723</v>
      </c>
      <c r="N119" s="162">
        <v>8.9823788535202329E-2</v>
      </c>
      <c r="O119" s="166">
        <f t="shared" si="40"/>
        <v>1.2109376477518266E-2</v>
      </c>
      <c r="Q119" s="162">
        <f t="shared" si="29"/>
        <v>5.9653243019950402E-3</v>
      </c>
      <c r="R119" s="165">
        <f t="shared" si="30"/>
        <v>577.01310398569456</v>
      </c>
      <c r="S119" s="165">
        <f t="shared" si="31"/>
        <v>-126514.31812080002</v>
      </c>
      <c r="T119" s="165">
        <f t="shared" si="32"/>
        <v>27739184.048007004</v>
      </c>
      <c r="U119" s="68">
        <f t="shared" si="33"/>
        <v>-0.30410915734555816</v>
      </c>
      <c r="V119" s="148">
        <f t="shared" si="34"/>
        <v>-3.6501202148343892E-3</v>
      </c>
      <c r="W119" s="165">
        <f t="shared" si="35"/>
        <v>7.7433431345404757E-2</v>
      </c>
      <c r="X119" s="165">
        <f t="shared" si="36"/>
        <v>-0.19667715711768585</v>
      </c>
      <c r="Y119" s="165">
        <f t="shared" si="37"/>
        <v>0.49955043267226268</v>
      </c>
    </row>
    <row r="120" spans="1:25" x14ac:dyDescent="0.2">
      <c r="A120" s="162">
        <v>4.3199999999999998E-4</v>
      </c>
      <c r="B120" s="7">
        <f t="shared" si="41"/>
        <v>4.5299999999999995E-4</v>
      </c>
      <c r="C120" s="7">
        <f t="shared" si="23"/>
        <v>11.176681067160706</v>
      </c>
      <c r="D120" s="163">
        <f t="shared" si="42"/>
        <v>11.10975319379331</v>
      </c>
      <c r="E120" s="164">
        <f t="shared" si="38"/>
        <v>99.996299178417587</v>
      </c>
      <c r="F120" s="162">
        <f t="shared" si="24"/>
        <v>7.1015765499940963E-3</v>
      </c>
      <c r="G120" s="162">
        <v>7.1000000000000004E-3</v>
      </c>
      <c r="H120" s="168">
        <f t="shared" si="25"/>
        <v>0.432</v>
      </c>
      <c r="I120" s="162">
        <f t="shared" si="22"/>
        <v>7.889676275726458E-2</v>
      </c>
      <c r="J120" s="165">
        <f t="shared" si="26"/>
        <v>0.52403812937069616</v>
      </c>
      <c r="K120" s="165">
        <f t="shared" si="27"/>
        <v>4.5016004456898404</v>
      </c>
      <c r="L120" s="165">
        <f t="shared" si="28"/>
        <v>38.669717787463235</v>
      </c>
      <c r="M120" s="185">
        <f t="shared" si="39"/>
        <v>0.45251298323915562</v>
      </c>
      <c r="N120" s="162">
        <v>5.3053953403020729E-2</v>
      </c>
      <c r="O120" s="166">
        <f t="shared" si="40"/>
        <v>7.1523402191626586E-3</v>
      </c>
      <c r="Q120" s="162">
        <f t="shared" si="29"/>
        <v>3.2170141771473253E-3</v>
      </c>
      <c r="R120" s="165">
        <f t="shared" si="30"/>
        <v>341.53645596831728</v>
      </c>
      <c r="S120" s="165">
        <f t="shared" si="31"/>
        <v>-74899.378655642111</v>
      </c>
      <c r="T120" s="165">
        <f t="shared" si="32"/>
        <v>16425528.885624038</v>
      </c>
      <c r="U120" s="68">
        <f t="shared" si="33"/>
        <v>-0.34436895575550103</v>
      </c>
      <c r="V120" s="148">
        <f t="shared" si="34"/>
        <v>-2.4455625007392206E-3</v>
      </c>
      <c r="W120" s="165">
        <f t="shared" si="35"/>
        <v>4.7278675902392313E-2</v>
      </c>
      <c r="X120" s="165">
        <f t="shared" si="36"/>
        <v>-0.12198897191879596</v>
      </c>
      <c r="Y120" s="165">
        <f t="shared" si="37"/>
        <v>0.31475731893438647</v>
      </c>
    </row>
    <row r="121" spans="1:25" x14ac:dyDescent="0.2">
      <c r="A121" s="162">
        <v>3.9300000000000001E-4</v>
      </c>
      <c r="B121" s="7">
        <f t="shared" si="41"/>
        <v>4.125E-4</v>
      </c>
      <c r="C121" s="7">
        <f t="shared" si="23"/>
        <v>11.313183067065568</v>
      </c>
      <c r="D121" s="163">
        <f t="shared" si="42"/>
        <v>11.244932067113137</v>
      </c>
      <c r="E121" s="164">
        <f t="shared" si="38"/>
        <v>99.999999999999972</v>
      </c>
      <c r="F121" s="162">
        <f t="shared" si="24"/>
        <v>3.7008215823912892E-3</v>
      </c>
      <c r="G121" s="162">
        <v>3.7000000000000002E-3</v>
      </c>
      <c r="H121" s="168">
        <f t="shared" si="25"/>
        <v>0.39300000000000002</v>
      </c>
      <c r="I121" s="162">
        <f t="shared" si="22"/>
        <v>4.1615487286496188E-2</v>
      </c>
      <c r="J121" s="165">
        <f t="shared" si="26"/>
        <v>0.28175282296617477</v>
      </c>
      <c r="K121" s="165">
        <f t="shared" si="27"/>
        <v>2.4584044876695943</v>
      </c>
      <c r="L121" s="165">
        <f t="shared" si="28"/>
        <v>21.450548609834403</v>
      </c>
      <c r="M121" s="185">
        <f t="shared" si="39"/>
        <v>0.41203883312134559</v>
      </c>
      <c r="N121" s="162">
        <v>2.7111848800535202E-2</v>
      </c>
      <c r="O121" s="166">
        <f t="shared" si="40"/>
        <v>3.6550182249167501E-3</v>
      </c>
      <c r="Q121" s="162">
        <f t="shared" si="29"/>
        <v>1.5265889027364066E-3</v>
      </c>
      <c r="R121" s="165">
        <f t="shared" si="30"/>
        <v>178.04953216815434</v>
      </c>
      <c r="S121" s="165">
        <f t="shared" si="31"/>
        <v>-39053.69959103602</v>
      </c>
      <c r="T121" s="165">
        <f t="shared" si="32"/>
        <v>8566107.6059804484</v>
      </c>
      <c r="U121" s="68">
        <f t="shared" si="33"/>
        <v>-0.38506185140483051</v>
      </c>
      <c r="V121" s="148">
        <f t="shared" si="34"/>
        <v>-1.4250452102345444E-3</v>
      </c>
      <c r="W121" s="165">
        <f t="shared" si="35"/>
        <v>2.5421456356776957E-2</v>
      </c>
      <c r="X121" s="165">
        <f t="shared" si="36"/>
        <v>-6.662720060681887E-2</v>
      </c>
      <c r="Y121" s="165">
        <f t="shared" si="37"/>
        <v>0.17462350694624415</v>
      </c>
    </row>
    <row r="122" spans="1:25" x14ac:dyDescent="0.2">
      <c r="A122" s="162"/>
      <c r="B122" s="7">
        <f t="shared" si="41"/>
        <v>0</v>
      </c>
      <c r="C122" s="7" t="e">
        <f t="shared" si="23"/>
        <v>#NUM!</v>
      </c>
      <c r="D122" s="163" t="e">
        <f t="shared" si="42"/>
        <v>#NUM!</v>
      </c>
      <c r="E122" s="164">
        <f t="shared" si="38"/>
        <v>99.999999999999972</v>
      </c>
      <c r="F122" s="162">
        <f t="shared" si="24"/>
        <v>0</v>
      </c>
      <c r="G122" s="162"/>
      <c r="H122" s="168">
        <f t="shared" si="25"/>
        <v>0</v>
      </c>
      <c r="I122" s="162" t="e">
        <f t="shared" si="22"/>
        <v>#NUM!</v>
      </c>
      <c r="J122" s="165" t="e">
        <f t="shared" si="26"/>
        <v>#NUM!</v>
      </c>
      <c r="K122" s="165" t="e">
        <f t="shared" si="27"/>
        <v>#NUM!</v>
      </c>
      <c r="L122" s="165" t="e">
        <f t="shared" si="28"/>
        <v>#NUM!</v>
      </c>
      <c r="M122" s="185"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99.999999999999972</v>
      </c>
      <c r="F123" s="162">
        <f t="shared" si="24"/>
        <v>0</v>
      </c>
      <c r="G123" s="162"/>
      <c r="H123" s="168">
        <f t="shared" si="25"/>
        <v>0</v>
      </c>
      <c r="I123" s="162" t="e">
        <f t="shared" si="22"/>
        <v>#NUM!</v>
      </c>
      <c r="J123" s="165" t="e">
        <f t="shared" si="26"/>
        <v>#NUM!</v>
      </c>
      <c r="K123" s="165" t="e">
        <f t="shared" si="27"/>
        <v>#NUM!</v>
      </c>
      <c r="L123" s="165" t="e">
        <f t="shared" si="28"/>
        <v>#NUM!</v>
      </c>
      <c r="M123" s="185"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99.999999999999972</v>
      </c>
      <c r="F124" s="162">
        <f t="shared" si="24"/>
        <v>0</v>
      </c>
      <c r="G124" s="162"/>
      <c r="H124" s="168">
        <f t="shared" si="25"/>
        <v>0</v>
      </c>
      <c r="I124" s="162" t="e">
        <f t="shared" si="22"/>
        <v>#NUM!</v>
      </c>
      <c r="J124" s="165" t="e">
        <f t="shared" si="26"/>
        <v>#NUM!</v>
      </c>
      <c r="K124" s="165" t="e">
        <f t="shared" si="27"/>
        <v>#NUM!</v>
      </c>
      <c r="L124" s="165" t="e">
        <f t="shared" si="28"/>
        <v>#NUM!</v>
      </c>
      <c r="M124" s="185"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99.999999999999972</v>
      </c>
      <c r="F125" s="162">
        <f t="shared" si="24"/>
        <v>0</v>
      </c>
      <c r="G125" s="162"/>
      <c r="H125" s="168">
        <f t="shared" si="25"/>
        <v>0</v>
      </c>
      <c r="I125" s="162" t="e">
        <f t="shared" si="22"/>
        <v>#NUM!</v>
      </c>
      <c r="J125" s="165" t="e">
        <f t="shared" si="26"/>
        <v>#NUM!</v>
      </c>
      <c r="K125" s="165" t="e">
        <f t="shared" si="27"/>
        <v>#NUM!</v>
      </c>
      <c r="L125" s="165" t="e">
        <f t="shared" si="28"/>
        <v>#NUM!</v>
      </c>
      <c r="M125" s="185"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99.999999999999972</v>
      </c>
      <c r="F126" s="162">
        <f t="shared" si="24"/>
        <v>0</v>
      </c>
      <c r="G126" s="162"/>
      <c r="H126" s="168">
        <f t="shared" si="25"/>
        <v>0</v>
      </c>
      <c r="I126" s="162" t="e">
        <f t="shared" si="22"/>
        <v>#NUM!</v>
      </c>
      <c r="J126" s="165" t="e">
        <f t="shared" si="26"/>
        <v>#NUM!</v>
      </c>
      <c r="K126" s="165" t="e">
        <f t="shared" si="27"/>
        <v>#NUM!</v>
      </c>
      <c r="L126" s="165" t="e">
        <f t="shared" si="28"/>
        <v>#NUM!</v>
      </c>
      <c r="M126" s="185"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99.999999999999972</v>
      </c>
      <c r="F127" s="162">
        <f t="shared" si="24"/>
        <v>0</v>
      </c>
      <c r="G127" s="162"/>
      <c r="H127" s="168">
        <f t="shared" si="25"/>
        <v>0</v>
      </c>
      <c r="I127" s="162" t="e">
        <f t="shared" si="22"/>
        <v>#NUM!</v>
      </c>
      <c r="J127" s="165" t="e">
        <f t="shared" si="26"/>
        <v>#NUM!</v>
      </c>
      <c r="K127" s="165" t="e">
        <f t="shared" si="27"/>
        <v>#NUM!</v>
      </c>
      <c r="L127" s="165" t="e">
        <f t="shared" si="28"/>
        <v>#NUM!</v>
      </c>
      <c r="M127" s="185"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99.999999999999972</v>
      </c>
      <c r="F128" s="162">
        <f t="shared" si="24"/>
        <v>0</v>
      </c>
      <c r="G128" s="162"/>
      <c r="H128" s="168">
        <f t="shared" si="25"/>
        <v>0</v>
      </c>
      <c r="I128" s="162" t="e">
        <f t="shared" si="22"/>
        <v>#NUM!</v>
      </c>
      <c r="J128" s="165" t="e">
        <f t="shared" si="26"/>
        <v>#NUM!</v>
      </c>
      <c r="K128" s="165" t="e">
        <f t="shared" si="27"/>
        <v>#NUM!</v>
      </c>
      <c r="L128" s="165" t="e">
        <f t="shared" si="28"/>
        <v>#NUM!</v>
      </c>
      <c r="M128" s="185"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99.999999999999972</v>
      </c>
      <c r="F129" s="162">
        <f t="shared" si="24"/>
        <v>0</v>
      </c>
      <c r="G129" s="162"/>
      <c r="H129" s="168">
        <f t="shared" si="25"/>
        <v>0</v>
      </c>
      <c r="I129" s="162" t="e">
        <f t="shared" si="22"/>
        <v>#NUM!</v>
      </c>
      <c r="J129" s="165" t="e">
        <f t="shared" si="26"/>
        <v>#NUM!</v>
      </c>
      <c r="K129" s="165" t="e">
        <f t="shared" si="27"/>
        <v>#NUM!</v>
      </c>
      <c r="L129" s="165" t="e">
        <f t="shared" si="28"/>
        <v>#NUM!</v>
      </c>
      <c r="M129" s="185"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99.999999999999972</v>
      </c>
      <c r="F130" s="162">
        <f t="shared" si="24"/>
        <v>0</v>
      </c>
      <c r="G130" s="162"/>
      <c r="H130" s="168">
        <f t="shared" si="25"/>
        <v>0</v>
      </c>
      <c r="I130" s="162" t="e">
        <f t="shared" si="22"/>
        <v>#NUM!</v>
      </c>
      <c r="J130" s="165" t="e">
        <f t="shared" si="26"/>
        <v>#NUM!</v>
      </c>
      <c r="K130" s="165" t="e">
        <f t="shared" si="27"/>
        <v>#NUM!</v>
      </c>
      <c r="L130" s="165" t="e">
        <f t="shared" si="28"/>
        <v>#NUM!</v>
      </c>
      <c r="M130" s="185"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99.999999999999972</v>
      </c>
      <c r="F131" s="162">
        <f t="shared" si="24"/>
        <v>0</v>
      </c>
      <c r="G131" s="162"/>
      <c r="H131" s="168">
        <f t="shared" si="25"/>
        <v>0</v>
      </c>
      <c r="I131" s="162" t="e">
        <f t="shared" si="22"/>
        <v>#NUM!</v>
      </c>
      <c r="J131" s="165" t="e">
        <f t="shared" si="26"/>
        <v>#NUM!</v>
      </c>
      <c r="K131" s="165" t="e">
        <f t="shared" si="27"/>
        <v>#NUM!</v>
      </c>
      <c r="L131" s="165" t="e">
        <f t="shared" si="28"/>
        <v>#NUM!</v>
      </c>
      <c r="M131" s="185"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99.999999999999972</v>
      </c>
      <c r="F132" s="162">
        <f t="shared" si="24"/>
        <v>0</v>
      </c>
      <c r="G132" s="162"/>
      <c r="H132" s="168">
        <f t="shared" si="25"/>
        <v>0</v>
      </c>
      <c r="I132" s="162" t="e">
        <f t="shared" si="22"/>
        <v>#NUM!</v>
      </c>
      <c r="J132" s="165" t="e">
        <f t="shared" si="26"/>
        <v>#NUM!</v>
      </c>
      <c r="K132" s="165" t="e">
        <f t="shared" si="27"/>
        <v>#NUM!</v>
      </c>
      <c r="L132" s="165" t="e">
        <f t="shared" si="28"/>
        <v>#NUM!</v>
      </c>
      <c r="M132" s="185"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99.999999999999972</v>
      </c>
      <c r="F133" s="162">
        <f t="shared" si="24"/>
        <v>0</v>
      </c>
      <c r="G133" s="162"/>
      <c r="H133" s="168">
        <f t="shared" si="25"/>
        <v>0</v>
      </c>
      <c r="I133" s="162" t="e">
        <f t="shared" si="22"/>
        <v>#NUM!</v>
      </c>
      <c r="J133" s="165" t="e">
        <f t="shared" si="26"/>
        <v>#NUM!</v>
      </c>
      <c r="K133" s="165" t="e">
        <f t="shared" si="27"/>
        <v>#NUM!</v>
      </c>
      <c r="L133" s="165" t="e">
        <f t="shared" si="28"/>
        <v>#NUM!</v>
      </c>
      <c r="M133" s="185"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99.999999999999972</v>
      </c>
      <c r="F134" s="162">
        <f t="shared" si="24"/>
        <v>0</v>
      </c>
      <c r="G134" s="162"/>
      <c r="H134" s="168">
        <f t="shared" si="25"/>
        <v>0</v>
      </c>
      <c r="I134" s="162" t="e">
        <f t="shared" si="22"/>
        <v>#NUM!</v>
      </c>
      <c r="J134" s="165" t="e">
        <f t="shared" si="26"/>
        <v>#NUM!</v>
      </c>
      <c r="K134" s="165" t="e">
        <f t="shared" si="27"/>
        <v>#NUM!</v>
      </c>
      <c r="L134" s="165" t="e">
        <f t="shared" si="28"/>
        <v>#NUM!</v>
      </c>
      <c r="M134" s="185"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99.999999999999972</v>
      </c>
      <c r="F135" s="162">
        <f t="shared" si="24"/>
        <v>0</v>
      </c>
      <c r="G135" s="162"/>
      <c r="H135" s="168">
        <f t="shared" si="25"/>
        <v>0</v>
      </c>
      <c r="I135" s="162" t="e">
        <f t="shared" si="22"/>
        <v>#NUM!</v>
      </c>
      <c r="J135" s="165" t="e">
        <f t="shared" si="26"/>
        <v>#NUM!</v>
      </c>
      <c r="K135" s="165" t="e">
        <f t="shared" si="27"/>
        <v>#NUM!</v>
      </c>
      <c r="L135" s="165" t="e">
        <f t="shared" si="28"/>
        <v>#NUM!</v>
      </c>
      <c r="M135" s="185"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99.999999999999972</v>
      </c>
      <c r="F136" s="162">
        <f t="shared" si="24"/>
        <v>0</v>
      </c>
      <c r="G136" s="162"/>
      <c r="H136" s="168">
        <f t="shared" si="25"/>
        <v>0</v>
      </c>
      <c r="I136" s="162" t="e">
        <f t="shared" si="22"/>
        <v>#NUM!</v>
      </c>
      <c r="J136" s="165" t="e">
        <f t="shared" si="26"/>
        <v>#NUM!</v>
      </c>
      <c r="K136" s="165" t="e">
        <f t="shared" si="27"/>
        <v>#NUM!</v>
      </c>
      <c r="L136" s="165" t="e">
        <f t="shared" si="28"/>
        <v>#NUM!</v>
      </c>
      <c r="M136" s="185"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99.999999999999972</v>
      </c>
      <c r="F137" s="162">
        <f t="shared" si="24"/>
        <v>0</v>
      </c>
      <c r="G137" s="162"/>
      <c r="H137" s="168">
        <f t="shared" si="25"/>
        <v>0</v>
      </c>
      <c r="I137" s="162" t="e">
        <f t="shared" si="22"/>
        <v>#NUM!</v>
      </c>
      <c r="J137" s="165" t="e">
        <f t="shared" si="26"/>
        <v>#NUM!</v>
      </c>
      <c r="K137" s="165" t="e">
        <f t="shared" si="27"/>
        <v>#NUM!</v>
      </c>
      <c r="L137" s="165" t="e">
        <f t="shared" si="28"/>
        <v>#NUM!</v>
      </c>
      <c r="M137" s="185"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99.999999999999972</v>
      </c>
      <c r="F138" s="162">
        <f t="shared" si="24"/>
        <v>0</v>
      </c>
      <c r="G138" s="162"/>
      <c r="H138" s="168">
        <f t="shared" si="25"/>
        <v>0</v>
      </c>
      <c r="I138" s="162" t="e">
        <f t="shared" si="22"/>
        <v>#NUM!</v>
      </c>
      <c r="J138" s="165" t="e">
        <f t="shared" si="26"/>
        <v>#NUM!</v>
      </c>
      <c r="K138" s="165" t="e">
        <f t="shared" si="27"/>
        <v>#NUM!</v>
      </c>
      <c r="L138" s="165" t="e">
        <f t="shared" si="28"/>
        <v>#NUM!</v>
      </c>
      <c r="M138" s="185"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99.999999999999972</v>
      </c>
      <c r="F139" s="162">
        <f t="shared" si="24"/>
        <v>0</v>
      </c>
      <c r="G139" s="162"/>
      <c r="H139" s="168">
        <f t="shared" si="25"/>
        <v>0</v>
      </c>
      <c r="I139" s="162" t="e">
        <f t="shared" si="22"/>
        <v>#NUM!</v>
      </c>
      <c r="J139" s="165" t="e">
        <f t="shared" si="26"/>
        <v>#NUM!</v>
      </c>
      <c r="K139" s="165" t="e">
        <f t="shared" si="27"/>
        <v>#NUM!</v>
      </c>
      <c r="L139" s="165" t="e">
        <f t="shared" si="28"/>
        <v>#NUM!</v>
      </c>
      <c r="M139" s="185"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99.999999999999972</v>
      </c>
      <c r="F140" s="162">
        <f t="shared" si="24"/>
        <v>0</v>
      </c>
      <c r="G140" s="162"/>
      <c r="H140" s="168">
        <f t="shared" si="25"/>
        <v>0</v>
      </c>
      <c r="I140" s="162" t="e">
        <f t="shared" si="22"/>
        <v>#NUM!</v>
      </c>
      <c r="J140" s="165" t="e">
        <f t="shared" si="26"/>
        <v>#NUM!</v>
      </c>
      <c r="K140" s="165" t="e">
        <f t="shared" si="27"/>
        <v>#NUM!</v>
      </c>
      <c r="L140" s="165" t="e">
        <f t="shared" si="28"/>
        <v>#NUM!</v>
      </c>
      <c r="M140" s="185"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99.999999999999972</v>
      </c>
      <c r="F141" s="162">
        <f t="shared" si="24"/>
        <v>0</v>
      </c>
      <c r="G141" s="162"/>
      <c r="H141" s="168">
        <f t="shared" si="25"/>
        <v>0</v>
      </c>
      <c r="I141" s="162" t="e">
        <f t="shared" si="22"/>
        <v>#NUM!</v>
      </c>
      <c r="J141" s="165" t="e">
        <f t="shared" si="26"/>
        <v>#NUM!</v>
      </c>
      <c r="K141" s="165" t="e">
        <f t="shared" si="27"/>
        <v>#NUM!</v>
      </c>
      <c r="L141" s="165" t="e">
        <f t="shared" si="28"/>
        <v>#NUM!</v>
      </c>
      <c r="M141" s="185"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99.999999999999972</v>
      </c>
      <c r="F142" s="162">
        <f t="shared" si="24"/>
        <v>0</v>
      </c>
      <c r="G142" s="162"/>
      <c r="H142" s="168">
        <f t="shared" si="25"/>
        <v>0</v>
      </c>
      <c r="I142" s="162" t="e">
        <f t="shared" si="22"/>
        <v>#NUM!</v>
      </c>
      <c r="J142" s="165" t="e">
        <f t="shared" si="26"/>
        <v>#NUM!</v>
      </c>
      <c r="K142" s="165" t="e">
        <f t="shared" si="27"/>
        <v>#NUM!</v>
      </c>
      <c r="L142" s="165" t="e">
        <f t="shared" si="28"/>
        <v>#NUM!</v>
      </c>
      <c r="M142" s="185"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99.999999999999972</v>
      </c>
      <c r="F143" s="162">
        <f t="shared" si="24"/>
        <v>0</v>
      </c>
      <c r="G143" s="162"/>
      <c r="H143" s="168">
        <f t="shared" si="25"/>
        <v>0</v>
      </c>
      <c r="I143" s="162" t="e">
        <f t="shared" si="22"/>
        <v>#NUM!</v>
      </c>
      <c r="J143" s="165" t="e">
        <f t="shared" si="26"/>
        <v>#NUM!</v>
      </c>
      <c r="K143" s="165" t="e">
        <f t="shared" si="27"/>
        <v>#NUM!</v>
      </c>
      <c r="L143" s="165" t="e">
        <f t="shared" si="28"/>
        <v>#NUM!</v>
      </c>
      <c r="M143" s="185"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99.999999999999972</v>
      </c>
      <c r="F144" s="162">
        <f t="shared" si="24"/>
        <v>0</v>
      </c>
      <c r="G144" s="162"/>
      <c r="H144" s="168">
        <f t="shared" si="25"/>
        <v>0</v>
      </c>
      <c r="I144" s="162" t="e">
        <f t="shared" si="22"/>
        <v>#NUM!</v>
      </c>
      <c r="J144" s="165" t="e">
        <f t="shared" si="26"/>
        <v>#NUM!</v>
      </c>
      <c r="K144" s="165" t="e">
        <f t="shared" si="27"/>
        <v>#NUM!</v>
      </c>
      <c r="L144" s="165" t="e">
        <f t="shared" si="28"/>
        <v>#NUM!</v>
      </c>
      <c r="M144" s="185"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99.999999999999972</v>
      </c>
      <c r="F145" s="162">
        <f t="shared" si="24"/>
        <v>0</v>
      </c>
      <c r="G145" s="162"/>
      <c r="H145" s="168">
        <f t="shared" si="25"/>
        <v>0</v>
      </c>
      <c r="I145" s="162" t="e">
        <f t="shared" si="22"/>
        <v>#NUM!</v>
      </c>
      <c r="J145" s="165" t="e">
        <f t="shared" si="26"/>
        <v>#NUM!</v>
      </c>
      <c r="K145" s="165" t="e">
        <f t="shared" si="27"/>
        <v>#NUM!</v>
      </c>
      <c r="L145" s="165" t="e">
        <f t="shared" si="28"/>
        <v>#NUM!</v>
      </c>
      <c r="M145" s="185"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99.999999999999972</v>
      </c>
      <c r="F146" s="162">
        <f t="shared" si="24"/>
        <v>0</v>
      </c>
      <c r="G146" s="162"/>
      <c r="H146" s="168">
        <f t="shared" si="25"/>
        <v>0</v>
      </c>
      <c r="I146" s="162" t="e">
        <f t="shared" si="22"/>
        <v>#NUM!</v>
      </c>
      <c r="J146" s="165" t="e">
        <f t="shared" si="26"/>
        <v>#NUM!</v>
      </c>
      <c r="K146" s="165" t="e">
        <f t="shared" si="27"/>
        <v>#NUM!</v>
      </c>
      <c r="L146" s="165" t="e">
        <f t="shared" si="28"/>
        <v>#NUM!</v>
      </c>
      <c r="M146" s="185"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99.999999999999972</v>
      </c>
      <c r="F147" s="162">
        <f t="shared" si="24"/>
        <v>0</v>
      </c>
      <c r="G147" s="162"/>
      <c r="H147" s="168">
        <f t="shared" si="25"/>
        <v>0</v>
      </c>
      <c r="I147" s="162" t="e">
        <f t="shared" si="22"/>
        <v>#NUM!</v>
      </c>
      <c r="J147" s="165" t="e">
        <f t="shared" si="26"/>
        <v>#NUM!</v>
      </c>
      <c r="K147" s="165" t="e">
        <f t="shared" si="27"/>
        <v>#NUM!</v>
      </c>
      <c r="L147" s="165" t="e">
        <f t="shared" si="28"/>
        <v>#NUM!</v>
      </c>
      <c r="M147" s="185"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99.999999999999972</v>
      </c>
      <c r="F148" s="162">
        <f t="shared" si="24"/>
        <v>0</v>
      </c>
      <c r="G148" s="162"/>
      <c r="H148" s="168">
        <f t="shared" si="25"/>
        <v>0</v>
      </c>
      <c r="I148" s="162" t="e">
        <f t="shared" si="22"/>
        <v>#NUM!</v>
      </c>
      <c r="J148" s="165" t="e">
        <f t="shared" si="26"/>
        <v>#NUM!</v>
      </c>
      <c r="K148" s="165" t="e">
        <f t="shared" si="27"/>
        <v>#NUM!</v>
      </c>
      <c r="L148" s="165" t="e">
        <f t="shared" si="28"/>
        <v>#NUM!</v>
      </c>
      <c r="M148" s="185"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99.999999999999972</v>
      </c>
      <c r="F149" s="162">
        <f t="shared" si="24"/>
        <v>0</v>
      </c>
      <c r="G149" s="162"/>
      <c r="H149" s="168">
        <f t="shared" si="25"/>
        <v>0</v>
      </c>
      <c r="I149" s="162" t="e">
        <f t="shared" si="22"/>
        <v>#NUM!</v>
      </c>
      <c r="J149" s="165" t="e">
        <f t="shared" si="26"/>
        <v>#NUM!</v>
      </c>
      <c r="K149" s="165" t="e">
        <f t="shared" si="27"/>
        <v>#NUM!</v>
      </c>
      <c r="L149" s="165" t="e">
        <f t="shared" si="28"/>
        <v>#NUM!</v>
      </c>
      <c r="M149" s="185"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99.999999999999972</v>
      </c>
      <c r="F150" s="162">
        <f t="shared" si="24"/>
        <v>0</v>
      </c>
      <c r="G150" s="162"/>
      <c r="H150" s="168">
        <f t="shared" si="25"/>
        <v>0</v>
      </c>
      <c r="I150" s="162" t="e">
        <f t="shared" si="22"/>
        <v>#NUM!</v>
      </c>
      <c r="J150" s="165" t="e">
        <f t="shared" si="26"/>
        <v>#NUM!</v>
      </c>
      <c r="K150" s="165" t="e">
        <f t="shared" si="27"/>
        <v>#NUM!</v>
      </c>
      <c r="L150" s="165" t="e">
        <f t="shared" si="28"/>
        <v>#NUM!</v>
      </c>
      <c r="M150" s="185"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99.999999999999972</v>
      </c>
      <c r="F151" s="162">
        <f t="shared" si="24"/>
        <v>0</v>
      </c>
      <c r="G151" s="162"/>
      <c r="H151" s="168">
        <f t="shared" si="25"/>
        <v>0</v>
      </c>
      <c r="I151" s="162" t="e">
        <f t="shared" si="22"/>
        <v>#NUM!</v>
      </c>
      <c r="J151" s="165" t="e">
        <f t="shared" si="26"/>
        <v>#NUM!</v>
      </c>
      <c r="K151" s="165" t="e">
        <f t="shared" si="27"/>
        <v>#NUM!</v>
      </c>
      <c r="L151" s="165" t="e">
        <f t="shared" si="28"/>
        <v>#NUM!</v>
      </c>
      <c r="M151" s="185"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99.999999999999972</v>
      </c>
      <c r="F152" s="162">
        <f t="shared" si="24"/>
        <v>0</v>
      </c>
      <c r="G152" s="162"/>
      <c r="H152" s="168">
        <f t="shared" si="25"/>
        <v>0</v>
      </c>
      <c r="I152" s="162" t="e">
        <f t="shared" si="22"/>
        <v>#NUM!</v>
      </c>
      <c r="J152" s="165" t="e">
        <f t="shared" si="26"/>
        <v>#NUM!</v>
      </c>
      <c r="K152" s="165" t="e">
        <f t="shared" si="27"/>
        <v>#NUM!</v>
      </c>
      <c r="L152" s="165" t="e">
        <f t="shared" si="28"/>
        <v>#NUM!</v>
      </c>
      <c r="M152" s="185"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99.999999999999972</v>
      </c>
      <c r="F153" s="162">
        <f t="shared" si="24"/>
        <v>0</v>
      </c>
      <c r="G153" s="162"/>
      <c r="H153" s="168">
        <f t="shared" si="25"/>
        <v>0</v>
      </c>
      <c r="I153" s="162" t="e">
        <f t="shared" si="22"/>
        <v>#NUM!</v>
      </c>
      <c r="J153" s="165" t="e">
        <f t="shared" si="26"/>
        <v>#NUM!</v>
      </c>
      <c r="K153" s="165" t="e">
        <f t="shared" si="27"/>
        <v>#NUM!</v>
      </c>
      <c r="L153" s="165" t="e">
        <f t="shared" si="28"/>
        <v>#NUM!</v>
      </c>
      <c r="M153" s="185"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99.999999999999972</v>
      </c>
      <c r="F154" s="162">
        <f t="shared" si="24"/>
        <v>0</v>
      </c>
      <c r="G154" s="162"/>
      <c r="H154" s="168">
        <f t="shared" si="25"/>
        <v>0</v>
      </c>
      <c r="I154" s="162" t="e">
        <f t="shared" si="22"/>
        <v>#NUM!</v>
      </c>
      <c r="J154" s="165" t="e">
        <f t="shared" si="26"/>
        <v>#NUM!</v>
      </c>
      <c r="K154" s="165" t="e">
        <f t="shared" si="27"/>
        <v>#NUM!</v>
      </c>
      <c r="L154" s="165" t="e">
        <f t="shared" si="28"/>
        <v>#NUM!</v>
      </c>
      <c r="M154" s="185"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99.999999999999972</v>
      </c>
      <c r="F155" s="162">
        <f t="shared" si="24"/>
        <v>0</v>
      </c>
      <c r="G155" s="162"/>
      <c r="H155" s="168">
        <f t="shared" si="25"/>
        <v>0</v>
      </c>
      <c r="I155" s="162" t="e">
        <f t="shared" si="22"/>
        <v>#NUM!</v>
      </c>
      <c r="J155" s="165" t="e">
        <f t="shared" si="26"/>
        <v>#NUM!</v>
      </c>
      <c r="K155" s="165" t="e">
        <f t="shared" si="27"/>
        <v>#NUM!</v>
      </c>
      <c r="L155" s="165" t="e">
        <f t="shared" si="28"/>
        <v>#NUM!</v>
      </c>
      <c r="M155" s="185"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99.999999999999972</v>
      </c>
      <c r="F156" s="162">
        <f t="shared" si="24"/>
        <v>0</v>
      </c>
      <c r="G156" s="162"/>
      <c r="H156" s="168">
        <f t="shared" si="25"/>
        <v>0</v>
      </c>
      <c r="I156" s="162" t="e">
        <f t="shared" si="22"/>
        <v>#NUM!</v>
      </c>
      <c r="J156" s="165" t="e">
        <f t="shared" si="26"/>
        <v>#NUM!</v>
      </c>
      <c r="K156" s="165" t="e">
        <f t="shared" si="27"/>
        <v>#NUM!</v>
      </c>
      <c r="L156" s="165" t="e">
        <f t="shared" si="28"/>
        <v>#NUM!</v>
      </c>
      <c r="M156" s="185"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99.999999999999972</v>
      </c>
      <c r="F157" s="162">
        <f t="shared" si="24"/>
        <v>0</v>
      </c>
      <c r="G157" s="162"/>
      <c r="H157" s="168">
        <f t="shared" si="25"/>
        <v>0</v>
      </c>
      <c r="I157" s="162" t="e">
        <f t="shared" si="22"/>
        <v>#NUM!</v>
      </c>
      <c r="J157" s="165" t="e">
        <f t="shared" si="26"/>
        <v>#NUM!</v>
      </c>
      <c r="K157" s="165" t="e">
        <f t="shared" si="27"/>
        <v>#NUM!</v>
      </c>
      <c r="L157" s="165" t="e">
        <f t="shared" si="28"/>
        <v>#NUM!</v>
      </c>
      <c r="M157" s="185"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99.999999999999972</v>
      </c>
      <c r="F158" s="162">
        <f t="shared" si="24"/>
        <v>0</v>
      </c>
      <c r="G158" s="162"/>
      <c r="H158" s="168">
        <f t="shared" si="25"/>
        <v>0</v>
      </c>
      <c r="I158" s="162" t="e">
        <f t="shared" ref="I158:I221" si="43">D158*F158</f>
        <v>#NUM!</v>
      </c>
      <c r="J158" s="165" t="e">
        <f t="shared" si="26"/>
        <v>#NUM!</v>
      </c>
      <c r="K158" s="165" t="e">
        <f t="shared" si="27"/>
        <v>#NUM!</v>
      </c>
      <c r="L158" s="165" t="e">
        <f t="shared" si="28"/>
        <v>#NUM!</v>
      </c>
      <c r="M158" s="185"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99.999999999999972</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5"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99.999999999999972</v>
      </c>
      <c r="F160" s="162">
        <f t="shared" si="45"/>
        <v>0</v>
      </c>
      <c r="G160" s="162"/>
      <c r="H160" s="168">
        <f t="shared" si="46"/>
        <v>0</v>
      </c>
      <c r="I160" s="162" t="e">
        <f t="shared" si="43"/>
        <v>#NUM!</v>
      </c>
      <c r="J160" s="165" t="e">
        <f t="shared" si="47"/>
        <v>#NUM!</v>
      </c>
      <c r="K160" s="165" t="e">
        <f t="shared" si="48"/>
        <v>#NUM!</v>
      </c>
      <c r="L160" s="165" t="e">
        <f t="shared" si="49"/>
        <v>#NUM!</v>
      </c>
      <c r="M160" s="185"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99.999999999999972</v>
      </c>
      <c r="F161" s="162">
        <f t="shared" si="45"/>
        <v>0</v>
      </c>
      <c r="G161" s="162"/>
      <c r="H161" s="168">
        <f t="shared" si="46"/>
        <v>0</v>
      </c>
      <c r="I161" s="162" t="e">
        <f t="shared" si="43"/>
        <v>#NUM!</v>
      </c>
      <c r="J161" s="165" t="e">
        <f t="shared" si="47"/>
        <v>#NUM!</v>
      </c>
      <c r="K161" s="165" t="e">
        <f t="shared" si="48"/>
        <v>#NUM!</v>
      </c>
      <c r="L161" s="165" t="e">
        <f t="shared" si="49"/>
        <v>#NUM!</v>
      </c>
      <c r="M161" s="185"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99.999999999999972</v>
      </c>
      <c r="F162" s="162">
        <f t="shared" si="45"/>
        <v>0</v>
      </c>
      <c r="G162" s="162"/>
      <c r="H162" s="168">
        <f t="shared" si="46"/>
        <v>0</v>
      </c>
      <c r="I162" s="162" t="e">
        <f t="shared" si="43"/>
        <v>#NUM!</v>
      </c>
      <c r="J162" s="165" t="e">
        <f t="shared" si="47"/>
        <v>#NUM!</v>
      </c>
      <c r="K162" s="165" t="e">
        <f t="shared" si="48"/>
        <v>#NUM!</v>
      </c>
      <c r="L162" s="165" t="e">
        <f t="shared" si="49"/>
        <v>#NUM!</v>
      </c>
      <c r="M162" s="185"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99.999999999999972</v>
      </c>
      <c r="F163" s="162">
        <f t="shared" si="45"/>
        <v>0</v>
      </c>
      <c r="G163" s="162"/>
      <c r="H163" s="168">
        <f t="shared" si="46"/>
        <v>0</v>
      </c>
      <c r="I163" s="162" t="e">
        <f t="shared" si="43"/>
        <v>#NUM!</v>
      </c>
      <c r="J163" s="165" t="e">
        <f t="shared" si="47"/>
        <v>#NUM!</v>
      </c>
      <c r="K163" s="165" t="e">
        <f t="shared" si="48"/>
        <v>#NUM!</v>
      </c>
      <c r="L163" s="165" t="e">
        <f t="shared" si="49"/>
        <v>#NUM!</v>
      </c>
      <c r="M163" s="185"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99.999999999999972</v>
      </c>
      <c r="F164" s="162">
        <f t="shared" si="45"/>
        <v>0</v>
      </c>
      <c r="G164" s="162"/>
      <c r="H164" s="168">
        <f t="shared" si="46"/>
        <v>0</v>
      </c>
      <c r="I164" s="162" t="e">
        <f t="shared" si="43"/>
        <v>#NUM!</v>
      </c>
      <c r="J164" s="165" t="e">
        <f t="shared" si="47"/>
        <v>#NUM!</v>
      </c>
      <c r="K164" s="165" t="e">
        <f t="shared" si="48"/>
        <v>#NUM!</v>
      </c>
      <c r="L164" s="165" t="e">
        <f t="shared" si="49"/>
        <v>#NUM!</v>
      </c>
      <c r="M164" s="185"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99.999999999999972</v>
      </c>
      <c r="F165" s="162">
        <f t="shared" si="45"/>
        <v>0</v>
      </c>
      <c r="G165" s="162"/>
      <c r="H165" s="168">
        <f t="shared" si="46"/>
        <v>0</v>
      </c>
      <c r="I165" s="162" t="e">
        <f t="shared" si="43"/>
        <v>#NUM!</v>
      </c>
      <c r="J165" s="165" t="e">
        <f t="shared" si="47"/>
        <v>#NUM!</v>
      </c>
      <c r="K165" s="165" t="e">
        <f t="shared" si="48"/>
        <v>#NUM!</v>
      </c>
      <c r="L165" s="165" t="e">
        <f t="shared" si="49"/>
        <v>#NUM!</v>
      </c>
      <c r="M165" s="185"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99.999999999999972</v>
      </c>
      <c r="F166" s="162">
        <f t="shared" si="45"/>
        <v>0</v>
      </c>
      <c r="G166" s="162"/>
      <c r="H166" s="168">
        <f t="shared" si="46"/>
        <v>0</v>
      </c>
      <c r="I166" s="162" t="e">
        <f t="shared" si="43"/>
        <v>#NUM!</v>
      </c>
      <c r="J166" s="165" t="e">
        <f t="shared" si="47"/>
        <v>#NUM!</v>
      </c>
      <c r="K166" s="165" t="e">
        <f t="shared" si="48"/>
        <v>#NUM!</v>
      </c>
      <c r="L166" s="165" t="e">
        <f t="shared" si="49"/>
        <v>#NUM!</v>
      </c>
      <c r="M166" s="185"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99.999999999999972</v>
      </c>
      <c r="F167" s="162">
        <f t="shared" si="45"/>
        <v>0</v>
      </c>
      <c r="G167" s="162"/>
      <c r="H167" s="168">
        <f t="shared" si="46"/>
        <v>0</v>
      </c>
      <c r="I167" s="162" t="e">
        <f t="shared" si="43"/>
        <v>#NUM!</v>
      </c>
      <c r="J167" s="165" t="e">
        <f t="shared" si="47"/>
        <v>#NUM!</v>
      </c>
      <c r="K167" s="165" t="e">
        <f t="shared" si="48"/>
        <v>#NUM!</v>
      </c>
      <c r="L167" s="165" t="e">
        <f t="shared" si="49"/>
        <v>#NUM!</v>
      </c>
      <c r="M167" s="185"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99.999999999999972</v>
      </c>
      <c r="F168" s="162">
        <f t="shared" si="45"/>
        <v>0</v>
      </c>
      <c r="G168" s="162"/>
      <c r="H168" s="168">
        <f t="shared" si="46"/>
        <v>0</v>
      </c>
      <c r="I168" s="162" t="e">
        <f t="shared" si="43"/>
        <v>#NUM!</v>
      </c>
      <c r="J168" s="165" t="e">
        <f t="shared" si="47"/>
        <v>#NUM!</v>
      </c>
      <c r="K168" s="165" t="e">
        <f t="shared" si="48"/>
        <v>#NUM!</v>
      </c>
      <c r="L168" s="165" t="e">
        <f t="shared" si="49"/>
        <v>#NUM!</v>
      </c>
      <c r="M168" s="185"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99.999999999999972</v>
      </c>
      <c r="F169" s="162">
        <f t="shared" si="45"/>
        <v>0</v>
      </c>
      <c r="G169" s="162"/>
      <c r="H169" s="168">
        <f t="shared" si="46"/>
        <v>0</v>
      </c>
      <c r="I169" s="162" t="e">
        <f t="shared" si="43"/>
        <v>#NUM!</v>
      </c>
      <c r="J169" s="165" t="e">
        <f t="shared" si="47"/>
        <v>#NUM!</v>
      </c>
      <c r="K169" s="165" t="e">
        <f t="shared" si="48"/>
        <v>#NUM!</v>
      </c>
      <c r="L169" s="165" t="e">
        <f t="shared" si="49"/>
        <v>#NUM!</v>
      </c>
      <c r="M169" s="185"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99.999999999999972</v>
      </c>
      <c r="F170" s="162">
        <f t="shared" si="45"/>
        <v>0</v>
      </c>
      <c r="G170" s="162"/>
      <c r="H170" s="168">
        <f t="shared" si="46"/>
        <v>0</v>
      </c>
      <c r="I170" s="162" t="e">
        <f t="shared" si="43"/>
        <v>#NUM!</v>
      </c>
      <c r="J170" s="165" t="e">
        <f t="shared" si="47"/>
        <v>#NUM!</v>
      </c>
      <c r="K170" s="165" t="e">
        <f t="shared" si="48"/>
        <v>#NUM!</v>
      </c>
      <c r="L170" s="165" t="e">
        <f t="shared" si="49"/>
        <v>#NUM!</v>
      </c>
      <c r="M170" s="185"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99.999999999999972</v>
      </c>
      <c r="F171" s="162">
        <f t="shared" si="45"/>
        <v>0</v>
      </c>
      <c r="G171" s="162"/>
      <c r="H171" s="168">
        <f t="shared" si="46"/>
        <v>0</v>
      </c>
      <c r="I171" s="162" t="e">
        <f t="shared" si="43"/>
        <v>#NUM!</v>
      </c>
      <c r="J171" s="165" t="e">
        <f t="shared" si="47"/>
        <v>#NUM!</v>
      </c>
      <c r="K171" s="165" t="e">
        <f t="shared" si="48"/>
        <v>#NUM!</v>
      </c>
      <c r="L171" s="165" t="e">
        <f t="shared" si="49"/>
        <v>#NUM!</v>
      </c>
      <c r="M171" s="185"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99.999999999999972</v>
      </c>
      <c r="F172" s="162">
        <f t="shared" si="45"/>
        <v>0</v>
      </c>
      <c r="G172" s="162"/>
      <c r="H172" s="168">
        <f t="shared" si="46"/>
        <v>0</v>
      </c>
      <c r="I172" s="162" t="e">
        <f t="shared" si="43"/>
        <v>#NUM!</v>
      </c>
      <c r="J172" s="165" t="e">
        <f t="shared" si="47"/>
        <v>#NUM!</v>
      </c>
      <c r="K172" s="165" t="e">
        <f t="shared" si="48"/>
        <v>#NUM!</v>
      </c>
      <c r="L172" s="165" t="e">
        <f t="shared" si="49"/>
        <v>#NUM!</v>
      </c>
      <c r="M172" s="185"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99.999999999999972</v>
      </c>
      <c r="F173" s="162">
        <f t="shared" si="45"/>
        <v>0</v>
      </c>
      <c r="G173" s="162"/>
      <c r="H173" s="168">
        <f t="shared" si="46"/>
        <v>0</v>
      </c>
      <c r="I173" s="162" t="e">
        <f t="shared" si="43"/>
        <v>#NUM!</v>
      </c>
      <c r="J173" s="165" t="e">
        <f t="shared" si="47"/>
        <v>#NUM!</v>
      </c>
      <c r="K173" s="165" t="e">
        <f t="shared" si="48"/>
        <v>#NUM!</v>
      </c>
      <c r="L173" s="165" t="e">
        <f t="shared" si="49"/>
        <v>#NUM!</v>
      </c>
      <c r="M173" s="185"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99.999999999999972</v>
      </c>
      <c r="F174" s="162">
        <f t="shared" si="45"/>
        <v>0</v>
      </c>
      <c r="G174" s="162"/>
      <c r="H174" s="168">
        <f t="shared" si="46"/>
        <v>0</v>
      </c>
      <c r="I174" s="162" t="e">
        <f t="shared" si="43"/>
        <v>#NUM!</v>
      </c>
      <c r="J174" s="165" t="e">
        <f t="shared" si="47"/>
        <v>#NUM!</v>
      </c>
      <c r="K174" s="165" t="e">
        <f t="shared" si="48"/>
        <v>#NUM!</v>
      </c>
      <c r="L174" s="165" t="e">
        <f t="shared" si="49"/>
        <v>#NUM!</v>
      </c>
      <c r="M174" s="185"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99.999999999999972</v>
      </c>
      <c r="F175" s="162">
        <f t="shared" si="45"/>
        <v>0</v>
      </c>
      <c r="G175" s="162"/>
      <c r="H175" s="168">
        <f t="shared" si="46"/>
        <v>0</v>
      </c>
      <c r="I175" s="162" t="e">
        <f t="shared" si="43"/>
        <v>#NUM!</v>
      </c>
      <c r="J175" s="165" t="e">
        <f t="shared" si="47"/>
        <v>#NUM!</v>
      </c>
      <c r="K175" s="165" t="e">
        <f t="shared" si="48"/>
        <v>#NUM!</v>
      </c>
      <c r="L175" s="165" t="e">
        <f t="shared" si="49"/>
        <v>#NUM!</v>
      </c>
      <c r="M175" s="185"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99.999999999999972</v>
      </c>
      <c r="F176" s="162">
        <f t="shared" si="45"/>
        <v>0</v>
      </c>
      <c r="G176" s="162"/>
      <c r="H176" s="168">
        <f t="shared" si="46"/>
        <v>0</v>
      </c>
      <c r="I176" s="162" t="e">
        <f t="shared" si="43"/>
        <v>#NUM!</v>
      </c>
      <c r="J176" s="165" t="e">
        <f t="shared" si="47"/>
        <v>#NUM!</v>
      </c>
      <c r="K176" s="165" t="e">
        <f t="shared" si="48"/>
        <v>#NUM!</v>
      </c>
      <c r="L176" s="165" t="e">
        <f t="shared" si="49"/>
        <v>#NUM!</v>
      </c>
      <c r="M176" s="185"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99.999999999999972</v>
      </c>
      <c r="F177" s="162">
        <f t="shared" si="45"/>
        <v>0</v>
      </c>
      <c r="G177" s="162"/>
      <c r="H177" s="168">
        <f t="shared" si="46"/>
        <v>0</v>
      </c>
      <c r="I177" s="162" t="e">
        <f t="shared" si="43"/>
        <v>#NUM!</v>
      </c>
      <c r="J177" s="165" t="e">
        <f t="shared" si="47"/>
        <v>#NUM!</v>
      </c>
      <c r="K177" s="165" t="e">
        <f t="shared" si="48"/>
        <v>#NUM!</v>
      </c>
      <c r="L177" s="165" t="e">
        <f t="shared" si="49"/>
        <v>#NUM!</v>
      </c>
      <c r="M177" s="185"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99.999999999999972</v>
      </c>
      <c r="F178" s="162">
        <f t="shared" si="45"/>
        <v>0</v>
      </c>
      <c r="G178" s="162"/>
      <c r="H178" s="168">
        <f t="shared" si="46"/>
        <v>0</v>
      </c>
      <c r="I178" s="162" t="e">
        <f t="shared" si="43"/>
        <v>#NUM!</v>
      </c>
      <c r="J178" s="165" t="e">
        <f t="shared" si="47"/>
        <v>#NUM!</v>
      </c>
      <c r="K178" s="165" t="e">
        <f t="shared" si="48"/>
        <v>#NUM!</v>
      </c>
      <c r="L178" s="165" t="e">
        <f t="shared" si="49"/>
        <v>#NUM!</v>
      </c>
      <c r="M178" s="185"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99.999999999999972</v>
      </c>
      <c r="F179" s="162">
        <f t="shared" si="45"/>
        <v>0</v>
      </c>
      <c r="G179" s="162"/>
      <c r="H179" s="168">
        <f t="shared" si="46"/>
        <v>0</v>
      </c>
      <c r="I179" s="162" t="e">
        <f t="shared" si="43"/>
        <v>#NUM!</v>
      </c>
      <c r="J179" s="165" t="e">
        <f t="shared" si="47"/>
        <v>#NUM!</v>
      </c>
      <c r="K179" s="165" t="e">
        <f t="shared" si="48"/>
        <v>#NUM!</v>
      </c>
      <c r="L179" s="165" t="e">
        <f t="shared" si="49"/>
        <v>#NUM!</v>
      </c>
      <c r="M179" s="185"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99.999999999999972</v>
      </c>
      <c r="F180" s="162">
        <f t="shared" si="45"/>
        <v>0</v>
      </c>
      <c r="G180" s="162"/>
      <c r="H180" s="168">
        <f t="shared" si="46"/>
        <v>0</v>
      </c>
      <c r="I180" s="162" t="e">
        <f t="shared" si="43"/>
        <v>#NUM!</v>
      </c>
      <c r="J180" s="165" t="e">
        <f t="shared" si="47"/>
        <v>#NUM!</v>
      </c>
      <c r="K180" s="165" t="e">
        <f t="shared" si="48"/>
        <v>#NUM!</v>
      </c>
      <c r="L180" s="165" t="e">
        <f t="shared" si="49"/>
        <v>#NUM!</v>
      </c>
      <c r="M180" s="185"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99.999999999999972</v>
      </c>
      <c r="F181" s="162">
        <f t="shared" si="45"/>
        <v>0</v>
      </c>
      <c r="G181" s="162"/>
      <c r="H181" s="168">
        <f t="shared" si="46"/>
        <v>0</v>
      </c>
      <c r="I181" s="162" t="e">
        <f t="shared" si="43"/>
        <v>#NUM!</v>
      </c>
      <c r="J181" s="165" t="e">
        <f t="shared" si="47"/>
        <v>#NUM!</v>
      </c>
      <c r="K181" s="165" t="e">
        <f t="shared" si="48"/>
        <v>#NUM!</v>
      </c>
      <c r="L181" s="165" t="e">
        <f t="shared" si="49"/>
        <v>#NUM!</v>
      </c>
      <c r="M181" s="185"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99.999999999999972</v>
      </c>
      <c r="F182" s="162">
        <f t="shared" si="45"/>
        <v>0</v>
      </c>
      <c r="G182" s="162"/>
      <c r="H182" s="168">
        <f t="shared" si="46"/>
        <v>0</v>
      </c>
      <c r="I182" s="162" t="e">
        <f t="shared" si="43"/>
        <v>#NUM!</v>
      </c>
      <c r="J182" s="165" t="e">
        <f t="shared" si="47"/>
        <v>#NUM!</v>
      </c>
      <c r="K182" s="165" t="e">
        <f t="shared" si="48"/>
        <v>#NUM!</v>
      </c>
      <c r="L182" s="165" t="e">
        <f t="shared" si="49"/>
        <v>#NUM!</v>
      </c>
      <c r="M182" s="185"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99.999999999999972</v>
      </c>
      <c r="F183" s="162">
        <f t="shared" si="45"/>
        <v>0</v>
      </c>
      <c r="G183" s="162"/>
      <c r="H183" s="168">
        <f t="shared" si="46"/>
        <v>0</v>
      </c>
      <c r="I183" s="162" t="e">
        <f t="shared" si="43"/>
        <v>#NUM!</v>
      </c>
      <c r="J183" s="165" t="e">
        <f t="shared" si="47"/>
        <v>#NUM!</v>
      </c>
      <c r="K183" s="165" t="e">
        <f t="shared" si="48"/>
        <v>#NUM!</v>
      </c>
      <c r="L183" s="165" t="e">
        <f t="shared" si="49"/>
        <v>#NUM!</v>
      </c>
      <c r="M183" s="185"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99.999999999999972</v>
      </c>
      <c r="F184" s="162">
        <f t="shared" si="45"/>
        <v>0</v>
      </c>
      <c r="G184" s="162"/>
      <c r="H184" s="168">
        <f t="shared" si="46"/>
        <v>0</v>
      </c>
      <c r="I184" s="162" t="e">
        <f t="shared" si="43"/>
        <v>#NUM!</v>
      </c>
      <c r="J184" s="165" t="e">
        <f t="shared" si="47"/>
        <v>#NUM!</v>
      </c>
      <c r="K184" s="165" t="e">
        <f t="shared" si="48"/>
        <v>#NUM!</v>
      </c>
      <c r="L184" s="165" t="e">
        <f t="shared" si="49"/>
        <v>#NUM!</v>
      </c>
      <c r="M184" s="185"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99.999999999999972</v>
      </c>
      <c r="F185" s="162">
        <f t="shared" si="45"/>
        <v>0</v>
      </c>
      <c r="G185" s="162"/>
      <c r="H185" s="168">
        <f t="shared" si="46"/>
        <v>0</v>
      </c>
      <c r="I185" s="162" t="e">
        <f t="shared" si="43"/>
        <v>#NUM!</v>
      </c>
      <c r="J185" s="165" t="e">
        <f t="shared" si="47"/>
        <v>#NUM!</v>
      </c>
      <c r="K185" s="165" t="e">
        <f t="shared" si="48"/>
        <v>#NUM!</v>
      </c>
      <c r="L185" s="165" t="e">
        <f t="shared" si="49"/>
        <v>#NUM!</v>
      </c>
      <c r="M185" s="185"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99.999999999999972</v>
      </c>
      <c r="F186" s="162">
        <f t="shared" si="45"/>
        <v>0</v>
      </c>
      <c r="G186" s="162"/>
      <c r="H186" s="168">
        <f t="shared" si="46"/>
        <v>0</v>
      </c>
      <c r="I186" s="162" t="e">
        <f t="shared" si="43"/>
        <v>#NUM!</v>
      </c>
      <c r="J186" s="165" t="e">
        <f t="shared" si="47"/>
        <v>#NUM!</v>
      </c>
      <c r="K186" s="165" t="e">
        <f t="shared" si="48"/>
        <v>#NUM!</v>
      </c>
      <c r="L186" s="165" t="e">
        <f t="shared" si="49"/>
        <v>#NUM!</v>
      </c>
      <c r="M186" s="185"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99.999999999999972</v>
      </c>
      <c r="F187" s="162">
        <f t="shared" si="45"/>
        <v>0</v>
      </c>
      <c r="G187" s="162"/>
      <c r="H187" s="168">
        <f t="shared" si="46"/>
        <v>0</v>
      </c>
      <c r="I187" s="162" t="e">
        <f t="shared" si="43"/>
        <v>#NUM!</v>
      </c>
      <c r="J187" s="165" t="e">
        <f t="shared" si="47"/>
        <v>#NUM!</v>
      </c>
      <c r="K187" s="165" t="e">
        <f t="shared" si="48"/>
        <v>#NUM!</v>
      </c>
      <c r="L187" s="165" t="e">
        <f t="shared" si="49"/>
        <v>#NUM!</v>
      </c>
      <c r="M187" s="185"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99.999999999999972</v>
      </c>
      <c r="F188" s="162">
        <f t="shared" si="45"/>
        <v>0</v>
      </c>
      <c r="G188" s="162"/>
      <c r="H188" s="168">
        <f t="shared" si="46"/>
        <v>0</v>
      </c>
      <c r="I188" s="162" t="e">
        <f t="shared" si="43"/>
        <v>#NUM!</v>
      </c>
      <c r="J188" s="165" t="e">
        <f t="shared" si="47"/>
        <v>#NUM!</v>
      </c>
      <c r="K188" s="165" t="e">
        <f t="shared" si="48"/>
        <v>#NUM!</v>
      </c>
      <c r="L188" s="165" t="e">
        <f t="shared" si="49"/>
        <v>#NUM!</v>
      </c>
      <c r="M188" s="185"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99.999999999999972</v>
      </c>
      <c r="F189" s="162">
        <f t="shared" si="45"/>
        <v>0</v>
      </c>
      <c r="G189" s="162"/>
      <c r="H189" s="168">
        <f t="shared" si="46"/>
        <v>0</v>
      </c>
      <c r="I189" s="162" t="e">
        <f t="shared" si="43"/>
        <v>#NUM!</v>
      </c>
      <c r="J189" s="165" t="e">
        <f t="shared" si="47"/>
        <v>#NUM!</v>
      </c>
      <c r="K189" s="165" t="e">
        <f t="shared" si="48"/>
        <v>#NUM!</v>
      </c>
      <c r="L189" s="165" t="e">
        <f t="shared" si="49"/>
        <v>#NUM!</v>
      </c>
      <c r="M189" s="185"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99.999999999999972</v>
      </c>
      <c r="F190" s="162">
        <f t="shared" si="45"/>
        <v>0</v>
      </c>
      <c r="G190" s="162"/>
      <c r="H190" s="168">
        <f t="shared" si="46"/>
        <v>0</v>
      </c>
      <c r="I190" s="162" t="e">
        <f t="shared" si="43"/>
        <v>#NUM!</v>
      </c>
      <c r="J190" s="165" t="e">
        <f t="shared" si="47"/>
        <v>#NUM!</v>
      </c>
      <c r="K190" s="165" t="e">
        <f t="shared" si="48"/>
        <v>#NUM!</v>
      </c>
      <c r="L190" s="165" t="e">
        <f t="shared" si="49"/>
        <v>#NUM!</v>
      </c>
      <c r="M190" s="185"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99.999999999999972</v>
      </c>
      <c r="F191" s="162">
        <f t="shared" si="45"/>
        <v>0</v>
      </c>
      <c r="G191" s="162"/>
      <c r="H191" s="168">
        <f t="shared" si="46"/>
        <v>0</v>
      </c>
      <c r="I191" s="162" t="e">
        <f t="shared" si="43"/>
        <v>#NUM!</v>
      </c>
      <c r="J191" s="165" t="e">
        <f t="shared" si="47"/>
        <v>#NUM!</v>
      </c>
      <c r="K191" s="165" t="e">
        <f t="shared" si="48"/>
        <v>#NUM!</v>
      </c>
      <c r="L191" s="165" t="e">
        <f t="shared" si="49"/>
        <v>#NUM!</v>
      </c>
      <c r="M191" s="185"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99.999999999999972</v>
      </c>
      <c r="F192" s="162">
        <f t="shared" si="45"/>
        <v>0</v>
      </c>
      <c r="G192" s="162"/>
      <c r="H192" s="168">
        <f t="shared" si="46"/>
        <v>0</v>
      </c>
      <c r="I192" s="162" t="e">
        <f t="shared" si="43"/>
        <v>#NUM!</v>
      </c>
      <c r="J192" s="165" t="e">
        <f t="shared" si="47"/>
        <v>#NUM!</v>
      </c>
      <c r="K192" s="165" t="e">
        <f t="shared" si="48"/>
        <v>#NUM!</v>
      </c>
      <c r="L192" s="165" t="e">
        <f t="shared" si="49"/>
        <v>#NUM!</v>
      </c>
      <c r="M192" s="185"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99.999999999999972</v>
      </c>
      <c r="F193" s="162">
        <f t="shared" si="45"/>
        <v>0</v>
      </c>
      <c r="G193" s="162"/>
      <c r="H193" s="168">
        <f t="shared" si="46"/>
        <v>0</v>
      </c>
      <c r="I193" s="162" t="e">
        <f t="shared" si="43"/>
        <v>#NUM!</v>
      </c>
      <c r="J193" s="165" t="e">
        <f t="shared" si="47"/>
        <v>#NUM!</v>
      </c>
      <c r="K193" s="165" t="e">
        <f t="shared" si="48"/>
        <v>#NUM!</v>
      </c>
      <c r="L193" s="165" t="e">
        <f t="shared" si="49"/>
        <v>#NUM!</v>
      </c>
      <c r="M193" s="185"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99.999999999999972</v>
      </c>
      <c r="F194" s="162">
        <f t="shared" si="45"/>
        <v>0</v>
      </c>
      <c r="G194" s="162"/>
      <c r="H194" s="168">
        <f t="shared" si="46"/>
        <v>0</v>
      </c>
      <c r="I194" s="162" t="e">
        <f t="shared" si="43"/>
        <v>#NUM!</v>
      </c>
      <c r="J194" s="165" t="e">
        <f t="shared" si="47"/>
        <v>#NUM!</v>
      </c>
      <c r="K194" s="165" t="e">
        <f t="shared" si="48"/>
        <v>#NUM!</v>
      </c>
      <c r="L194" s="165" t="e">
        <f t="shared" si="49"/>
        <v>#NUM!</v>
      </c>
      <c r="M194" s="185"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99.999999999999972</v>
      </c>
      <c r="F195" s="162">
        <f t="shared" si="45"/>
        <v>0</v>
      </c>
      <c r="G195" s="162"/>
      <c r="H195" s="168">
        <f t="shared" si="46"/>
        <v>0</v>
      </c>
      <c r="I195" s="162" t="e">
        <f t="shared" si="43"/>
        <v>#NUM!</v>
      </c>
      <c r="J195" s="165" t="e">
        <f t="shared" si="47"/>
        <v>#NUM!</v>
      </c>
      <c r="K195" s="165" t="e">
        <f t="shared" si="48"/>
        <v>#NUM!</v>
      </c>
      <c r="L195" s="165" t="e">
        <f t="shared" si="49"/>
        <v>#NUM!</v>
      </c>
      <c r="M195" s="185"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99.999999999999972</v>
      </c>
      <c r="F196" s="162">
        <f t="shared" si="45"/>
        <v>0</v>
      </c>
      <c r="G196" s="162"/>
      <c r="H196" s="168">
        <f t="shared" si="46"/>
        <v>0</v>
      </c>
      <c r="I196" s="162" t="e">
        <f t="shared" si="43"/>
        <v>#NUM!</v>
      </c>
      <c r="J196" s="165" t="e">
        <f t="shared" si="47"/>
        <v>#NUM!</v>
      </c>
      <c r="K196" s="165" t="e">
        <f t="shared" si="48"/>
        <v>#NUM!</v>
      </c>
      <c r="L196" s="165" t="e">
        <f t="shared" si="49"/>
        <v>#NUM!</v>
      </c>
      <c r="M196" s="185"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99.999999999999972</v>
      </c>
      <c r="F197" s="162">
        <f t="shared" si="45"/>
        <v>0</v>
      </c>
      <c r="G197" s="162"/>
      <c r="H197" s="168">
        <f t="shared" si="46"/>
        <v>0</v>
      </c>
      <c r="I197" s="162" t="e">
        <f t="shared" si="43"/>
        <v>#NUM!</v>
      </c>
      <c r="J197" s="165" t="e">
        <f t="shared" si="47"/>
        <v>#NUM!</v>
      </c>
      <c r="K197" s="165" t="e">
        <f t="shared" si="48"/>
        <v>#NUM!</v>
      </c>
      <c r="L197" s="165" t="e">
        <f t="shared" si="49"/>
        <v>#NUM!</v>
      </c>
      <c r="M197" s="185"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99.999999999999972</v>
      </c>
      <c r="F198" s="162">
        <f t="shared" si="45"/>
        <v>0</v>
      </c>
      <c r="G198" s="162"/>
      <c r="H198" s="168">
        <f t="shared" si="46"/>
        <v>0</v>
      </c>
      <c r="I198" s="162" t="e">
        <f t="shared" si="43"/>
        <v>#NUM!</v>
      </c>
      <c r="J198" s="165" t="e">
        <f t="shared" si="47"/>
        <v>#NUM!</v>
      </c>
      <c r="K198" s="165" t="e">
        <f t="shared" si="48"/>
        <v>#NUM!</v>
      </c>
      <c r="L198" s="165" t="e">
        <f t="shared" si="49"/>
        <v>#NUM!</v>
      </c>
      <c r="M198" s="185"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99.999999999999972</v>
      </c>
      <c r="F199" s="162">
        <f t="shared" si="45"/>
        <v>0</v>
      </c>
      <c r="G199" s="162"/>
      <c r="H199" s="168">
        <f t="shared" si="46"/>
        <v>0</v>
      </c>
      <c r="I199" s="162" t="e">
        <f t="shared" si="43"/>
        <v>#NUM!</v>
      </c>
      <c r="J199" s="165" t="e">
        <f t="shared" si="47"/>
        <v>#NUM!</v>
      </c>
      <c r="K199" s="165" t="e">
        <f t="shared" si="48"/>
        <v>#NUM!</v>
      </c>
      <c r="L199" s="165" t="e">
        <f t="shared" si="49"/>
        <v>#NUM!</v>
      </c>
      <c r="M199" s="185"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99.999999999999972</v>
      </c>
      <c r="F200" s="162">
        <f t="shared" si="45"/>
        <v>0</v>
      </c>
      <c r="G200" s="162"/>
      <c r="H200" s="168">
        <f t="shared" si="46"/>
        <v>0</v>
      </c>
      <c r="I200" s="162" t="e">
        <f t="shared" si="43"/>
        <v>#NUM!</v>
      </c>
      <c r="J200" s="165" t="e">
        <f t="shared" si="47"/>
        <v>#NUM!</v>
      </c>
      <c r="K200" s="165" t="e">
        <f t="shared" si="48"/>
        <v>#NUM!</v>
      </c>
      <c r="L200" s="165" t="e">
        <f t="shared" si="49"/>
        <v>#NUM!</v>
      </c>
      <c r="M200" s="185"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99.999999999999972</v>
      </c>
      <c r="F201" s="162">
        <f t="shared" si="45"/>
        <v>0</v>
      </c>
      <c r="G201" s="162"/>
      <c r="H201" s="168">
        <f t="shared" si="46"/>
        <v>0</v>
      </c>
      <c r="I201" s="162" t="e">
        <f t="shared" si="43"/>
        <v>#NUM!</v>
      </c>
      <c r="J201" s="165" t="e">
        <f t="shared" si="47"/>
        <v>#NUM!</v>
      </c>
      <c r="K201" s="165" t="e">
        <f t="shared" si="48"/>
        <v>#NUM!</v>
      </c>
      <c r="L201" s="165" t="e">
        <f t="shared" si="49"/>
        <v>#NUM!</v>
      </c>
      <c r="M201" s="185"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99.999999999999972</v>
      </c>
      <c r="F202" s="162">
        <f t="shared" si="45"/>
        <v>0</v>
      </c>
      <c r="G202" s="162"/>
      <c r="H202" s="168">
        <f t="shared" si="46"/>
        <v>0</v>
      </c>
      <c r="I202" s="162" t="e">
        <f t="shared" si="43"/>
        <v>#NUM!</v>
      </c>
      <c r="J202" s="165" t="e">
        <f t="shared" si="47"/>
        <v>#NUM!</v>
      </c>
      <c r="K202" s="165" t="e">
        <f t="shared" si="48"/>
        <v>#NUM!</v>
      </c>
      <c r="L202" s="165" t="e">
        <f t="shared" si="49"/>
        <v>#NUM!</v>
      </c>
      <c r="M202" s="185"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99.999999999999972</v>
      </c>
      <c r="F203" s="162">
        <f t="shared" si="45"/>
        <v>0</v>
      </c>
      <c r="G203" s="162"/>
      <c r="H203" s="168">
        <f t="shared" si="46"/>
        <v>0</v>
      </c>
      <c r="I203" s="162" t="e">
        <f t="shared" si="43"/>
        <v>#NUM!</v>
      </c>
      <c r="J203" s="165" t="e">
        <f t="shared" si="47"/>
        <v>#NUM!</v>
      </c>
      <c r="K203" s="165" t="e">
        <f t="shared" si="48"/>
        <v>#NUM!</v>
      </c>
      <c r="L203" s="165" t="e">
        <f t="shared" si="49"/>
        <v>#NUM!</v>
      </c>
      <c r="M203" s="185"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99.999999999999972</v>
      </c>
      <c r="F204" s="162">
        <f t="shared" si="45"/>
        <v>0</v>
      </c>
      <c r="G204" s="162"/>
      <c r="H204" s="168">
        <f t="shared" si="46"/>
        <v>0</v>
      </c>
      <c r="I204" s="162" t="e">
        <f t="shared" si="43"/>
        <v>#NUM!</v>
      </c>
      <c r="J204" s="165" t="e">
        <f t="shared" si="47"/>
        <v>#NUM!</v>
      </c>
      <c r="K204" s="165" t="e">
        <f t="shared" si="48"/>
        <v>#NUM!</v>
      </c>
      <c r="L204" s="165" t="e">
        <f t="shared" si="49"/>
        <v>#NUM!</v>
      </c>
      <c r="M204" s="185"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99.999999999999972</v>
      </c>
      <c r="F205" s="162">
        <f t="shared" si="45"/>
        <v>0</v>
      </c>
      <c r="G205" s="162"/>
      <c r="H205" s="168">
        <f t="shared" si="46"/>
        <v>0</v>
      </c>
      <c r="I205" s="162" t="e">
        <f t="shared" si="43"/>
        <v>#NUM!</v>
      </c>
      <c r="J205" s="165" t="e">
        <f t="shared" si="47"/>
        <v>#NUM!</v>
      </c>
      <c r="K205" s="165" t="e">
        <f t="shared" si="48"/>
        <v>#NUM!</v>
      </c>
      <c r="L205" s="165" t="e">
        <f t="shared" si="49"/>
        <v>#NUM!</v>
      </c>
      <c r="M205" s="185"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99.999999999999972</v>
      </c>
      <c r="F206" s="162">
        <f t="shared" si="45"/>
        <v>0</v>
      </c>
      <c r="G206" s="162"/>
      <c r="H206" s="168">
        <f t="shared" si="46"/>
        <v>0</v>
      </c>
      <c r="I206" s="162" t="e">
        <f t="shared" si="43"/>
        <v>#NUM!</v>
      </c>
      <c r="J206" s="165" t="e">
        <f t="shared" si="47"/>
        <v>#NUM!</v>
      </c>
      <c r="K206" s="165" t="e">
        <f t="shared" si="48"/>
        <v>#NUM!</v>
      </c>
      <c r="L206" s="165" t="e">
        <f t="shared" si="49"/>
        <v>#NUM!</v>
      </c>
      <c r="M206" s="185"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99.999999999999972</v>
      </c>
      <c r="F207" s="162">
        <f t="shared" si="45"/>
        <v>0</v>
      </c>
      <c r="G207" s="162"/>
      <c r="H207" s="168">
        <f t="shared" si="46"/>
        <v>0</v>
      </c>
      <c r="I207" s="162" t="e">
        <f t="shared" si="43"/>
        <v>#NUM!</v>
      </c>
      <c r="J207" s="165" t="e">
        <f t="shared" si="47"/>
        <v>#NUM!</v>
      </c>
      <c r="K207" s="165" t="e">
        <f t="shared" si="48"/>
        <v>#NUM!</v>
      </c>
      <c r="L207" s="165" t="e">
        <f t="shared" si="49"/>
        <v>#NUM!</v>
      </c>
      <c r="M207" s="185"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99.999999999999972</v>
      </c>
      <c r="F208" s="162">
        <f t="shared" si="45"/>
        <v>0</v>
      </c>
      <c r="G208" s="162"/>
      <c r="H208" s="168">
        <f t="shared" si="46"/>
        <v>0</v>
      </c>
      <c r="I208" s="162" t="e">
        <f t="shared" si="43"/>
        <v>#NUM!</v>
      </c>
      <c r="J208" s="165" t="e">
        <f t="shared" si="47"/>
        <v>#NUM!</v>
      </c>
      <c r="K208" s="165" t="e">
        <f t="shared" si="48"/>
        <v>#NUM!</v>
      </c>
      <c r="L208" s="165" t="e">
        <f t="shared" si="49"/>
        <v>#NUM!</v>
      </c>
      <c r="M208" s="185"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99.999999999999972</v>
      </c>
      <c r="F209" s="162">
        <f t="shared" si="45"/>
        <v>0</v>
      </c>
      <c r="G209" s="162"/>
      <c r="H209" s="168">
        <f t="shared" si="46"/>
        <v>0</v>
      </c>
      <c r="I209" s="162" t="e">
        <f t="shared" si="43"/>
        <v>#NUM!</v>
      </c>
      <c r="J209" s="165" t="e">
        <f t="shared" si="47"/>
        <v>#NUM!</v>
      </c>
      <c r="K209" s="165" t="e">
        <f t="shared" si="48"/>
        <v>#NUM!</v>
      </c>
      <c r="L209" s="165" t="e">
        <f t="shared" si="49"/>
        <v>#NUM!</v>
      </c>
      <c r="M209" s="185"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99.999999999999972</v>
      </c>
      <c r="F210" s="162">
        <f t="shared" si="45"/>
        <v>0</v>
      </c>
      <c r="G210" s="162"/>
      <c r="H210" s="168">
        <f t="shared" si="46"/>
        <v>0</v>
      </c>
      <c r="I210" s="162" t="e">
        <f t="shared" si="43"/>
        <v>#NUM!</v>
      </c>
      <c r="J210" s="165" t="e">
        <f t="shared" si="47"/>
        <v>#NUM!</v>
      </c>
      <c r="K210" s="165" t="e">
        <f t="shared" si="48"/>
        <v>#NUM!</v>
      </c>
      <c r="L210" s="165" t="e">
        <f t="shared" si="49"/>
        <v>#NUM!</v>
      </c>
      <c r="M210" s="185"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99.999999999999972</v>
      </c>
      <c r="F211" s="162">
        <f t="shared" si="45"/>
        <v>0</v>
      </c>
      <c r="G211" s="162"/>
      <c r="H211" s="168">
        <f t="shared" si="46"/>
        <v>0</v>
      </c>
      <c r="I211" s="162" t="e">
        <f t="shared" si="43"/>
        <v>#NUM!</v>
      </c>
      <c r="J211" s="165" t="e">
        <f t="shared" si="47"/>
        <v>#NUM!</v>
      </c>
      <c r="K211" s="165" t="e">
        <f t="shared" si="48"/>
        <v>#NUM!</v>
      </c>
      <c r="L211" s="165" t="e">
        <f t="shared" si="49"/>
        <v>#NUM!</v>
      </c>
      <c r="M211" s="185"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99.999999999999972</v>
      </c>
      <c r="F212" s="162">
        <f t="shared" si="45"/>
        <v>0</v>
      </c>
      <c r="G212" s="162"/>
      <c r="H212" s="168">
        <f t="shared" si="46"/>
        <v>0</v>
      </c>
      <c r="I212" s="162" t="e">
        <f t="shared" si="43"/>
        <v>#NUM!</v>
      </c>
      <c r="J212" s="165" t="e">
        <f t="shared" si="47"/>
        <v>#NUM!</v>
      </c>
      <c r="K212" s="165" t="e">
        <f t="shared" si="48"/>
        <v>#NUM!</v>
      </c>
      <c r="L212" s="165" t="e">
        <f t="shared" si="49"/>
        <v>#NUM!</v>
      </c>
      <c r="M212" s="185"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99.999999999999972</v>
      </c>
      <c r="F213" s="162">
        <f t="shared" si="45"/>
        <v>0</v>
      </c>
      <c r="G213" s="162"/>
      <c r="H213" s="168">
        <f t="shared" si="46"/>
        <v>0</v>
      </c>
      <c r="I213" s="162" t="e">
        <f t="shared" si="43"/>
        <v>#NUM!</v>
      </c>
      <c r="J213" s="165" t="e">
        <f t="shared" si="47"/>
        <v>#NUM!</v>
      </c>
      <c r="K213" s="165" t="e">
        <f t="shared" si="48"/>
        <v>#NUM!</v>
      </c>
      <c r="L213" s="165" t="e">
        <f t="shared" si="49"/>
        <v>#NUM!</v>
      </c>
      <c r="M213" s="185"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99.999999999999972</v>
      </c>
      <c r="F214" s="162">
        <f t="shared" si="45"/>
        <v>0</v>
      </c>
      <c r="G214" s="162"/>
      <c r="H214" s="168">
        <f t="shared" si="46"/>
        <v>0</v>
      </c>
      <c r="I214" s="162" t="e">
        <f t="shared" si="43"/>
        <v>#NUM!</v>
      </c>
      <c r="J214" s="165" t="e">
        <f t="shared" si="47"/>
        <v>#NUM!</v>
      </c>
      <c r="K214" s="165" t="e">
        <f t="shared" si="48"/>
        <v>#NUM!</v>
      </c>
      <c r="L214" s="165" t="e">
        <f t="shared" si="49"/>
        <v>#NUM!</v>
      </c>
      <c r="M214" s="185"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99.999999999999972</v>
      </c>
      <c r="F215" s="162">
        <f t="shared" si="45"/>
        <v>0</v>
      </c>
      <c r="G215" s="162"/>
      <c r="H215" s="168">
        <f t="shared" si="46"/>
        <v>0</v>
      </c>
      <c r="I215" s="162" t="e">
        <f t="shared" si="43"/>
        <v>#NUM!</v>
      </c>
      <c r="J215" s="165" t="e">
        <f t="shared" si="47"/>
        <v>#NUM!</v>
      </c>
      <c r="K215" s="165" t="e">
        <f t="shared" si="48"/>
        <v>#NUM!</v>
      </c>
      <c r="L215" s="165" t="e">
        <f t="shared" si="49"/>
        <v>#NUM!</v>
      </c>
      <c r="M215" s="185"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99.999999999999972</v>
      </c>
      <c r="F216" s="162">
        <f t="shared" si="45"/>
        <v>0</v>
      </c>
      <c r="G216" s="162"/>
      <c r="H216" s="168">
        <f t="shared" si="46"/>
        <v>0</v>
      </c>
      <c r="I216" s="162" t="e">
        <f t="shared" si="43"/>
        <v>#NUM!</v>
      </c>
      <c r="J216" s="165" t="e">
        <f t="shared" si="47"/>
        <v>#NUM!</v>
      </c>
      <c r="K216" s="165" t="e">
        <f t="shared" si="48"/>
        <v>#NUM!</v>
      </c>
      <c r="L216" s="165" t="e">
        <f t="shared" si="49"/>
        <v>#NUM!</v>
      </c>
      <c r="M216" s="185"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99.999999999999972</v>
      </c>
      <c r="F217" s="162">
        <f t="shared" si="45"/>
        <v>0</v>
      </c>
      <c r="G217" s="162"/>
      <c r="H217" s="168">
        <f t="shared" si="46"/>
        <v>0</v>
      </c>
      <c r="I217" s="162" t="e">
        <f t="shared" si="43"/>
        <v>#NUM!</v>
      </c>
      <c r="J217" s="165" t="e">
        <f t="shared" si="47"/>
        <v>#NUM!</v>
      </c>
      <c r="K217" s="165" t="e">
        <f t="shared" si="48"/>
        <v>#NUM!</v>
      </c>
      <c r="L217" s="165" t="e">
        <f t="shared" si="49"/>
        <v>#NUM!</v>
      </c>
      <c r="M217" s="185"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99.999999999999972</v>
      </c>
      <c r="F218" s="162">
        <f t="shared" si="45"/>
        <v>0</v>
      </c>
      <c r="G218" s="162"/>
      <c r="H218" s="168">
        <f t="shared" si="46"/>
        <v>0</v>
      </c>
      <c r="I218" s="162" t="e">
        <f t="shared" si="43"/>
        <v>#NUM!</v>
      </c>
      <c r="J218" s="165" t="e">
        <f t="shared" si="47"/>
        <v>#NUM!</v>
      </c>
      <c r="K218" s="165" t="e">
        <f t="shared" si="48"/>
        <v>#NUM!</v>
      </c>
      <c r="L218" s="165" t="e">
        <f t="shared" si="49"/>
        <v>#NUM!</v>
      </c>
      <c r="M218" s="185"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99.999999999999972</v>
      </c>
      <c r="F219" s="162">
        <f t="shared" si="45"/>
        <v>0</v>
      </c>
      <c r="G219" s="162"/>
      <c r="H219" s="168">
        <f t="shared" si="46"/>
        <v>0</v>
      </c>
      <c r="I219" s="162" t="e">
        <f t="shared" si="43"/>
        <v>#NUM!</v>
      </c>
      <c r="J219" s="165" t="e">
        <f t="shared" si="47"/>
        <v>#NUM!</v>
      </c>
      <c r="K219" s="165" t="e">
        <f t="shared" si="48"/>
        <v>#NUM!</v>
      </c>
      <c r="L219" s="165" t="e">
        <f t="shared" si="49"/>
        <v>#NUM!</v>
      </c>
      <c r="M219" s="185"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99.999999999999972</v>
      </c>
      <c r="F220" s="162">
        <f t="shared" si="45"/>
        <v>0</v>
      </c>
      <c r="G220" s="162"/>
      <c r="H220" s="168">
        <f t="shared" si="46"/>
        <v>0</v>
      </c>
      <c r="I220" s="162" t="e">
        <f t="shared" si="43"/>
        <v>#NUM!</v>
      </c>
      <c r="J220" s="165" t="e">
        <f t="shared" si="47"/>
        <v>#NUM!</v>
      </c>
      <c r="K220" s="165" t="e">
        <f t="shared" si="48"/>
        <v>#NUM!</v>
      </c>
      <c r="L220" s="165" t="e">
        <f t="shared" si="49"/>
        <v>#NUM!</v>
      </c>
      <c r="M220" s="185"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99.999999999999972</v>
      </c>
      <c r="F221" s="162">
        <f t="shared" si="45"/>
        <v>0</v>
      </c>
      <c r="G221" s="162"/>
      <c r="H221" s="168">
        <f t="shared" si="46"/>
        <v>0</v>
      </c>
      <c r="I221" s="162" t="e">
        <f t="shared" si="43"/>
        <v>#NUM!</v>
      </c>
      <c r="J221" s="165" t="e">
        <f t="shared" si="47"/>
        <v>#NUM!</v>
      </c>
      <c r="K221" s="165" t="e">
        <f t="shared" si="48"/>
        <v>#NUM!</v>
      </c>
      <c r="L221" s="165" t="e">
        <f t="shared" si="49"/>
        <v>#NUM!</v>
      </c>
      <c r="M221" s="185"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99.999999999999972</v>
      </c>
      <c r="F222" s="162">
        <f t="shared" si="45"/>
        <v>0</v>
      </c>
      <c r="G222" s="162"/>
      <c r="H222" s="168">
        <f t="shared" si="46"/>
        <v>0</v>
      </c>
      <c r="I222" s="162" t="e">
        <f t="shared" ref="I222:I250" si="64">D222*F222</f>
        <v>#NUM!</v>
      </c>
      <c r="J222" s="165" t="e">
        <f t="shared" si="47"/>
        <v>#NUM!</v>
      </c>
      <c r="K222" s="165" t="e">
        <f t="shared" si="48"/>
        <v>#NUM!</v>
      </c>
      <c r="L222" s="165" t="e">
        <f t="shared" si="49"/>
        <v>#NUM!</v>
      </c>
      <c r="M222" s="185"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99.999999999999972</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5"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99.999999999999972</v>
      </c>
      <c r="F224" s="162">
        <f t="shared" si="66"/>
        <v>0</v>
      </c>
      <c r="G224" s="162"/>
      <c r="H224" s="168">
        <f t="shared" si="67"/>
        <v>0</v>
      </c>
      <c r="I224" s="162" t="e">
        <f t="shared" si="64"/>
        <v>#NUM!</v>
      </c>
      <c r="J224" s="165" t="e">
        <f t="shared" si="68"/>
        <v>#NUM!</v>
      </c>
      <c r="K224" s="165" t="e">
        <f t="shared" si="69"/>
        <v>#NUM!</v>
      </c>
      <c r="L224" s="165" t="e">
        <f t="shared" si="70"/>
        <v>#NUM!</v>
      </c>
      <c r="M224" s="185"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99.999999999999972</v>
      </c>
      <c r="F225" s="162">
        <f t="shared" si="66"/>
        <v>0</v>
      </c>
      <c r="G225" s="162"/>
      <c r="H225" s="168">
        <f t="shared" si="67"/>
        <v>0</v>
      </c>
      <c r="I225" s="162" t="e">
        <f t="shared" si="64"/>
        <v>#NUM!</v>
      </c>
      <c r="J225" s="165" t="e">
        <f t="shared" si="68"/>
        <v>#NUM!</v>
      </c>
      <c r="K225" s="165" t="e">
        <f t="shared" si="69"/>
        <v>#NUM!</v>
      </c>
      <c r="L225" s="165" t="e">
        <f t="shared" si="70"/>
        <v>#NUM!</v>
      </c>
      <c r="M225" s="185"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99.999999999999972</v>
      </c>
      <c r="F226" s="162">
        <f t="shared" si="66"/>
        <v>0</v>
      </c>
      <c r="G226" s="162"/>
      <c r="H226" s="168">
        <f t="shared" si="67"/>
        <v>0</v>
      </c>
      <c r="I226" s="162" t="e">
        <f t="shared" si="64"/>
        <v>#NUM!</v>
      </c>
      <c r="J226" s="165" t="e">
        <f t="shared" si="68"/>
        <v>#NUM!</v>
      </c>
      <c r="K226" s="165" t="e">
        <f t="shared" si="69"/>
        <v>#NUM!</v>
      </c>
      <c r="L226" s="165" t="e">
        <f t="shared" si="70"/>
        <v>#NUM!</v>
      </c>
      <c r="M226" s="185"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99.999999999999972</v>
      </c>
      <c r="F227" s="162">
        <f t="shared" si="66"/>
        <v>0</v>
      </c>
      <c r="G227" s="162"/>
      <c r="H227" s="168">
        <f t="shared" si="67"/>
        <v>0</v>
      </c>
      <c r="I227" s="162" t="e">
        <f t="shared" si="64"/>
        <v>#NUM!</v>
      </c>
      <c r="J227" s="165" t="e">
        <f t="shared" si="68"/>
        <v>#NUM!</v>
      </c>
      <c r="K227" s="165" t="e">
        <f t="shared" si="69"/>
        <v>#NUM!</v>
      </c>
      <c r="L227" s="165" t="e">
        <f t="shared" si="70"/>
        <v>#NUM!</v>
      </c>
      <c r="M227" s="185"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99.999999999999972</v>
      </c>
      <c r="F228" s="162">
        <f t="shared" si="66"/>
        <v>0</v>
      </c>
      <c r="G228" s="162"/>
      <c r="H228" s="168">
        <f t="shared" si="67"/>
        <v>0</v>
      </c>
      <c r="I228" s="162" t="e">
        <f t="shared" si="64"/>
        <v>#NUM!</v>
      </c>
      <c r="J228" s="165" t="e">
        <f t="shared" si="68"/>
        <v>#NUM!</v>
      </c>
      <c r="K228" s="165" t="e">
        <f t="shared" si="69"/>
        <v>#NUM!</v>
      </c>
      <c r="L228" s="165" t="e">
        <f t="shared" si="70"/>
        <v>#NUM!</v>
      </c>
      <c r="M228" s="185"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99.999999999999972</v>
      </c>
      <c r="F229" s="162">
        <f t="shared" si="66"/>
        <v>0</v>
      </c>
      <c r="G229" s="162"/>
      <c r="H229" s="168">
        <f t="shared" si="67"/>
        <v>0</v>
      </c>
      <c r="I229" s="162" t="e">
        <f t="shared" si="64"/>
        <v>#NUM!</v>
      </c>
      <c r="J229" s="165" t="e">
        <f t="shared" si="68"/>
        <v>#NUM!</v>
      </c>
      <c r="K229" s="165" t="e">
        <f t="shared" si="69"/>
        <v>#NUM!</v>
      </c>
      <c r="L229" s="165" t="e">
        <f t="shared" si="70"/>
        <v>#NUM!</v>
      </c>
      <c r="M229" s="185"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99.999999999999972</v>
      </c>
      <c r="F230" s="162">
        <f t="shared" si="66"/>
        <v>0</v>
      </c>
      <c r="G230" s="162"/>
      <c r="H230" s="168">
        <f t="shared" si="67"/>
        <v>0</v>
      </c>
      <c r="I230" s="162" t="e">
        <f t="shared" si="64"/>
        <v>#NUM!</v>
      </c>
      <c r="J230" s="165" t="e">
        <f t="shared" si="68"/>
        <v>#NUM!</v>
      </c>
      <c r="K230" s="165" t="e">
        <f t="shared" si="69"/>
        <v>#NUM!</v>
      </c>
      <c r="L230" s="165" t="e">
        <f t="shared" si="70"/>
        <v>#NUM!</v>
      </c>
      <c r="M230" s="185"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99.999999999999972</v>
      </c>
      <c r="F231" s="162">
        <f t="shared" si="66"/>
        <v>0</v>
      </c>
      <c r="G231" s="162"/>
      <c r="H231" s="168">
        <f t="shared" si="67"/>
        <v>0</v>
      </c>
      <c r="I231" s="162" t="e">
        <f t="shared" si="64"/>
        <v>#NUM!</v>
      </c>
      <c r="J231" s="165" t="e">
        <f t="shared" si="68"/>
        <v>#NUM!</v>
      </c>
      <c r="K231" s="165" t="e">
        <f t="shared" si="69"/>
        <v>#NUM!</v>
      </c>
      <c r="L231" s="165" t="e">
        <f t="shared" si="70"/>
        <v>#NUM!</v>
      </c>
      <c r="M231" s="185"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99.999999999999972</v>
      </c>
      <c r="F232" s="162">
        <f t="shared" si="66"/>
        <v>0</v>
      </c>
      <c r="G232" s="162"/>
      <c r="H232" s="168">
        <f t="shared" si="67"/>
        <v>0</v>
      </c>
      <c r="I232" s="162" t="e">
        <f t="shared" si="64"/>
        <v>#NUM!</v>
      </c>
      <c r="J232" s="165" t="e">
        <f t="shared" si="68"/>
        <v>#NUM!</v>
      </c>
      <c r="K232" s="165" t="e">
        <f t="shared" si="69"/>
        <v>#NUM!</v>
      </c>
      <c r="L232" s="165" t="e">
        <f t="shared" si="70"/>
        <v>#NUM!</v>
      </c>
      <c r="M232" s="185"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99.999999999999972</v>
      </c>
      <c r="F233" s="162">
        <f t="shared" si="66"/>
        <v>0</v>
      </c>
      <c r="G233" s="162"/>
      <c r="H233" s="168">
        <f t="shared" si="67"/>
        <v>0</v>
      </c>
      <c r="I233" s="162" t="e">
        <f t="shared" si="64"/>
        <v>#NUM!</v>
      </c>
      <c r="J233" s="165" t="e">
        <f t="shared" si="68"/>
        <v>#NUM!</v>
      </c>
      <c r="K233" s="165" t="e">
        <f t="shared" si="69"/>
        <v>#NUM!</v>
      </c>
      <c r="L233" s="165" t="e">
        <f t="shared" si="70"/>
        <v>#NUM!</v>
      </c>
      <c r="M233" s="185"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99.999999999999972</v>
      </c>
      <c r="F234" s="162">
        <f t="shared" si="66"/>
        <v>0</v>
      </c>
      <c r="G234" s="162"/>
      <c r="H234" s="168">
        <f t="shared" si="67"/>
        <v>0</v>
      </c>
      <c r="I234" s="162" t="e">
        <f t="shared" si="64"/>
        <v>#NUM!</v>
      </c>
      <c r="J234" s="165" t="e">
        <f t="shared" si="68"/>
        <v>#NUM!</v>
      </c>
      <c r="K234" s="165" t="e">
        <f t="shared" si="69"/>
        <v>#NUM!</v>
      </c>
      <c r="L234" s="165" t="e">
        <f t="shared" si="70"/>
        <v>#NUM!</v>
      </c>
      <c r="M234" s="185"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99.999999999999972</v>
      </c>
      <c r="F235" s="162">
        <f t="shared" si="66"/>
        <v>0</v>
      </c>
      <c r="G235" s="162"/>
      <c r="H235" s="168">
        <f t="shared" si="67"/>
        <v>0</v>
      </c>
      <c r="I235" s="162" t="e">
        <f t="shared" si="64"/>
        <v>#NUM!</v>
      </c>
      <c r="J235" s="165" t="e">
        <f t="shared" si="68"/>
        <v>#NUM!</v>
      </c>
      <c r="K235" s="165" t="e">
        <f t="shared" si="69"/>
        <v>#NUM!</v>
      </c>
      <c r="L235" s="165" t="e">
        <f t="shared" si="70"/>
        <v>#NUM!</v>
      </c>
      <c r="M235" s="185"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99.999999999999972</v>
      </c>
      <c r="F236" s="162">
        <f t="shared" si="66"/>
        <v>0</v>
      </c>
      <c r="G236" s="162"/>
      <c r="H236" s="168">
        <f t="shared" si="67"/>
        <v>0</v>
      </c>
      <c r="I236" s="162" t="e">
        <f t="shared" si="64"/>
        <v>#NUM!</v>
      </c>
      <c r="J236" s="165" t="e">
        <f t="shared" si="68"/>
        <v>#NUM!</v>
      </c>
      <c r="K236" s="165" t="e">
        <f t="shared" si="69"/>
        <v>#NUM!</v>
      </c>
      <c r="L236" s="165" t="e">
        <f t="shared" si="70"/>
        <v>#NUM!</v>
      </c>
      <c r="M236" s="185"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99.999999999999972</v>
      </c>
      <c r="F237" s="162">
        <f t="shared" si="66"/>
        <v>0</v>
      </c>
      <c r="G237" s="162"/>
      <c r="H237" s="168">
        <f t="shared" si="67"/>
        <v>0</v>
      </c>
      <c r="I237" s="162" t="e">
        <f t="shared" si="64"/>
        <v>#NUM!</v>
      </c>
      <c r="J237" s="165" t="e">
        <f t="shared" si="68"/>
        <v>#NUM!</v>
      </c>
      <c r="K237" s="165" t="e">
        <f t="shared" si="69"/>
        <v>#NUM!</v>
      </c>
      <c r="L237" s="165" t="e">
        <f t="shared" si="70"/>
        <v>#NUM!</v>
      </c>
      <c r="M237" s="185"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99.999999999999972</v>
      </c>
      <c r="F238" s="162">
        <f t="shared" si="66"/>
        <v>0</v>
      </c>
      <c r="G238" s="162"/>
      <c r="H238" s="168">
        <f t="shared" si="67"/>
        <v>0</v>
      </c>
      <c r="I238" s="162" t="e">
        <f t="shared" si="64"/>
        <v>#NUM!</v>
      </c>
      <c r="J238" s="165" t="e">
        <f t="shared" si="68"/>
        <v>#NUM!</v>
      </c>
      <c r="K238" s="165" t="e">
        <f t="shared" si="69"/>
        <v>#NUM!</v>
      </c>
      <c r="L238" s="165" t="e">
        <f t="shared" si="70"/>
        <v>#NUM!</v>
      </c>
      <c r="M238" s="185"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99.999999999999972</v>
      </c>
      <c r="F239" s="162">
        <f t="shared" si="66"/>
        <v>0</v>
      </c>
      <c r="G239" s="162"/>
      <c r="H239" s="168">
        <f t="shared" si="67"/>
        <v>0</v>
      </c>
      <c r="I239" s="162" t="e">
        <f t="shared" si="64"/>
        <v>#NUM!</v>
      </c>
      <c r="J239" s="165" t="e">
        <f t="shared" si="68"/>
        <v>#NUM!</v>
      </c>
      <c r="K239" s="165" t="e">
        <f t="shared" si="69"/>
        <v>#NUM!</v>
      </c>
      <c r="L239" s="165" t="e">
        <f t="shared" si="70"/>
        <v>#NUM!</v>
      </c>
      <c r="M239" s="185"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99.999999999999972</v>
      </c>
      <c r="F240" s="162">
        <f t="shared" si="66"/>
        <v>0</v>
      </c>
      <c r="G240" s="162"/>
      <c r="H240" s="168">
        <f t="shared" si="67"/>
        <v>0</v>
      </c>
      <c r="I240" s="162" t="e">
        <f t="shared" si="64"/>
        <v>#NUM!</v>
      </c>
      <c r="J240" s="165" t="e">
        <f t="shared" si="68"/>
        <v>#NUM!</v>
      </c>
      <c r="K240" s="165" t="e">
        <f t="shared" si="69"/>
        <v>#NUM!</v>
      </c>
      <c r="L240" s="165" t="e">
        <f t="shared" si="70"/>
        <v>#NUM!</v>
      </c>
      <c r="M240" s="185"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99.999999999999972</v>
      </c>
      <c r="F241" s="162">
        <f t="shared" si="66"/>
        <v>0</v>
      </c>
      <c r="G241" s="162"/>
      <c r="H241" s="168">
        <f t="shared" si="67"/>
        <v>0</v>
      </c>
      <c r="I241" s="162" t="e">
        <f t="shared" si="64"/>
        <v>#NUM!</v>
      </c>
      <c r="J241" s="165" t="e">
        <f t="shared" si="68"/>
        <v>#NUM!</v>
      </c>
      <c r="K241" s="165" t="e">
        <f t="shared" si="69"/>
        <v>#NUM!</v>
      </c>
      <c r="L241" s="165" t="e">
        <f t="shared" si="70"/>
        <v>#NUM!</v>
      </c>
      <c r="M241" s="185"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99.999999999999972</v>
      </c>
      <c r="F242" s="162">
        <f t="shared" si="66"/>
        <v>0</v>
      </c>
      <c r="G242" s="162"/>
      <c r="H242" s="168">
        <f t="shared" si="67"/>
        <v>0</v>
      </c>
      <c r="I242" s="162" t="e">
        <f t="shared" si="64"/>
        <v>#NUM!</v>
      </c>
      <c r="J242" s="165" t="e">
        <f t="shared" si="68"/>
        <v>#NUM!</v>
      </c>
      <c r="K242" s="165" t="e">
        <f t="shared" si="69"/>
        <v>#NUM!</v>
      </c>
      <c r="L242" s="165" t="e">
        <f t="shared" si="70"/>
        <v>#NUM!</v>
      </c>
      <c r="M242" s="185"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99.999999999999972</v>
      </c>
      <c r="F243" s="162">
        <f t="shared" si="66"/>
        <v>0</v>
      </c>
      <c r="G243" s="162"/>
      <c r="H243" s="168">
        <f t="shared" si="67"/>
        <v>0</v>
      </c>
      <c r="I243" s="162" t="e">
        <f t="shared" si="64"/>
        <v>#NUM!</v>
      </c>
      <c r="J243" s="165" t="e">
        <f t="shared" si="68"/>
        <v>#NUM!</v>
      </c>
      <c r="K243" s="165" t="e">
        <f t="shared" si="69"/>
        <v>#NUM!</v>
      </c>
      <c r="L243" s="165" t="e">
        <f t="shared" si="70"/>
        <v>#NUM!</v>
      </c>
      <c r="M243" s="185"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99.999999999999972</v>
      </c>
      <c r="F244" s="162">
        <f t="shared" si="66"/>
        <v>0</v>
      </c>
      <c r="G244" s="162"/>
      <c r="H244" s="168">
        <f t="shared" si="67"/>
        <v>0</v>
      </c>
      <c r="I244" s="162" t="e">
        <f t="shared" si="64"/>
        <v>#NUM!</v>
      </c>
      <c r="J244" s="165" t="e">
        <f t="shared" si="68"/>
        <v>#NUM!</v>
      </c>
      <c r="K244" s="165" t="e">
        <f t="shared" si="69"/>
        <v>#NUM!</v>
      </c>
      <c r="L244" s="165" t="e">
        <f t="shared" si="70"/>
        <v>#NUM!</v>
      </c>
      <c r="M244" s="185"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99.999999999999972</v>
      </c>
      <c r="F245" s="162">
        <f t="shared" si="66"/>
        <v>0</v>
      </c>
      <c r="G245" s="162"/>
      <c r="H245" s="168">
        <f t="shared" si="67"/>
        <v>0</v>
      </c>
      <c r="I245" s="162" t="e">
        <f t="shared" si="64"/>
        <v>#NUM!</v>
      </c>
      <c r="J245" s="165" t="e">
        <f t="shared" si="68"/>
        <v>#NUM!</v>
      </c>
      <c r="K245" s="165" t="e">
        <f t="shared" si="69"/>
        <v>#NUM!</v>
      </c>
      <c r="L245" s="165" t="e">
        <f t="shared" si="70"/>
        <v>#NUM!</v>
      </c>
      <c r="M245" s="185"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99.999999999999972</v>
      </c>
      <c r="F246" s="162">
        <f t="shared" si="66"/>
        <v>0</v>
      </c>
      <c r="G246" s="162"/>
      <c r="H246" s="168">
        <f t="shared" si="67"/>
        <v>0</v>
      </c>
      <c r="I246" s="162" t="e">
        <f t="shared" si="64"/>
        <v>#NUM!</v>
      </c>
      <c r="J246" s="165" t="e">
        <f t="shared" si="68"/>
        <v>#NUM!</v>
      </c>
      <c r="K246" s="165" t="e">
        <f t="shared" si="69"/>
        <v>#NUM!</v>
      </c>
      <c r="L246" s="165" t="e">
        <f t="shared" si="70"/>
        <v>#NUM!</v>
      </c>
      <c r="M246" s="185"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99.999999999999972</v>
      </c>
      <c r="F247" s="162">
        <f t="shared" si="66"/>
        <v>0</v>
      </c>
      <c r="G247" s="162"/>
      <c r="H247" s="168">
        <f t="shared" si="67"/>
        <v>0</v>
      </c>
      <c r="I247" s="162" t="e">
        <f t="shared" si="64"/>
        <v>#NUM!</v>
      </c>
      <c r="J247" s="165" t="e">
        <f t="shared" si="68"/>
        <v>#NUM!</v>
      </c>
      <c r="K247" s="165" t="e">
        <f t="shared" si="69"/>
        <v>#NUM!</v>
      </c>
      <c r="L247" s="165" t="e">
        <f t="shared" si="70"/>
        <v>#NUM!</v>
      </c>
      <c r="M247" s="185"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99.999999999999972</v>
      </c>
      <c r="F248" s="162">
        <f t="shared" si="66"/>
        <v>0</v>
      </c>
      <c r="G248" s="162"/>
      <c r="H248" s="168">
        <f t="shared" si="67"/>
        <v>0</v>
      </c>
      <c r="I248" s="162" t="e">
        <f t="shared" si="64"/>
        <v>#NUM!</v>
      </c>
      <c r="J248" s="165" t="e">
        <f t="shared" si="68"/>
        <v>#NUM!</v>
      </c>
      <c r="K248" s="165" t="e">
        <f t="shared" si="69"/>
        <v>#NUM!</v>
      </c>
      <c r="L248" s="165" t="e">
        <f t="shared" si="70"/>
        <v>#NUM!</v>
      </c>
      <c r="M248" s="185"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99.999999999999972</v>
      </c>
      <c r="F249" s="162">
        <f t="shared" si="66"/>
        <v>0</v>
      </c>
      <c r="G249" s="162"/>
      <c r="H249" s="168">
        <f t="shared" si="67"/>
        <v>0</v>
      </c>
      <c r="I249" s="162" t="e">
        <f t="shared" si="64"/>
        <v>#NUM!</v>
      </c>
      <c r="J249" s="165" t="e">
        <f t="shared" si="68"/>
        <v>#NUM!</v>
      </c>
      <c r="K249" s="165" t="e">
        <f t="shared" si="69"/>
        <v>#NUM!</v>
      </c>
      <c r="L249" s="165" t="e">
        <f t="shared" si="70"/>
        <v>#NUM!</v>
      </c>
      <c r="M249" s="185"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99.999999999999972</v>
      </c>
      <c r="F250" s="162">
        <f t="shared" si="66"/>
        <v>0</v>
      </c>
      <c r="G250" s="162"/>
      <c r="H250" s="168">
        <f t="shared" si="67"/>
        <v>0</v>
      </c>
      <c r="I250" s="162" t="e">
        <f t="shared" si="64"/>
        <v>#NUM!</v>
      </c>
      <c r="J250" s="165" t="e">
        <f t="shared" si="68"/>
        <v>#NUM!</v>
      </c>
      <c r="K250" s="165" t="e">
        <f t="shared" si="69"/>
        <v>#NUM!</v>
      </c>
      <c r="L250" s="165" t="e">
        <f t="shared" si="70"/>
        <v>#NUM!</v>
      </c>
      <c r="M250" s="185"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2014-05-30T18:44:00Z</dcterms:modified>
  <cp:category>Research</cp:category>
</cp:coreProperties>
</file>