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B32" i="5" s="1"/>
  <c r="B33" i="5" s="1"/>
  <c r="B34" i="5" s="1"/>
  <c r="H31" i="5"/>
  <c r="H32" i="5"/>
  <c r="H33" i="5"/>
  <c r="H34" i="5"/>
  <c r="B35" i="5"/>
  <c r="B36" i="5" s="1"/>
  <c r="B37" i="5" s="1"/>
  <c r="B38" i="5" s="1"/>
  <c r="B39" i="5" s="1"/>
  <c r="B40" i="5" s="1"/>
  <c r="B41" i="5" s="1"/>
  <c r="B42" i="5" s="1"/>
  <c r="H35" i="5"/>
  <c r="H36" i="5"/>
  <c r="H37" i="5"/>
  <c r="H38" i="5"/>
  <c r="H39" i="5"/>
  <c r="H40" i="5"/>
  <c r="H41" i="5"/>
  <c r="H42" i="5"/>
  <c r="B43" i="5"/>
  <c r="B44" i="5" s="1"/>
  <c r="B45" i="5" s="1"/>
  <c r="B46" i="5" s="1"/>
  <c r="B47" i="5" s="1"/>
  <c r="B48" i="5" s="1"/>
  <c r="B49" i="5" s="1"/>
  <c r="B50" i="5" s="1"/>
  <c r="B51" i="5" s="1"/>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O201" i="5" l="1"/>
  <c r="O219" i="5"/>
  <c r="O237" i="5"/>
  <c r="O192" i="5"/>
  <c r="O240" i="5"/>
  <c r="O210" i="5"/>
  <c r="O234" i="5"/>
  <c r="O248" i="5"/>
  <c r="O213" i="5"/>
  <c r="O250" i="5"/>
  <c r="O242" i="5"/>
  <c r="O203" i="5"/>
  <c r="O246" i="5"/>
  <c r="O232" i="5"/>
  <c r="O229" i="5"/>
  <c r="O226" i="5"/>
  <c r="O217" i="5"/>
  <c r="O208" i="5"/>
  <c r="O171" i="5"/>
  <c r="O165" i="5"/>
  <c r="O162" i="5"/>
  <c r="O153" i="5"/>
  <c r="O144" i="5"/>
  <c r="O243" i="5"/>
  <c r="O195" i="5"/>
  <c r="O189" i="5"/>
  <c r="O186" i="5"/>
  <c r="O177" i="5"/>
  <c r="O168" i="5"/>
  <c r="O131" i="5"/>
  <c r="O125" i="5"/>
  <c r="O122" i="5"/>
  <c r="O111" i="5"/>
  <c r="O106" i="5"/>
  <c r="O95" i="5"/>
  <c r="O90" i="5"/>
  <c r="O79" i="5"/>
  <c r="O74" i="5"/>
  <c r="O63" i="5"/>
  <c r="O155" i="5"/>
  <c r="O137" i="5"/>
  <c r="O216" i="5"/>
  <c r="O170" i="5"/>
  <c r="O152" i="5"/>
  <c r="O110" i="5"/>
  <c r="O83" i="5"/>
  <c r="O62" i="5"/>
  <c r="O194" i="5"/>
  <c r="O209" i="5"/>
  <c r="O154" i="5"/>
  <c r="O145" i="5"/>
  <c r="O136" i="5"/>
  <c r="O119" i="5"/>
  <c r="O114" i="5"/>
  <c r="O103" i="5"/>
  <c r="O98" i="5"/>
  <c r="O87" i="5"/>
  <c r="O82" i="5"/>
  <c r="O71" i="5"/>
  <c r="O66" i="5"/>
  <c r="O48" i="5"/>
  <c r="O38" i="5"/>
  <c r="O146" i="5"/>
  <c r="O128" i="5"/>
  <c r="O245" i="5"/>
  <c r="O225" i="5"/>
  <c r="O179" i="5"/>
  <c r="O173" i="5"/>
  <c r="O94" i="5"/>
  <c r="O67" i="5"/>
  <c r="O197" i="5"/>
  <c r="O176" i="5"/>
  <c r="O133" i="5"/>
  <c r="O33" i="5"/>
  <c r="O247" i="5"/>
  <c r="O230" i="5"/>
  <c r="O221" i="5"/>
  <c r="O200" i="5"/>
  <c r="O163" i="5"/>
  <c r="O244" i="5"/>
  <c r="O224" i="5"/>
  <c r="O187" i="5"/>
  <c r="O181" i="5"/>
  <c r="O178" i="5"/>
  <c r="O169" i="5"/>
  <c r="O160" i="5"/>
  <c r="O123" i="5"/>
  <c r="O149" i="5"/>
  <c r="O57" i="5"/>
  <c r="O161" i="5"/>
  <c r="O115" i="5"/>
  <c r="O99" i="5"/>
  <c r="O78" i="5"/>
  <c r="O39" i="5"/>
  <c r="O185" i="5"/>
  <c r="O139" i="5"/>
  <c r="O130" i="5"/>
  <c r="O233" i="5"/>
  <c r="O227" i="5"/>
  <c r="O218" i="5"/>
  <c r="O157" i="5"/>
  <c r="O249" i="5"/>
  <c r="O241" i="5"/>
  <c r="O238" i="5"/>
  <c r="O235" i="5"/>
  <c r="O211" i="5"/>
  <c r="O205" i="5"/>
  <c r="O202" i="5"/>
  <c r="O193" i="5"/>
  <c r="O184" i="5"/>
  <c r="O147" i="5"/>
  <c r="O141" i="5"/>
  <c r="O138" i="5"/>
  <c r="O129" i="5"/>
  <c r="O118" i="5"/>
  <c r="O107" i="5"/>
  <c r="O102" i="5"/>
  <c r="O91" i="5"/>
  <c r="O86" i="5"/>
  <c r="O75" i="5"/>
  <c r="O70" i="5"/>
  <c r="O47" i="5"/>
  <c r="O42" i="5"/>
  <c r="O58" i="5"/>
  <c r="O52" i="5"/>
  <c r="O222" i="5"/>
  <c r="O214" i="5"/>
  <c r="O206" i="5"/>
  <c r="O198" i="5"/>
  <c r="O190" i="5"/>
  <c r="O182" i="5"/>
  <c r="O174" i="5"/>
  <c r="O166" i="5"/>
  <c r="O158" i="5"/>
  <c r="O150" i="5"/>
  <c r="O142" i="5"/>
  <c r="O134" i="5"/>
  <c r="O126" i="5"/>
  <c r="O120" i="5"/>
  <c r="O116" i="5"/>
  <c r="O112" i="5"/>
  <c r="O108" i="5"/>
  <c r="O104" i="5"/>
  <c r="O100" i="5"/>
  <c r="O96" i="5"/>
  <c r="O92" i="5"/>
  <c r="O88" i="5"/>
  <c r="O84" i="5"/>
  <c r="O80" i="5"/>
  <c r="O76" i="5"/>
  <c r="O72" i="5"/>
  <c r="O68" i="5"/>
  <c r="O64" i="5"/>
  <c r="O239" i="5"/>
  <c r="O231" i="5"/>
  <c r="O223" i="5"/>
  <c r="O215" i="5"/>
  <c r="O207" i="5"/>
  <c r="O199" i="5"/>
  <c r="O191" i="5"/>
  <c r="O183" i="5"/>
  <c r="O175" i="5"/>
  <c r="O167" i="5"/>
  <c r="O159" i="5"/>
  <c r="O151" i="5"/>
  <c r="O143" i="5"/>
  <c r="O135" i="5"/>
  <c r="O127" i="5"/>
  <c r="O37" i="5"/>
  <c r="O236" i="5"/>
  <c r="O228" i="5"/>
  <c r="O220" i="5"/>
  <c r="O212" i="5"/>
  <c r="O204" i="5"/>
  <c r="O196" i="5"/>
  <c r="O188" i="5"/>
  <c r="O180" i="5"/>
  <c r="O172" i="5"/>
  <c r="O164" i="5"/>
  <c r="O156" i="5"/>
  <c r="O148" i="5"/>
  <c r="O140" i="5"/>
  <c r="O132" i="5"/>
  <c r="O124" i="5"/>
  <c r="O121" i="5"/>
  <c r="O117" i="5"/>
  <c r="O113" i="5"/>
  <c r="O109" i="5"/>
  <c r="O105" i="5"/>
  <c r="O101" i="5"/>
  <c r="O97" i="5"/>
  <c r="O93" i="5"/>
  <c r="O89" i="5"/>
  <c r="O85" i="5"/>
  <c r="O81" i="5"/>
  <c r="O77" i="5"/>
  <c r="O73" i="5"/>
  <c r="O69" i="5"/>
  <c r="O65" i="5"/>
  <c r="O61" i="5"/>
  <c r="O50" i="5"/>
  <c r="O55" i="5"/>
  <c r="O44" i="5"/>
  <c r="O40" i="5"/>
  <c r="F215" i="5"/>
  <c r="Q215" i="5" s="1"/>
  <c r="F157" i="5"/>
  <c r="Q157" i="5" s="1"/>
  <c r="F180" i="5"/>
  <c r="Q180" i="5" s="1"/>
  <c r="F229" i="5"/>
  <c r="Q229" i="5" s="1"/>
  <c r="F182" i="5"/>
  <c r="Q182" i="5" s="1"/>
  <c r="F159" i="5"/>
  <c r="Q159" i="5" s="1"/>
  <c r="F231" i="5"/>
  <c r="Q231" i="5" s="1"/>
  <c r="F213" i="5"/>
  <c r="Q213" i="5" s="1"/>
  <c r="F233" i="5"/>
  <c r="Q233" i="5" s="1"/>
  <c r="F235" i="5"/>
  <c r="Q235" i="5" s="1"/>
  <c r="F219" i="5"/>
  <c r="Q219" i="5" s="1"/>
  <c r="F203" i="5"/>
  <c r="Q203" i="5" s="1"/>
  <c r="F237" i="5"/>
  <c r="Q237" i="5" s="1"/>
  <c r="F221" i="5"/>
  <c r="Q221" i="5" s="1"/>
  <c r="F205" i="5"/>
  <c r="Q205" i="5" s="1"/>
  <c r="F188" i="5"/>
  <c r="Q188" i="5" s="1"/>
  <c r="F223" i="5"/>
  <c r="Q223" i="5" s="1"/>
  <c r="F207" i="5"/>
  <c r="Q207" i="5" s="1"/>
  <c r="F190" i="5"/>
  <c r="Q190" i="5" s="1"/>
  <c r="F167" i="5"/>
  <c r="Q167" i="5" s="1"/>
  <c r="F106" i="5"/>
  <c r="F225" i="5"/>
  <c r="Q225" i="5" s="1"/>
  <c r="F209" i="5"/>
  <c r="Q209" i="5" s="1"/>
  <c r="F192" i="5"/>
  <c r="Q192" i="5" s="1"/>
  <c r="F169" i="5"/>
  <c r="Q169" i="5" s="1"/>
  <c r="F108" i="5"/>
  <c r="F227" i="5"/>
  <c r="Q227" i="5" s="1"/>
  <c r="F211" i="5"/>
  <c r="Q211" i="5" s="1"/>
  <c r="F178" i="5"/>
  <c r="Q178" i="5" s="1"/>
  <c r="F176" i="5"/>
  <c r="Q176" i="5" s="1"/>
  <c r="F110" i="5"/>
  <c r="F217" i="5"/>
  <c r="Q217" i="5" s="1"/>
  <c r="F184" i="5"/>
  <c r="Q184" i="5" s="1"/>
  <c r="F161" i="5"/>
  <c r="Q161" i="5" s="1"/>
  <c r="F61" i="5"/>
  <c r="F51" i="5"/>
  <c r="Q51" i="5" s="1"/>
  <c r="F186" i="5"/>
  <c r="Q186" i="5" s="1"/>
  <c r="F163" i="5"/>
  <c r="Q163" i="5" s="1"/>
  <c r="F151" i="5"/>
  <c r="Q151" i="5" s="1"/>
  <c r="F102" i="5"/>
  <c r="F63" i="5"/>
  <c r="F165" i="5"/>
  <c r="Q165" i="5" s="1"/>
  <c r="F104" i="5"/>
  <c r="F65" i="5"/>
  <c r="D140" i="5"/>
  <c r="M140" i="5" s="1"/>
  <c r="D136" i="5"/>
  <c r="U136" i="5" s="1"/>
  <c r="D176" i="5"/>
  <c r="U176" i="5" s="1"/>
  <c r="D247" i="5"/>
  <c r="U247" i="5" s="1"/>
  <c r="D137" i="5"/>
  <c r="U137" i="5" s="1"/>
  <c r="F155" i="5"/>
  <c r="Q155" i="5" s="1"/>
  <c r="F153" i="5"/>
  <c r="Q153" i="5" s="1"/>
  <c r="F98" i="5"/>
  <c r="F56" i="5"/>
  <c r="F44" i="5"/>
  <c r="Q44" i="5" s="1"/>
  <c r="F218" i="5"/>
  <c r="Q218" i="5" s="1"/>
  <c r="F216" i="5"/>
  <c r="Q216" i="5" s="1"/>
  <c r="F214" i="5"/>
  <c r="Q214" i="5" s="1"/>
  <c r="F212" i="5"/>
  <c r="Q212" i="5" s="1"/>
  <c r="F210" i="5"/>
  <c r="Q210" i="5" s="1"/>
  <c r="F208" i="5"/>
  <c r="Q208" i="5" s="1"/>
  <c r="F206" i="5"/>
  <c r="Q206" i="5" s="1"/>
  <c r="F204" i="5"/>
  <c r="Q204" i="5" s="1"/>
  <c r="F202" i="5"/>
  <c r="Q202" i="5" s="1"/>
  <c r="F175" i="5"/>
  <c r="Q175" i="5" s="1"/>
  <c r="F162" i="5"/>
  <c r="Q162" i="5" s="1"/>
  <c r="F160" i="5"/>
  <c r="Q160" i="5" s="1"/>
  <c r="F158" i="5"/>
  <c r="Q158" i="5" s="1"/>
  <c r="F156" i="5"/>
  <c r="Q156" i="5" s="1"/>
  <c r="F154" i="5"/>
  <c r="Q154" i="5" s="1"/>
  <c r="F152" i="5"/>
  <c r="Q152" i="5" s="1"/>
  <c r="F99" i="5"/>
  <c r="F45" i="5"/>
  <c r="Q45" i="5" s="1"/>
  <c r="F200" i="5"/>
  <c r="Q200" i="5" s="1"/>
  <c r="F173" i="5"/>
  <c r="Q173" i="5" s="1"/>
  <c r="F150" i="5"/>
  <c r="Q150" i="5" s="1"/>
  <c r="F148" i="5"/>
  <c r="Q148" i="5" s="1"/>
  <c r="F146" i="5"/>
  <c r="Q146" i="5" s="1"/>
  <c r="F144" i="5"/>
  <c r="Q144" i="5" s="1"/>
  <c r="F142" i="5"/>
  <c r="Q142" i="5" s="1"/>
  <c r="F140" i="5"/>
  <c r="F138" i="5"/>
  <c r="Q138" i="5" s="1"/>
  <c r="F136" i="5"/>
  <c r="F134" i="5"/>
  <c r="Q134" i="5" s="1"/>
  <c r="F132" i="5"/>
  <c r="Q132" i="5" s="1"/>
  <c r="F130" i="5"/>
  <c r="Q130" i="5" s="1"/>
  <c r="F128" i="5"/>
  <c r="Q128" i="5" s="1"/>
  <c r="F126" i="5"/>
  <c r="Q126" i="5" s="1"/>
  <c r="F124" i="5"/>
  <c r="Q124" i="5" s="1"/>
  <c r="F122" i="5"/>
  <c r="F120" i="5"/>
  <c r="F118" i="5"/>
  <c r="F116" i="5"/>
  <c r="F114" i="5"/>
  <c r="F97" i="5"/>
  <c r="F59" i="5"/>
  <c r="F57" i="5"/>
  <c r="F52" i="5"/>
  <c r="F249" i="5"/>
  <c r="Q249" i="5" s="1"/>
  <c r="F247" i="5"/>
  <c r="F245" i="5"/>
  <c r="Q245" i="5" s="1"/>
  <c r="F243" i="5"/>
  <c r="Q243" i="5" s="1"/>
  <c r="F241" i="5"/>
  <c r="Q241" i="5" s="1"/>
  <c r="F239" i="5"/>
  <c r="Q239" i="5" s="1"/>
  <c r="F198" i="5"/>
  <c r="Q198" i="5" s="1"/>
  <c r="F196" i="5"/>
  <c r="Q196" i="5" s="1"/>
  <c r="F194" i="5"/>
  <c r="Q194" i="5" s="1"/>
  <c r="F171" i="5"/>
  <c r="Q171" i="5" s="1"/>
  <c r="F112" i="5"/>
  <c r="F95" i="5"/>
  <c r="F93" i="5"/>
  <c r="F91" i="5"/>
  <c r="F89" i="5"/>
  <c r="F87" i="5"/>
  <c r="F85" i="5"/>
  <c r="F83" i="5"/>
  <c r="F81" i="5"/>
  <c r="F79" i="5"/>
  <c r="F77" i="5"/>
  <c r="F75" i="5"/>
  <c r="F73" i="5"/>
  <c r="F71" i="5"/>
  <c r="F69" i="5"/>
  <c r="F67" i="5"/>
  <c r="F54" i="5"/>
  <c r="F49" i="5"/>
  <c r="Q49" i="5" s="1"/>
  <c r="F201" i="5"/>
  <c r="Q201" i="5" s="1"/>
  <c r="F174" i="5"/>
  <c r="Q174" i="5" s="1"/>
  <c r="F149" i="5"/>
  <c r="Q149" i="5" s="1"/>
  <c r="F147" i="5"/>
  <c r="Q147" i="5" s="1"/>
  <c r="F145" i="5"/>
  <c r="Q145" i="5" s="1"/>
  <c r="F143" i="5"/>
  <c r="Q143" i="5" s="1"/>
  <c r="F141" i="5"/>
  <c r="Q141" i="5" s="1"/>
  <c r="F139" i="5"/>
  <c r="Q139" i="5" s="1"/>
  <c r="F137" i="5"/>
  <c r="Q137" i="5" s="1"/>
  <c r="F135" i="5"/>
  <c r="Q135" i="5" s="1"/>
  <c r="F133" i="5"/>
  <c r="Q133" i="5" s="1"/>
  <c r="F131" i="5"/>
  <c r="Q131" i="5" s="1"/>
  <c r="F129" i="5"/>
  <c r="Q129" i="5" s="1"/>
  <c r="F127" i="5"/>
  <c r="Q127" i="5" s="1"/>
  <c r="F125" i="5"/>
  <c r="Q125" i="5" s="1"/>
  <c r="F123" i="5"/>
  <c r="Q123" i="5" s="1"/>
  <c r="F121" i="5"/>
  <c r="F119" i="5"/>
  <c r="F117" i="5"/>
  <c r="F115" i="5"/>
  <c r="F113" i="5"/>
  <c r="F96" i="5"/>
  <c r="F58" i="5"/>
  <c r="F53" i="5"/>
  <c r="F46" i="5"/>
  <c r="Q46" i="5" s="1"/>
  <c r="F41" i="5"/>
  <c r="Q41" i="5" s="1"/>
  <c r="F100" i="5"/>
  <c r="F34" i="5"/>
  <c r="Q34" i="5" s="1"/>
  <c r="F250" i="5"/>
  <c r="Q250" i="5" s="1"/>
  <c r="F248" i="5"/>
  <c r="F246" i="5"/>
  <c r="Q246" i="5" s="1"/>
  <c r="F244" i="5"/>
  <c r="Q244" i="5" s="1"/>
  <c r="F242" i="5"/>
  <c r="Q242" i="5" s="1"/>
  <c r="F240" i="5"/>
  <c r="Q240" i="5" s="1"/>
  <c r="F238" i="5"/>
  <c r="Q238" i="5" s="1"/>
  <c r="F199" i="5"/>
  <c r="Q199" i="5" s="1"/>
  <c r="F197" i="5"/>
  <c r="Q197" i="5" s="1"/>
  <c r="F195" i="5"/>
  <c r="Q195" i="5" s="1"/>
  <c r="F172" i="5"/>
  <c r="Q172" i="5" s="1"/>
  <c r="F111" i="5"/>
  <c r="F94" i="5"/>
  <c r="F92" i="5"/>
  <c r="F90" i="5"/>
  <c r="F88" i="5"/>
  <c r="F86" i="5"/>
  <c r="F84" i="5"/>
  <c r="F82" i="5"/>
  <c r="F80" i="5"/>
  <c r="F78" i="5"/>
  <c r="F76" i="5"/>
  <c r="F74" i="5"/>
  <c r="F72" i="5"/>
  <c r="F70" i="5"/>
  <c r="F68" i="5"/>
  <c r="F66" i="5"/>
  <c r="F60" i="5"/>
  <c r="F48" i="5"/>
  <c r="Q48" i="5" s="1"/>
  <c r="F36" i="5"/>
  <c r="Q36" i="5" s="1"/>
  <c r="F32" i="5"/>
  <c r="Q32" i="5" s="1"/>
  <c r="F236" i="5"/>
  <c r="Q236" i="5" s="1"/>
  <c r="F234" i="5"/>
  <c r="Q234" i="5" s="1"/>
  <c r="F232" i="5"/>
  <c r="Q232" i="5" s="1"/>
  <c r="F230" i="5"/>
  <c r="Q230" i="5" s="1"/>
  <c r="F228" i="5"/>
  <c r="Q228" i="5" s="1"/>
  <c r="F226" i="5"/>
  <c r="Q226" i="5" s="1"/>
  <c r="F224" i="5"/>
  <c r="Q224" i="5" s="1"/>
  <c r="F222" i="5"/>
  <c r="Q222" i="5" s="1"/>
  <c r="F220" i="5"/>
  <c r="Q220" i="5" s="1"/>
  <c r="F193" i="5"/>
  <c r="Q193" i="5" s="1"/>
  <c r="F191" i="5"/>
  <c r="Q191" i="5" s="1"/>
  <c r="F189" i="5"/>
  <c r="Q189" i="5" s="1"/>
  <c r="F187" i="5"/>
  <c r="Q187" i="5" s="1"/>
  <c r="F185" i="5"/>
  <c r="Q185" i="5" s="1"/>
  <c r="F183" i="5"/>
  <c r="Q183" i="5" s="1"/>
  <c r="F181" i="5"/>
  <c r="Q181" i="5" s="1"/>
  <c r="F179" i="5"/>
  <c r="Q179" i="5" s="1"/>
  <c r="F177" i="5"/>
  <c r="Q177" i="5" s="1"/>
  <c r="F170" i="5"/>
  <c r="Q170" i="5" s="1"/>
  <c r="F168" i="5"/>
  <c r="Q168" i="5" s="1"/>
  <c r="F166" i="5"/>
  <c r="Q166" i="5" s="1"/>
  <c r="F164" i="5"/>
  <c r="Q164" i="5" s="1"/>
  <c r="F109" i="5"/>
  <c r="F107" i="5"/>
  <c r="F105" i="5"/>
  <c r="F103" i="5"/>
  <c r="F101" i="5"/>
  <c r="F64" i="5"/>
  <c r="F62" i="5"/>
  <c r="C224" i="5"/>
  <c r="D225" i="5" s="1"/>
  <c r="C31" i="5"/>
  <c r="C32" i="5" s="1"/>
  <c r="C33" i="5" s="1"/>
  <c r="C34" i="5" s="1"/>
  <c r="C198" i="5"/>
  <c r="D198" i="5" s="1"/>
  <c r="D188" i="5"/>
  <c r="M188" i="5" s="1"/>
  <c r="F50" i="5"/>
  <c r="Q50" i="5" s="1"/>
  <c r="F43" i="5"/>
  <c r="Q43" i="5" s="1"/>
  <c r="F38" i="5"/>
  <c r="Q38" i="5" s="1"/>
  <c r="D168" i="5"/>
  <c r="M168" i="5" s="1"/>
  <c r="F39" i="5"/>
  <c r="Q39" i="5" s="1"/>
  <c r="F42" i="5"/>
  <c r="Q42" i="5" s="1"/>
  <c r="F37" i="5"/>
  <c r="Q37" i="5" s="1"/>
  <c r="F35" i="5"/>
  <c r="Q35" i="5" s="1"/>
  <c r="F55" i="5"/>
  <c r="F47" i="5"/>
  <c r="Q47" i="5" s="1"/>
  <c r="F40" i="5"/>
  <c r="Q40" i="5" s="1"/>
  <c r="F33" i="5"/>
  <c r="Q33" i="5" s="1"/>
  <c r="C248" i="5"/>
  <c r="D248" i="5" s="1"/>
  <c r="U248" i="5" s="1"/>
  <c r="D192" i="5"/>
  <c r="U192" i="5" s="1"/>
  <c r="D180" i="5"/>
  <c r="M180" i="5" s="1"/>
  <c r="D130" i="5"/>
  <c r="M130" i="5" s="1"/>
  <c r="D129" i="5"/>
  <c r="U129" i="5" s="1"/>
  <c r="C126" i="5"/>
  <c r="D126" i="5" s="1"/>
  <c r="D184" i="5"/>
  <c r="M184" i="5" s="1"/>
  <c r="D182" i="5"/>
  <c r="U182" i="5" s="1"/>
  <c r="D178" i="5"/>
  <c r="M178" i="5" s="1"/>
  <c r="D172" i="5"/>
  <c r="M172" i="5" s="1"/>
  <c r="C133" i="5"/>
  <c r="D133" i="5" s="1"/>
  <c r="O60" i="5"/>
  <c r="O59" i="5"/>
  <c r="O56" i="5"/>
  <c r="O54" i="5"/>
  <c r="O53" i="5"/>
  <c r="O51" i="5"/>
  <c r="O49" i="5"/>
  <c r="O46" i="5"/>
  <c r="O45" i="5"/>
  <c r="O43" i="5"/>
  <c r="O41" i="5"/>
  <c r="O35" i="5"/>
  <c r="D125" i="5"/>
  <c r="U125" i="5" s="1"/>
  <c r="D170" i="5"/>
  <c r="M170" i="5" s="1"/>
  <c r="B52" i="5"/>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D124" i="5"/>
  <c r="C244" i="5"/>
  <c r="D244" i="5" s="1"/>
  <c r="C228" i="5"/>
  <c r="D229" i="5" s="1"/>
  <c r="C212" i="5"/>
  <c r="D212" i="5" s="1"/>
  <c r="C196" i="5"/>
  <c r="D197" i="5" s="1"/>
  <c r="C189" i="5"/>
  <c r="D189" i="5" s="1"/>
  <c r="U189" i="5" s="1"/>
  <c r="C173" i="5"/>
  <c r="D174" i="5" s="1"/>
  <c r="M174" i="5" s="1"/>
  <c r="C157" i="5"/>
  <c r="D158" i="5" s="1"/>
  <c r="C141" i="5"/>
  <c r="D141" i="5" s="1"/>
  <c r="C127" i="5"/>
  <c r="D128" i="5" s="1"/>
  <c r="U128" i="5" s="1"/>
  <c r="D186" i="5"/>
  <c r="M186" i="5" s="1"/>
  <c r="D246" i="5"/>
  <c r="D238" i="5"/>
  <c r="D237" i="5"/>
  <c r="D230" i="5"/>
  <c r="D243" i="5"/>
  <c r="D236" i="5"/>
  <c r="D235" i="5"/>
  <c r="D227" i="5"/>
  <c r="D219" i="5"/>
  <c r="D220" i="5"/>
  <c r="D211" i="5"/>
  <c r="D203" i="5"/>
  <c r="D204" i="5"/>
  <c r="D195" i="5"/>
  <c r="D226" i="5"/>
  <c r="D218" i="5"/>
  <c r="D217" i="5"/>
  <c r="D210" i="5"/>
  <c r="D209" i="5"/>
  <c r="D202" i="5"/>
  <c r="D201" i="5"/>
  <c r="D194" i="5"/>
  <c r="D193" i="5"/>
  <c r="D250" i="5"/>
  <c r="D242" i="5"/>
  <c r="D241" i="5"/>
  <c r="D234" i="5"/>
  <c r="D233" i="5"/>
  <c r="D240" i="5"/>
  <c r="D239" i="5"/>
  <c r="D231" i="5"/>
  <c r="D232" i="5"/>
  <c r="D223" i="5"/>
  <c r="D215" i="5"/>
  <c r="D216" i="5"/>
  <c r="D207" i="5"/>
  <c r="D208" i="5"/>
  <c r="D200" i="5"/>
  <c r="D222" i="5"/>
  <c r="D221" i="5"/>
  <c r="D214" i="5"/>
  <c r="D206" i="5"/>
  <c r="D205"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F30" i="5"/>
  <c r="O31" i="5"/>
  <c r="O36" i="5"/>
  <c r="Q73" i="5" l="1"/>
  <c r="Q72" i="5"/>
  <c r="Q68" i="5"/>
  <c r="Q84" i="5"/>
  <c r="Q67" i="5"/>
  <c r="Q96" i="5"/>
  <c r="Q103" i="5"/>
  <c r="Q54" i="5"/>
  <c r="Q106" i="5"/>
  <c r="C113" i="5"/>
  <c r="B114" i="5"/>
  <c r="Q113" i="5"/>
  <c r="Q112" i="5"/>
  <c r="Q111" i="5"/>
  <c r="Q110" i="5"/>
  <c r="Q109" i="5"/>
  <c r="Q108" i="5"/>
  <c r="Q107" i="5"/>
  <c r="Q105" i="5"/>
  <c r="Q104" i="5"/>
  <c r="Q102" i="5"/>
  <c r="Q101" i="5"/>
  <c r="Q100" i="5"/>
  <c r="Q99" i="5"/>
  <c r="Q98" i="5"/>
  <c r="Q97" i="5"/>
  <c r="Q95" i="5"/>
  <c r="Q94" i="5"/>
  <c r="Q93" i="5"/>
  <c r="Q92" i="5"/>
  <c r="Q91" i="5"/>
  <c r="Q90" i="5"/>
  <c r="Q89" i="5"/>
  <c r="Q88" i="5"/>
  <c r="Q87" i="5"/>
  <c r="Q85" i="5"/>
  <c r="Q83" i="5"/>
  <c r="Q81" i="5"/>
  <c r="Q80" i="5"/>
  <c r="Q79" i="5"/>
  <c r="Q78" i="5"/>
  <c r="Q77" i="5"/>
  <c r="Q76" i="5"/>
  <c r="Q74" i="5"/>
  <c r="Q75" i="5"/>
  <c r="Q71" i="5"/>
  <c r="Q70" i="5"/>
  <c r="Q69" i="5"/>
  <c r="Q64" i="5"/>
  <c r="Q65" i="5"/>
  <c r="Q63" i="5"/>
  <c r="Q62" i="5"/>
  <c r="Q61" i="5"/>
  <c r="Q60" i="5"/>
  <c r="Q59" i="5"/>
  <c r="Q58" i="5"/>
  <c r="Q57" i="5"/>
  <c r="Q56" i="5"/>
  <c r="Q55" i="5"/>
  <c r="Q53" i="5"/>
  <c r="I136" i="5"/>
  <c r="D224" i="5"/>
  <c r="I224" i="5" s="1"/>
  <c r="M129" i="5"/>
  <c r="M137" i="5"/>
  <c r="D249" i="5"/>
  <c r="I249" i="5" s="1"/>
  <c r="I188" i="5"/>
  <c r="C35" i="5"/>
  <c r="D35" i="5" s="1"/>
  <c r="U35" i="5" s="1"/>
  <c r="U184" i="5"/>
  <c r="V184" i="5" s="1"/>
  <c r="I137" i="5"/>
  <c r="I180" i="5"/>
  <c r="U174" i="5"/>
  <c r="V174" i="5" s="1"/>
  <c r="M247" i="5"/>
  <c r="U140" i="5"/>
  <c r="V140" i="5" s="1"/>
  <c r="D34" i="5"/>
  <c r="U34" i="5" s="1"/>
  <c r="V34" i="5" s="1"/>
  <c r="U130" i="5"/>
  <c r="V130" i="5" s="1"/>
  <c r="M176" i="5"/>
  <c r="I176" i="5"/>
  <c r="I184" i="5"/>
  <c r="I247" i="5"/>
  <c r="Q82" i="5"/>
  <c r="Q66" i="5"/>
  <c r="I178" i="5"/>
  <c r="Q136" i="5"/>
  <c r="V136" i="5"/>
  <c r="D157" i="5"/>
  <c r="U157" i="5" s="1"/>
  <c r="D33" i="5"/>
  <c r="U33" i="5" s="1"/>
  <c r="V33" i="5" s="1"/>
  <c r="I168" i="5"/>
  <c r="U186" i="5"/>
  <c r="V186" i="5" s="1"/>
  <c r="D228" i="5"/>
  <c r="U228" i="5" s="1"/>
  <c r="M136" i="5"/>
  <c r="D199" i="5"/>
  <c r="U199" i="5" s="1"/>
  <c r="I140" i="5"/>
  <c r="I129" i="5"/>
  <c r="I125" i="5"/>
  <c r="I248" i="5"/>
  <c r="M192" i="5"/>
  <c r="D32" i="5"/>
  <c r="I32" i="5" s="1"/>
  <c r="U168" i="5"/>
  <c r="V168" i="5" s="1"/>
  <c r="D31" i="5"/>
  <c r="I31" i="5" s="1"/>
  <c r="Q86" i="5"/>
  <c r="I130" i="5"/>
  <c r="Q248" i="5"/>
  <c r="V128" i="5"/>
  <c r="Q247" i="5"/>
  <c r="Q140" i="5"/>
  <c r="I124" i="5"/>
  <c r="D245" i="5"/>
  <c r="U245" i="5" s="1"/>
  <c r="U180" i="5"/>
  <c r="V180" i="5" s="1"/>
  <c r="I174" i="5"/>
  <c r="I192" i="5"/>
  <c r="U188" i="5"/>
  <c r="V188" i="5" s="1"/>
  <c r="D173" i="5"/>
  <c r="M173" i="5" s="1"/>
  <c r="M125" i="5"/>
  <c r="U172" i="5"/>
  <c r="V172" i="5" s="1"/>
  <c r="I182" i="5"/>
  <c r="I172" i="5"/>
  <c r="M182" i="5"/>
  <c r="M248" i="5"/>
  <c r="U178" i="5"/>
  <c r="V178" i="5" s="1"/>
  <c r="M128" i="5"/>
  <c r="I128" i="5"/>
  <c r="D127" i="5"/>
  <c r="D213" i="5"/>
  <c r="M213" i="5" s="1"/>
  <c r="M133" i="5"/>
  <c r="I133" i="5"/>
  <c r="U133" i="5"/>
  <c r="V133" i="5" s="1"/>
  <c r="I186" i="5"/>
  <c r="M141" i="5"/>
  <c r="I141" i="5"/>
  <c r="I170" i="5"/>
  <c r="Q52" i="5"/>
  <c r="U141" i="5"/>
  <c r="V141" i="5" s="1"/>
  <c r="U124" i="5"/>
  <c r="V124" i="5" s="1"/>
  <c r="M124" i="5"/>
  <c r="U170" i="5"/>
  <c r="V170" i="5" s="1"/>
  <c r="D196" i="5"/>
  <c r="U196" i="5" s="1"/>
  <c r="M189" i="5"/>
  <c r="I189" i="5"/>
  <c r="D131" i="5"/>
  <c r="M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I239" i="5"/>
  <c r="U239" i="5"/>
  <c r="M239" i="5"/>
  <c r="I233" i="5"/>
  <c r="M233" i="5"/>
  <c r="U233" i="5"/>
  <c r="I250" i="5"/>
  <c r="M250" i="5"/>
  <c r="U250" i="5"/>
  <c r="U193" i="5"/>
  <c r="I193" i="5"/>
  <c r="M193" i="5"/>
  <c r="U209" i="5"/>
  <c r="I209" i="5"/>
  <c r="M209" i="5"/>
  <c r="U225" i="5"/>
  <c r="M225" i="5"/>
  <c r="I225" i="5"/>
  <c r="I203" i="5"/>
  <c r="M203" i="5"/>
  <c r="U203" i="5"/>
  <c r="I219" i="5"/>
  <c r="M219" i="5"/>
  <c r="U219" i="5"/>
  <c r="U236" i="5"/>
  <c r="I236" i="5"/>
  <c r="M236" i="5"/>
  <c r="I230" i="5"/>
  <c r="M230" i="5"/>
  <c r="U230" i="5"/>
  <c r="I246" i="5"/>
  <c r="M246" i="5"/>
  <c r="U246" i="5"/>
  <c r="U126" i="5"/>
  <c r="M126" i="5"/>
  <c r="I126" i="5"/>
  <c r="I158" i="5"/>
  <c r="M158" i="5"/>
  <c r="U158"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92" i="5"/>
  <c r="I215" i="5"/>
  <c r="M215" i="5"/>
  <c r="U215" i="5"/>
  <c r="U231" i="5"/>
  <c r="I231" i="5"/>
  <c r="M231" i="5"/>
  <c r="I242" i="5"/>
  <c r="M242" i="5"/>
  <c r="U242"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U205" i="5"/>
  <c r="I205" i="5"/>
  <c r="M205" i="5"/>
  <c r="U221" i="5"/>
  <c r="I221" i="5"/>
  <c r="M221" i="5"/>
  <c r="V182" i="5"/>
  <c r="U200" i="5"/>
  <c r="I200" i="5"/>
  <c r="M200" i="5"/>
  <c r="U216" i="5"/>
  <c r="I216" i="5"/>
  <c r="M216" i="5"/>
  <c r="U232" i="5"/>
  <c r="I232" i="5"/>
  <c r="M232" i="5"/>
  <c r="V248" i="5"/>
  <c r="M241" i="5"/>
  <c r="I241" i="5"/>
  <c r="U241" i="5"/>
  <c r="V247" i="5"/>
  <c r="V176" i="5"/>
  <c r="U201" i="5"/>
  <c r="I201" i="5"/>
  <c r="M201" i="5"/>
  <c r="U217" i="5"/>
  <c r="I217" i="5"/>
  <c r="M217" i="5"/>
  <c r="I195" i="5"/>
  <c r="M195" i="5"/>
  <c r="U195" i="5"/>
  <c r="I211" i="5"/>
  <c r="M211" i="5"/>
  <c r="U211" i="5"/>
  <c r="U243" i="5"/>
  <c r="I243" i="5"/>
  <c r="M243" i="5"/>
  <c r="I238" i="5"/>
  <c r="M238" i="5"/>
  <c r="U238" i="5"/>
  <c r="V137"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V129" i="5"/>
  <c r="U156" i="5"/>
  <c r="I156" i="5"/>
  <c r="M156"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M34" i="5" l="1"/>
  <c r="I34" i="5"/>
  <c r="U31" i="5"/>
  <c r="V31" i="5" s="1"/>
  <c r="C114" i="5"/>
  <c r="D114" i="5" s="1"/>
  <c r="B115" i="5"/>
  <c r="B116" i="5" s="1"/>
  <c r="B117" i="5" s="1"/>
  <c r="B118" i="5" s="1"/>
  <c r="B119" i="5" s="1"/>
  <c r="B120" i="5" s="1"/>
  <c r="B121" i="5" s="1"/>
  <c r="B122" i="5" s="1"/>
  <c r="Q114" i="5"/>
  <c r="M224" i="5"/>
  <c r="U224" i="5"/>
  <c r="V224" i="5" s="1"/>
  <c r="M199" i="5"/>
  <c r="M157" i="5"/>
  <c r="I131" i="5"/>
  <c r="I245" i="5"/>
  <c r="I157" i="5"/>
  <c r="I199" i="5"/>
  <c r="U249" i="5"/>
  <c r="V249" i="5" s="1"/>
  <c r="M249" i="5"/>
  <c r="I173" i="5"/>
  <c r="M35" i="5"/>
  <c r="C36" i="5"/>
  <c r="M228" i="5"/>
  <c r="I228" i="5"/>
  <c r="I35" i="5"/>
  <c r="U213" i="5"/>
  <c r="V213" i="5" s="1"/>
  <c r="U131" i="5"/>
  <c r="V131" i="5" s="1"/>
  <c r="M196" i="5"/>
  <c r="I33" i="5"/>
  <c r="M33" i="5"/>
  <c r="I196" i="5"/>
  <c r="U173" i="5"/>
  <c r="V173" i="5" s="1"/>
  <c r="M31" i="5"/>
  <c r="M32" i="5"/>
  <c r="U32" i="5"/>
  <c r="V32" i="5" s="1"/>
  <c r="M245" i="5"/>
  <c r="I213" i="5"/>
  <c r="U127" i="5"/>
  <c r="V127" i="5" s="1"/>
  <c r="M127" i="5"/>
  <c r="I127" i="5"/>
  <c r="V223" i="5"/>
  <c r="I190" i="5"/>
  <c r="U190" i="5"/>
  <c r="M190" i="5"/>
  <c r="V181" i="5"/>
  <c r="I143" i="5"/>
  <c r="U143" i="5"/>
  <c r="M143" i="5"/>
  <c r="I135" i="5"/>
  <c r="M135" i="5"/>
  <c r="U135" i="5"/>
  <c r="V243" i="5"/>
  <c r="V228" i="5"/>
  <c r="V216" i="5"/>
  <c r="V159" i="5"/>
  <c r="V235" i="5"/>
  <c r="V218" i="5"/>
  <c r="V163" i="5"/>
  <c r="V230" i="5"/>
  <c r="V219" i="5"/>
  <c r="V203" i="5"/>
  <c r="V225" i="5"/>
  <c r="V209" i="5"/>
  <c r="V193" i="5"/>
  <c r="V233" i="5"/>
  <c r="V208" i="5"/>
  <c r="V194" i="5"/>
  <c r="V214" i="5"/>
  <c r="V183" i="5"/>
  <c r="M138" i="5"/>
  <c r="I138" i="5"/>
  <c r="U138" i="5"/>
  <c r="V244" i="5"/>
  <c r="V196" i="5"/>
  <c r="V210" i="5"/>
  <c r="V240" i="5"/>
  <c r="V198" i="5"/>
  <c r="V175" i="5"/>
  <c r="V160" i="5"/>
  <c r="V144" i="5"/>
  <c r="V166" i="5"/>
  <c r="M142" i="5"/>
  <c r="I142" i="5"/>
  <c r="U142" i="5"/>
  <c r="M134" i="5"/>
  <c r="I134" i="5"/>
  <c r="U134" i="5"/>
  <c r="V211" i="5"/>
  <c r="V195" i="5"/>
  <c r="V241" i="5"/>
  <c r="V232" i="5"/>
  <c r="V154" i="5"/>
  <c r="V145" i="5"/>
  <c r="V169" i="5"/>
  <c r="V245"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151" i="5"/>
  <c r="V35" i="5"/>
  <c r="V226" i="5"/>
  <c r="V238" i="5"/>
  <c r="V217" i="5"/>
  <c r="V201" i="5"/>
  <c r="V221" i="5"/>
  <c r="V205" i="5"/>
  <c r="V157" i="5"/>
  <c r="V161" i="5"/>
  <c r="V185" i="5"/>
  <c r="V220" i="5"/>
  <c r="V231" i="5"/>
  <c r="V222" i="5"/>
  <c r="V179" i="5"/>
  <c r="V158" i="5"/>
  <c r="V239" i="5"/>
  <c r="V197" i="5"/>
  <c r="V149" i="5"/>
  <c r="V167" i="5"/>
  <c r="U114" i="5" l="1"/>
  <c r="V114" i="5" s="1"/>
  <c r="I114" i="5"/>
  <c r="M114" i="5"/>
  <c r="C122" i="5"/>
  <c r="D123" i="5" s="1"/>
  <c r="Q122" i="5"/>
  <c r="C121" i="5"/>
  <c r="Q121" i="5"/>
  <c r="C120" i="5"/>
  <c r="Q120" i="5"/>
  <c r="C119" i="5"/>
  <c r="Q119" i="5"/>
  <c r="C118" i="5"/>
  <c r="Q118" i="5"/>
  <c r="C117" i="5"/>
  <c r="Q117" i="5"/>
  <c r="C116" i="5"/>
  <c r="Q116" i="5"/>
  <c r="C115" i="5"/>
  <c r="Q115" i="5"/>
  <c r="C37" i="5"/>
  <c r="D37" i="5" s="1"/>
  <c r="M37" i="5" s="1"/>
  <c r="D36" i="5"/>
  <c r="I36" i="5" s="1"/>
  <c r="V142" i="5"/>
  <c r="V143" i="5"/>
  <c r="V191" i="5"/>
  <c r="V134" i="5"/>
  <c r="V138" i="5"/>
  <c r="V190" i="5"/>
  <c r="V139" i="5"/>
  <c r="V135" i="5"/>
  <c r="U36" i="5" l="1"/>
  <c r="V36" i="5" s="1"/>
  <c r="B15" i="5"/>
  <c r="R55" i="5" s="1"/>
  <c r="M36" i="5"/>
  <c r="D117" i="5"/>
  <c r="U117" i="5" s="1"/>
  <c r="V117" i="5" s="1"/>
  <c r="D121" i="5"/>
  <c r="M121" i="5" s="1"/>
  <c r="D116" i="5"/>
  <c r="U116" i="5" s="1"/>
  <c r="V116" i="5" s="1"/>
  <c r="D120" i="5"/>
  <c r="U120" i="5" s="1"/>
  <c r="V120" i="5" s="1"/>
  <c r="D119" i="5"/>
  <c r="U119" i="5" s="1"/>
  <c r="V119" i="5" s="1"/>
  <c r="D118" i="5"/>
  <c r="U118" i="5" s="1"/>
  <c r="V118" i="5" s="1"/>
  <c r="D122" i="5"/>
  <c r="M122" i="5" s="1"/>
  <c r="D115" i="5"/>
  <c r="I115" i="5" s="1"/>
  <c r="M123" i="5"/>
  <c r="U123" i="5"/>
  <c r="V123" i="5" s="1"/>
  <c r="I123" i="5"/>
  <c r="C38" i="5"/>
  <c r="U37" i="5"/>
  <c r="V37" i="5" s="1"/>
  <c r="I37" i="5"/>
  <c r="U115" i="5" l="1"/>
  <c r="V115" i="5" s="1"/>
  <c r="M117" i="5"/>
  <c r="M115" i="5"/>
  <c r="R159" i="5"/>
  <c r="R34" i="5"/>
  <c r="R174" i="5"/>
  <c r="S193" i="5"/>
  <c r="T130" i="5"/>
  <c r="R191" i="5"/>
  <c r="R114" i="5"/>
  <c r="S65" i="5"/>
  <c r="T241" i="5"/>
  <c r="R104" i="5"/>
  <c r="T144" i="5"/>
  <c r="S219" i="5"/>
  <c r="R69" i="5"/>
  <c r="S92" i="5"/>
  <c r="R229" i="5"/>
  <c r="R231" i="5"/>
  <c r="T155" i="5"/>
  <c r="T233" i="5"/>
  <c r="R220" i="5"/>
  <c r="R37" i="5"/>
  <c r="T92" i="5"/>
  <c r="S119" i="5"/>
  <c r="S223" i="5"/>
  <c r="S151" i="5"/>
  <c r="T227" i="5"/>
  <c r="T182" i="5"/>
  <c r="R152" i="5"/>
  <c r="R110" i="5"/>
  <c r="S99" i="5"/>
  <c r="S73" i="5"/>
  <c r="T133" i="5"/>
  <c r="T215" i="5"/>
  <c r="T51" i="5"/>
  <c r="R125" i="5"/>
  <c r="S72" i="5"/>
  <c r="T71" i="5"/>
  <c r="R218" i="5"/>
  <c r="R193" i="5"/>
  <c r="S153" i="5"/>
  <c r="T117" i="5"/>
  <c r="S170" i="5"/>
  <c r="R54" i="5"/>
  <c r="T171" i="5"/>
  <c r="S239" i="5"/>
  <c r="T119" i="5"/>
  <c r="T134" i="5"/>
  <c r="R154" i="5"/>
  <c r="R48" i="5"/>
  <c r="T34" i="5"/>
  <c r="T41" i="5"/>
  <c r="S89" i="5"/>
  <c r="R239" i="5"/>
  <c r="S60" i="5"/>
  <c r="R237" i="5"/>
  <c r="R33" i="5"/>
  <c r="R172" i="5"/>
  <c r="S41" i="5"/>
  <c r="T141" i="5"/>
  <c r="T156" i="5"/>
  <c r="T146" i="5"/>
  <c r="R79" i="5"/>
  <c r="R101" i="5"/>
  <c r="R78" i="5"/>
  <c r="I117" i="5"/>
  <c r="S61" i="5"/>
  <c r="S109" i="5"/>
  <c r="T167" i="5"/>
  <c r="S46" i="5"/>
  <c r="T114" i="5"/>
  <c r="T89" i="5"/>
  <c r="S48" i="5"/>
  <c r="S128" i="5"/>
  <c r="T33" i="5"/>
  <c r="T200" i="5"/>
  <c r="R41" i="5"/>
  <c r="T220" i="5"/>
  <c r="T90" i="5"/>
  <c r="T120" i="5"/>
  <c r="T164" i="5"/>
  <c r="T159" i="5"/>
  <c r="S33" i="5"/>
  <c r="S85" i="5"/>
  <c r="T186" i="5"/>
  <c r="R32" i="5"/>
  <c r="S132" i="5"/>
  <c r="T86" i="5"/>
  <c r="T188" i="5"/>
  <c r="R182" i="5"/>
  <c r="T112" i="5"/>
  <c r="R169" i="5"/>
  <c r="S180" i="5"/>
  <c r="S96" i="5"/>
  <c r="R44" i="5"/>
  <c r="R106" i="5"/>
  <c r="R77" i="5"/>
  <c r="R146" i="5"/>
  <c r="R123" i="5"/>
  <c r="R130" i="5"/>
  <c r="S44" i="5"/>
  <c r="R42" i="5"/>
  <c r="T64" i="5"/>
  <c r="T31" i="5"/>
  <c r="R149" i="5"/>
  <c r="T160" i="5"/>
  <c r="T109" i="5"/>
  <c r="R63" i="5"/>
  <c r="R90" i="5"/>
  <c r="T163" i="5"/>
  <c r="S192" i="5"/>
  <c r="S247" i="5"/>
  <c r="S198" i="5"/>
  <c r="R187" i="5"/>
  <c r="S232" i="5"/>
  <c r="S217" i="5"/>
  <c r="R108" i="5"/>
  <c r="T169" i="5"/>
  <c r="R235" i="5"/>
  <c r="S165" i="5"/>
  <c r="S140" i="5"/>
  <c r="R243" i="5"/>
  <c r="T224" i="5"/>
  <c r="R189" i="5"/>
  <c r="T148" i="5"/>
  <c r="R111" i="5"/>
  <c r="S149" i="5"/>
  <c r="R148" i="5"/>
  <c r="T173" i="5"/>
  <c r="R145" i="5"/>
  <c r="S56" i="5"/>
  <c r="S249" i="5"/>
  <c r="S211" i="5"/>
  <c r="S47" i="5"/>
  <c r="R116" i="5"/>
  <c r="S189" i="5"/>
  <c r="S145" i="5"/>
  <c r="R177" i="5"/>
  <c r="S201" i="5"/>
  <c r="R186" i="5"/>
  <c r="T201" i="5"/>
  <c r="S126" i="5"/>
  <c r="R206" i="5"/>
  <c r="S200" i="5"/>
  <c r="T67" i="5"/>
  <c r="T47" i="5"/>
  <c r="R144" i="5"/>
  <c r="S120" i="5"/>
  <c r="S196" i="5"/>
  <c r="T55" i="5"/>
  <c r="T126" i="5"/>
  <c r="R178" i="5"/>
  <c r="T65" i="5"/>
  <c r="R57" i="5"/>
  <c r="T108" i="5"/>
  <c r="S235" i="5"/>
  <c r="T176" i="5"/>
  <c r="T198" i="5"/>
  <c r="S52" i="5"/>
  <c r="S229" i="5"/>
  <c r="R213" i="5"/>
  <c r="T187" i="5"/>
  <c r="R122" i="5"/>
  <c r="R67" i="5"/>
  <c r="T240" i="5"/>
  <c r="S172" i="5"/>
  <c r="T58" i="5"/>
  <c r="R184" i="5"/>
  <c r="T116" i="5"/>
  <c r="T211" i="5"/>
  <c r="T39" i="5"/>
  <c r="T191" i="5"/>
  <c r="T102" i="5"/>
  <c r="S137" i="5"/>
  <c r="T143" i="5"/>
  <c r="S55" i="5"/>
  <c r="T225" i="5"/>
  <c r="R222" i="5"/>
  <c r="R58" i="5"/>
  <c r="S42" i="5"/>
  <c r="T43" i="5"/>
  <c r="R100" i="5"/>
  <c r="R53" i="5"/>
  <c r="T85" i="5"/>
  <c r="S150" i="5"/>
  <c r="R194" i="5"/>
  <c r="S169" i="5"/>
  <c r="T106" i="5"/>
  <c r="R228" i="5"/>
  <c r="S222" i="5"/>
  <c r="T237" i="5"/>
  <c r="R50" i="5"/>
  <c r="R155" i="5"/>
  <c r="R212" i="5"/>
  <c r="T190" i="5"/>
  <c r="S94" i="5"/>
  <c r="T178" i="5"/>
  <c r="R175" i="5"/>
  <c r="T83" i="5"/>
  <c r="T219" i="5"/>
  <c r="R210" i="5"/>
  <c r="T206" i="5"/>
  <c r="S45" i="5"/>
  <c r="T181" i="5"/>
  <c r="T193" i="5"/>
  <c r="S142" i="5"/>
  <c r="S155" i="5"/>
  <c r="T45" i="5"/>
  <c r="T247" i="5"/>
  <c r="T76" i="5"/>
  <c r="S157" i="5"/>
  <c r="S127" i="5"/>
  <c r="T40" i="5"/>
  <c r="T248" i="5"/>
  <c r="T136" i="5"/>
  <c r="T99" i="5"/>
  <c r="S238" i="5"/>
  <c r="R66" i="5"/>
  <c r="T197" i="5"/>
  <c r="R134" i="5"/>
  <c r="R61" i="5"/>
  <c r="R31" i="5"/>
  <c r="T57" i="5"/>
  <c r="R224" i="5"/>
  <c r="R65" i="5"/>
  <c r="S63" i="5"/>
  <c r="S154" i="5"/>
  <c r="R242" i="5"/>
  <c r="R160" i="5"/>
  <c r="T140" i="5"/>
  <c r="R202" i="5"/>
  <c r="S121" i="5"/>
  <c r="S225" i="5"/>
  <c r="R127" i="5"/>
  <c r="S79" i="5"/>
  <c r="T110" i="5"/>
  <c r="R168" i="5"/>
  <c r="R126" i="5"/>
  <c r="T93" i="5"/>
  <c r="R219" i="5"/>
  <c r="S177" i="5"/>
  <c r="T101" i="5"/>
  <c r="T177" i="5"/>
  <c r="T49" i="5"/>
  <c r="S39" i="5"/>
  <c r="S161" i="5"/>
  <c r="T145" i="5"/>
  <c r="R162" i="5"/>
  <c r="R161" i="5"/>
  <c r="S202" i="5"/>
  <c r="T127" i="5"/>
  <c r="T72" i="5"/>
  <c r="S38" i="5"/>
  <c r="S136" i="5"/>
  <c r="R88" i="5"/>
  <c r="T208" i="5"/>
  <c r="T48" i="5"/>
  <c r="S141" i="5"/>
  <c r="R129" i="5"/>
  <c r="R99" i="5"/>
  <c r="R196" i="5"/>
  <c r="S175" i="5"/>
  <c r="T128" i="5"/>
  <c r="T185" i="5"/>
  <c r="S135" i="5"/>
  <c r="T68" i="5"/>
  <c r="T94" i="5"/>
  <c r="S34" i="5"/>
  <c r="T74" i="5"/>
  <c r="S171" i="5"/>
  <c r="S221" i="5"/>
  <c r="R221" i="5"/>
  <c r="R173" i="5"/>
  <c r="S203" i="5"/>
  <c r="R248" i="5"/>
  <c r="S69" i="5"/>
  <c r="T216" i="5"/>
  <c r="S246" i="5"/>
  <c r="T245" i="5"/>
  <c r="R85" i="5"/>
  <c r="S163" i="5"/>
  <c r="T88" i="5"/>
  <c r="T249" i="5"/>
  <c r="R200" i="5"/>
  <c r="S37" i="5"/>
  <c r="R226" i="5"/>
  <c r="R199" i="5"/>
  <c r="R119" i="5"/>
  <c r="R234" i="5"/>
  <c r="R62" i="5"/>
  <c r="T70" i="5"/>
  <c r="S182" i="5"/>
  <c r="T243" i="5"/>
  <c r="S43" i="5"/>
  <c r="T78" i="5"/>
  <c r="R205" i="5"/>
  <c r="T236" i="5"/>
  <c r="R250" i="5"/>
  <c r="S173" i="5"/>
  <c r="T196" i="5"/>
  <c r="S242" i="5"/>
  <c r="R181" i="5"/>
  <c r="T204" i="5"/>
  <c r="T66" i="5"/>
  <c r="S216" i="5"/>
  <c r="S111" i="5"/>
  <c r="T183" i="5"/>
  <c r="S102" i="5"/>
  <c r="T221" i="5"/>
  <c r="T153" i="5"/>
  <c r="T42" i="5"/>
  <c r="S138" i="5"/>
  <c r="T226" i="5"/>
  <c r="R150" i="5"/>
  <c r="R94" i="5"/>
  <c r="R40" i="5"/>
  <c r="T142" i="5"/>
  <c r="T121" i="5"/>
  <c r="S68" i="5"/>
  <c r="R158" i="5"/>
  <c r="T250" i="5"/>
  <c r="R91" i="5"/>
  <c r="S147" i="5"/>
  <c r="T122" i="5"/>
  <c r="R83" i="5"/>
  <c r="R153" i="5"/>
  <c r="T44" i="5"/>
  <c r="S130" i="5"/>
  <c r="R167" i="5"/>
  <c r="R171" i="5"/>
  <c r="S164" i="5"/>
  <c r="T170" i="5"/>
  <c r="T59" i="5"/>
  <c r="S162" i="5"/>
  <c r="R244" i="5"/>
  <c r="R89" i="5"/>
  <c r="R95" i="5"/>
  <c r="T97" i="5"/>
  <c r="S98" i="5"/>
  <c r="T91" i="5"/>
  <c r="R45" i="5"/>
  <c r="R115" i="5"/>
  <c r="R179" i="5"/>
  <c r="T139" i="5"/>
  <c r="S104" i="5"/>
  <c r="S112" i="5"/>
  <c r="T103" i="5"/>
  <c r="S100" i="5"/>
  <c r="R120" i="5"/>
  <c r="R128" i="5"/>
  <c r="S244" i="5"/>
  <c r="S197" i="5"/>
  <c r="R136" i="5"/>
  <c r="S214" i="5"/>
  <c r="S134" i="5"/>
  <c r="T239" i="5"/>
  <c r="T231" i="5"/>
  <c r="T223" i="5"/>
  <c r="S243" i="5"/>
  <c r="S209" i="5"/>
  <c r="S35" i="5"/>
  <c r="S107" i="5"/>
  <c r="R102" i="5"/>
  <c r="S105" i="5"/>
  <c r="R75" i="5"/>
  <c r="S167" i="5"/>
  <c r="T123" i="5"/>
  <c r="T104" i="5"/>
  <c r="R214" i="5"/>
  <c r="R192" i="5"/>
  <c r="R105" i="5"/>
  <c r="R117" i="5"/>
  <c r="R56" i="5"/>
  <c r="S188" i="5"/>
  <c r="R164" i="5"/>
  <c r="R96" i="5"/>
  <c r="S131" i="5"/>
  <c r="T154" i="5"/>
  <c r="S187" i="5"/>
  <c r="T209" i="5"/>
  <c r="T52" i="5"/>
  <c r="R112" i="5"/>
  <c r="S71" i="5"/>
  <c r="R190" i="5"/>
  <c r="T205" i="5"/>
  <c r="T105" i="5"/>
  <c r="R70" i="5"/>
  <c r="R140" i="5"/>
  <c r="S156" i="5"/>
  <c r="T222" i="5"/>
  <c r="R47" i="5"/>
  <c r="R208" i="5"/>
  <c r="S78" i="5"/>
  <c r="S190" i="5"/>
  <c r="S210" i="5"/>
  <c r="S181" i="5"/>
  <c r="T213" i="5"/>
  <c r="S146" i="5"/>
  <c r="T131" i="5"/>
  <c r="S113" i="5"/>
  <c r="S58" i="5"/>
  <c r="S237" i="5"/>
  <c r="R198" i="5"/>
  <c r="S82" i="5"/>
  <c r="T238" i="5"/>
  <c r="T194" i="5"/>
  <c r="T56" i="5"/>
  <c r="S124" i="5"/>
  <c r="S176" i="5"/>
  <c r="S168" i="5"/>
  <c r="T180" i="5"/>
  <c r="R197" i="5"/>
  <c r="R247" i="5"/>
  <c r="T135" i="5"/>
  <c r="T54" i="5"/>
  <c r="S81" i="5"/>
  <c r="S62" i="5"/>
  <c r="T228" i="5"/>
  <c r="R230" i="5"/>
  <c r="S178" i="5"/>
  <c r="R203" i="5"/>
  <c r="R204" i="5"/>
  <c r="S220" i="5"/>
  <c r="T166" i="5"/>
  <c r="R141" i="5"/>
  <c r="S91" i="5"/>
  <c r="R92" i="5"/>
  <c r="R93" i="5"/>
  <c r="S87" i="5"/>
  <c r="S67" i="5"/>
  <c r="R109" i="5"/>
  <c r="R74" i="5"/>
  <c r="S36" i="5"/>
  <c r="R156" i="5"/>
  <c r="R165" i="5"/>
  <c r="S80" i="5"/>
  <c r="R64" i="5"/>
  <c r="S53" i="5"/>
  <c r="S49" i="5"/>
  <c r="R240" i="5"/>
  <c r="R217" i="5"/>
  <c r="S108" i="5"/>
  <c r="R124" i="5"/>
  <c r="T115" i="5"/>
  <c r="S212" i="5"/>
  <c r="S122" i="5"/>
  <c r="T38" i="5"/>
  <c r="R209" i="5"/>
  <c r="T111" i="5"/>
  <c r="S184" i="5"/>
  <c r="S77" i="5"/>
  <c r="R52" i="5"/>
  <c r="T61" i="5"/>
  <c r="S114" i="5"/>
  <c r="R86" i="5"/>
  <c r="S218" i="5"/>
  <c r="S106" i="5"/>
  <c r="R216" i="5"/>
  <c r="T32" i="5"/>
  <c r="S76" i="5"/>
  <c r="S90" i="5"/>
  <c r="S233" i="5"/>
  <c r="S179" i="5"/>
  <c r="T53" i="5"/>
  <c r="T244" i="5"/>
  <c r="S118" i="5"/>
  <c r="S166" i="5"/>
  <c r="R163" i="5"/>
  <c r="R46" i="5"/>
  <c r="R157" i="5"/>
  <c r="R132" i="5"/>
  <c r="T62" i="5"/>
  <c r="T189" i="5"/>
  <c r="T30" i="5"/>
  <c r="S31" i="5"/>
  <c r="T87" i="5"/>
  <c r="T69" i="5"/>
  <c r="R59" i="5"/>
  <c r="T161" i="5"/>
  <c r="T46" i="5"/>
  <c r="S59" i="5"/>
  <c r="T150" i="5"/>
  <c r="T149" i="5"/>
  <c r="R241" i="5"/>
  <c r="R233" i="5"/>
  <c r="R225" i="5"/>
  <c r="S207" i="5"/>
  <c r="T212" i="5"/>
  <c r="T84" i="5"/>
  <c r="R142" i="5"/>
  <c r="T217" i="5"/>
  <c r="S32" i="5"/>
  <c r="S240" i="5"/>
  <c r="S248" i="5"/>
  <c r="S227" i="5"/>
  <c r="S228" i="5"/>
  <c r="S133" i="5"/>
  <c r="T132" i="5"/>
  <c r="R121" i="5"/>
  <c r="T230" i="5"/>
  <c r="S30" i="5"/>
  <c r="S117" i="5"/>
  <c r="R118" i="5"/>
  <c r="S148" i="5"/>
  <c r="R133" i="5"/>
  <c r="R36" i="5"/>
  <c r="S51" i="5"/>
  <c r="R245" i="5"/>
  <c r="T60" i="5"/>
  <c r="S226" i="5"/>
  <c r="S57" i="5"/>
  <c r="R87" i="5"/>
  <c r="R138" i="5"/>
  <c r="T210" i="5"/>
  <c r="S174" i="5"/>
  <c r="R139" i="5"/>
  <c r="T107" i="5"/>
  <c r="S250" i="5"/>
  <c r="R76" i="5"/>
  <c r="T137" i="5"/>
  <c r="S50" i="5"/>
  <c r="R38" i="5"/>
  <c r="T246" i="5"/>
  <c r="S213" i="5"/>
  <c r="T175" i="5"/>
  <c r="T73" i="5"/>
  <c r="T234" i="5"/>
  <c r="S185" i="5"/>
  <c r="S195" i="5"/>
  <c r="T184" i="5"/>
  <c r="S143" i="5"/>
  <c r="R166" i="5"/>
  <c r="S125" i="5"/>
  <c r="S208" i="5"/>
  <c r="S129" i="5"/>
  <c r="R113" i="5"/>
  <c r="S160" i="5"/>
  <c r="T96" i="5"/>
  <c r="R80" i="5"/>
  <c r="T113" i="5"/>
  <c r="R195" i="5"/>
  <c r="T203" i="5"/>
  <c r="T138" i="5"/>
  <c r="R131" i="5"/>
  <c r="S86" i="5"/>
  <c r="T118" i="5"/>
  <c r="S230" i="5"/>
  <c r="S199" i="5"/>
  <c r="R84" i="5"/>
  <c r="T207" i="5"/>
  <c r="T202" i="5"/>
  <c r="T82" i="5"/>
  <c r="R82" i="5"/>
  <c r="S245" i="5"/>
  <c r="T229" i="5"/>
  <c r="S186" i="5"/>
  <c r="T232" i="5"/>
  <c r="R183" i="5"/>
  <c r="S40" i="5"/>
  <c r="R147" i="5"/>
  <c r="S183" i="5"/>
  <c r="R249" i="5"/>
  <c r="R97" i="5"/>
  <c r="R73" i="5"/>
  <c r="R49" i="5"/>
  <c r="T162" i="5"/>
  <c r="S144" i="5"/>
  <c r="T95" i="5"/>
  <c r="S116" i="5"/>
  <c r="S224" i="5"/>
  <c r="R39" i="5"/>
  <c r="T50" i="5"/>
  <c r="S101" i="5"/>
  <c r="R30" i="5"/>
  <c r="R68" i="5"/>
  <c r="T192" i="5"/>
  <c r="T147" i="5"/>
  <c r="S70" i="5"/>
  <c r="T79" i="5"/>
  <c r="R72" i="5"/>
  <c r="T179" i="5"/>
  <c r="T80" i="5"/>
  <c r="R246" i="5"/>
  <c r="R103" i="5"/>
  <c r="S64" i="5"/>
  <c r="T242" i="5"/>
  <c r="S83" i="5"/>
  <c r="R227" i="5"/>
  <c r="R143" i="5"/>
  <c r="S88" i="5"/>
  <c r="R137" i="5"/>
  <c r="R180" i="5"/>
  <c r="S215" i="5"/>
  <c r="R188" i="5"/>
  <c r="S152" i="5"/>
  <c r="T129" i="5"/>
  <c r="S204" i="5"/>
  <c r="S95" i="5"/>
  <c r="T124" i="5"/>
  <c r="S97" i="5"/>
  <c r="T165" i="5"/>
  <c r="R51" i="5"/>
  <c r="R207" i="5"/>
  <c r="T174" i="5"/>
  <c r="T125" i="5"/>
  <c r="T35" i="5"/>
  <c r="T100" i="5"/>
  <c r="R98" i="5"/>
  <c r="S206" i="5"/>
  <c r="T37" i="5"/>
  <c r="R107" i="5"/>
  <c r="S158" i="5"/>
  <c r="R170" i="5"/>
  <c r="T151" i="5"/>
  <c r="T36" i="5"/>
  <c r="R71" i="5"/>
  <c r="S159" i="5"/>
  <c r="S103" i="5"/>
  <c r="R35" i="5"/>
  <c r="S93" i="5"/>
  <c r="S75" i="5"/>
  <c r="S234" i="5"/>
  <c r="T199" i="5"/>
  <c r="T75" i="5"/>
  <c r="S74" i="5"/>
  <c r="T98" i="5"/>
  <c r="S139" i="5"/>
  <c r="T195" i="5"/>
  <c r="T172" i="5"/>
  <c r="R151" i="5"/>
  <c r="S54" i="5"/>
  <c r="R223" i="5"/>
  <c r="R43" i="5"/>
  <c r="T152" i="5"/>
  <c r="S236" i="5"/>
  <c r="R135" i="5"/>
  <c r="S84" i="5"/>
  <c r="T157" i="5"/>
  <c r="T214" i="5"/>
  <c r="S110" i="5"/>
  <c r="R201" i="5"/>
  <c r="S123" i="5"/>
  <c r="T77" i="5"/>
  <c r="R232" i="5"/>
  <c r="T81" i="5"/>
  <c r="T168" i="5"/>
  <c r="R238" i="5"/>
  <c r="R211" i="5"/>
  <c r="R60" i="5"/>
  <c r="R185" i="5"/>
  <c r="S241" i="5"/>
  <c r="R176" i="5"/>
  <c r="R215" i="5"/>
  <c r="T158" i="5"/>
  <c r="T218" i="5"/>
  <c r="T63" i="5"/>
  <c r="S194" i="5"/>
  <c r="T235" i="5"/>
  <c r="S115" i="5"/>
  <c r="R236" i="5"/>
  <c r="R81" i="5"/>
  <c r="S231" i="5"/>
  <c r="S205" i="5"/>
  <c r="S191" i="5"/>
  <c r="S66" i="5"/>
  <c r="U121" i="5"/>
  <c r="V121" i="5" s="1"/>
  <c r="I121" i="5"/>
  <c r="M116" i="5"/>
  <c r="I116" i="5"/>
  <c r="I122" i="5"/>
  <c r="M119" i="5"/>
  <c r="I120" i="5"/>
  <c r="M120" i="5"/>
  <c r="I119" i="5"/>
  <c r="U122" i="5"/>
  <c r="V122" i="5" s="1"/>
  <c r="I118" i="5"/>
  <c r="M118" i="5"/>
  <c r="C39" i="5"/>
  <c r="D38" i="5"/>
  <c r="B16" i="5" l="1"/>
  <c r="B18" i="5" s="1"/>
  <c r="B19" i="5" s="1"/>
  <c r="C40" i="5"/>
  <c r="D39" i="5"/>
  <c r="M39" i="5" s="1"/>
  <c r="U38" i="5"/>
  <c r="I38" i="5"/>
  <c r="M38" i="5"/>
  <c r="B17" i="5" l="1"/>
  <c r="I39" i="5"/>
  <c r="U39" i="5"/>
  <c r="V39" i="5" s="1"/>
  <c r="C41" i="5"/>
  <c r="D40" i="5"/>
  <c r="V38" i="5"/>
  <c r="C42" i="5" l="1"/>
  <c r="D41" i="5"/>
  <c r="U40" i="5"/>
  <c r="V40" i="5" s="1"/>
  <c r="I40" i="5"/>
  <c r="M40" i="5"/>
  <c r="C43" i="5" l="1"/>
  <c r="D42" i="5"/>
  <c r="U42" i="5" s="1"/>
  <c r="V42" i="5" s="1"/>
  <c r="I41" i="5"/>
  <c r="U41" i="5"/>
  <c r="V41" i="5" s="1"/>
  <c r="M41" i="5"/>
  <c r="M42" i="5" l="1"/>
  <c r="I42" i="5"/>
  <c r="C44" i="5"/>
  <c r="D43" i="5"/>
  <c r="C45" i="5" l="1"/>
  <c r="D44" i="5"/>
  <c r="M44" i="5" s="1"/>
  <c r="U43" i="5"/>
  <c r="V43" i="5" s="1"/>
  <c r="M43" i="5"/>
  <c r="I43" i="5"/>
  <c r="U44" i="5" l="1"/>
  <c r="V44" i="5" s="1"/>
  <c r="I44" i="5"/>
  <c r="C46" i="5"/>
  <c r="D45" i="5"/>
  <c r="C47" i="5" l="1"/>
  <c r="D46" i="5"/>
  <c r="M45" i="5"/>
  <c r="I45" i="5"/>
  <c r="U45" i="5"/>
  <c r="C48" i="5" l="1"/>
  <c r="D47" i="5"/>
  <c r="V45" i="5"/>
  <c r="U46" i="5"/>
  <c r="I46" i="5"/>
  <c r="M46" i="5"/>
  <c r="C49" i="5" l="1"/>
  <c r="D48" i="5"/>
  <c r="I47" i="5"/>
  <c r="M47" i="5"/>
  <c r="U47" i="5"/>
  <c r="V47" i="5" s="1"/>
  <c r="V46" i="5"/>
  <c r="C50" i="5" l="1"/>
  <c r="D49" i="5"/>
  <c r="U48" i="5"/>
  <c r="I48" i="5"/>
  <c r="M48" i="5"/>
  <c r="C51" i="5" l="1"/>
  <c r="D50" i="5"/>
  <c r="V48" i="5"/>
  <c r="U49" i="5"/>
  <c r="M49" i="5"/>
  <c r="I49" i="5"/>
  <c r="C52" i="5" l="1"/>
  <c r="D51" i="5"/>
  <c r="U50" i="5"/>
  <c r="V50" i="5" s="1"/>
  <c r="I50" i="5"/>
  <c r="M50" i="5"/>
  <c r="V49" i="5"/>
  <c r="C53" i="5" l="1"/>
  <c r="D52" i="5"/>
  <c r="U51" i="5"/>
  <c r="I51" i="5"/>
  <c r="M51" i="5"/>
  <c r="C54" i="5" l="1"/>
  <c r="D53" i="5"/>
  <c r="V51" i="5"/>
  <c r="I52" i="5"/>
  <c r="M52" i="5"/>
  <c r="U52" i="5"/>
  <c r="C55" i="5" l="1"/>
  <c r="D54" i="5"/>
  <c r="I53" i="5"/>
  <c r="U53" i="5"/>
  <c r="V53" i="5" s="1"/>
  <c r="M53" i="5"/>
  <c r="V52" i="5"/>
  <c r="C56" i="5" l="1"/>
  <c r="D55" i="5"/>
  <c r="M54" i="5"/>
  <c r="I54" i="5"/>
  <c r="U54" i="5"/>
  <c r="C57" i="5" l="1"/>
  <c r="D56" i="5"/>
  <c r="V54" i="5"/>
  <c r="U55" i="5"/>
  <c r="M55" i="5"/>
  <c r="I55" i="5"/>
  <c r="C58" i="5" l="1"/>
  <c r="D57" i="5"/>
  <c r="I56" i="5"/>
  <c r="M56" i="5"/>
  <c r="U56" i="5"/>
  <c r="V56" i="5" s="1"/>
  <c r="V55" i="5"/>
  <c r="C59" i="5" l="1"/>
  <c r="D58" i="5"/>
  <c r="M57" i="5"/>
  <c r="I57" i="5"/>
  <c r="U57" i="5"/>
  <c r="V57" i="5" s="1"/>
  <c r="C60" i="5" l="1"/>
  <c r="D59" i="5"/>
  <c r="I58" i="5"/>
  <c r="M58" i="5"/>
  <c r="U58" i="5"/>
  <c r="C61" i="5" l="1"/>
  <c r="D60" i="5"/>
  <c r="U59" i="5"/>
  <c r="V59" i="5" s="1"/>
  <c r="I59" i="5"/>
  <c r="M59" i="5"/>
  <c r="V58" i="5"/>
  <c r="C62" i="5" l="1"/>
  <c r="D61" i="5"/>
  <c r="I60" i="5"/>
  <c r="U60" i="5"/>
  <c r="V60" i="5" s="1"/>
  <c r="M60" i="5"/>
  <c r="C63" i="5" l="1"/>
  <c r="D62" i="5"/>
  <c r="M61" i="5"/>
  <c r="I61" i="5"/>
  <c r="U61" i="5"/>
  <c r="C64" i="5" l="1"/>
  <c r="D63" i="5"/>
  <c r="I62" i="5"/>
  <c r="U62" i="5"/>
  <c r="V62" i="5" s="1"/>
  <c r="M62" i="5"/>
  <c r="V61" i="5"/>
  <c r="C65" i="5" l="1"/>
  <c r="D64" i="5"/>
  <c r="M63" i="5"/>
  <c r="I63" i="5"/>
  <c r="U63" i="5"/>
  <c r="V63" i="5" s="1"/>
  <c r="C66" i="5" l="1"/>
  <c r="D65" i="5"/>
  <c r="U64" i="5"/>
  <c r="V64" i="5" s="1"/>
  <c r="I64" i="5"/>
  <c r="M64" i="5"/>
  <c r="C67" i="5" l="1"/>
  <c r="D66" i="5"/>
  <c r="M65" i="5"/>
  <c r="I65" i="5"/>
  <c r="U65" i="5"/>
  <c r="V65" i="5" s="1"/>
  <c r="C68" i="5" l="1"/>
  <c r="D67" i="5"/>
  <c r="M66" i="5"/>
  <c r="U66" i="5"/>
  <c r="V66" i="5" s="1"/>
  <c r="I66" i="5"/>
  <c r="C69" i="5" l="1"/>
  <c r="D68" i="5"/>
  <c r="M67" i="5"/>
  <c r="U67" i="5"/>
  <c r="I67" i="5"/>
  <c r="C70" i="5" l="1"/>
  <c r="D69" i="5"/>
  <c r="I68" i="5"/>
  <c r="M68" i="5"/>
  <c r="U68" i="5"/>
  <c r="V68" i="5" s="1"/>
  <c r="V67" i="5"/>
  <c r="C71" i="5" l="1"/>
  <c r="D70" i="5"/>
  <c r="M69" i="5"/>
  <c r="U69" i="5"/>
  <c r="V69" i="5" s="1"/>
  <c r="I69" i="5"/>
  <c r="C72" i="5" l="1"/>
  <c r="D71" i="5"/>
  <c r="U70" i="5"/>
  <c r="V70" i="5" s="1"/>
  <c r="I70" i="5"/>
  <c r="M70" i="5"/>
  <c r="C73" i="5" l="1"/>
  <c r="D72" i="5"/>
  <c r="M71" i="5"/>
  <c r="U71" i="5"/>
  <c r="I71" i="5"/>
  <c r="C74" i="5" l="1"/>
  <c r="D73" i="5"/>
  <c r="M72" i="5"/>
  <c r="U72" i="5"/>
  <c r="V72" i="5" s="1"/>
  <c r="I72" i="5"/>
  <c r="V71" i="5"/>
  <c r="C75" i="5" l="1"/>
  <c r="D74" i="5"/>
  <c r="I73" i="5"/>
  <c r="M73" i="5"/>
  <c r="U73" i="5"/>
  <c r="V73" i="5" s="1"/>
  <c r="C76" i="5" l="1"/>
  <c r="D75" i="5"/>
  <c r="U74" i="5"/>
  <c r="M74" i="5"/>
  <c r="I74" i="5"/>
  <c r="C77" i="5" l="1"/>
  <c r="D76" i="5"/>
  <c r="M75" i="5"/>
  <c r="U75" i="5"/>
  <c r="V75" i="5" s="1"/>
  <c r="I75" i="5"/>
  <c r="V74" i="5"/>
  <c r="C78" i="5" l="1"/>
  <c r="D77" i="5"/>
  <c r="I76" i="5"/>
  <c r="M76" i="5"/>
  <c r="U76" i="5"/>
  <c r="V76" i="5" s="1"/>
  <c r="C79" i="5" l="1"/>
  <c r="D78" i="5"/>
  <c r="I77" i="5"/>
  <c r="M77" i="5"/>
  <c r="U77" i="5"/>
  <c r="V77" i="5" s="1"/>
  <c r="C80" i="5" l="1"/>
  <c r="D79" i="5"/>
  <c r="I78" i="5"/>
  <c r="M78" i="5"/>
  <c r="U78" i="5"/>
  <c r="C81" i="5" l="1"/>
  <c r="D80" i="5"/>
  <c r="I79" i="5"/>
  <c r="M79" i="5"/>
  <c r="U79" i="5"/>
  <c r="V79" i="5" s="1"/>
  <c r="V78" i="5"/>
  <c r="C82" i="5" l="1"/>
  <c r="D81" i="5"/>
  <c r="M80" i="5"/>
  <c r="U80" i="5"/>
  <c r="I80" i="5"/>
  <c r="C83" i="5" l="1"/>
  <c r="D82" i="5"/>
  <c r="M81" i="5"/>
  <c r="U81" i="5"/>
  <c r="V81" i="5" s="1"/>
  <c r="I81" i="5"/>
  <c r="V80" i="5"/>
  <c r="C84" i="5" l="1"/>
  <c r="D83" i="5"/>
  <c r="U82" i="5"/>
  <c r="V82" i="5" s="1"/>
  <c r="I82" i="5"/>
  <c r="M82" i="5"/>
  <c r="C85" i="5" l="1"/>
  <c r="D84" i="5"/>
  <c r="U83" i="5"/>
  <c r="V83" i="5" s="1"/>
  <c r="I83" i="5"/>
  <c r="M83" i="5"/>
  <c r="C86" i="5" l="1"/>
  <c r="D85" i="5"/>
  <c r="I84" i="5"/>
  <c r="M84" i="5"/>
  <c r="U84" i="5"/>
  <c r="C87" i="5" l="1"/>
  <c r="D86" i="5"/>
  <c r="M85" i="5"/>
  <c r="I85" i="5"/>
  <c r="U85" i="5"/>
  <c r="V85" i="5" s="1"/>
  <c r="V84" i="5"/>
  <c r="C88" i="5" l="1"/>
  <c r="D87" i="5"/>
  <c r="U86" i="5"/>
  <c r="M86" i="5"/>
  <c r="I86" i="5"/>
  <c r="C89" i="5" l="1"/>
  <c r="D88" i="5"/>
  <c r="V86" i="5"/>
  <c r="M87" i="5"/>
  <c r="I87" i="5"/>
  <c r="U87" i="5"/>
  <c r="C90" i="5" l="1"/>
  <c r="D89" i="5"/>
  <c r="U88" i="5"/>
  <c r="V88" i="5" s="1"/>
  <c r="M88" i="5"/>
  <c r="I88" i="5"/>
  <c r="V87" i="5"/>
  <c r="C91" i="5" l="1"/>
  <c r="D90" i="5"/>
  <c r="U89" i="5"/>
  <c r="V89" i="5" s="1"/>
  <c r="M89" i="5"/>
  <c r="I89" i="5"/>
  <c r="C92" i="5" l="1"/>
  <c r="D91" i="5"/>
  <c r="U90" i="5"/>
  <c r="V90" i="5" s="1"/>
  <c r="M90" i="5"/>
  <c r="I90" i="5"/>
  <c r="C93" i="5" l="1"/>
  <c r="D92" i="5"/>
  <c r="U91" i="5"/>
  <c r="I91" i="5"/>
  <c r="M91" i="5"/>
  <c r="C94" i="5" l="1"/>
  <c r="D93" i="5"/>
  <c r="U92" i="5"/>
  <c r="V92" i="5" s="1"/>
  <c r="M92" i="5"/>
  <c r="I92" i="5"/>
  <c r="V91" i="5"/>
  <c r="C95" i="5" l="1"/>
  <c r="D94" i="5"/>
  <c r="M93" i="5"/>
  <c r="U93" i="5"/>
  <c r="V93" i="5" s="1"/>
  <c r="I93" i="5"/>
  <c r="C96" i="5" l="1"/>
  <c r="D95" i="5"/>
  <c r="M94" i="5"/>
  <c r="U94" i="5"/>
  <c r="I94" i="5"/>
  <c r="C97" i="5" l="1"/>
  <c r="D96" i="5"/>
  <c r="M95" i="5"/>
  <c r="I95" i="5"/>
  <c r="U95" i="5"/>
  <c r="V95" i="5" s="1"/>
  <c r="V94" i="5"/>
  <c r="C98" i="5" l="1"/>
  <c r="D97" i="5"/>
  <c r="U96" i="5"/>
  <c r="I96" i="5"/>
  <c r="M96" i="5"/>
  <c r="C99" i="5" l="1"/>
  <c r="D98" i="5"/>
  <c r="V96" i="5"/>
  <c r="U97" i="5"/>
  <c r="M97" i="5"/>
  <c r="I97" i="5"/>
  <c r="C100" i="5" l="1"/>
  <c r="D99" i="5"/>
  <c r="U98" i="5"/>
  <c r="V98" i="5" s="1"/>
  <c r="I98" i="5"/>
  <c r="M98" i="5"/>
  <c r="V97" i="5"/>
  <c r="C101" i="5" l="1"/>
  <c r="D100" i="5"/>
  <c r="M99" i="5"/>
  <c r="U99" i="5"/>
  <c r="V99" i="5" s="1"/>
  <c r="I99" i="5"/>
  <c r="C102" i="5" l="1"/>
  <c r="D101" i="5"/>
  <c r="M100" i="5"/>
  <c r="U100" i="5"/>
  <c r="I100" i="5"/>
  <c r="C103" i="5" l="1"/>
  <c r="D102" i="5"/>
  <c r="M101" i="5"/>
  <c r="U101" i="5"/>
  <c r="V101" i="5" s="1"/>
  <c r="I101" i="5"/>
  <c r="V100" i="5"/>
  <c r="C104" i="5" l="1"/>
  <c r="D103" i="5"/>
  <c r="I102" i="5"/>
  <c r="U102" i="5"/>
  <c r="V102" i="5" s="1"/>
  <c r="M102" i="5"/>
  <c r="C105" i="5" l="1"/>
  <c r="D104" i="5"/>
  <c r="U103" i="5"/>
  <c r="M103" i="5"/>
  <c r="I103" i="5"/>
  <c r="C106" i="5" l="1"/>
  <c r="D105" i="5"/>
  <c r="I104" i="5"/>
  <c r="U104" i="5"/>
  <c r="V104" i="5" s="1"/>
  <c r="M104" i="5"/>
  <c r="V103" i="5"/>
  <c r="C107" i="5" l="1"/>
  <c r="D106" i="5"/>
  <c r="M106" i="5" s="1"/>
  <c r="M105" i="5"/>
  <c r="U105" i="5"/>
  <c r="I105" i="5"/>
  <c r="U106" i="5" l="1"/>
  <c r="V106" i="5" s="1"/>
  <c r="I106" i="5"/>
  <c r="C108" i="5"/>
  <c r="D107" i="5"/>
  <c r="V105" i="5"/>
  <c r="C109" i="5" l="1"/>
  <c r="D108" i="5"/>
  <c r="I107" i="5"/>
  <c r="U107" i="5"/>
  <c r="V107" i="5" s="1"/>
  <c r="M107" i="5"/>
  <c r="C110" i="5" l="1"/>
  <c r="D109" i="5"/>
  <c r="U108" i="5"/>
  <c r="V108" i="5" s="1"/>
  <c r="I108" i="5"/>
  <c r="M108" i="5"/>
  <c r="C111" i="5" l="1"/>
  <c r="D110" i="5"/>
  <c r="I109" i="5"/>
  <c r="U109" i="5"/>
  <c r="M109" i="5"/>
  <c r="C112" i="5" l="1"/>
  <c r="D113" i="5" s="1"/>
  <c r="D111" i="5"/>
  <c r="U110" i="5"/>
  <c r="V110" i="5" s="1"/>
  <c r="M110" i="5"/>
  <c r="I110" i="5"/>
  <c r="V109" i="5"/>
  <c r="U113" i="5" l="1"/>
  <c r="V113" i="5" s="1"/>
  <c r="M113" i="5"/>
  <c r="I113" i="5"/>
  <c r="D112" i="5"/>
  <c r="M111" i="5"/>
  <c r="U111" i="5"/>
  <c r="V111" i="5" s="1"/>
  <c r="I111" i="5"/>
  <c r="U112" i="5" l="1"/>
  <c r="V112" i="5" s="1"/>
  <c r="E15" i="5" s="1"/>
  <c r="Y49" i="5" s="1"/>
  <c r="M112" i="5"/>
  <c r="I112" i="5"/>
  <c r="B4" i="5" s="1"/>
  <c r="K73" i="5" s="1"/>
  <c r="L30" i="5" l="1"/>
  <c r="L222" i="5"/>
  <c r="L120" i="5"/>
  <c r="K182" i="5"/>
  <c r="K135" i="5"/>
  <c r="K98" i="5"/>
  <c r="J172" i="5"/>
  <c r="L155" i="5"/>
  <c r="K163" i="5"/>
  <c r="L56" i="5"/>
  <c r="J138" i="5"/>
  <c r="L158" i="5"/>
  <c r="K118" i="5"/>
  <c r="L45" i="5"/>
  <c r="J190" i="5"/>
  <c r="K202" i="5"/>
  <c r="K164" i="5"/>
  <c r="J30" i="5"/>
  <c r="K128" i="5"/>
  <c r="L85" i="5"/>
  <c r="K178" i="5"/>
  <c r="J100" i="5"/>
  <c r="J36" i="5"/>
  <c r="L78" i="5"/>
  <c r="J246" i="5"/>
  <c r="L34" i="5"/>
  <c r="J64" i="5"/>
  <c r="K105" i="5"/>
  <c r="L229" i="5"/>
  <c r="K127" i="5"/>
  <c r="K199" i="5"/>
  <c r="L195" i="5"/>
  <c r="K41" i="5"/>
  <c r="J129" i="5"/>
  <c r="J208" i="5"/>
  <c r="L95" i="5"/>
  <c r="K152" i="5"/>
  <c r="J87" i="5"/>
  <c r="L83" i="5"/>
  <c r="J152" i="5"/>
  <c r="K212" i="5"/>
  <c r="L77" i="5"/>
  <c r="L167" i="5"/>
  <c r="K216" i="5"/>
  <c r="K167" i="5"/>
  <c r="L37" i="5"/>
  <c r="K89" i="5"/>
  <c r="J147" i="5"/>
  <c r="J173" i="5"/>
  <c r="L55" i="5"/>
  <c r="K111" i="5"/>
  <c r="J82" i="5"/>
  <c r="K231" i="5"/>
  <c r="K183" i="5"/>
  <c r="L219" i="5"/>
  <c r="L190" i="5"/>
  <c r="J176" i="5"/>
  <c r="J247" i="5"/>
  <c r="L135" i="5"/>
  <c r="J41" i="5"/>
  <c r="K172" i="5"/>
  <c r="K82" i="5"/>
  <c r="K151" i="5"/>
  <c r="J141" i="5"/>
  <c r="K160" i="5"/>
  <c r="J105" i="5"/>
  <c r="J37" i="5"/>
  <c r="L66" i="5"/>
  <c r="L193" i="5"/>
  <c r="L237" i="5"/>
  <c r="K240" i="5"/>
  <c r="L65" i="5"/>
  <c r="J168" i="5"/>
  <c r="J93" i="5"/>
  <c r="K234" i="5"/>
  <c r="J131" i="5"/>
  <c r="L189" i="5"/>
  <c r="L125" i="5"/>
  <c r="J47" i="5"/>
  <c r="L215" i="5"/>
  <c r="K71" i="5"/>
  <c r="K155" i="5"/>
  <c r="K38" i="5"/>
  <c r="K166" i="5"/>
  <c r="L142" i="5"/>
  <c r="K92" i="5"/>
  <c r="L183" i="5"/>
  <c r="L118" i="5"/>
  <c r="L221" i="5"/>
  <c r="L48" i="5"/>
  <c r="L205" i="5"/>
  <c r="K219" i="5"/>
  <c r="J56" i="5"/>
  <c r="L74" i="5"/>
  <c r="J210" i="5"/>
  <c r="L143" i="5"/>
  <c r="L91" i="5"/>
  <c r="L166" i="5"/>
  <c r="J227" i="5"/>
  <c r="J214" i="5"/>
  <c r="L105" i="5"/>
  <c r="L161" i="5"/>
  <c r="K55" i="5"/>
  <c r="L182" i="5"/>
  <c r="L46" i="5"/>
  <c r="J235" i="5"/>
  <c r="J74" i="5"/>
  <c r="K244" i="5"/>
  <c r="L197" i="5"/>
  <c r="L180" i="5"/>
  <c r="K176" i="5"/>
  <c r="K144" i="5"/>
  <c r="L100" i="5"/>
  <c r="J98" i="5"/>
  <c r="K47" i="5"/>
  <c r="J181" i="5"/>
  <c r="J216" i="5"/>
  <c r="L104" i="5"/>
  <c r="J103" i="5"/>
  <c r="K66" i="5"/>
  <c r="J196" i="5"/>
  <c r="L241" i="5"/>
  <c r="L150" i="5"/>
  <c r="L64" i="5"/>
  <c r="J148" i="5"/>
  <c r="J101" i="5"/>
  <c r="K224" i="5"/>
  <c r="K96" i="5"/>
  <c r="L76" i="5"/>
  <c r="J153" i="5"/>
  <c r="L101" i="5"/>
  <c r="K114" i="5"/>
  <c r="K249" i="5"/>
  <c r="J242" i="5"/>
  <c r="J209" i="5"/>
  <c r="J213" i="5"/>
  <c r="J219" i="5"/>
  <c r="J142" i="5"/>
  <c r="J97" i="5"/>
  <c r="J198" i="5"/>
  <c r="J66" i="5"/>
  <c r="K44" i="5"/>
  <c r="L238" i="5"/>
  <c r="J46" i="5"/>
  <c r="J94" i="5"/>
  <c r="J201" i="5"/>
  <c r="J118" i="5"/>
  <c r="L200" i="5"/>
  <c r="K233" i="5"/>
  <c r="K177" i="5"/>
  <c r="L212" i="5"/>
  <c r="J136" i="5"/>
  <c r="K194" i="5"/>
  <c r="J117" i="5"/>
  <c r="J116" i="5"/>
  <c r="J234" i="5"/>
  <c r="L102" i="5"/>
  <c r="L113" i="5"/>
  <c r="K205" i="5"/>
  <c r="J50" i="5"/>
  <c r="K100" i="5"/>
  <c r="J86" i="5"/>
  <c r="J90" i="5"/>
  <c r="K208" i="5"/>
  <c r="J202" i="5"/>
  <c r="K99" i="5"/>
  <c r="J127" i="5"/>
  <c r="L207" i="5"/>
  <c r="J60" i="5"/>
  <c r="J182" i="5"/>
  <c r="L151" i="5"/>
  <c r="K84" i="5"/>
  <c r="K188" i="5"/>
  <c r="K125" i="5"/>
  <c r="K80" i="5"/>
  <c r="L153" i="5"/>
  <c r="J126" i="5"/>
  <c r="K156" i="5"/>
  <c r="L41" i="5"/>
  <c r="K196" i="5"/>
  <c r="J31" i="5"/>
  <c r="K76" i="5"/>
  <c r="K93" i="5"/>
  <c r="L114" i="5"/>
  <c r="J110" i="5"/>
  <c r="K203" i="5"/>
  <c r="K59" i="5"/>
  <c r="K214" i="5"/>
  <c r="J204" i="5"/>
  <c r="K146" i="5"/>
  <c r="J240" i="5"/>
  <c r="J187" i="5"/>
  <c r="L240" i="5"/>
  <c r="K37" i="5"/>
  <c r="K70" i="5"/>
  <c r="J199" i="5"/>
  <c r="K134" i="5"/>
  <c r="J132" i="5"/>
  <c r="K209" i="5"/>
  <c r="L103" i="5"/>
  <c r="K110" i="5"/>
  <c r="J44" i="5"/>
  <c r="L42" i="5"/>
  <c r="K117" i="5"/>
  <c r="K58" i="5"/>
  <c r="J85" i="5"/>
  <c r="K43" i="5"/>
  <c r="L162" i="5"/>
  <c r="J184" i="5"/>
  <c r="J67" i="5"/>
  <c r="K103" i="5"/>
  <c r="K124" i="5"/>
  <c r="J180" i="5"/>
  <c r="J150" i="5"/>
  <c r="K62" i="5"/>
  <c r="K148" i="5"/>
  <c r="J123" i="5"/>
  <c r="L89" i="5"/>
  <c r="L184" i="5"/>
  <c r="K161" i="5"/>
  <c r="L147" i="5"/>
  <c r="K60" i="5"/>
  <c r="L39" i="5"/>
  <c r="L210" i="5"/>
  <c r="K119" i="5"/>
  <c r="K218" i="5"/>
  <c r="J77" i="5"/>
  <c r="J195" i="5"/>
  <c r="K181" i="5"/>
  <c r="L44" i="5"/>
  <c r="J162" i="5"/>
  <c r="K31" i="5"/>
  <c r="L174" i="5"/>
  <c r="J70" i="5"/>
  <c r="L87" i="5"/>
  <c r="K52" i="5"/>
  <c r="L33" i="5"/>
  <c r="J249" i="5"/>
  <c r="L84" i="5"/>
  <c r="L247" i="5"/>
  <c r="J81" i="5"/>
  <c r="K69" i="5"/>
  <c r="J124" i="5"/>
  <c r="J169" i="5"/>
  <c r="L106" i="5"/>
  <c r="L109" i="5"/>
  <c r="L250" i="5"/>
  <c r="L149" i="5"/>
  <c r="J229" i="5"/>
  <c r="L123" i="5"/>
  <c r="K238" i="5"/>
  <c r="J57" i="5"/>
  <c r="K81" i="5"/>
  <c r="L209" i="5"/>
  <c r="L246" i="5"/>
  <c r="L54" i="5"/>
  <c r="K137" i="5"/>
  <c r="K32" i="5"/>
  <c r="J115" i="5"/>
  <c r="J89" i="5"/>
  <c r="K72" i="5"/>
  <c r="K242" i="5"/>
  <c r="J170" i="5"/>
  <c r="L178" i="5"/>
  <c r="K239" i="5"/>
  <c r="K106" i="5"/>
  <c r="J233" i="5"/>
  <c r="K222" i="5"/>
  <c r="K42" i="5"/>
  <c r="J239" i="5"/>
  <c r="L227" i="5"/>
  <c r="J200" i="5"/>
  <c r="L191" i="5"/>
  <c r="L79" i="5"/>
  <c r="K104" i="5"/>
  <c r="K248" i="5"/>
  <c r="L163" i="5"/>
  <c r="L121" i="5"/>
  <c r="L58" i="5"/>
  <c r="J174" i="5"/>
  <c r="J158" i="5"/>
  <c r="K215" i="5"/>
  <c r="K245" i="5"/>
  <c r="J230" i="5"/>
  <c r="J165" i="5"/>
  <c r="J223" i="5"/>
  <c r="L203" i="5"/>
  <c r="J191" i="5"/>
  <c r="L139" i="5"/>
  <c r="J178" i="5"/>
  <c r="L217" i="5"/>
  <c r="K39" i="5"/>
  <c r="J128" i="5"/>
  <c r="L185" i="5"/>
  <c r="K83" i="5"/>
  <c r="L82" i="5"/>
  <c r="J243" i="5"/>
  <c r="K87" i="5"/>
  <c r="K35" i="5"/>
  <c r="K64" i="5"/>
  <c r="K48" i="5"/>
  <c r="K149" i="5"/>
  <c r="L145" i="5"/>
  <c r="J160" i="5"/>
  <c r="J231" i="5"/>
  <c r="K179" i="5"/>
  <c r="K170" i="5"/>
  <c r="K136" i="5"/>
  <c r="J39" i="5"/>
  <c r="K36" i="5"/>
  <c r="J154" i="5"/>
  <c r="L69" i="5"/>
  <c r="J120" i="5"/>
  <c r="J34" i="5"/>
  <c r="L57" i="5"/>
  <c r="J220" i="5"/>
  <c r="L230" i="5"/>
  <c r="L136" i="5"/>
  <c r="J80" i="5"/>
  <c r="J91" i="5"/>
  <c r="L196" i="5"/>
  <c r="K241" i="5"/>
  <c r="L226" i="5"/>
  <c r="L62" i="5"/>
  <c r="J38" i="5"/>
  <c r="L131" i="5"/>
  <c r="J42" i="5"/>
  <c r="J225" i="5"/>
  <c r="J108" i="5"/>
  <c r="L129" i="5"/>
  <c r="L243" i="5"/>
  <c r="J69" i="5"/>
  <c r="K129" i="5"/>
  <c r="J218" i="5"/>
  <c r="J221" i="5"/>
  <c r="K237" i="5"/>
  <c r="J189" i="5"/>
  <c r="J73" i="5"/>
  <c r="J92" i="5"/>
  <c r="J58" i="5"/>
  <c r="L208" i="5"/>
  <c r="L206" i="5"/>
  <c r="J83" i="5"/>
  <c r="L73" i="5"/>
  <c r="L214" i="5"/>
  <c r="L218" i="5"/>
  <c r="L202" i="5"/>
  <c r="L61" i="5"/>
  <c r="L194" i="5"/>
  <c r="L234" i="5"/>
  <c r="J48" i="5"/>
  <c r="K145" i="5"/>
  <c r="K175" i="5"/>
  <c r="L172" i="5"/>
  <c r="L132" i="5"/>
  <c r="J51" i="5"/>
  <c r="L60" i="5"/>
  <c r="L157" i="5"/>
  <c r="J206" i="5"/>
  <c r="L177" i="5"/>
  <c r="L140" i="5"/>
  <c r="J226" i="5"/>
  <c r="L152" i="5"/>
  <c r="L122" i="5"/>
  <c r="L168" i="5"/>
  <c r="K126" i="5"/>
  <c r="J104" i="5"/>
  <c r="J146" i="5"/>
  <c r="K74" i="5"/>
  <c r="L108" i="5"/>
  <c r="L70" i="5"/>
  <c r="K95" i="5"/>
  <c r="L72" i="5"/>
  <c r="J224" i="5"/>
  <c r="J139" i="5"/>
  <c r="L233" i="5"/>
  <c r="J232" i="5"/>
  <c r="J205" i="5"/>
  <c r="K213" i="5"/>
  <c r="K143" i="5"/>
  <c r="K97" i="5"/>
  <c r="J78" i="5"/>
  <c r="L169" i="5"/>
  <c r="J212" i="5"/>
  <c r="J137" i="5"/>
  <c r="J45" i="5"/>
  <c r="L92" i="5"/>
  <c r="J185" i="5"/>
  <c r="K113" i="5"/>
  <c r="K67" i="5"/>
  <c r="L32" i="5"/>
  <c r="K157" i="5"/>
  <c r="J68" i="5"/>
  <c r="J192" i="5"/>
  <c r="K198" i="5"/>
  <c r="K116" i="5"/>
  <c r="K232" i="5"/>
  <c r="K34" i="5"/>
  <c r="L148" i="5"/>
  <c r="K189" i="5"/>
  <c r="K220" i="5"/>
  <c r="K162" i="5"/>
  <c r="L141" i="5"/>
  <c r="K171" i="5"/>
  <c r="J53" i="5"/>
  <c r="J163" i="5"/>
  <c r="L59" i="5"/>
  <c r="J250" i="5"/>
  <c r="K228" i="5"/>
  <c r="J54" i="5"/>
  <c r="K57" i="5"/>
  <c r="J188" i="5"/>
  <c r="K61" i="5"/>
  <c r="L80" i="5"/>
  <c r="L43" i="5"/>
  <c r="L116" i="5"/>
  <c r="L176" i="5"/>
  <c r="L244" i="5"/>
  <c r="K102" i="5"/>
  <c r="K226" i="5"/>
  <c r="K101" i="5"/>
  <c r="J134" i="5"/>
  <c r="L93" i="5"/>
  <c r="J157" i="5"/>
  <c r="J238" i="5"/>
  <c r="K153" i="5"/>
  <c r="K192" i="5"/>
  <c r="L146" i="5"/>
  <c r="L186" i="5"/>
  <c r="L171" i="5"/>
  <c r="K56" i="5"/>
  <c r="K88" i="5"/>
  <c r="J155" i="5"/>
  <c r="L75" i="5"/>
  <c r="K197" i="5"/>
  <c r="K46" i="5"/>
  <c r="J179" i="5"/>
  <c r="K243" i="5"/>
  <c r="J122" i="5"/>
  <c r="L137" i="5"/>
  <c r="K180" i="5"/>
  <c r="J144" i="5"/>
  <c r="J84" i="5"/>
  <c r="J107" i="5"/>
  <c r="L117" i="5"/>
  <c r="K108" i="5"/>
  <c r="L88" i="5"/>
  <c r="L110" i="5"/>
  <c r="L63" i="5"/>
  <c r="J133" i="5"/>
  <c r="L248" i="5"/>
  <c r="K140" i="5"/>
  <c r="L236" i="5"/>
  <c r="J106" i="5"/>
  <c r="J114" i="5"/>
  <c r="K130" i="5"/>
  <c r="L38" i="5"/>
  <c r="K174" i="5"/>
  <c r="L49" i="5"/>
  <c r="J211" i="5"/>
  <c r="K195" i="5"/>
  <c r="J62" i="5"/>
  <c r="L134" i="5"/>
  <c r="L31" i="5"/>
  <c r="L199" i="5"/>
  <c r="L204" i="5"/>
  <c r="L213" i="5"/>
  <c r="K191" i="5"/>
  <c r="L164" i="5"/>
  <c r="K204" i="5"/>
  <c r="L90" i="5"/>
  <c r="L126" i="5"/>
  <c r="L249" i="5"/>
  <c r="K123" i="5"/>
  <c r="K115" i="5"/>
  <c r="J75" i="5"/>
  <c r="K120" i="5"/>
  <c r="L119" i="5"/>
  <c r="K210" i="5"/>
  <c r="K91" i="5"/>
  <c r="K250" i="5"/>
  <c r="K112" i="5"/>
  <c r="K200" i="5"/>
  <c r="J156" i="5"/>
  <c r="J167" i="5"/>
  <c r="L144" i="5"/>
  <c r="K235" i="5"/>
  <c r="J149" i="5"/>
  <c r="L71" i="5"/>
  <c r="L223" i="5"/>
  <c r="K246" i="5"/>
  <c r="J217" i="5"/>
  <c r="K211" i="5"/>
  <c r="L115" i="5"/>
  <c r="J197" i="5"/>
  <c r="J215" i="5"/>
  <c r="K49" i="5"/>
  <c r="K168" i="5"/>
  <c r="K50" i="5"/>
  <c r="L235" i="5"/>
  <c r="L160" i="5"/>
  <c r="L228" i="5"/>
  <c r="J52" i="5"/>
  <c r="K247" i="5"/>
  <c r="J245" i="5"/>
  <c r="L154" i="5"/>
  <c r="K78" i="5"/>
  <c r="K223" i="5"/>
  <c r="J59" i="5"/>
  <c r="K193" i="5"/>
  <c r="L225" i="5"/>
  <c r="L111" i="5"/>
  <c r="K206" i="5"/>
  <c r="J109" i="5"/>
  <c r="K185" i="5"/>
  <c r="J112" i="5"/>
  <c r="L67" i="5"/>
  <c r="K132" i="5"/>
  <c r="L165" i="5"/>
  <c r="J49" i="5"/>
  <c r="K169" i="5"/>
  <c r="K186" i="5"/>
  <c r="K158" i="5"/>
  <c r="K40" i="5"/>
  <c r="J121" i="5"/>
  <c r="K147" i="5"/>
  <c r="L86" i="5"/>
  <c r="L224" i="5"/>
  <c r="L98" i="5"/>
  <c r="J161" i="5"/>
  <c r="J119" i="5"/>
  <c r="J194" i="5"/>
  <c r="L239" i="5"/>
  <c r="Y222" i="5"/>
  <c r="X213" i="5"/>
  <c r="W105" i="5"/>
  <c r="X53" i="5"/>
  <c r="Y59" i="5"/>
  <c r="W176" i="5"/>
  <c r="X176" i="5"/>
  <c r="Y188" i="5"/>
  <c r="Y204" i="5"/>
  <c r="W62" i="5"/>
  <c r="X168" i="5"/>
  <c r="Y237" i="5"/>
  <c r="Y142" i="5"/>
  <c r="W86" i="5"/>
  <c r="X207" i="5"/>
  <c r="J88" i="5"/>
  <c r="L130" i="5"/>
  <c r="Y160" i="5"/>
  <c r="J166" i="5"/>
  <c r="K138" i="5"/>
  <c r="K85" i="5"/>
  <c r="L173" i="5"/>
  <c r="K190" i="5"/>
  <c r="J32" i="5"/>
  <c r="K142" i="5"/>
  <c r="J102" i="5"/>
  <c r="J79" i="5"/>
  <c r="J177" i="5"/>
  <c r="L198" i="5"/>
  <c r="L50" i="5"/>
  <c r="K187" i="5"/>
  <c r="L81" i="5"/>
  <c r="L231" i="5"/>
  <c r="L96" i="5"/>
  <c r="K229" i="5"/>
  <c r="J125" i="5"/>
  <c r="L179" i="5"/>
  <c r="L192" i="5"/>
  <c r="K133" i="5"/>
  <c r="K94" i="5"/>
  <c r="L156" i="5"/>
  <c r="J95" i="5"/>
  <c r="J228" i="5"/>
  <c r="W66" i="5"/>
  <c r="J65" i="5"/>
  <c r="K150" i="5"/>
  <c r="K201" i="5"/>
  <c r="J151" i="5"/>
  <c r="J99" i="5"/>
  <c r="W40" i="5"/>
  <c r="Y195" i="5"/>
  <c r="Y84" i="5"/>
  <c r="W241" i="5"/>
  <c r="W215" i="5"/>
  <c r="X38" i="5"/>
  <c r="Y211" i="5"/>
  <c r="W135" i="5"/>
  <c r="W120" i="5"/>
  <c r="Y108" i="5"/>
  <c r="X145" i="5"/>
  <c r="X171" i="5"/>
  <c r="X87" i="5"/>
  <c r="W119" i="5"/>
  <c r="Y128" i="5"/>
  <c r="Y144" i="5"/>
  <c r="Y70" i="5"/>
  <c r="W41" i="5"/>
  <c r="X73" i="5"/>
  <c r="X185" i="5"/>
  <c r="Y240" i="5"/>
  <c r="W164" i="5"/>
  <c r="Y184" i="5"/>
  <c r="Y147" i="5"/>
  <c r="Y71" i="5"/>
  <c r="Y129" i="5"/>
  <c r="J244" i="5"/>
  <c r="K173" i="5"/>
  <c r="J143" i="5"/>
  <c r="J135" i="5"/>
  <c r="L220" i="5"/>
  <c r="L36" i="5"/>
  <c r="L51" i="5"/>
  <c r="K107" i="5"/>
  <c r="J33" i="5"/>
  <c r="J222" i="5"/>
  <c r="J171" i="5"/>
  <c r="X132" i="5"/>
  <c r="J164" i="5"/>
  <c r="J130" i="5"/>
  <c r="J248" i="5"/>
  <c r="L170" i="5"/>
  <c r="K86" i="5"/>
  <c r="K121" i="5"/>
  <c r="J40" i="5"/>
  <c r="K236" i="5"/>
  <c r="L128" i="5"/>
  <c r="L112" i="5"/>
  <c r="K225" i="5"/>
  <c r="K159" i="5"/>
  <c r="L53" i="5"/>
  <c r="L97" i="5"/>
  <c r="J145" i="5"/>
  <c r="J43" i="5"/>
  <c r="J63" i="5"/>
  <c r="W228" i="5"/>
  <c r="L175" i="5"/>
  <c r="L216" i="5"/>
  <c r="K227" i="5"/>
  <c r="L211" i="5"/>
  <c r="J35" i="5"/>
  <c r="W50" i="5"/>
  <c r="X35" i="5"/>
  <c r="W223" i="5"/>
  <c r="Y161" i="5"/>
  <c r="Y210" i="5"/>
  <c r="W240" i="5"/>
  <c r="Y88" i="5"/>
  <c r="X239" i="5"/>
  <c r="X250" i="5"/>
  <c r="X32" i="5"/>
  <c r="X228" i="5"/>
  <c r="W151" i="5"/>
  <c r="W88" i="5"/>
  <c r="X75" i="5"/>
  <c r="W136" i="5"/>
  <c r="X236" i="5"/>
  <c r="W244" i="5"/>
  <c r="X115" i="5"/>
  <c r="X44" i="5"/>
  <c r="X155" i="5"/>
  <c r="W121" i="5"/>
  <c r="Y230" i="5"/>
  <c r="X68" i="5"/>
  <c r="W116" i="5"/>
  <c r="X126" i="5"/>
  <c r="Y148" i="5"/>
  <c r="W51" i="5"/>
  <c r="W84" i="5"/>
  <c r="W94" i="5"/>
  <c r="X191" i="5"/>
  <c r="X86" i="5"/>
  <c r="X230" i="5"/>
  <c r="X186" i="5"/>
  <c r="W217" i="5"/>
  <c r="W220" i="5"/>
  <c r="X197" i="5"/>
  <c r="W203" i="5"/>
  <c r="W64" i="5"/>
  <c r="W33" i="5"/>
  <c r="Y207" i="5"/>
  <c r="Y141" i="5"/>
  <c r="W235" i="5"/>
  <c r="Y69" i="5"/>
  <c r="Y221" i="5"/>
  <c r="W106" i="5"/>
  <c r="W95" i="5"/>
  <c r="X51" i="5"/>
  <c r="Y37" i="5"/>
  <c r="K79" i="5"/>
  <c r="K65" i="5"/>
  <c r="J76" i="5"/>
  <c r="L188" i="5"/>
  <c r="L242" i="5"/>
  <c r="K139" i="5"/>
  <c r="L35" i="5"/>
  <c r="L107" i="5"/>
  <c r="K68" i="5"/>
  <c r="K53" i="5"/>
  <c r="L201" i="5"/>
  <c r="Y126" i="5"/>
  <c r="J140" i="5"/>
  <c r="J71" i="5"/>
  <c r="L232" i="5"/>
  <c r="K75" i="5"/>
  <c r="K30" i="5"/>
  <c r="L127" i="5"/>
  <c r="K141" i="5"/>
  <c r="K54" i="5"/>
  <c r="W146" i="5"/>
  <c r="K217" i="5"/>
  <c r="L52" i="5"/>
  <c r="K51" i="5"/>
  <c r="K122" i="5"/>
  <c r="K90" i="5"/>
  <c r="J207" i="5"/>
  <c r="J55" i="5"/>
  <c r="J186" i="5"/>
  <c r="L40" i="5"/>
  <c r="K33" i="5"/>
  <c r="L133" i="5"/>
  <c r="L181" i="5"/>
  <c r="J61" i="5"/>
  <c r="J241" i="5"/>
  <c r="J159" i="5"/>
  <c r="J236" i="5"/>
  <c r="J113" i="5"/>
  <c r="J72" i="5"/>
  <c r="J175" i="5"/>
  <c r="J193" i="5"/>
  <c r="K77" i="5"/>
  <c r="L159" i="5"/>
  <c r="W194" i="5"/>
  <c r="Y162" i="5"/>
  <c r="Y198" i="5"/>
  <c r="X220" i="5"/>
  <c r="W85" i="5"/>
  <c r="Y229" i="5"/>
  <c r="X61" i="5"/>
  <c r="X69" i="5"/>
  <c r="X111" i="5"/>
  <c r="Y34" i="5"/>
  <c r="W213" i="5"/>
  <c r="X199" i="5"/>
  <c r="Y247" i="5"/>
  <c r="X97" i="5"/>
  <c r="W77" i="5"/>
  <c r="X124" i="5"/>
  <c r="W161" i="5"/>
  <c r="W239" i="5"/>
  <c r="Y80" i="5"/>
  <c r="W34" i="5"/>
  <c r="Y163" i="5"/>
  <c r="W206" i="5"/>
  <c r="X139" i="5"/>
  <c r="X105" i="5"/>
  <c r="Y219" i="5"/>
  <c r="X98" i="5"/>
  <c r="X127" i="5"/>
  <c r="X242" i="5"/>
  <c r="Y138" i="5"/>
  <c r="X121" i="5"/>
  <c r="Y133" i="5"/>
  <c r="X37" i="5"/>
  <c r="W225" i="5"/>
  <c r="Y200" i="5"/>
  <c r="X165" i="5"/>
  <c r="X49" i="5"/>
  <c r="Y91" i="5"/>
  <c r="Y93" i="5"/>
  <c r="X184" i="5"/>
  <c r="Y105" i="5"/>
  <c r="W91" i="5"/>
  <c r="W171" i="5"/>
  <c r="W125" i="5"/>
  <c r="Y177" i="5"/>
  <c r="Y103" i="5"/>
  <c r="X190" i="5"/>
  <c r="Y112" i="5"/>
  <c r="W150" i="5"/>
  <c r="X172" i="5"/>
  <c r="X137" i="5"/>
  <c r="X212" i="5"/>
  <c r="X202" i="5"/>
  <c r="J237" i="5"/>
  <c r="L124" i="5"/>
  <c r="L138" i="5"/>
  <c r="K230" i="5"/>
  <c r="J203" i="5"/>
  <c r="X41" i="5"/>
  <c r="Y124" i="5"/>
  <c r="Y140" i="5"/>
  <c r="W218" i="5"/>
  <c r="X235" i="5"/>
  <c r="Y236" i="5"/>
  <c r="W238" i="5"/>
  <c r="X119" i="5"/>
  <c r="W200" i="5"/>
  <c r="Y41" i="5"/>
  <c r="X206" i="5"/>
  <c r="Y57" i="5"/>
  <c r="W205" i="5"/>
  <c r="W178" i="5"/>
  <c r="X90" i="5"/>
  <c r="W129" i="5"/>
  <c r="W185" i="5"/>
  <c r="Y209" i="5"/>
  <c r="X43" i="5"/>
  <c r="W103" i="5"/>
  <c r="X217" i="5"/>
  <c r="Y165" i="5"/>
  <c r="Y235" i="5"/>
  <c r="W181" i="5"/>
  <c r="Y143" i="5"/>
  <c r="W198" i="5"/>
  <c r="X142" i="5"/>
  <c r="W249" i="5"/>
  <c r="W109" i="5"/>
  <c r="X47" i="5"/>
  <c r="X82" i="5"/>
  <c r="Y151" i="5"/>
  <c r="X45" i="5"/>
  <c r="Y199" i="5"/>
  <c r="W236" i="5"/>
  <c r="W219" i="5"/>
  <c r="Y36" i="5"/>
  <c r="X204" i="5"/>
  <c r="W227" i="5"/>
  <c r="X144" i="5"/>
  <c r="X219" i="5"/>
  <c r="W184" i="5"/>
  <c r="X152" i="5"/>
  <c r="X222" i="5"/>
  <c r="X187" i="5"/>
  <c r="X70" i="5"/>
  <c r="Y64" i="5"/>
  <c r="X91" i="5"/>
  <c r="Y32" i="5"/>
  <c r="W35" i="5"/>
  <c r="Y167" i="5"/>
  <c r="X158" i="5"/>
  <c r="W96" i="5"/>
  <c r="Y121" i="5"/>
  <c r="Y176" i="5"/>
  <c r="W188" i="5"/>
  <c r="W122" i="5"/>
  <c r="X157" i="5"/>
  <c r="Y72" i="5"/>
  <c r="X54" i="5"/>
  <c r="W117" i="5"/>
  <c r="Y166" i="5"/>
  <c r="X96" i="5"/>
  <c r="X50" i="5"/>
  <c r="Y77" i="5"/>
  <c r="X66" i="5"/>
  <c r="W57" i="5"/>
  <c r="X193" i="5"/>
  <c r="Y205" i="5"/>
  <c r="W199" i="5"/>
  <c r="X31" i="5"/>
  <c r="X234" i="5"/>
  <c r="Y172" i="5"/>
  <c r="W177" i="5"/>
  <c r="W131" i="5"/>
  <c r="Y102" i="5"/>
  <c r="W243" i="5"/>
  <c r="Y113" i="5"/>
  <c r="J96" i="5"/>
  <c r="L245" i="5"/>
  <c r="L187" i="5"/>
  <c r="L99" i="5"/>
  <c r="K131" i="5"/>
  <c r="X71" i="5"/>
  <c r="X107" i="5"/>
  <c r="W123" i="5"/>
  <c r="X169" i="5"/>
  <c r="X170" i="5"/>
  <c r="X76" i="5"/>
  <c r="W158" i="5"/>
  <c r="X123" i="5"/>
  <c r="W137" i="5"/>
  <c r="Y169" i="5"/>
  <c r="W250" i="5"/>
  <c r="Y131" i="5"/>
  <c r="X62" i="5"/>
  <c r="X240" i="5"/>
  <c r="X89" i="5"/>
  <c r="W143" i="5"/>
  <c r="Y94" i="5"/>
  <c r="Y62" i="5"/>
  <c r="W126" i="5"/>
  <c r="Y85" i="5"/>
  <c r="Y50" i="5"/>
  <c r="Y75" i="5"/>
  <c r="W78" i="5"/>
  <c r="X85" i="5"/>
  <c r="X114" i="5"/>
  <c r="W182" i="5"/>
  <c r="X30" i="5"/>
  <c r="W110" i="5"/>
  <c r="W209" i="5"/>
  <c r="Y168" i="5"/>
  <c r="W114" i="5"/>
  <c r="X102" i="5"/>
  <c r="X101" i="5"/>
  <c r="X175" i="5"/>
  <c r="Y248" i="5"/>
  <c r="X100" i="5"/>
  <c r="Y35" i="5"/>
  <c r="X182" i="5"/>
  <c r="Y39" i="5"/>
  <c r="W81" i="5"/>
  <c r="Y106" i="5"/>
  <c r="Y67" i="5"/>
  <c r="W202" i="5"/>
  <c r="Y246" i="5"/>
  <c r="X112" i="5"/>
  <c r="W192" i="5"/>
  <c r="W147" i="5"/>
  <c r="Y114" i="5"/>
  <c r="W68" i="5"/>
  <c r="X46" i="5"/>
  <c r="W237" i="5"/>
  <c r="X135" i="5"/>
  <c r="W186" i="5"/>
  <c r="X174" i="5"/>
  <c r="Y95" i="5"/>
  <c r="W61" i="5"/>
  <c r="X188" i="5"/>
  <c r="W232" i="5"/>
  <c r="Y158" i="5"/>
  <c r="Y115" i="5"/>
  <c r="W72" i="5"/>
  <c r="Y134" i="5"/>
  <c r="Y213" i="5"/>
  <c r="Y63" i="5"/>
  <c r="W170" i="5"/>
  <c r="X210" i="5"/>
  <c r="Y52" i="5"/>
  <c r="X83" i="5"/>
  <c r="X149" i="5"/>
  <c r="W44" i="5"/>
  <c r="Y100" i="5"/>
  <c r="X208" i="5"/>
  <c r="Y202" i="5"/>
  <c r="Y44" i="5"/>
  <c r="W167" i="5"/>
  <c r="W127" i="5"/>
  <c r="X136" i="5"/>
  <c r="Y214" i="5"/>
  <c r="W79" i="5"/>
  <c r="Y245" i="5"/>
  <c r="X40" i="5"/>
  <c r="W208" i="5"/>
  <c r="W224" i="5"/>
  <c r="Y232" i="5"/>
  <c r="W67" i="5"/>
  <c r="X161" i="5"/>
  <c r="K207" i="5"/>
  <c r="J111" i="5"/>
  <c r="L94" i="5"/>
  <c r="K184" i="5"/>
  <c r="X167" i="5"/>
  <c r="W153" i="5"/>
  <c r="K165" i="5"/>
  <c r="K154" i="5"/>
  <c r="K63" i="5"/>
  <c r="L68" i="5"/>
  <c r="K45" i="5"/>
  <c r="L47" i="5"/>
  <c r="Y182" i="5"/>
  <c r="X99" i="5"/>
  <c r="W107" i="5"/>
  <c r="Y82" i="5"/>
  <c r="W59" i="5"/>
  <c r="W204" i="5"/>
  <c r="X110" i="5"/>
  <c r="X214" i="5"/>
  <c r="X125" i="5"/>
  <c r="W154" i="5"/>
  <c r="X65" i="5"/>
  <c r="X58" i="5"/>
  <c r="X249" i="5"/>
  <c r="W155" i="5"/>
  <c r="X108" i="5"/>
  <c r="W187" i="5"/>
  <c r="X39" i="5"/>
  <c r="W58" i="5"/>
  <c r="Y179" i="5"/>
  <c r="X146" i="5"/>
  <c r="W234" i="5"/>
  <c r="W118" i="5"/>
  <c r="Y104" i="5"/>
  <c r="W141" i="5"/>
  <c r="Y101" i="5"/>
  <c r="Y149" i="5"/>
  <c r="Y74" i="5"/>
  <c r="W190" i="5"/>
  <c r="W169" i="5"/>
  <c r="W207" i="5"/>
  <c r="Y117" i="5"/>
  <c r="Y123" i="5"/>
  <c r="X129" i="5"/>
  <c r="X238" i="5"/>
  <c r="W36" i="5"/>
  <c r="Y194" i="5"/>
  <c r="W100" i="5"/>
  <c r="Y46" i="5"/>
  <c r="Y187" i="5"/>
  <c r="Y107" i="5"/>
  <c r="X130" i="5"/>
  <c r="Y153" i="5"/>
  <c r="X104" i="5"/>
  <c r="Y190" i="5"/>
  <c r="W210" i="5"/>
  <c r="W231" i="5"/>
  <c r="W108" i="5"/>
  <c r="Y137" i="5"/>
  <c r="X148" i="5"/>
  <c r="X164" i="5"/>
  <c r="W65" i="5"/>
  <c r="X156" i="5"/>
  <c r="W222" i="5"/>
  <c r="X78" i="5"/>
  <c r="W92" i="5"/>
  <c r="Y233" i="5"/>
  <c r="Y58" i="5"/>
  <c r="W52" i="5"/>
  <c r="W80" i="5"/>
  <c r="X243" i="5"/>
  <c r="Y226" i="5"/>
  <c r="Y73" i="5"/>
  <c r="Y191" i="5"/>
  <c r="W42" i="5"/>
  <c r="Y185" i="5"/>
  <c r="Y174" i="5"/>
  <c r="X52" i="5"/>
  <c r="W247" i="5"/>
  <c r="Y118" i="5"/>
  <c r="X77" i="5"/>
  <c r="W70" i="5"/>
  <c r="W160" i="5"/>
  <c r="Y127" i="5"/>
  <c r="X233" i="5"/>
  <c r="W101" i="5"/>
  <c r="X181" i="5"/>
  <c r="Y55" i="5"/>
  <c r="Y92" i="5"/>
  <c r="Y98" i="5"/>
  <c r="X205" i="5"/>
  <c r="W211" i="5"/>
  <c r="W175" i="5"/>
  <c r="X160" i="5"/>
  <c r="W130" i="5"/>
  <c r="W46" i="5"/>
  <c r="W60" i="5"/>
  <c r="X221" i="5"/>
  <c r="W115" i="5"/>
  <c r="W38" i="5"/>
  <c r="Y181" i="5"/>
  <c r="W157" i="5"/>
  <c r="X227" i="5"/>
  <c r="Y136" i="5"/>
  <c r="W152" i="5"/>
  <c r="Y68" i="5"/>
  <c r="W99" i="5"/>
  <c r="X128" i="5"/>
  <c r="Y206" i="5"/>
  <c r="X143" i="5"/>
  <c r="Y183" i="5"/>
  <c r="W37" i="5"/>
  <c r="X203" i="5"/>
  <c r="W140" i="5"/>
  <c r="W98" i="5"/>
  <c r="Y243" i="5"/>
  <c r="W111" i="5"/>
  <c r="X141" i="5"/>
  <c r="X154" i="5"/>
  <c r="W71" i="5"/>
  <c r="W87" i="5"/>
  <c r="W138" i="5"/>
  <c r="X55" i="5"/>
  <c r="W201" i="5"/>
  <c r="Y208" i="5"/>
  <c r="Y231" i="5"/>
  <c r="Y250" i="5"/>
  <c r="X103" i="5"/>
  <c r="W221" i="5"/>
  <c r="Y197" i="5"/>
  <c r="Y78" i="5"/>
  <c r="Y192" i="5"/>
  <c r="X93" i="5"/>
  <c r="Y228" i="5"/>
  <c r="Y218" i="5"/>
  <c r="Y48" i="5"/>
  <c r="Y61" i="5"/>
  <c r="Y130" i="5"/>
  <c r="X244" i="5"/>
  <c r="X200" i="5"/>
  <c r="Y109" i="5"/>
  <c r="X118" i="5"/>
  <c r="X211" i="5"/>
  <c r="X80" i="5"/>
  <c r="X36" i="5"/>
  <c r="W74" i="5"/>
  <c r="W69" i="5"/>
  <c r="X88" i="5"/>
  <c r="W73" i="5"/>
  <c r="W49" i="5"/>
  <c r="Y215" i="5"/>
  <c r="Y135" i="5"/>
  <c r="W113" i="5"/>
  <c r="Y223" i="5"/>
  <c r="X131" i="5"/>
  <c r="X245" i="5"/>
  <c r="W174" i="5"/>
  <c r="W196" i="5"/>
  <c r="Y212" i="5"/>
  <c r="W144" i="5"/>
  <c r="W172" i="5"/>
  <c r="X72" i="5"/>
  <c r="W55" i="5"/>
  <c r="X84" i="5"/>
  <c r="Y150" i="5"/>
  <c r="W133" i="5"/>
  <c r="Y51" i="5"/>
  <c r="W102" i="5"/>
  <c r="X196" i="5"/>
  <c r="W47" i="5"/>
  <c r="Y81" i="5"/>
  <c r="X94" i="5"/>
  <c r="X122" i="5"/>
  <c r="X34" i="5"/>
  <c r="X229" i="5"/>
  <c r="X247" i="5"/>
  <c r="W112" i="5"/>
  <c r="Y89" i="5"/>
  <c r="Y146" i="5"/>
  <c r="X246" i="5"/>
  <c r="Y152" i="5"/>
  <c r="Y38" i="5"/>
  <c r="W245" i="5"/>
  <c r="W89" i="5"/>
  <c r="X74" i="5"/>
  <c r="W246" i="5"/>
  <c r="Y116" i="5"/>
  <c r="Y249" i="5"/>
  <c r="W30" i="5"/>
  <c r="W142" i="5"/>
  <c r="Y189" i="5"/>
  <c r="X178" i="5"/>
  <c r="X189" i="5"/>
  <c r="X223" i="5"/>
  <c r="Y196" i="5"/>
  <c r="Y111" i="5"/>
  <c r="W90" i="5"/>
  <c r="X133" i="5"/>
  <c r="W54" i="5"/>
  <c r="Y119" i="5"/>
  <c r="W53" i="5"/>
  <c r="X57" i="5"/>
  <c r="W168" i="5"/>
  <c r="Y193" i="5"/>
  <c r="Y224" i="5"/>
  <c r="X64" i="5"/>
  <c r="Y239" i="5"/>
  <c r="X60" i="5"/>
  <c r="X231" i="5"/>
  <c r="Y155" i="5"/>
  <c r="X150" i="5"/>
  <c r="Y170" i="5"/>
  <c r="X224" i="5"/>
  <c r="X109" i="5"/>
  <c r="W48" i="5"/>
  <c r="X67" i="5"/>
  <c r="W156" i="5"/>
  <c r="Y33" i="5"/>
  <c r="X237" i="5"/>
  <c r="Y42" i="5"/>
  <c r="X209" i="5"/>
  <c r="Y216" i="5"/>
  <c r="X147" i="5"/>
  <c r="Y145" i="5"/>
  <c r="X81" i="5"/>
  <c r="W159" i="5"/>
  <c r="W45" i="5"/>
  <c r="Y227" i="5"/>
  <c r="X117" i="5"/>
  <c r="W93" i="5"/>
  <c r="Y54" i="5"/>
  <c r="W134" i="5"/>
  <c r="Y110" i="5"/>
  <c r="X177" i="5"/>
  <c r="Y132" i="5"/>
  <c r="X195" i="5"/>
  <c r="Y96" i="5"/>
  <c r="Y120" i="5"/>
  <c r="W128" i="5"/>
  <c r="Y99" i="5"/>
  <c r="W233" i="5"/>
  <c r="X248" i="5"/>
  <c r="X215" i="5"/>
  <c r="Y241" i="5"/>
  <c r="X95" i="5"/>
  <c r="X218" i="5"/>
  <c r="W31" i="5"/>
  <c r="X225" i="5"/>
  <c r="W124" i="5"/>
  <c r="X33" i="5"/>
  <c r="X163" i="5"/>
  <c r="W165" i="5"/>
  <c r="Y83" i="5"/>
  <c r="Y159" i="5"/>
  <c r="W189" i="5"/>
  <c r="Y53" i="5"/>
  <c r="Y60" i="5"/>
  <c r="Y45" i="5"/>
  <c r="Y242" i="5"/>
  <c r="Y76" i="5"/>
  <c r="W248" i="5"/>
  <c r="Y171" i="5"/>
  <c r="Y234" i="5"/>
  <c r="Y65" i="5"/>
  <c r="W197" i="5"/>
  <c r="W132" i="5"/>
  <c r="Y244" i="5"/>
  <c r="W83" i="5"/>
  <c r="W149" i="5"/>
  <c r="X201" i="5"/>
  <c r="X194" i="5"/>
  <c r="X116" i="5"/>
  <c r="Y30" i="5"/>
  <c r="Y125" i="5"/>
  <c r="W76" i="5"/>
  <c r="Y178" i="5"/>
  <c r="W242" i="5"/>
  <c r="X226" i="5"/>
  <c r="W43" i="5"/>
  <c r="X113" i="5"/>
  <c r="X48" i="5"/>
  <c r="Y31" i="5"/>
  <c r="X241" i="5"/>
  <c r="W63" i="5"/>
  <c r="Y175" i="5"/>
  <c r="W166" i="5"/>
  <c r="X162" i="5"/>
  <c r="X59" i="5"/>
  <c r="W226" i="5"/>
  <c r="Y47" i="5"/>
  <c r="Y122" i="5"/>
  <c r="W212" i="5"/>
  <c r="W193" i="5"/>
  <c r="W216" i="5"/>
  <c r="W145" i="5"/>
  <c r="Y79" i="5"/>
  <c r="X92" i="5"/>
  <c r="X56" i="5"/>
  <c r="W183" i="5"/>
  <c r="X79" i="5"/>
  <c r="Y173" i="5"/>
  <c r="Y217" i="5"/>
  <c r="X192" i="5"/>
  <c r="X166" i="5"/>
  <c r="X106" i="5"/>
  <c r="Y56" i="5"/>
  <c r="W162" i="5"/>
  <c r="Y203" i="5"/>
  <c r="W214" i="5"/>
  <c r="Y225" i="5"/>
  <c r="Y156" i="5"/>
  <c r="W75" i="5"/>
  <c r="X198" i="5"/>
  <c r="Y180" i="5"/>
  <c r="K109" i="5"/>
  <c r="K221" i="5"/>
  <c r="J183" i="5"/>
  <c r="W148" i="5"/>
  <c r="Y43" i="5"/>
  <c r="X173" i="5"/>
  <c r="X183" i="5"/>
  <c r="X120" i="5"/>
  <c r="X134" i="5"/>
  <c r="W180" i="5"/>
  <c r="Y220" i="5"/>
  <c r="W39" i="5"/>
  <c r="W230" i="5"/>
  <c r="W191" i="5"/>
  <c r="Y86" i="5"/>
  <c r="Y87" i="5"/>
  <c r="W229" i="5"/>
  <c r="X180" i="5"/>
  <c r="W179" i="5"/>
  <c r="X153" i="5"/>
  <c r="W82" i="5"/>
  <c r="Y90" i="5"/>
  <c r="Y97" i="5"/>
  <c r="Y139" i="5"/>
  <c r="X140" i="5"/>
  <c r="W139" i="5"/>
  <c r="W173" i="5"/>
  <c r="Y238" i="5"/>
  <c r="Y164" i="5"/>
  <c r="W195" i="5"/>
  <c r="X159" i="5"/>
  <c r="Y40" i="5"/>
  <c r="W32" i="5"/>
  <c r="X138" i="5"/>
  <c r="Y201" i="5"/>
  <c r="W97" i="5"/>
  <c r="Y157" i="5"/>
  <c r="Y186" i="5"/>
  <c r="X151" i="5"/>
  <c r="X179" i="5"/>
  <c r="X232" i="5"/>
  <c r="W104" i="5"/>
  <c r="X216" i="5"/>
  <c r="W56" i="5"/>
  <c r="X63" i="5"/>
  <c r="Y66" i="5"/>
  <c r="W163" i="5"/>
  <c r="Y154" i="5"/>
  <c r="X42" i="5"/>
  <c r="B5" i="5" l="1"/>
  <c r="B7" i="5" s="1"/>
  <c r="E16" i="5"/>
  <c r="E17" i="5" s="1"/>
  <c r="B6" i="5" l="1"/>
  <c r="E18" i="5"/>
  <c r="E19" i="5" s="1"/>
</calcChain>
</file>

<file path=xl/sharedStrings.xml><?xml version="1.0" encoding="utf-8"?>
<sst xmlns="http://schemas.openxmlformats.org/spreadsheetml/2006/main" count="868" uniqueCount="313">
  <si>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</si>
  <si>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</si>
  <si>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</si>
  <si>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</si>
  <si>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</si>
  <si>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</si>
  <si>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</si>
  <si>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</si>
  <si>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</si>
  <si>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</si>
  <si>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</si>
  <si>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</si>
  <si>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</si>
  <si>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</si>
  <si>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</si>
  <si>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</si>
  <si>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</si>
  <si>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</si>
  <si>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</si>
  <si>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</si>
  <si>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</si>
  <si>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</si>
  <si>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</si>
  <si>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</si>
  <si>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</si>
  <si>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</si>
  <si>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</si>
  <si>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</si>
  <si>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</si>
  <si>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</si>
  <si>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</si>
  <si>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</si>
  <si>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</si>
  <si>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</si>
  <si>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</si>
  <si>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</si>
  <si>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</si>
  <si>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</si>
  <si>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</si>
  <si>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</si>
  <si>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</si>
  <si>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</si>
  <si>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</si>
  <si>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</si>
  <si>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</si>
  <si>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</si>
  <si>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</si>
  <si>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</si>
  <si>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</si>
  <si>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</si>
  <si>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</si>
  <si>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</si>
  <si>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</si>
  <si>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</si>
  <si>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</si>
  <si>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</si>
  <si>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</si>
  <si>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</si>
  <si>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</si>
  <si>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</si>
  <si>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</si>
  <si>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</si>
  <si>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</si>
  <si>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</si>
  <si>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</si>
  <si>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</si>
  <si>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</si>
  <si>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</si>
  <si>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</si>
  <si>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</si>
  <si>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</si>
  <si>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</si>
  <si>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</si>
  <si>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</si>
  <si>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</si>
  <si>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</si>
  <si>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</si>
  <si>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</si>
  <si>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</si>
  <si>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</si>
  <si>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</si>
  <si>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</si>
  <si>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</si>
  <si>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</si>
  <si>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</si>
  <si>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</si>
  <si>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</si>
  <si>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</si>
  <si>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</si>
  <si>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</si>
  <si>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</si>
  <si>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</si>
  <si>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</si>
  <si>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</si>
  <si>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</si>
  <si>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</si>
  <si>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</si>
  <si>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</si>
  <si>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</si>
  <si>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</si>
  <si>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</si>
  <si>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</si>
  <si>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</si>
  <si>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</si>
  <si>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</si>
  <si>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</si>
  <si>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</si>
  <si>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</si>
  <si>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</si>
  <si>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</si>
  <si>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</si>
  <si>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</si>
  <si>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</si>
  <si>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</si>
  <si>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</si>
  <si>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</si>
  <si>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</si>
  <si>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</si>
  <si>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</si>
  <si>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</si>
  <si>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</si>
  <si>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</si>
  <si>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</si>
  <si>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</si>
  <si>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</si>
  <si>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</si>
  <si>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</si>
  <si>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</si>
  <si>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</si>
  <si>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</si>
  <si>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</si>
  <si>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</si>
  <si>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</si>
  <si>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</si>
  <si>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</si>
  <si>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</si>
  <si>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</si>
  <si>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</si>
  <si>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</si>
  <si>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</si>
  <si>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</si>
  <si>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</si>
  <si>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</si>
  <si>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</si>
  <si>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</si>
  <si>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13BIM05-25_00.0-02.0cm_Set1_Run3</t>
  </si>
  <si>
    <t>13BIM05-25_00.0-02.0cm_Set1_Run4</t>
  </si>
  <si>
    <t>13BIM05-25_00.0-02.0cm_Set2_Run1</t>
  </si>
  <si>
    <t>13BIM05-25_00.0-02.0cm_Set2_Run2</t>
  </si>
  <si>
    <t>13BIM05-25_00.0-02.0cm_Set2_Run3</t>
  </si>
  <si>
    <t>13BIM05-25_02.0-04.5cm_Set1_Run1</t>
  </si>
  <si>
    <t>13BIM05-25_02.0-04.5cm_Set1_Run2</t>
  </si>
  <si>
    <t>13BIM05-25_02.0-04.5cm_Set1_Run3</t>
  </si>
  <si>
    <t>13BIM05-25_02.0-04.5cm_Set2_Run1</t>
  </si>
  <si>
    <t>13BIM05-25_02.0-04.5cm_Set2_Run2</t>
  </si>
  <si>
    <t>13BIM05-25_02.0-04.5cm_Set2_Run3</t>
  </si>
  <si>
    <t>13BIM05-25_05.5-08.0cm_Set1_Run1</t>
  </si>
  <si>
    <t>13BIM05-25_05.5-08.0cm_Set1_Run2</t>
  </si>
  <si>
    <t>13BIM05-25_05.5-08.0cm_Set1_Run3</t>
  </si>
  <si>
    <t>13BIM05-25_05.5-08.0cm_Set2_Run1</t>
  </si>
  <si>
    <t>13BIM05-25_05.5-08.0cm_Set2_Run2</t>
  </si>
  <si>
    <t>13BIM05-25_05.5-08.0cm_Set2_Run3</t>
  </si>
  <si>
    <t>13BIM05-25_08.0-10.0cm_Set1_Run1</t>
  </si>
  <si>
    <t>13BIM05-25_08.0-10.0cm_Set1_Run2</t>
  </si>
  <si>
    <t>13BIM05-25_08.0-10.0cm_Set1_Run3</t>
  </si>
  <si>
    <t>13BIM05-25_08.0-10.0cm_Set2_Run1</t>
  </si>
  <si>
    <t>13BIM05-25_08.0-10.0cm_Set2_Run2</t>
  </si>
  <si>
    <t>13BIM05-25_08.0-10.0cm_Set2_Run3</t>
  </si>
  <si>
    <t>13BIM05-25_10.0-12.5cm_Set1_Run2</t>
  </si>
  <si>
    <t>13BIM05-25_10.0-12.5cm_Set1_Run3</t>
  </si>
  <si>
    <t>13BIM05-25_10.0-12.5cm_Set2_Run1</t>
  </si>
  <si>
    <t>13BIM05-25_10.0-12.5cm_Set2_Run3</t>
  </si>
  <si>
    <t>13BIM05-25_13.5-15.5cm_Set1_Run1</t>
  </si>
  <si>
    <t>13BIM05-25_13.5-15.5cm_Set1_Run2</t>
  </si>
  <si>
    <t>13BIM05-25_13.5-15.5cm_Set1_Run3</t>
  </si>
  <si>
    <t>13BIM05-25_13.5-15.5cm_Set2_Run2</t>
  </si>
  <si>
    <t>13BIM05-25_13.5-15.5cm_Set2_Run3</t>
  </si>
  <si>
    <t>13BIM05-25_15.5-17.0cm_Set2_Run2</t>
  </si>
  <si>
    <t>13BIM05-25_15.5-17.0cm_Set2_Run3</t>
  </si>
  <si>
    <t>13BIM05-25_15.5-17.0cm_Set2_Run4</t>
  </si>
  <si>
    <t>13BIM05-25_18.5-21.0cm_Set1_Run1</t>
  </si>
  <si>
    <t>13BIM05-25_18.5-21.0cm_Set1_Run2</t>
  </si>
  <si>
    <t>13BIM05-25_18.5-21.0cm_Set1_Run5</t>
  </si>
  <si>
    <t>13BIM05-25_18.5-21.0cm_Set2_Run1</t>
  </si>
  <si>
    <t>13BIM05-25_18.5-21.0cm_Set2_Run2</t>
  </si>
  <si>
    <t>13BIM05-25_18.5-21.0cm_Set2_Run3</t>
  </si>
  <si>
    <t>13BIM05-25_21.0-23.5cm_Set1_Run1</t>
  </si>
  <si>
    <t>13BIM05-25_21.0-23.5cm_Set1_Run2</t>
  </si>
  <si>
    <t>13BIM05-25_21.0-23.5cm_Set2_Run3</t>
  </si>
  <si>
    <t>13BIM05-25_23.5-26.0cm_Set1_Run1</t>
  </si>
  <si>
    <t>13BIM05-25_23.5-26.0cm_Set1_Run3</t>
  </si>
  <si>
    <t>13BIM05-25_23.5-26.0cm_Set1_Run4</t>
  </si>
  <si>
    <t>13BIM05-25_23.5-26.0cm_Set2_Run2</t>
  </si>
  <si>
    <t>13BIM05-25_23.5-26.0cm_Set2_Run3</t>
  </si>
  <si>
    <t>13BIM05-25_23.5-26.0cm_Set2_Run4</t>
  </si>
  <si>
    <t>13BIM05-25_27.0-29.0cm_Set1_Run1</t>
  </si>
  <si>
    <t>13BIM05-25_27.0-29.0cm_Set1_Run2</t>
  </si>
  <si>
    <t>13BIM05-25_27.0-29.0cm_Set1_Run3</t>
  </si>
  <si>
    <t>13BIM05-25_27.0-29.0cm_Set2_Run1</t>
  </si>
  <si>
    <t>13BIM05-25_27.0-29.0cm_Set2_Run2</t>
  </si>
  <si>
    <t>13BIM05-25_27.0-29.0cm_Set2_Run3</t>
  </si>
  <si>
    <t>13BIM05-25_30.0-31.5cm_Set1_Run2</t>
  </si>
  <si>
    <t>13BIM05-25_30.0-31.5cm_Set1_Run4</t>
  </si>
  <si>
    <t>13BIM05-25_30.0-31.5cm_Set1_Run5</t>
  </si>
  <si>
    <t>13BIM05-25_30.0-31.5cm_Set2_Run2</t>
  </si>
  <si>
    <t>13BIM05-25_30.0-31.5cm_Set2_Run3</t>
  </si>
  <si>
    <t>13BIM05-25_30.0-31.5cm_Set2_Run4</t>
  </si>
  <si>
    <t>13BIM05-25_32.5-34.5cm_Set1_Run1</t>
  </si>
  <si>
    <t>13BIM05-25_32.5-34.5cm_Set1_Run2</t>
  </si>
  <si>
    <t>13BIM05-25_32.5-34.5cm_Set1_Run3</t>
  </si>
  <si>
    <t>13BIM05-25_32.5-34.5cm_Set2_Run1</t>
  </si>
  <si>
    <t>13BIM05-25_32.5-34.5cm_Set2_Run2</t>
  </si>
  <si>
    <t>13BIM05-25_32.5-34.5cm_Set2_Run3</t>
  </si>
  <si>
    <t>13BIM05-25_35.5-38.5cm_Set1_Run1</t>
  </si>
  <si>
    <t>13BIM05-25_35.5-38.5cm_Set1_Run2</t>
  </si>
  <si>
    <t>13BIM05-25_35.5-38.5cm_Set1_Run3</t>
  </si>
  <si>
    <t>13BIM05-25_35.5-38.5cm_Set2_Run1</t>
  </si>
  <si>
    <t>Fine Sand</t>
  </si>
  <si>
    <t>Well Sorted</t>
  </si>
  <si>
    <t>Symmetrical</t>
  </si>
  <si>
    <t>Mesokurtic</t>
  </si>
  <si>
    <t>Unimodal, Well Sorted</t>
  </si>
  <si>
    <t>Sand</t>
  </si>
  <si>
    <t>Well Sorted Fine Sand</t>
  </si>
  <si>
    <t>Wheaton,  9:23  10 Mar 2014</t>
  </si>
  <si>
    <t>Wheaton,  9:26  10 Mar 2014</t>
  </si>
  <si>
    <t>Wheaton,  9:33  10 Mar 2014</t>
  </si>
  <si>
    <t>Wheaton,  9:35  10 Mar 2014</t>
  </si>
  <si>
    <t>Wheaton,  9:38  10 Mar 2014</t>
  </si>
  <si>
    <t>Wheaton,  9:51  10 Mar 2014</t>
  </si>
  <si>
    <t>Wheaton,  9:53  10 Mar 2014</t>
  </si>
  <si>
    <t>Wheaton,  9:55  10 Mar 2014</t>
  </si>
  <si>
    <t>Wheaton, 3/10/2014  10:03:00 AM</t>
  </si>
  <si>
    <t>Wheaton, 3/10/2014  10:05:00 AM</t>
  </si>
  <si>
    <t>Wheaton, 3/10/2014  10:07:00 AM</t>
  </si>
  <si>
    <t>Wheaton, 3/10/2014  10:18:00 AM</t>
  </si>
  <si>
    <t>Wheaton, 3/10/2014  10:21:00 AM</t>
  </si>
  <si>
    <t>Wheaton, 3/10/2014  10:23:00 AM</t>
  </si>
  <si>
    <t>Wheaton, 3/10/2014  10:30:00 AM</t>
  </si>
  <si>
    <t>Wheaton, 3/10/2014  10:32:00 AM</t>
  </si>
  <si>
    <t>Wheaton, 3/10/2014  10:34:00 AM</t>
  </si>
  <si>
    <t>Wheaton, 3/10/2014  10:52:00 AM</t>
  </si>
  <si>
    <t>Wheaton, 3/10/2014  10:54:00 AM</t>
  </si>
  <si>
    <t>Wheaton, 3/10/2014  10:56:00 AM</t>
  </si>
  <si>
    <t>Wheaton, 3/10/2014  11:03:00 AM</t>
  </si>
  <si>
    <t>Wheaton, 3/10/2014  11:05:00 AM</t>
  </si>
  <si>
    <t>Wheaton, 3/10/2014  11:08:00 AM</t>
  </si>
  <si>
    <t>Wheaton, 3/10/2014  11:21:00 AM</t>
  </si>
  <si>
    <t>Wheaton, 3/10/2014  11:23:00 AM</t>
  </si>
  <si>
    <t>Wheaton, 3/10/2014  11:31:00 AM</t>
  </si>
  <si>
    <t>Wheaton, 3/10/2014  11:35:00 AM</t>
  </si>
  <si>
    <t>Wheaton, 3/10/2014  12:05:00 PM</t>
  </si>
  <si>
    <t>Wheaton, 3/10/2014  12:08:00 PM</t>
  </si>
  <si>
    <t>Wheaton, 3/10/2014  12:10:00 PM</t>
  </si>
  <si>
    <t>Wheaton, 3/10/2014  12:19:00 PM</t>
  </si>
  <si>
    <t>Wheaton, 3/10/2014  12:22:00 PM</t>
  </si>
  <si>
    <t>Wheaton, 3/10/2014  12:49:00 PM</t>
  </si>
  <si>
    <t>Wheaton, 3/10/2014  12:51:00 PM</t>
  </si>
  <si>
    <t>Wheaton, 3/10/2014  12:54:00 PM</t>
  </si>
  <si>
    <t>Wheaton, 3/10/2014  1:02:00 PM</t>
  </si>
  <si>
    <t>Wheaton, 3/10/2014  1:04:00 PM</t>
  </si>
  <si>
    <t>Wheaton, 3/10/2014  1:11:00 PM</t>
  </si>
  <si>
    <t>Wheaton, 3/10/2014  1:20:00 PM</t>
  </si>
  <si>
    <t>Wheaton, 3/10/2014  1:23:00 PM</t>
  </si>
  <si>
    <t>Wheaton, 3/10/2014  1:25:00 PM</t>
  </si>
  <si>
    <t>Wheaton, 3/10/2014  1:34:00 PM</t>
  </si>
  <si>
    <t>Wheaton, 3/10/2014  1:36:00 PM</t>
  </si>
  <si>
    <t>Wheaton, 3/10/2014  1:55:00 PM</t>
  </si>
  <si>
    <t>Wheaton, 3/10/2014  2:03:00 PM</t>
  </si>
  <si>
    <t>Wheaton, 3/10/2014  2:07:00 PM</t>
  </si>
  <si>
    <t>Wheaton, 3/10/2014  2:10:00 PM</t>
  </si>
  <si>
    <t>Wheaton, 3/10/2014  2:20:00 PM</t>
  </si>
  <si>
    <t>Wheaton, 3/10/2014  2:22:00 PM</t>
  </si>
  <si>
    <t>Wheaton, 3/10/2014  2:24:00 PM</t>
  </si>
  <si>
    <t>Wheaton, 3/10/2014  2:32:00 PM</t>
  </si>
  <si>
    <t>Moderately Sorted</t>
  </si>
  <si>
    <t>Very Coarse Skewed</t>
  </si>
  <si>
    <t>Very Leptokurtic</t>
  </si>
  <si>
    <t>Unimodal, Moderately Sorted</t>
  </si>
  <si>
    <t>Moderately Sorted Fine Sand</t>
  </si>
  <si>
    <t>Wheaton, 3/10/2014  2:35:00 PM</t>
  </si>
  <si>
    <t>Wheaton, 3/10/2014  2:37:00 PM</t>
  </si>
  <si>
    <t>Wheaton, 3/10/2014  2:44:00 PM</t>
  </si>
  <si>
    <t>Moderately Well Sorted</t>
  </si>
  <si>
    <t>Coarse Skewed</t>
  </si>
  <si>
    <t>Unimodal, Moderately Well Sorted</t>
  </si>
  <si>
    <t>Moderately Well Sorted Fine Sand</t>
  </si>
  <si>
    <t>Wheaton, 3/10/2014  2:46:00 PM</t>
  </si>
  <si>
    <t>Wheaton, 3/10/2014  2:49:00 PM</t>
  </si>
  <si>
    <t>Wheaton, 3/10/2014  3:01:00 PM</t>
  </si>
  <si>
    <t>Fine Skewed</t>
  </si>
  <si>
    <t>Wheaton, 3/10/2014  3:05:00 PM</t>
  </si>
  <si>
    <t>Wheaton, 3/10/2014  3:08:00 PM</t>
  </si>
  <si>
    <t>Leptokurtic</t>
  </si>
  <si>
    <t>Wheaton, 3/10/2014  3:17:00 PM</t>
  </si>
  <si>
    <t>Wheaton, 3/10/2014  3:20:00 PM</t>
  </si>
  <si>
    <t>Wheaton, 3/10/2014  3:22:00 PM</t>
  </si>
  <si>
    <t>Wheaton, 3/11/2014  10:52:00 AM</t>
  </si>
  <si>
    <t>Wheaton, 3/11/2014  10:55:00 AM</t>
  </si>
  <si>
    <t>Wheaton, 3/11/2014  10:57:00 AM</t>
  </si>
  <si>
    <t>Wheaton, 3/11/2014  11:04:00 AM</t>
  </si>
  <si>
    <t>Wheaton, 3/11/2014  11:06:00 AM</t>
  </si>
  <si>
    <t>Wheaton, 3/11/2014  11:08:00 AM</t>
  </si>
  <si>
    <t>Wheaton, 3/11/2014  11:16:00 AM</t>
  </si>
  <si>
    <t>Wheaton, 3/11/2014  11:18:00 AM</t>
  </si>
  <si>
    <t>Wheaton, 3/11/2014  11:21:00 AM</t>
  </si>
  <si>
    <t>Wheaton, 3/11/2014  11:28:00 AM</t>
  </si>
  <si>
    <t>3/11/2014  11:32:00 AM</t>
  </si>
  <si>
    <t>Standard Deviation</t>
  </si>
  <si>
    <t>Averaged Data (N=6)</t>
  </si>
  <si>
    <t>Averaged Data (N=4)</t>
  </si>
  <si>
    <t>Averaged Data (N=5)</t>
  </si>
  <si>
    <t>Averaged Data (N=3)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</si>
</sst>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24">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double">
        <color auto="1"/>
      </bottom>
      <diagonal/>
    </border>
    <border>
      <left/>
      <right/>
      <top style="double">
        <color auto="1"/>
      </top>
      <bottom/>
      <diagonal/>
    </border>
  </borders>
  <cellStyleXfs count="3">
    <xf numFmtId="0" fontId="0" fillId="0" borderId="0"/>
    <xf numFmtId="9" fontId="2" fillId="0" borderId="0" applyFont="0" applyFill="0" applyBorder="0" applyAlignment="0" applyProtection="0"/>
    <xf numFmtId="0" fontId="2" fillId="0" borderId="0"/>
  </cellStyleXfs>
  <cellXfs count="161">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8" fillId="0" borderId="9" xfId="0" applyFont="1" applyBorder="1" applyAlignment="1" applyProtection="1">
      <alignment horizontal="left" vertical="center"/>
    </xf>
    <xf numFmtId="0" fontId="8" fillId="0" borderId="2" xfId="0" applyFont="1" applyBorder="1" applyAlignment="1" applyProtection="1">
      <alignment horizontal="left" vertic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165" fontId="0" fillId="0" borderId="8" xfId="0" applyNumberFormat="1" applyBorder="1" applyAlignment="1" applyProtection="1">
      <alignment horizontal="center"/>
    </xf>
    <xf numFmtId="0" fontId="5" fillId="0" borderId="0" xfId="0" applyFont="1" applyBorder="1" applyAlignment="1" applyProtection="1">
      <alignment horizontal="center" vertic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6" xfId="0" applyBorder="1" applyProtection="1"/>
    <xf numFmtId="165" fontId="0" fillId="0" borderId="11" xfId="0" applyNumberFormat="1" applyBorder="1" applyAlignment="1" applyProtection="1">
      <alignment horizontal="center"/>
    </xf>
    <xf numFmtId="0" fontId="3" fillId="0" borderId="0" xfId="0" applyFont="1" applyBorder="1" applyProtection="1"/>
    <xf numFmtId="0" fontId="0" fillId="0" borderId="5" xfId="0" applyBorder="1" applyProtection="1"/>
    <xf numFmtId="165" fontId="0" fillId="0" borderId="12"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4" xfId="0" applyBorder="1" applyProtection="1"/>
    <xf numFmtId="165" fontId="0" fillId="0" borderId="13"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13"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14" xfId="0" applyFill="1" applyBorder="1" applyProtection="1"/>
    <xf numFmtId="0" fontId="0" fillId="0" borderId="10" xfId="0" applyBorder="1" applyAlignment="1" applyProtection="1">
      <alignment horizontal="center"/>
    </xf>
    <xf numFmtId="0" fontId="0" fillId="0" borderId="2" xfId="0" applyBorder="1" applyAlignment="1" applyProtection="1">
      <alignment horizontal="center"/>
    </xf>
    <xf numFmtId="0" fontId="0" fillId="0" borderId="10" xfId="0" applyBorder="1" applyProtection="1"/>
    <xf numFmtId="0" fontId="4" fillId="0" borderId="15"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15" xfId="0" applyBorder="1" applyProtection="1"/>
    <xf numFmtId="0" fontId="0" fillId="0" borderId="16" xfId="0" applyBorder="1" applyAlignment="1" applyProtection="1">
      <alignment horizontal="center"/>
    </xf>
    <xf numFmtId="0" fontId="0" fillId="0" borderId="17" xfId="0" applyBorder="1" applyAlignment="1" applyProtection="1">
      <alignment horizontal="center"/>
    </xf>
    <xf numFmtId="0" fontId="0" fillId="0" borderId="7" xfId="0" applyBorder="1" applyAlignment="1" applyProtection="1">
      <alignment horizontal="centerContinuous"/>
    </xf>
    <xf numFmtId="0" fontId="0" fillId="0" borderId="17" xfId="0" applyBorder="1" applyAlignment="1" applyProtection="1">
      <alignment horizontal="centerContinuous"/>
    </xf>
    <xf numFmtId="1" fontId="0" fillId="0" borderId="0" xfId="0" applyNumberFormat="1" applyProtection="1"/>
    <xf numFmtId="0" fontId="0" fillId="0" borderId="7"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17" xfId="0" applyBorder="1" applyProtection="1"/>
    <xf numFmtId="165" fontId="0" fillId="0" borderId="17" xfId="0" applyNumberFormat="1" applyBorder="1" applyAlignment="1" applyProtection="1">
      <alignment horizontal="center" vertical="center"/>
    </xf>
    <xf numFmtId="2" fontId="0" fillId="0" borderId="7"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17" xfId="0" applyNumberFormat="1" applyFont="1" applyBorder="1" applyAlignment="1" applyProtection="1">
      <alignment horizontal="left" vertical="center"/>
    </xf>
    <xf numFmtId="164" fontId="0" fillId="0" borderId="0" xfId="0" applyNumberFormat="1" applyProtection="1"/>
    <xf numFmtId="0" fontId="0" fillId="0" borderId="7" xfId="0" applyBorder="1" applyAlignment="1" applyProtection="1">
      <alignment horizontal="right"/>
    </xf>
    <xf numFmtId="0" fontId="0" fillId="0" borderId="17" xfId="0" applyBorder="1" applyAlignment="1" applyProtection="1">
      <alignment horizontal="right"/>
    </xf>
    <xf numFmtId="0" fontId="0" fillId="0" borderId="7" xfId="0" applyBorder="1" applyAlignment="1" applyProtection="1">
      <alignment horizontal="center"/>
    </xf>
    <xf numFmtId="165" fontId="0" fillId="0" borderId="16" xfId="0" applyNumberFormat="1" applyBorder="1" applyAlignment="1" applyProtection="1">
      <alignment horizontal="center"/>
    </xf>
    <xf numFmtId="168" fontId="0" fillId="0" borderId="17"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8" xfId="0" applyNumberFormat="1" applyBorder="1" applyAlignment="1" applyProtection="1">
      <alignment horizontal="right"/>
    </xf>
    <xf numFmtId="0" fontId="0" fillId="0" borderId="18" xfId="0" applyBorder="1" applyProtection="1"/>
    <xf numFmtId="2" fontId="0" fillId="0" borderId="9" xfId="0" applyNumberFormat="1" applyBorder="1" applyAlignment="1" applyProtection="1">
      <alignment horizontal="right"/>
    </xf>
    <xf numFmtId="0" fontId="0" fillId="0" borderId="8" xfId="0" applyBorder="1" applyAlignment="1" applyProtection="1">
      <alignment horizontal="right"/>
    </xf>
    <xf numFmtId="2" fontId="0" fillId="0" borderId="8" xfId="0" applyNumberFormat="1" applyBorder="1" applyAlignment="1" applyProtection="1">
      <alignment horizontal="center"/>
    </xf>
    <xf numFmtId="0" fontId="0" fillId="0" borderId="8" xfId="0" applyBorder="1" applyAlignment="1" applyProtection="1">
      <alignment horizontal="center"/>
    </xf>
    <xf numFmtId="0" fontId="0" fillId="0" borderId="19" xfId="0" applyBorder="1" applyProtection="1"/>
    <xf numFmtId="0" fontId="0" fillId="0" borderId="9" xfId="0" applyBorder="1" applyProtection="1"/>
    <xf numFmtId="168" fontId="0" fillId="0" borderId="18" xfId="1" applyNumberFormat="1" applyFont="1" applyBorder="1" applyAlignment="1" applyProtection="1">
      <alignment horizontal="center"/>
    </xf>
    <xf numFmtId="2" fontId="0" fillId="0" borderId="19" xfId="0" applyNumberFormat="1" applyBorder="1" applyAlignment="1" applyProtection="1">
      <alignment horizontal="center" vertical="center"/>
    </xf>
    <xf numFmtId="165" fontId="0" fillId="0" borderId="9" xfId="0" applyNumberFormat="1" applyBorder="1" applyAlignment="1" applyProtection="1">
      <alignment horizontal="centerContinuous" vertical="center"/>
    </xf>
    <xf numFmtId="0" fontId="0" fillId="0" borderId="9" xfId="0" applyBorder="1" applyAlignment="1" applyProtection="1">
      <alignment horizontal="right" vertical="center"/>
    </xf>
    <xf numFmtId="168" fontId="7" fillId="0" borderId="18"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8" xfId="0" applyNumberFormat="1" applyBorder="1" applyAlignment="1" applyProtection="1">
      <alignment horizontal="center"/>
    </xf>
    <xf numFmtId="0" fontId="0" fillId="0" borderId="3" xfId="0" applyBorder="1" applyAlignment="1" applyProtection="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0" xfId="0" applyFont="1" applyBorder="1" applyAlignment="1" applyProtection="1">
      <alignment horizontal="left"/>
    </xf>
    <xf numFmtId="0" fontId="0" fillId="0" borderId="0" xfId="0" applyBorder="1" applyAlignment="1" applyProtection="1">
      <alignment horizontal="left"/>
    </xf>
    <xf numFmtId="164" fontId="0" fillId="0" borderId="3" xfId="0" applyNumberFormat="1" applyBorder="1" applyAlignment="1" applyProtection="1">
      <alignment horizontal="center"/>
    </xf>
    <xf numFmtId="0" fontId="0" fillId="3" borderId="21" xfId="0" applyFill="1" applyBorder="1" applyProtection="1"/>
    <xf numFmtId="0" fontId="0" fillId="3" borderId="20" xfId="0" applyFill="1" applyBorder="1" applyProtection="1"/>
    <xf numFmtId="0" fontId="3" fillId="0" borderId="0" xfId="0" applyFont="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7" xfId="0" applyFont="1" applyBorder="1" applyAlignment="1" applyProtection="1">
      <alignment horizontal="center"/>
    </xf>
    <xf numFmtId="0" fontId="4" fillId="0" borderId="0" xfId="0" applyFont="1" applyBorder="1" applyAlignment="1" applyProtection="1">
      <alignment horizontal="center"/>
    </xf>
    <xf numFmtId="0" fontId="4" fillId="0" borderId="17" xfId="0" applyFont="1" applyBorder="1" applyAlignment="1" applyProtection="1">
      <alignment horizontal="center"/>
    </xf>
    <xf numFmtId="0" fontId="4" fillId="0" borderId="15"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xf numFmtId="0" fontId="8" fillId="0" borderId="22" xfId="0" applyFont="1" applyBorder="1"/>
    <xf numFmtId="0" fontId="11" fillId="0" borderId="22" xfId="0" applyFont="1" applyBorder="1" applyAlignment="1">
      <alignment horizontal="center"/>
    </xf>
    <xf numFmtId="0" fontId="1" fillId="0" borderId="22" xfId="0" applyFont="1" applyBorder="1" applyAlignment="1">
      <alignment horizontal="center"/>
    </xf>
    <xf numFmtId="0" fontId="8" fillId="0" borderId="23" xfId="0" applyFont="1" applyBorder="1" applyAlignment="1">
      <alignment vertical="center"/>
    </xf>
    <xf numFmtId="0" fontId="8" fillId="0" borderId="23" xfId="0" applyFont="1" applyBorder="1" applyAlignment="1" applyProtection="1">
      <alignment horizontal="left" vertical="center"/>
    </xf>
    <xf numFmtId="0" fontId="8" fillId="0" borderId="23" xfId="0" applyFont="1" applyBorder="1" applyAlignment="1">
      <alignment horizontal="center"/>
    </xf>
    <xf numFmtId="0" fontId="8" fillId="0" borderId="0" xfId="0" applyFont="1" applyBorder="1" applyAlignment="1">
      <alignment vertical="center"/>
    </xf>
    <xf numFmtId="0" fontId="8" fillId="0" borderId="0" xfId="0" applyFont="1" applyBorder="1" applyAlignment="1">
      <alignment horizontal="left" vertical="center"/>
    </xf>
    <xf numFmtId="168" fontId="8" fillId="0" borderId="0" xfId="1" applyNumberFormat="1" applyFont="1" applyBorder="1" applyAlignment="1">
      <alignment horizontal="center"/>
    </xf>
    <xf numFmtId="0" fontId="8" fillId="0" borderId="0" xfId="0" applyFont="1" applyBorder="1" applyAlignment="1" applyProtection="1">
      <alignment horizontal="left" vertical="center"/>
    </xf>
    <xf numFmtId="0" fontId="8" fillId="0" borderId="0" xfId="0" applyFont="1" applyBorder="1" applyAlignment="1">
      <alignment horizontal="center"/>
    </xf>
    <xf numFmtId="0" fontId="8" fillId="0" borderId="9" xfId="0" applyFont="1" applyBorder="1" applyAlignment="1">
      <alignment vertical="center"/>
    </xf>
    <xf numFmtId="164" fontId="8" fillId="0" borderId="0" xfId="0" applyNumberFormat="1" applyFont="1" applyBorder="1" applyAlignment="1">
      <alignment horizontal="center"/>
    </xf>
    <xf numFmtId="2" fontId="8" fillId="0" borderId="0" xfId="0" applyNumberFormat="1" applyFont="1" applyBorder="1" applyAlignment="1">
      <alignment horizontal="center"/>
    </xf>
    <xf numFmtId="2" fontId="8" fillId="0" borderId="9" xfId="0" applyNumberFormat="1" applyFont="1" applyBorder="1" applyAlignment="1">
      <alignment horizontal="center"/>
    </xf>
    <xf numFmtId="165" fontId="8" fillId="0" borderId="9" xfId="0" applyNumberFormat="1" applyFont="1" applyBorder="1" applyAlignment="1">
      <alignment horizontal="center"/>
    </xf>
    <xf numFmtId="164" fontId="8" fillId="0" borderId="9" xfId="0" applyNumberFormat="1" applyFont="1" applyBorder="1" applyAlignment="1">
      <alignment horizontal="center"/>
    </xf>
    <xf numFmtId="0" fontId="8" fillId="0" borderId="2" xfId="0" applyFont="1" applyBorder="1" applyAlignment="1">
      <alignment vertical="center"/>
    </xf>
    <xf numFmtId="164" fontId="8" fillId="0" borderId="2" xfId="0" applyNumberFormat="1" applyFont="1" applyBorder="1" applyAlignment="1">
      <alignment horizontal="center"/>
    </xf>
    <xf numFmtId="165" fontId="8" fillId="0" borderId="2" xfId="0" applyNumberFormat="1" applyFont="1" applyBorder="1" applyAlignment="1">
      <alignment horizontal="center"/>
    </xf>
    <xf numFmtId="168" fontId="8" fillId="0" borderId="0" xfId="1" applyNumberFormat="1" applyFont="1" applyBorder="1" applyAlignment="1" applyProtection="1">
      <alignment horizontal="center" vertical="center"/>
    </xf>
    <xf numFmtId="168" fontId="8" fillId="0" borderId="0" xfId="0" applyNumberFormat="1" applyFont="1" applyBorder="1" applyAlignment="1">
      <alignment horizontal="center"/>
    </xf>
    <xf numFmtId="2" fontId="8" fillId="0" borderId="2" xfId="0" applyNumberFormat="1" applyFont="1" applyBorder="1" applyAlignment="1">
      <alignment horizontal="center"/>
    </xf>
    <xf numFmtId="168" fontId="8" fillId="0" borderId="2" xfId="1" applyNumberFormat="1" applyFont="1" applyBorder="1" applyAlignment="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141876608"/>
        <c:axId val="142273920"/>
      </c:barChart>
      <c:catAx>
        <c:axId val="141876608"/>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2273920"/>
        <c:crosses val="autoZero"/>
        <c:auto val="0"/>
        <c:lblAlgn val="ctr"/>
        <c:lblOffset val="100"/>
        <c:tickMarkSkip val="1"/>
        <c:noMultiLvlLbl val="0"/>
      </c:catAx>
      <c:valAx>
        <c:axId val="142273920"/>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1876608"/>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19049</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19051</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28574</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28576</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19049</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19049</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19051</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0.45233</cdr:x>
      <cdr:y>0.0697</cdr:y>
    </cdr:from>
    <cdr:to>
      <cdr:x>0.45853</cdr:x>
      <cdr:y>0.07988</cdr:y>
    </cdr:to>
    <cdr:sp macro="" textlink="">
      <cdr:nvSpPr>
        <cdr:cNvPr id="2" name="Oval 1"/>
        <cdr:cNvSpPr/>
      </cdr:nvSpPr>
      <cdr:spPr bwMode="auto">
        <a:xfrm xmlns:a="http://schemas.openxmlformats.org/drawingml/2006/main">
          <a:off x="4164803" y="3912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cdr:x>
      <cdr:y>0.07096</cdr:y>
    </cdr:from>
    <cdr:to>
      <cdr:x>0.45881</cdr:x>
      <cdr:y>0.08114</cdr:y>
    </cdr:to>
    <cdr:sp macro="" textlink="">
      <cdr:nvSpPr>
        <cdr:cNvPr id="3" name="Oval 2"/>
        <cdr:cNvSpPr/>
      </cdr:nvSpPr>
      <cdr:spPr bwMode="auto">
        <a:xfrm xmlns:a="http://schemas.openxmlformats.org/drawingml/2006/main">
          <a:off x="4167314" y="39833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0.45274</cdr:x>
      <cdr:y>0.07153</cdr:y>
    </cdr:from>
    <cdr:to>
      <cdr:x>0.45894</cdr:x>
      <cdr:y>0.08171</cdr:y>
    </cdr:to>
    <cdr:sp macro="" textlink="">
      <cdr:nvSpPr>
        <cdr:cNvPr id="4" name="Oval 3"/>
        <cdr:cNvSpPr/>
      </cdr:nvSpPr>
      <cdr:spPr bwMode="auto">
        <a:xfrm xmlns:a="http://schemas.openxmlformats.org/drawingml/2006/main">
          <a:off x="4168560" y="4015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0.45229</cdr:x>
      <cdr:y>0.06957</cdr:y>
    </cdr:from>
    <cdr:to>
      <cdr:x>0.4585</cdr:x>
      <cdr:y>0.07975</cdr:y>
    </cdr:to>
    <cdr:sp macro="" textlink="">
      <cdr:nvSpPr>
        <cdr:cNvPr id="5" name="Oval 4"/>
        <cdr:cNvSpPr/>
      </cdr:nvSpPr>
      <cdr:spPr bwMode="auto">
        <a:xfrm xmlns:a="http://schemas.openxmlformats.org/drawingml/2006/main">
          <a:off x="4164480" y="3905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0.45241</cdr:x>
      <cdr:y>0.07019</cdr:y>
    </cdr:from>
    <cdr:to>
      <cdr:x>0.45861</cdr:x>
      <cdr:y>0.08037</cdr:y>
    </cdr:to>
    <cdr:sp macro="" textlink="">
      <cdr:nvSpPr>
        <cdr:cNvPr id="6" name="Oval 5"/>
        <cdr:cNvSpPr/>
      </cdr:nvSpPr>
      <cdr:spPr bwMode="auto">
        <a:xfrm xmlns:a="http://schemas.openxmlformats.org/drawingml/2006/main">
          <a:off x="4165527" y="3940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0.45254</cdr:x>
      <cdr:y>0.0708</cdr:y>
    </cdr:from>
    <cdr:to>
      <cdr:x>0.45875</cdr:x>
      <cdr:y>0.08098</cdr:y>
    </cdr:to>
    <cdr:sp macro="" textlink="">
      <cdr:nvSpPr>
        <cdr:cNvPr id="7" name="Oval 6"/>
        <cdr:cNvSpPr/>
      </cdr:nvSpPr>
      <cdr:spPr bwMode="auto">
        <a:xfrm xmlns:a="http://schemas.openxmlformats.org/drawingml/2006/main">
          <a:off x="4166781" y="39741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cdr:x>
      <cdr:y>0.06933</cdr:y>
    </cdr:from>
    <cdr:to>
      <cdr:x>0.45831</cdr:x>
      <cdr:y>0.07951</cdr:y>
    </cdr:to>
    <cdr:sp macro="" textlink="">
      <cdr:nvSpPr>
        <cdr:cNvPr id="8" name="Oval 7"/>
        <cdr:cNvSpPr/>
      </cdr:nvSpPr>
      <cdr:spPr bwMode="auto">
        <a:xfrm xmlns:a="http://schemas.openxmlformats.org/drawingml/2006/main">
          <a:off x="4162721" y="3891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0.45223</cdr:x>
      <cdr:y>0.06991</cdr:y>
    </cdr:from>
    <cdr:to>
      <cdr:x>0.45844</cdr:x>
      <cdr:y>0.08009</cdr:y>
    </cdr:to>
    <cdr:sp macro="" textlink="">
      <cdr:nvSpPr>
        <cdr:cNvPr id="9" name="Oval 8"/>
        <cdr:cNvSpPr/>
      </cdr:nvSpPr>
      <cdr:spPr bwMode="auto">
        <a:xfrm xmlns:a="http://schemas.openxmlformats.org/drawingml/2006/main">
          <a:off x="4163896" y="39242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cdr:x>
      <cdr:y>0.07028</cdr:y>
    </cdr:from>
    <cdr:to>
      <cdr:x>0.45851</cdr:x>
      <cdr:y>0.08046</cdr:y>
    </cdr:to>
    <cdr:sp macro="" textlink="">
      <cdr:nvSpPr>
        <cdr:cNvPr id="10" name="Oval 9"/>
        <cdr:cNvSpPr/>
      </cdr:nvSpPr>
      <cdr:spPr bwMode="auto">
        <a:xfrm xmlns:a="http://schemas.openxmlformats.org/drawingml/2006/main">
          <a:off x="4164561" y="3944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0.06938</cdr:y>
    </cdr:from>
    <cdr:to>
      <cdr:x>0.45831</cdr:x>
      <cdr:y>0.07957</cdr:y>
    </cdr:to>
    <cdr:sp macro="" textlink="">
      <cdr:nvSpPr>
        <cdr:cNvPr id="11" name="Oval 10"/>
        <cdr:cNvSpPr/>
      </cdr:nvSpPr>
      <cdr:spPr bwMode="auto">
        <a:xfrm xmlns:a="http://schemas.openxmlformats.org/drawingml/2006/main">
          <a:off x="4162783" y="38948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0.45219</cdr:x>
      <cdr:y>0.06977</cdr:y>
    </cdr:from>
    <cdr:to>
      <cdr:x>0.4584</cdr:x>
      <cdr:y>0.07995</cdr:y>
    </cdr:to>
    <cdr:sp macro="" textlink="">
      <cdr:nvSpPr>
        <cdr:cNvPr id="12" name="Oval 11"/>
        <cdr:cNvSpPr/>
      </cdr:nvSpPr>
      <cdr:spPr bwMode="auto">
        <a:xfrm xmlns:a="http://schemas.openxmlformats.org/drawingml/2006/main">
          <a:off x="4163585" y="39166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0.45228</cdr:x>
      <cdr:y>0.07018</cdr:y>
    </cdr:from>
    <cdr:to>
      <cdr:x>0.45849</cdr:x>
      <cdr:y>0.08036</cdr:y>
    </cdr:to>
    <cdr:sp macro="" textlink="">
      <cdr:nvSpPr>
        <cdr:cNvPr id="13" name="Oval 12"/>
        <cdr:cNvSpPr/>
      </cdr:nvSpPr>
      <cdr:spPr bwMode="auto">
        <a:xfrm xmlns:a="http://schemas.openxmlformats.org/drawingml/2006/main">
          <a:off x="4164378" y="39394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0.45204</cdr:x>
      <cdr:y>0.06878</cdr:y>
    </cdr:from>
    <cdr:to>
      <cdr:x>0.45825</cdr:x>
      <cdr:y>0.07896</cdr:y>
    </cdr:to>
    <cdr:sp macro="" textlink="">
      <cdr:nvSpPr>
        <cdr:cNvPr id="14" name="Oval 13"/>
        <cdr:cNvSpPr/>
      </cdr:nvSpPr>
      <cdr:spPr bwMode="auto">
        <a:xfrm xmlns:a="http://schemas.openxmlformats.org/drawingml/2006/main">
          <a:off x="4162189" y="3860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0.45215</cdr:x>
      <cdr:y>0.0692</cdr:y>
    </cdr:from>
    <cdr:to>
      <cdr:x>0.45835</cdr:x>
      <cdr:y>0.07938</cdr:y>
    </cdr:to>
    <cdr:sp macro="" textlink="">
      <cdr:nvSpPr>
        <cdr:cNvPr id="15" name="Oval 14"/>
        <cdr:cNvSpPr/>
      </cdr:nvSpPr>
      <cdr:spPr bwMode="auto">
        <a:xfrm xmlns:a="http://schemas.openxmlformats.org/drawingml/2006/main">
          <a:off x="4163136" y="3884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0.45225</cdr:x>
      <cdr:y>0.0696</cdr:y>
    </cdr:from>
    <cdr:to>
      <cdr:x>0.45845</cdr:x>
      <cdr:y>0.07978</cdr:y>
    </cdr:to>
    <cdr:sp macro="" textlink="">
      <cdr:nvSpPr>
        <cdr:cNvPr id="16" name="Oval 15"/>
        <cdr:cNvSpPr/>
      </cdr:nvSpPr>
      <cdr:spPr bwMode="auto">
        <a:xfrm xmlns:a="http://schemas.openxmlformats.org/drawingml/2006/main">
          <a:off x="4164053" y="39070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0.45196</cdr:x>
      <cdr:y>0.06852</cdr:y>
    </cdr:from>
    <cdr:to>
      <cdr:x>0.45817</cdr:x>
      <cdr:y>0.0787</cdr:y>
    </cdr:to>
    <cdr:sp macro="" textlink="">
      <cdr:nvSpPr>
        <cdr:cNvPr id="17" name="Oval 16"/>
        <cdr:cNvSpPr/>
      </cdr:nvSpPr>
      <cdr:spPr bwMode="auto">
        <a:xfrm xmlns:a="http://schemas.openxmlformats.org/drawingml/2006/main">
          <a:off x="4161426" y="38464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0.06905</cdr:y>
    </cdr:from>
    <cdr:to>
      <cdr:x>0.45831</cdr:x>
      <cdr:y>0.07923</cdr:y>
    </cdr:to>
    <cdr:sp macro="" textlink="">
      <cdr:nvSpPr>
        <cdr:cNvPr id="18" name="Oval 17"/>
        <cdr:cNvSpPr/>
      </cdr:nvSpPr>
      <cdr:spPr bwMode="auto">
        <a:xfrm xmlns:a="http://schemas.openxmlformats.org/drawingml/2006/main">
          <a:off x="4162768" y="3876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0.45218</cdr:x>
      <cdr:y>0.06939</cdr:y>
    </cdr:from>
    <cdr:to>
      <cdr:x>0.45839</cdr:x>
      <cdr:y>0.07957</cdr:y>
    </cdr:to>
    <cdr:sp macro="" textlink="">
      <cdr:nvSpPr>
        <cdr:cNvPr id="19" name="Oval 18"/>
        <cdr:cNvSpPr/>
      </cdr:nvSpPr>
      <cdr:spPr bwMode="auto">
        <a:xfrm xmlns:a="http://schemas.openxmlformats.org/drawingml/2006/main">
          <a:off x="4163441" y="38952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0.45205</cdr:x>
      <cdr:y>0.06878</cdr:y>
    </cdr:from>
    <cdr:to>
      <cdr:x>0.45825</cdr:x>
      <cdr:y>0.07896</cdr:y>
    </cdr:to>
    <cdr:sp macro="" textlink="">
      <cdr:nvSpPr>
        <cdr:cNvPr id="20" name="Oval 19"/>
        <cdr:cNvSpPr/>
      </cdr:nvSpPr>
      <cdr:spPr bwMode="auto">
        <a:xfrm xmlns:a="http://schemas.openxmlformats.org/drawingml/2006/main">
          <a:off x="4162229" y="3861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0.45217</cdr:x>
      <cdr:y>0.06925</cdr:y>
    </cdr:from>
    <cdr:to>
      <cdr:x>0.45837</cdr:x>
      <cdr:y>0.07943</cdr:y>
    </cdr:to>
    <cdr:sp macro="" textlink="">
      <cdr:nvSpPr>
        <cdr:cNvPr id="21" name="Oval 20"/>
        <cdr:cNvSpPr/>
      </cdr:nvSpPr>
      <cdr:spPr bwMode="auto">
        <a:xfrm xmlns:a="http://schemas.openxmlformats.org/drawingml/2006/main">
          <a:off x="4163322" y="38870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0.45225</cdr:x>
      <cdr:y>0.06959</cdr:y>
    </cdr:from>
    <cdr:to>
      <cdr:x>0.45845</cdr:x>
      <cdr:y>0.07977</cdr:y>
    </cdr:to>
    <cdr:sp macro="" textlink="">
      <cdr:nvSpPr>
        <cdr:cNvPr id="22" name="Oval 21"/>
        <cdr:cNvSpPr/>
      </cdr:nvSpPr>
      <cdr:spPr bwMode="auto">
        <a:xfrm xmlns:a="http://schemas.openxmlformats.org/drawingml/2006/main">
          <a:off x="4164069" y="3906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0.45219</cdr:x>
      <cdr:y>0.06926</cdr:y>
    </cdr:from>
    <cdr:to>
      <cdr:x>0.4584</cdr:x>
      <cdr:y>0.07944</cdr:y>
    </cdr:to>
    <cdr:sp macro="" textlink="">
      <cdr:nvSpPr>
        <cdr:cNvPr id="23" name="Oval 22"/>
        <cdr:cNvSpPr/>
      </cdr:nvSpPr>
      <cdr:spPr bwMode="auto">
        <a:xfrm xmlns:a="http://schemas.openxmlformats.org/drawingml/2006/main">
          <a:off x="4163535" y="3887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0.45229</cdr:x>
      <cdr:y>0.06966</cdr:y>
    </cdr:from>
    <cdr:to>
      <cdr:x>0.45849</cdr:x>
      <cdr:y>0.07984</cdr:y>
    </cdr:to>
    <cdr:sp macro="" textlink="">
      <cdr:nvSpPr>
        <cdr:cNvPr id="24" name="Oval 23"/>
        <cdr:cNvSpPr/>
      </cdr:nvSpPr>
      <cdr:spPr bwMode="auto">
        <a:xfrm xmlns:a="http://schemas.openxmlformats.org/drawingml/2006/main">
          <a:off x="4164441" y="39104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0.45238</cdr:x>
      <cdr:y>0.06996</cdr:y>
    </cdr:from>
    <cdr:to>
      <cdr:x>0.45859</cdr:x>
      <cdr:y>0.08014</cdr:y>
    </cdr:to>
    <cdr:sp macro="" textlink="">
      <cdr:nvSpPr>
        <cdr:cNvPr id="25" name="Oval 24"/>
        <cdr:cNvSpPr/>
      </cdr:nvSpPr>
      <cdr:spPr bwMode="auto">
        <a:xfrm xmlns:a="http://schemas.openxmlformats.org/drawingml/2006/main">
          <a:off x="4165281" y="39270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6" name="Oval 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7" name="Oval 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8" name="Oval 2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9" name="Oval 2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0" name="Oval 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1" name="Oval 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0.45225</cdr:x>
      <cdr:y>0.06973</cdr:y>
    </cdr:from>
    <cdr:to>
      <cdr:x>0.45845</cdr:x>
      <cdr:y>0.07991</cdr:y>
    </cdr:to>
    <cdr:sp macro="" textlink="">
      <cdr:nvSpPr>
        <cdr:cNvPr id="12320" name="Oval 12319"/>
        <cdr:cNvSpPr/>
      </cdr:nvSpPr>
      <cdr:spPr bwMode="auto">
        <a:xfrm xmlns:a="http://schemas.openxmlformats.org/drawingml/2006/main">
          <a:off x="4164054" y="39143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7" name="Oval 123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0.45206</cdr:x>
      <cdr:y>0.06871</cdr:y>
    </cdr:from>
    <cdr:to>
      <cdr:x>0.45827</cdr:x>
      <cdr:y>0.07889</cdr:y>
    </cdr:to>
    <cdr:sp macro="" textlink="">
      <cdr:nvSpPr>
        <cdr:cNvPr id="12330" name="Oval 12329"/>
        <cdr:cNvSpPr/>
      </cdr:nvSpPr>
      <cdr:spPr bwMode="auto">
        <a:xfrm xmlns:a="http://schemas.openxmlformats.org/drawingml/2006/main">
          <a:off x="4162387" y="38571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0.45214</cdr:x>
      <cdr:y>0.06902</cdr:y>
    </cdr:from>
    <cdr:to>
      <cdr:x>0.45835</cdr:x>
      <cdr:y>0.0792</cdr:y>
    </cdr:to>
    <cdr:sp macro="" textlink="">
      <cdr:nvSpPr>
        <cdr:cNvPr id="12331" name="Oval 12330"/>
        <cdr:cNvSpPr/>
      </cdr:nvSpPr>
      <cdr:spPr bwMode="auto">
        <a:xfrm xmlns:a="http://schemas.openxmlformats.org/drawingml/2006/main">
          <a:off x="4163093" y="38743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cdr:x>
      <cdr:y>0.06923</cdr:y>
    </cdr:from>
    <cdr:to>
      <cdr:x>0.45841</cdr:x>
      <cdr:y>0.07941</cdr:y>
    </cdr:to>
    <cdr:sp macro="" textlink="">
      <cdr:nvSpPr>
        <cdr:cNvPr id="12335" name="Oval 12334"/>
        <cdr:cNvSpPr/>
      </cdr:nvSpPr>
      <cdr:spPr bwMode="auto">
        <a:xfrm xmlns:a="http://schemas.openxmlformats.org/drawingml/2006/main">
          <a:off x="4163646" y="38861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0.45208</cdr:x>
      <cdr:y>0.06878</cdr:y>
    </cdr:from>
    <cdr:to>
      <cdr:x>0.45829</cdr:x>
      <cdr:y>0.07897</cdr:y>
    </cdr:to>
    <cdr:sp macro="" textlink="">
      <cdr:nvSpPr>
        <cdr:cNvPr id="12337" name="Oval 12336"/>
        <cdr:cNvSpPr/>
      </cdr:nvSpPr>
      <cdr:spPr bwMode="auto">
        <a:xfrm xmlns:a="http://schemas.openxmlformats.org/drawingml/2006/main">
          <a:off x="4162510" y="38611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0.45214</cdr:x>
      <cdr:y>0.06904</cdr:y>
    </cdr:from>
    <cdr:to>
      <cdr:x>0.45835</cdr:x>
      <cdr:y>0.07922</cdr:y>
    </cdr:to>
    <cdr:sp macro="" textlink="">
      <cdr:nvSpPr>
        <cdr:cNvPr id="12339" name="Oval 12338"/>
        <cdr:cNvSpPr/>
      </cdr:nvSpPr>
      <cdr:spPr bwMode="auto">
        <a:xfrm xmlns:a="http://schemas.openxmlformats.org/drawingml/2006/main">
          <a:off x="4163079" y="38752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0.45221</cdr:x>
      <cdr:y>0.06929</cdr:y>
    </cdr:from>
    <cdr:to>
      <cdr:x>0.45842</cdr:x>
      <cdr:y>0.07947</cdr:y>
    </cdr:to>
    <cdr:sp macro="" textlink="">
      <cdr:nvSpPr>
        <cdr:cNvPr id="12340" name="Oval 12339"/>
        <cdr:cNvSpPr/>
      </cdr:nvSpPr>
      <cdr:spPr bwMode="auto">
        <a:xfrm xmlns:a="http://schemas.openxmlformats.org/drawingml/2006/main">
          <a:off x="4163736" y="38895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8" name="Oval 1234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3" name="Oval 1238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4" name="Oval 1238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5" name="Oval 1238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6" name="Oval 1238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7" name="Oval 1238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8" name="Oval 1238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9" name="Oval 1238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0" name="Oval 1238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1" name="Oval 1239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2" name="Oval 1239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3" name="Oval 1239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4" name="Oval 1239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5" name="Oval 1239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6" name="Oval 1239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7" name="Oval 1239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8" name="Oval 1239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9" name="Oval 1239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0" name="Oval 1239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1" name="Oval 1240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2" name="Oval 1240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3" name="Oval 1240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4" name="Oval 1240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5" name="Oval 1240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0.45773</cdr:x>
      <cdr:y>0.08654</cdr:y>
    </cdr:from>
    <cdr:to>
      <cdr:x>0.46394</cdr:x>
      <cdr:y>0.09672</cdr:y>
    </cdr:to>
    <cdr:sp macro="" textlink="">
      <cdr:nvSpPr>
        <cdr:cNvPr id="12406" name="Oval 12405"/>
        <cdr:cNvSpPr/>
      </cdr:nvSpPr>
      <cdr:spPr bwMode="auto">
        <a:xfrm xmlns:a="http://schemas.openxmlformats.org/drawingml/2006/main">
          <a:off x="4214555" y="48578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0.45801</cdr:x>
      <cdr:y>0.08846</cdr:y>
    </cdr:from>
    <cdr:to>
      <cdr:x>0.46422</cdr:x>
      <cdr:y>0.09864</cdr:y>
    </cdr:to>
    <cdr:sp macro="" textlink="">
      <cdr:nvSpPr>
        <cdr:cNvPr id="12407" name="Oval 12406"/>
        <cdr:cNvSpPr/>
      </cdr:nvSpPr>
      <cdr:spPr bwMode="auto">
        <a:xfrm xmlns:a="http://schemas.openxmlformats.org/drawingml/2006/main">
          <a:off x="4217167" y="49653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0.45818</cdr:x>
      <cdr:y>0.08921</cdr:y>
    </cdr:from>
    <cdr:to>
      <cdr:x>0.46439</cdr:x>
      <cdr:y>0.09939</cdr:y>
    </cdr:to>
    <cdr:sp macro="" textlink="">
      <cdr:nvSpPr>
        <cdr:cNvPr id="12408" name="Oval 12407"/>
        <cdr:cNvSpPr/>
      </cdr:nvSpPr>
      <cdr:spPr bwMode="auto">
        <a:xfrm xmlns:a="http://schemas.openxmlformats.org/drawingml/2006/main">
          <a:off x="4218730" y="5007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0.45712</cdr:x>
      <cdr:y>0.08425</cdr:y>
    </cdr:from>
    <cdr:to>
      <cdr:x>0.46332</cdr:x>
      <cdr:y>0.09443</cdr:y>
    </cdr:to>
    <cdr:sp macro="" textlink="">
      <cdr:nvSpPr>
        <cdr:cNvPr id="12409" name="Oval 12408"/>
        <cdr:cNvSpPr/>
      </cdr:nvSpPr>
      <cdr:spPr bwMode="auto">
        <a:xfrm xmlns:a="http://schemas.openxmlformats.org/drawingml/2006/main">
          <a:off x="4208911" y="47293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0.45731</cdr:x>
      <cdr:y>0.08519</cdr:y>
    </cdr:from>
    <cdr:to>
      <cdr:x>0.46351</cdr:x>
      <cdr:y>0.09537</cdr:y>
    </cdr:to>
    <cdr:sp macro="" textlink="">
      <cdr:nvSpPr>
        <cdr:cNvPr id="12410" name="Oval 12409"/>
        <cdr:cNvSpPr/>
      </cdr:nvSpPr>
      <cdr:spPr bwMode="auto">
        <a:xfrm xmlns:a="http://schemas.openxmlformats.org/drawingml/2006/main">
          <a:off x="4210637" y="47820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0.45735</cdr:x>
      <cdr:y>0.08608</cdr:y>
    </cdr:from>
    <cdr:to>
      <cdr:x>0.46356</cdr:x>
      <cdr:y>0.09626</cdr:y>
    </cdr:to>
    <cdr:sp macro="" textlink="">
      <cdr:nvSpPr>
        <cdr:cNvPr id="12412" name="Oval 12411"/>
        <cdr:cNvSpPr/>
      </cdr:nvSpPr>
      <cdr:spPr bwMode="auto">
        <a:xfrm xmlns:a="http://schemas.openxmlformats.org/drawingml/2006/main">
          <a:off x="4211084" y="48321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0.45219</cdr:x>
      <cdr:y>0.06832</cdr:y>
    </cdr:from>
    <cdr:to>
      <cdr:x>0.45839</cdr:x>
      <cdr:y>0.0785</cdr:y>
    </cdr:to>
    <cdr:sp macro="" textlink="">
      <cdr:nvSpPr>
        <cdr:cNvPr id="12415" name="Oval 12414"/>
        <cdr:cNvSpPr/>
      </cdr:nvSpPr>
      <cdr:spPr bwMode="auto">
        <a:xfrm xmlns:a="http://schemas.openxmlformats.org/drawingml/2006/main">
          <a:off x="4163501" y="38349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0.45229</cdr:x>
      <cdr:y>0.06866</cdr:y>
    </cdr:from>
    <cdr:to>
      <cdr:x>0.45849</cdr:x>
      <cdr:y>0.07884</cdr:y>
    </cdr:to>
    <cdr:sp macro="" textlink="">
      <cdr:nvSpPr>
        <cdr:cNvPr id="12672" name="Oval 12671"/>
        <cdr:cNvSpPr/>
      </cdr:nvSpPr>
      <cdr:spPr bwMode="auto">
        <a:xfrm xmlns:a="http://schemas.openxmlformats.org/drawingml/2006/main">
          <a:off x="4164422" y="38539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0.45237</cdr:x>
      <cdr:y>0.06898</cdr:y>
    </cdr:from>
    <cdr:to>
      <cdr:x>0.45857</cdr:x>
      <cdr:y>0.07917</cdr:y>
    </cdr:to>
    <cdr:sp macro="" textlink="">
      <cdr:nvSpPr>
        <cdr:cNvPr id="12673" name="Oval 12672"/>
        <cdr:cNvSpPr/>
      </cdr:nvSpPr>
      <cdr:spPr bwMode="auto">
        <a:xfrm xmlns:a="http://schemas.openxmlformats.org/drawingml/2006/main">
          <a:off x="4165156" y="38723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0.45224</cdr:x>
      <cdr:y>0.06852</cdr:y>
    </cdr:from>
    <cdr:to>
      <cdr:x>0.45845</cdr:x>
      <cdr:y>0.0787</cdr:y>
    </cdr:to>
    <cdr:sp macro="" textlink="">
      <cdr:nvSpPr>
        <cdr:cNvPr id="12674" name="Oval 12673"/>
        <cdr:cNvSpPr/>
      </cdr:nvSpPr>
      <cdr:spPr bwMode="auto">
        <a:xfrm xmlns:a="http://schemas.openxmlformats.org/drawingml/2006/main">
          <a:off x="4164038" y="38462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0.45237</cdr:x>
      <cdr:y>0.06907</cdr:y>
    </cdr:from>
    <cdr:to>
      <cdr:x>0.45858</cdr:x>
      <cdr:y>0.07925</cdr:y>
    </cdr:to>
    <cdr:sp macro="" textlink="">
      <cdr:nvSpPr>
        <cdr:cNvPr id="12675" name="Oval 12674"/>
        <cdr:cNvSpPr/>
      </cdr:nvSpPr>
      <cdr:spPr bwMode="auto">
        <a:xfrm xmlns:a="http://schemas.openxmlformats.org/drawingml/2006/main">
          <a:off x="4165191" y="38771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0.45246</cdr:x>
      <cdr:y>0.06948</cdr:y>
    </cdr:from>
    <cdr:to>
      <cdr:x>0.45866</cdr:x>
      <cdr:y>0.07966</cdr:y>
    </cdr:to>
    <cdr:sp macro="" textlink="">
      <cdr:nvSpPr>
        <cdr:cNvPr id="12676" name="Oval 12675"/>
        <cdr:cNvSpPr/>
      </cdr:nvSpPr>
      <cdr:spPr bwMode="auto">
        <a:xfrm xmlns:a="http://schemas.openxmlformats.org/drawingml/2006/main">
          <a:off x="4165986" y="3900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0.45335</cdr:x>
      <cdr:y>0.07194</cdr:y>
    </cdr:from>
    <cdr:to>
      <cdr:x>0.45956</cdr:x>
      <cdr:y>0.08212</cdr:y>
    </cdr:to>
    <cdr:sp macro="" textlink="">
      <cdr:nvSpPr>
        <cdr:cNvPr id="12677" name="Oval 12676"/>
        <cdr:cNvSpPr/>
      </cdr:nvSpPr>
      <cdr:spPr bwMode="auto">
        <a:xfrm xmlns:a="http://schemas.openxmlformats.org/drawingml/2006/main">
          <a:off x="4174237" y="40384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0.45354</cdr:x>
      <cdr:y>0.07271</cdr:y>
    </cdr:from>
    <cdr:to>
      <cdr:x>0.45975</cdr:x>
      <cdr:y>0.08289</cdr:y>
    </cdr:to>
    <cdr:sp macro="" textlink="">
      <cdr:nvSpPr>
        <cdr:cNvPr id="12678" name="Oval 12677"/>
        <cdr:cNvSpPr/>
      </cdr:nvSpPr>
      <cdr:spPr bwMode="auto">
        <a:xfrm xmlns:a="http://schemas.openxmlformats.org/drawingml/2006/main">
          <a:off x="4175972" y="40812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0.45367</cdr:x>
      <cdr:y>0.07324</cdr:y>
    </cdr:from>
    <cdr:to>
      <cdr:x>0.45987</cdr:x>
      <cdr:y>0.08342</cdr:y>
    </cdr:to>
    <cdr:sp macro="" textlink="">
      <cdr:nvSpPr>
        <cdr:cNvPr id="12679" name="Oval 12678"/>
        <cdr:cNvSpPr/>
      </cdr:nvSpPr>
      <cdr:spPr bwMode="auto">
        <a:xfrm xmlns:a="http://schemas.openxmlformats.org/drawingml/2006/main">
          <a:off x="4177121" y="41113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0.45331</cdr:x>
      <cdr:y>0.07181</cdr:y>
    </cdr:from>
    <cdr:to>
      <cdr:x>0.45952</cdr:x>
      <cdr:y>0.08199</cdr:y>
    </cdr:to>
    <cdr:sp macro="" textlink="">
      <cdr:nvSpPr>
        <cdr:cNvPr id="12680" name="Oval 12679"/>
        <cdr:cNvSpPr/>
      </cdr:nvSpPr>
      <cdr:spPr bwMode="auto">
        <a:xfrm xmlns:a="http://schemas.openxmlformats.org/drawingml/2006/main">
          <a:off x="4173879" y="4031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0.45352</cdr:x>
      <cdr:y>0.07266</cdr:y>
    </cdr:from>
    <cdr:to>
      <cdr:x>0.45973</cdr:x>
      <cdr:y>0.08284</cdr:y>
    </cdr:to>
    <cdr:sp macro="" textlink="">
      <cdr:nvSpPr>
        <cdr:cNvPr id="12681" name="Oval 12680"/>
        <cdr:cNvSpPr/>
      </cdr:nvSpPr>
      <cdr:spPr bwMode="auto">
        <a:xfrm xmlns:a="http://schemas.openxmlformats.org/drawingml/2006/main">
          <a:off x="4175803" y="40784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0.45364</cdr:x>
      <cdr:y>0.07321</cdr:y>
    </cdr:from>
    <cdr:to>
      <cdr:x>0.45985</cdr:x>
      <cdr:y>0.08339</cdr:y>
    </cdr:to>
    <cdr:sp macro="" textlink="">
      <cdr:nvSpPr>
        <cdr:cNvPr id="12682" name="Oval 12681"/>
        <cdr:cNvSpPr/>
      </cdr:nvSpPr>
      <cdr:spPr bwMode="auto">
        <a:xfrm xmlns:a="http://schemas.openxmlformats.org/drawingml/2006/main">
          <a:off x="4176874" y="4109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13BIM05-25_35.5-38.5cm_Set2_Run3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98.2%</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1.8%</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2.9%</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70.6%</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7.3%</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0.6%</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16.9%</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0.6%</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0.5%</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0.2%</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0.2%</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27"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GE76"/>
  <sheetViews>
    <sheetView tabSelected="1" zoomScale="66" zoomScaleNormal="66" workbookViewId="0">
      <pane xSplit="2" topLeftCell="C1" activePane="topRight" state="frozen"/>
      <selection pane="topRight" activeCell="C78" sqref="C78"/>
    </sheetView>
  </sheetViews>
  <sheetFormatPr defaultColWidth="28.7109375" defaultRowHeight="12.75" x14ac:dyDescent="0.2"/>
  <cols>
    <col min="1" max="1" width="16" style="14" customWidth="1"/>
    <col min="2" max="2" width="24.28515625" style="14" customWidth="1"/>
    <col min="3" max="102" width="43.42578125" style="14" customWidth="1"/>
    <col min="103" max="16384" width="28.7109375" style="14"/>
  </cols>
  <sheetData>
    <row r="2" spans="1:187" ht="15.75" x14ac:dyDescent="0.25">
      <c r="B2" s="15" t="s">
        <v>41</v>
      </c>
    </row>
    <row r="3" spans="1:187" x14ac:dyDescent="0.2">
      <c r="B3" s="14" t="s">
        <v>144</v>
      </c>
    </row>
    <row r="4" spans="1:187" s="138" customFormat="1" ht="14.25" customHeight="1" thickBot="1" x14ac:dyDescent="0.25">
      <c r="A4" s="137"/>
      <c r="B4" s="137"/>
      <c r="C4" s="138" t="s">
        <v>145</v>
      </c>
      <c r="D4" s="138" t="s">
        <v>146</v>
      </c>
      <c r="E4" s="138" t="s">
        <v>147</v>
      </c>
      <c r="F4" s="138" t="s">
        <v>148</v>
      </c>
      <c r="G4" s="138" t="s">
        <v>149</v>
      </c>
      <c r="H4" s="139" t="s">
        <v>311</v>
      </c>
      <c r="I4" s="138" t="s">
        <v>308</v>
      </c>
      <c r="J4" s="138" t="s">
        <v>150</v>
      </c>
      <c r="K4" s="138" t="s">
        <v>151</v>
      </c>
      <c r="L4" s="138" t="s">
        <v>152</v>
      </c>
      <c r="M4" s="138" t="s">
        <v>153</v>
      </c>
      <c r="N4" s="138" t="s">
        <v>154</v>
      </c>
      <c r="O4" s="138" t="s">
        <v>155</v>
      </c>
      <c r="P4" s="139" t="s">
        <v>309</v>
      </c>
      <c r="Q4" s="138" t="s">
        <v>308</v>
      </c>
      <c r="R4" s="138" t="s">
        <v>156</v>
      </c>
      <c r="S4" s="138" t="s">
        <v>157</v>
      </c>
      <c r="T4" s="138" t="s">
        <v>158</v>
      </c>
      <c r="U4" s="138" t="s">
        <v>159</v>
      </c>
      <c r="V4" s="138" t="s">
        <v>160</v>
      </c>
      <c r="W4" s="138" t="s">
        <v>161</v>
      </c>
      <c r="X4" s="139" t="s">
        <v>309</v>
      </c>
      <c r="Y4" s="138" t="s">
        <v>308</v>
      </c>
      <c r="Z4" s="138" t="s">
        <v>162</v>
      </c>
      <c r="AA4" s="138" t="s">
        <v>163</v>
      </c>
      <c r="AB4" s="138" t="s">
        <v>164</v>
      </c>
      <c r="AC4" s="138" t="s">
        <v>165</v>
      </c>
      <c r="AD4" s="138" t="s">
        <v>166</v>
      </c>
      <c r="AE4" s="138" t="s">
        <v>167</v>
      </c>
      <c r="AF4" s="139" t="s">
        <v>309</v>
      </c>
      <c r="AG4" s="138" t="s">
        <v>308</v>
      </c>
      <c r="AH4" s="138" t="s">
        <v>168</v>
      </c>
      <c r="AI4" s="138" t="s">
        <v>169</v>
      </c>
      <c r="AJ4" s="138" t="s">
        <v>170</v>
      </c>
      <c r="AK4" s="138" t="s">
        <v>171</v>
      </c>
      <c r="AL4" s="139" t="s">
        <v>310</v>
      </c>
      <c r="AM4" s="138" t="s">
        <v>308</v>
      </c>
      <c r="AN4" s="138" t="s">
        <v>172</v>
      </c>
      <c r="AO4" s="138" t="s">
        <v>173</v>
      </c>
      <c r="AP4" s="138" t="s">
        <v>174</v>
      </c>
      <c r="AQ4" s="138" t="s">
        <v>175</v>
      </c>
      <c r="AR4" s="138" t="s">
        <v>176</v>
      </c>
      <c r="AS4" s="139" t="s">
        <v>311</v>
      </c>
      <c r="AT4" s="138" t="s">
        <v>308</v>
      </c>
      <c r="AU4" s="138" t="s">
        <v>177</v>
      </c>
      <c r="AV4" s="138" t="s">
        <v>178</v>
      </c>
      <c r="AW4" s="138" t="s">
        <v>179</v>
      </c>
      <c r="AX4" s="139" t="s">
        <v>312</v>
      </c>
      <c r="AY4" s="138" t="s">
        <v>308</v>
      </c>
      <c r="AZ4" s="138" t="s">
        <v>180</v>
      </c>
      <c r="BA4" s="138" t="s">
        <v>181</v>
      </c>
      <c r="BB4" s="138" t="s">
        <v>182</v>
      </c>
      <c r="BC4" s="138" t="s">
        <v>183</v>
      </c>
      <c r="BD4" s="138" t="s">
        <v>184</v>
      </c>
      <c r="BE4" s="138" t="s">
        <v>185</v>
      </c>
      <c r="BF4" s="139" t="s">
        <v>309</v>
      </c>
      <c r="BG4" s="138" t="s">
        <v>308</v>
      </c>
      <c r="BH4" s="138" t="s">
        <v>186</v>
      </c>
      <c r="BI4" s="138" t="s">
        <v>187</v>
      </c>
      <c r="BJ4" s="138" t="s">
        <v>188</v>
      </c>
      <c r="BK4" s="139" t="s">
        <v>312</v>
      </c>
      <c r="BL4" s="138" t="s">
        <v>308</v>
      </c>
      <c r="BM4" s="138" t="s">
        <v>189</v>
      </c>
      <c r="BN4" s="138" t="s">
        <v>190</v>
      </c>
      <c r="BO4" s="138" t="s">
        <v>191</v>
      </c>
      <c r="BP4" s="138" t="s">
        <v>192</v>
      </c>
      <c r="BQ4" s="138" t="s">
        <v>193</v>
      </c>
      <c r="BR4" s="138" t="s">
        <v>194</v>
      </c>
      <c r="BS4" s="139" t="s">
        <v>309</v>
      </c>
      <c r="BT4" s="138" t="s">
        <v>308</v>
      </c>
      <c r="BU4" s="138" t="s">
        <v>195</v>
      </c>
      <c r="BV4" s="138" t="s">
        <v>196</v>
      </c>
      <c r="BW4" s="138" t="s">
        <v>197</v>
      </c>
      <c r="BX4" s="138" t="s">
        <v>198</v>
      </c>
      <c r="BY4" s="138" t="s">
        <v>199</v>
      </c>
      <c r="BZ4" s="138" t="s">
        <v>200</v>
      </c>
      <c r="CA4" s="139" t="s">
        <v>309</v>
      </c>
      <c r="CB4" s="138" t="s">
        <v>308</v>
      </c>
      <c r="CC4" s="138" t="s">
        <v>201</v>
      </c>
      <c r="CD4" s="138" t="s">
        <v>202</v>
      </c>
      <c r="CE4" s="138" t="s">
        <v>203</v>
      </c>
      <c r="CF4" s="138" t="s">
        <v>204</v>
      </c>
      <c r="CG4" s="138" t="s">
        <v>205</v>
      </c>
      <c r="CH4" s="138" t="s">
        <v>206</v>
      </c>
      <c r="CI4" s="139" t="s">
        <v>309</v>
      </c>
      <c r="CJ4" s="138" t="s">
        <v>308</v>
      </c>
      <c r="CK4" s="138" t="s">
        <v>207</v>
      </c>
      <c r="CL4" s="138" t="s">
        <v>208</v>
      </c>
      <c r="CM4" s="138" t="s">
        <v>209</v>
      </c>
      <c r="CN4" s="138" t="s">
        <v>210</v>
      </c>
      <c r="CO4" s="138" t="s">
        <v>211</v>
      </c>
      <c r="CP4" s="138" t="s">
        <v>212</v>
      </c>
      <c r="CQ4" s="139" t="s">
        <v>309</v>
      </c>
      <c r="CR4" s="138" t="s">
        <v>308</v>
      </c>
      <c r="CS4" s="138" t="s">
        <v>213</v>
      </c>
      <c r="CT4" s="138" t="s">
        <v>214</v>
      </c>
      <c r="CU4" s="138" t="s">
        <v>215</v>
      </c>
      <c r="CV4" s="138" t="s">
        <v>216</v>
      </c>
      <c r="CW4" s="139" t="s">
        <v>310</v>
      </c>
      <c r="CX4" s="138" t="s">
        <v>308</v>
      </c>
    </row>
    <row r="5" spans="1:187" s="142" customFormat="1" ht="13.5" customHeight="1" thickTop="1" x14ac:dyDescent="0.2">
      <c r="A5" s="140"/>
      <c r="B5" s="141" t="s">
        <v>45</v>
      </c>
      <c r="C5" s="142" t="s">
        <v>224</v>
      </c>
      <c r="D5" s="142" t="s">
        <v>225</v>
      </c>
      <c r="E5" s="142" t="s">
        <v>226</v>
      </c>
      <c r="F5" s="142" t="s">
        <v>227</v>
      </c>
      <c r="G5" s="142" t="s">
        <v>228</v>
      </c>
      <c r="J5" s="142" t="s">
        <v>229</v>
      </c>
      <c r="K5" s="142" t="s">
        <v>230</v>
      </c>
      <c r="L5" s="142" t="s">
        <v>231</v>
      </c>
      <c r="M5" s="142" t="s">
        <v>232</v>
      </c>
      <c r="N5" s="142" t="s">
        <v>233</v>
      </c>
      <c r="O5" s="142" t="s">
        <v>234</v>
      </c>
      <c r="R5" s="142" t="s">
        <v>235</v>
      </c>
      <c r="S5" s="142" t="s">
        <v>236</v>
      </c>
      <c r="T5" s="142" t="s">
        <v>237</v>
      </c>
      <c r="U5" s="142" t="s">
        <v>238</v>
      </c>
      <c r="V5" s="142" t="s">
        <v>239</v>
      </c>
      <c r="W5" s="142" t="s">
        <v>240</v>
      </c>
      <c r="Z5" s="142" t="s">
        <v>241</v>
      </c>
      <c r="AA5" s="142" t="s">
        <v>242</v>
      </c>
      <c r="AB5" s="142" t="s">
        <v>243</v>
      </c>
      <c r="AC5" s="142" t="s">
        <v>244</v>
      </c>
      <c r="AD5" s="142" t="s">
        <v>245</v>
      </c>
      <c r="AE5" s="142" t="s">
        <v>246</v>
      </c>
      <c r="AH5" s="142" t="s">
        <v>247</v>
      </c>
      <c r="AI5" s="142" t="s">
        <v>248</v>
      </c>
      <c r="AJ5" s="142" t="s">
        <v>249</v>
      </c>
      <c r="AK5" s="142" t="s">
        <v>250</v>
      </c>
      <c r="AN5" s="142" t="s">
        <v>251</v>
      </c>
      <c r="AO5" s="142" t="s">
        <v>252</v>
      </c>
      <c r="AP5" s="142" t="s">
        <v>253</v>
      </c>
      <c r="AQ5" s="142" t="s">
        <v>254</v>
      </c>
      <c r="AR5" s="142" t="s">
        <v>255</v>
      </c>
      <c r="AU5" s="142" t="s">
        <v>256</v>
      </c>
      <c r="AV5" s="142" t="s">
        <v>257</v>
      </c>
      <c r="AW5" s="142" t="s">
        <v>258</v>
      </c>
      <c r="AZ5" s="142" t="s">
        <v>259</v>
      </c>
      <c r="BA5" s="142" t="s">
        <v>260</v>
      </c>
      <c r="BB5" s="142" t="s">
        <v>261</v>
      </c>
      <c r="BC5" s="142" t="s">
        <v>262</v>
      </c>
      <c r="BD5" s="142" t="s">
        <v>263</v>
      </c>
      <c r="BE5" s="142" t="s">
        <v>264</v>
      </c>
      <c r="BH5" s="142" t="s">
        <v>265</v>
      </c>
      <c r="BI5" s="142" t="s">
        <v>266</v>
      </c>
      <c r="BJ5" s="142" t="s">
        <v>267</v>
      </c>
      <c r="BM5" s="142" t="s">
        <v>268</v>
      </c>
      <c r="BN5" s="142" t="s">
        <v>269</v>
      </c>
      <c r="BO5" s="142" t="s">
        <v>270</v>
      </c>
      <c r="BP5" s="142" t="s">
        <v>271</v>
      </c>
      <c r="BQ5" s="142" t="s">
        <v>272</v>
      </c>
      <c r="BR5" s="142" t="s">
        <v>273</v>
      </c>
      <c r="BU5" s="142" t="s">
        <v>274</v>
      </c>
      <c r="BV5" s="142" t="s">
        <v>280</v>
      </c>
      <c r="BW5" s="142" t="s">
        <v>281</v>
      </c>
      <c r="BX5" s="142" t="s">
        <v>282</v>
      </c>
      <c r="BY5" s="142" t="s">
        <v>287</v>
      </c>
      <c r="BZ5" s="142" t="s">
        <v>288</v>
      </c>
      <c r="CC5" s="142" t="s">
        <v>289</v>
      </c>
      <c r="CD5" s="142" t="s">
        <v>291</v>
      </c>
      <c r="CE5" s="142" t="s">
        <v>292</v>
      </c>
      <c r="CF5" s="142" t="s">
        <v>294</v>
      </c>
      <c r="CG5" s="142" t="s">
        <v>295</v>
      </c>
      <c r="CH5" s="142" t="s">
        <v>296</v>
      </c>
      <c r="CK5" s="142" t="s">
        <v>297</v>
      </c>
      <c r="CL5" s="142" t="s">
        <v>298</v>
      </c>
      <c r="CM5" s="142" t="s">
        <v>299</v>
      </c>
      <c r="CN5" s="142" t="s">
        <v>300</v>
      </c>
      <c r="CO5" s="142" t="s">
        <v>301</v>
      </c>
      <c r="CP5" s="142" t="s">
        <v>302</v>
      </c>
      <c r="CS5" s="142" t="s">
        <v>303</v>
      </c>
      <c r="CT5" s="142" t="s">
        <v>304</v>
      </c>
      <c r="CU5" s="142" t="s">
        <v>305</v>
      </c>
      <c r="CV5" s="142" t="s">
        <v>306</v>
      </c>
    </row>
    <row r="6" spans="1:187" s="145" customFormat="1" ht="13.5" customHeight="1" x14ac:dyDescent="0.2">
      <c r="A6" s="143"/>
      <c r="B6" s="144" t="s">
        <v>133</v>
      </c>
    </row>
    <row r="7" spans="1:187" s="147" customFormat="1" ht="13.5" customHeight="1" x14ac:dyDescent="0.2">
      <c r="A7" s="143"/>
      <c r="B7" s="146" t="s">
        <v>1</v>
      </c>
      <c r="C7" s="147" t="s">
        <v>221</v>
      </c>
      <c r="D7" s="147" t="s">
        <v>221</v>
      </c>
      <c r="E7" s="147" t="s">
        <v>221</v>
      </c>
      <c r="F7" s="147" t="s">
        <v>221</v>
      </c>
      <c r="G7" s="147" t="s">
        <v>221</v>
      </c>
      <c r="J7" s="147" t="s">
        <v>221</v>
      </c>
      <c r="K7" s="147" t="s">
        <v>221</v>
      </c>
      <c r="L7" s="147" t="s">
        <v>221</v>
      </c>
      <c r="M7" s="147" t="s">
        <v>221</v>
      </c>
      <c r="N7" s="147" t="s">
        <v>221</v>
      </c>
      <c r="O7" s="147" t="s">
        <v>221</v>
      </c>
      <c r="R7" s="147" t="s">
        <v>221</v>
      </c>
      <c r="S7" s="147" t="s">
        <v>221</v>
      </c>
      <c r="T7" s="147" t="s">
        <v>221</v>
      </c>
      <c r="U7" s="147" t="s">
        <v>221</v>
      </c>
      <c r="V7" s="147" t="s">
        <v>221</v>
      </c>
      <c r="W7" s="147" t="s">
        <v>221</v>
      </c>
      <c r="Z7" s="147" t="s">
        <v>221</v>
      </c>
      <c r="AA7" s="147" t="s">
        <v>221</v>
      </c>
      <c r="AB7" s="147" t="s">
        <v>221</v>
      </c>
      <c r="AC7" s="147" t="s">
        <v>221</v>
      </c>
      <c r="AD7" s="147" t="s">
        <v>221</v>
      </c>
      <c r="AE7" s="147" t="s">
        <v>221</v>
      </c>
      <c r="AH7" s="147" t="s">
        <v>221</v>
      </c>
      <c r="AI7" s="147" t="s">
        <v>221</v>
      </c>
      <c r="AJ7" s="147" t="s">
        <v>221</v>
      </c>
      <c r="AK7" s="147" t="s">
        <v>221</v>
      </c>
      <c r="AN7" s="147" t="s">
        <v>221</v>
      </c>
      <c r="AO7" s="147" t="s">
        <v>221</v>
      </c>
      <c r="AP7" s="147" t="s">
        <v>221</v>
      </c>
      <c r="AQ7" s="147" t="s">
        <v>221</v>
      </c>
      <c r="AR7" s="147" t="s">
        <v>221</v>
      </c>
      <c r="AU7" s="147" t="s">
        <v>221</v>
      </c>
      <c r="AV7" s="147" t="s">
        <v>221</v>
      </c>
      <c r="AW7" s="147" t="s">
        <v>221</v>
      </c>
      <c r="AZ7" s="147" t="s">
        <v>221</v>
      </c>
      <c r="BA7" s="147" t="s">
        <v>221</v>
      </c>
      <c r="BB7" s="147" t="s">
        <v>221</v>
      </c>
      <c r="BC7" s="147" t="s">
        <v>221</v>
      </c>
      <c r="BD7" s="147" t="s">
        <v>221</v>
      </c>
      <c r="BE7" s="147" t="s">
        <v>221</v>
      </c>
      <c r="BH7" s="147" t="s">
        <v>221</v>
      </c>
      <c r="BI7" s="147" t="s">
        <v>221</v>
      </c>
      <c r="BJ7" s="147" t="s">
        <v>221</v>
      </c>
      <c r="BM7" s="147" t="s">
        <v>221</v>
      </c>
      <c r="BN7" s="147" t="s">
        <v>221</v>
      </c>
      <c r="BO7" s="147" t="s">
        <v>221</v>
      </c>
      <c r="BP7" s="147" t="s">
        <v>221</v>
      </c>
      <c r="BQ7" s="147" t="s">
        <v>221</v>
      </c>
      <c r="BR7" s="147" t="s">
        <v>221</v>
      </c>
      <c r="BU7" s="147" t="s">
        <v>278</v>
      </c>
      <c r="BV7" s="147" t="s">
        <v>278</v>
      </c>
      <c r="BW7" s="147" t="s">
        <v>278</v>
      </c>
      <c r="BX7" s="147" t="s">
        <v>285</v>
      </c>
      <c r="BY7" s="147" t="s">
        <v>285</v>
      </c>
      <c r="BZ7" s="147" t="s">
        <v>285</v>
      </c>
      <c r="CC7" s="147" t="s">
        <v>221</v>
      </c>
      <c r="CD7" s="147" t="s">
        <v>221</v>
      </c>
      <c r="CE7" s="147" t="s">
        <v>221</v>
      </c>
      <c r="CF7" s="147" t="s">
        <v>221</v>
      </c>
      <c r="CG7" s="147" t="s">
        <v>221</v>
      </c>
      <c r="CH7" s="147" t="s">
        <v>221</v>
      </c>
      <c r="CK7" s="147" t="s">
        <v>221</v>
      </c>
      <c r="CL7" s="147" t="s">
        <v>221</v>
      </c>
      <c r="CM7" s="147" t="s">
        <v>221</v>
      </c>
      <c r="CN7" s="147" t="s">
        <v>221</v>
      </c>
      <c r="CO7" s="147" t="s">
        <v>221</v>
      </c>
      <c r="CP7" s="147" t="s">
        <v>221</v>
      </c>
      <c r="CS7" s="147" t="s">
        <v>285</v>
      </c>
      <c r="CT7" s="147" t="s">
        <v>285</v>
      </c>
      <c r="CU7" s="147" t="s">
        <v>285</v>
      </c>
      <c r="CV7" s="147" t="s">
        <v>221</v>
      </c>
    </row>
    <row r="8" spans="1:187" s="147" customFormat="1" ht="13.5" customHeight="1" x14ac:dyDescent="0.2">
      <c r="A8" s="143"/>
      <c r="B8" s="146" t="s">
        <v>46</v>
      </c>
      <c r="C8" s="147" t="s">
        <v>222</v>
      </c>
      <c r="D8" s="147" t="s">
        <v>222</v>
      </c>
      <c r="E8" s="147" t="s">
        <v>222</v>
      </c>
      <c r="F8" s="147" t="s">
        <v>222</v>
      </c>
      <c r="G8" s="147" t="s">
        <v>222</v>
      </c>
      <c r="J8" s="147" t="s">
        <v>222</v>
      </c>
      <c r="K8" s="147" t="s">
        <v>222</v>
      </c>
      <c r="L8" s="147" t="s">
        <v>222</v>
      </c>
      <c r="M8" s="147" t="s">
        <v>222</v>
      </c>
      <c r="N8" s="147" t="s">
        <v>222</v>
      </c>
      <c r="O8" s="147" t="s">
        <v>222</v>
      </c>
      <c r="R8" s="147" t="s">
        <v>222</v>
      </c>
      <c r="S8" s="147" t="s">
        <v>222</v>
      </c>
      <c r="T8" s="147" t="s">
        <v>222</v>
      </c>
      <c r="U8" s="147" t="s">
        <v>222</v>
      </c>
      <c r="V8" s="147" t="s">
        <v>222</v>
      </c>
      <c r="W8" s="147" t="s">
        <v>222</v>
      </c>
      <c r="Z8" s="147" t="s">
        <v>222</v>
      </c>
      <c r="AA8" s="147" t="s">
        <v>222</v>
      </c>
      <c r="AB8" s="147" t="s">
        <v>222</v>
      </c>
      <c r="AC8" s="147" t="s">
        <v>222</v>
      </c>
      <c r="AD8" s="147" t="s">
        <v>222</v>
      </c>
      <c r="AE8" s="147" t="s">
        <v>222</v>
      </c>
      <c r="AH8" s="147" t="s">
        <v>222</v>
      </c>
      <c r="AI8" s="147" t="s">
        <v>222</v>
      </c>
      <c r="AJ8" s="147" t="s">
        <v>222</v>
      </c>
      <c r="AK8" s="147" t="s">
        <v>222</v>
      </c>
      <c r="AN8" s="147" t="s">
        <v>222</v>
      </c>
      <c r="AO8" s="147" t="s">
        <v>222</v>
      </c>
      <c r="AP8" s="147" t="s">
        <v>222</v>
      </c>
      <c r="AQ8" s="147" t="s">
        <v>222</v>
      </c>
      <c r="AR8" s="147" t="s">
        <v>222</v>
      </c>
      <c r="AU8" s="147" t="s">
        <v>222</v>
      </c>
      <c r="AV8" s="147" t="s">
        <v>222</v>
      </c>
      <c r="AW8" s="147" t="s">
        <v>222</v>
      </c>
      <c r="AZ8" s="147" t="s">
        <v>222</v>
      </c>
      <c r="BA8" s="147" t="s">
        <v>222</v>
      </c>
      <c r="BB8" s="147" t="s">
        <v>222</v>
      </c>
      <c r="BC8" s="147" t="s">
        <v>222</v>
      </c>
      <c r="BD8" s="147" t="s">
        <v>222</v>
      </c>
      <c r="BE8" s="147" t="s">
        <v>222</v>
      </c>
      <c r="BH8" s="147" t="s">
        <v>222</v>
      </c>
      <c r="BI8" s="147" t="s">
        <v>222</v>
      </c>
      <c r="BJ8" s="147" t="s">
        <v>222</v>
      </c>
      <c r="BM8" s="147" t="s">
        <v>222</v>
      </c>
      <c r="BN8" s="147" t="s">
        <v>222</v>
      </c>
      <c r="BO8" s="147" t="s">
        <v>222</v>
      </c>
      <c r="BP8" s="147" t="s">
        <v>222</v>
      </c>
      <c r="BQ8" s="147" t="s">
        <v>222</v>
      </c>
      <c r="BR8" s="147" t="s">
        <v>222</v>
      </c>
      <c r="BU8" s="147" t="s">
        <v>222</v>
      </c>
      <c r="BV8" s="147" t="s">
        <v>222</v>
      </c>
      <c r="BW8" s="147" t="s">
        <v>222</v>
      </c>
      <c r="BX8" s="147" t="s">
        <v>222</v>
      </c>
      <c r="BY8" s="147" t="s">
        <v>222</v>
      </c>
      <c r="BZ8" s="147" t="s">
        <v>222</v>
      </c>
      <c r="CC8" s="147" t="s">
        <v>222</v>
      </c>
      <c r="CD8" s="147" t="s">
        <v>222</v>
      </c>
      <c r="CE8" s="147" t="s">
        <v>222</v>
      </c>
      <c r="CF8" s="147" t="s">
        <v>222</v>
      </c>
      <c r="CG8" s="147" t="s">
        <v>222</v>
      </c>
      <c r="CH8" s="147" t="s">
        <v>222</v>
      </c>
      <c r="CK8" s="147" t="s">
        <v>222</v>
      </c>
      <c r="CL8" s="147" t="s">
        <v>222</v>
      </c>
      <c r="CM8" s="147" t="s">
        <v>222</v>
      </c>
      <c r="CN8" s="147" t="s">
        <v>222</v>
      </c>
      <c r="CO8" s="147" t="s">
        <v>222</v>
      </c>
      <c r="CP8" s="147" t="s">
        <v>222</v>
      </c>
      <c r="CS8" s="147" t="s">
        <v>222</v>
      </c>
      <c r="CT8" s="147" t="s">
        <v>222</v>
      </c>
      <c r="CU8" s="147" t="s">
        <v>222</v>
      </c>
      <c r="CV8" s="147" t="s">
        <v>222</v>
      </c>
    </row>
    <row r="9" spans="1:187" s="147" customFormat="1" ht="13.5" customHeight="1" x14ac:dyDescent="0.2">
      <c r="A9" s="143"/>
      <c r="B9" s="146" t="s">
        <v>47</v>
      </c>
      <c r="C9" s="147" t="s">
        <v>223</v>
      </c>
      <c r="D9" s="147" t="s">
        <v>223</v>
      </c>
      <c r="E9" s="147" t="s">
        <v>223</v>
      </c>
      <c r="F9" s="147" t="s">
        <v>223</v>
      </c>
      <c r="G9" s="147" t="s">
        <v>223</v>
      </c>
      <c r="J9" s="147" t="s">
        <v>223</v>
      </c>
      <c r="K9" s="147" t="s">
        <v>223</v>
      </c>
      <c r="L9" s="147" t="s">
        <v>223</v>
      </c>
      <c r="M9" s="147" t="s">
        <v>223</v>
      </c>
      <c r="N9" s="147" t="s">
        <v>223</v>
      </c>
      <c r="O9" s="147" t="s">
        <v>223</v>
      </c>
      <c r="R9" s="147" t="s">
        <v>223</v>
      </c>
      <c r="S9" s="147" t="s">
        <v>223</v>
      </c>
      <c r="T9" s="147" t="s">
        <v>223</v>
      </c>
      <c r="U9" s="147" t="s">
        <v>223</v>
      </c>
      <c r="V9" s="147" t="s">
        <v>223</v>
      </c>
      <c r="W9" s="147" t="s">
        <v>223</v>
      </c>
      <c r="Z9" s="147" t="s">
        <v>223</v>
      </c>
      <c r="AA9" s="147" t="s">
        <v>223</v>
      </c>
      <c r="AB9" s="147" t="s">
        <v>223</v>
      </c>
      <c r="AC9" s="147" t="s">
        <v>223</v>
      </c>
      <c r="AD9" s="147" t="s">
        <v>223</v>
      </c>
      <c r="AE9" s="147" t="s">
        <v>223</v>
      </c>
      <c r="AH9" s="147" t="s">
        <v>223</v>
      </c>
      <c r="AI9" s="147" t="s">
        <v>223</v>
      </c>
      <c r="AJ9" s="147" t="s">
        <v>223</v>
      </c>
      <c r="AK9" s="147" t="s">
        <v>223</v>
      </c>
      <c r="AN9" s="147" t="s">
        <v>223</v>
      </c>
      <c r="AO9" s="147" t="s">
        <v>223</v>
      </c>
      <c r="AP9" s="147" t="s">
        <v>223</v>
      </c>
      <c r="AQ9" s="147" t="s">
        <v>223</v>
      </c>
      <c r="AR9" s="147" t="s">
        <v>223</v>
      </c>
      <c r="AU9" s="147" t="s">
        <v>223</v>
      </c>
      <c r="AV9" s="147" t="s">
        <v>223</v>
      </c>
      <c r="AW9" s="147" t="s">
        <v>223</v>
      </c>
      <c r="AZ9" s="147" t="s">
        <v>223</v>
      </c>
      <c r="BA9" s="147" t="s">
        <v>223</v>
      </c>
      <c r="BB9" s="147" t="s">
        <v>223</v>
      </c>
      <c r="BC9" s="147" t="s">
        <v>223</v>
      </c>
      <c r="BD9" s="147" t="s">
        <v>223</v>
      </c>
      <c r="BE9" s="147" t="s">
        <v>223</v>
      </c>
      <c r="BH9" s="147" t="s">
        <v>223</v>
      </c>
      <c r="BI9" s="147" t="s">
        <v>223</v>
      </c>
      <c r="BJ9" s="147" t="s">
        <v>223</v>
      </c>
      <c r="BM9" s="147" t="s">
        <v>223</v>
      </c>
      <c r="BN9" s="147" t="s">
        <v>223</v>
      </c>
      <c r="BO9" s="147" t="s">
        <v>223</v>
      </c>
      <c r="BP9" s="147" t="s">
        <v>223</v>
      </c>
      <c r="BQ9" s="147" t="s">
        <v>223</v>
      </c>
      <c r="BR9" s="147" t="s">
        <v>223</v>
      </c>
      <c r="BU9" s="147" t="s">
        <v>279</v>
      </c>
      <c r="BV9" s="147" t="s">
        <v>279</v>
      </c>
      <c r="BW9" s="147" t="s">
        <v>279</v>
      </c>
      <c r="BX9" s="147" t="s">
        <v>286</v>
      </c>
      <c r="BY9" s="147" t="s">
        <v>286</v>
      </c>
      <c r="BZ9" s="147" t="s">
        <v>286</v>
      </c>
      <c r="CC9" s="147" t="s">
        <v>223</v>
      </c>
      <c r="CD9" s="147" t="s">
        <v>223</v>
      </c>
      <c r="CE9" s="147" t="s">
        <v>223</v>
      </c>
      <c r="CF9" s="147" t="s">
        <v>223</v>
      </c>
      <c r="CG9" s="147" t="s">
        <v>223</v>
      </c>
      <c r="CH9" s="147" t="s">
        <v>223</v>
      </c>
      <c r="CK9" s="147" t="s">
        <v>223</v>
      </c>
      <c r="CL9" s="147" t="s">
        <v>223</v>
      </c>
      <c r="CM9" s="147" t="s">
        <v>223</v>
      </c>
      <c r="CN9" s="147" t="s">
        <v>223</v>
      </c>
      <c r="CO9" s="147" t="s">
        <v>223</v>
      </c>
      <c r="CP9" s="147" t="s">
        <v>223</v>
      </c>
      <c r="CS9" s="147" t="s">
        <v>286</v>
      </c>
      <c r="CT9" s="147" t="s">
        <v>286</v>
      </c>
      <c r="CU9" s="147" t="s">
        <v>286</v>
      </c>
      <c r="CV9" s="147" t="s">
        <v>223</v>
      </c>
    </row>
    <row r="10" spans="1:187" s="156" customFormat="1" ht="13.5" customHeight="1" x14ac:dyDescent="0.2">
      <c r="A10" s="154" t="s">
        <v>2</v>
      </c>
      <c r="B10" s="17" t="s">
        <v>122</v>
      </c>
      <c r="C10" s="155">
        <v>190.35735131983</v>
      </c>
      <c r="D10" s="155">
        <v>189.79577258943601</v>
      </c>
      <c r="E10" s="155">
        <v>184.55891059853599</v>
      </c>
      <c r="F10" s="155">
        <v>184.07396985672801</v>
      </c>
      <c r="G10" s="155">
        <v>183.820124940548</v>
      </c>
      <c r="H10" s="155">
        <v>186.52122586101558</v>
      </c>
      <c r="I10" s="155">
        <v>2.9180200182591562</v>
      </c>
      <c r="J10" s="155">
        <v>181.09336637458901</v>
      </c>
      <c r="K10" s="155">
        <v>180.78418113977901</v>
      </c>
      <c r="L10" s="155">
        <v>180.52736792640101</v>
      </c>
      <c r="M10" s="155">
        <v>181.17284112191501</v>
      </c>
      <c r="N10" s="155">
        <v>186.16355795644799</v>
      </c>
      <c r="O10" s="155">
        <v>187.77232819361399</v>
      </c>
      <c r="P10" s="155">
        <v>182.91894045212436</v>
      </c>
      <c r="Q10" s="155">
        <v>2.9080725394887588</v>
      </c>
      <c r="R10" s="155">
        <v>186.05419944916201</v>
      </c>
      <c r="S10" s="155">
        <v>185.73604570473699</v>
      </c>
      <c r="T10" s="155">
        <v>185.675486886415</v>
      </c>
      <c r="U10" s="155">
        <v>186.81410275367199</v>
      </c>
      <c r="V10" s="155">
        <v>186.531065187058</v>
      </c>
      <c r="W10" s="155">
        <v>186.355442152026</v>
      </c>
      <c r="X10" s="155">
        <v>186.19439035551167</v>
      </c>
      <c r="Y10" s="155">
        <v>0.41278024806352565</v>
      </c>
      <c r="Z10" s="155">
        <v>185.13617130285201</v>
      </c>
      <c r="AA10" s="155">
        <v>184.931297555573</v>
      </c>
      <c r="AB10" s="155">
        <v>184.680262544085</v>
      </c>
      <c r="AC10" s="155">
        <v>184.60909146606801</v>
      </c>
      <c r="AD10" s="155">
        <v>184.267640173426</v>
      </c>
      <c r="AE10" s="155">
        <v>184.21134917309701</v>
      </c>
      <c r="AF10" s="155">
        <v>184.63930203585016</v>
      </c>
      <c r="AG10" s="155">
        <v>0.33065769977168047</v>
      </c>
      <c r="AH10" s="155">
        <v>188.37233250310101</v>
      </c>
      <c r="AI10" s="155">
        <v>188.39365969943199</v>
      </c>
      <c r="AJ10" s="155">
        <v>188.18483849522099</v>
      </c>
      <c r="AK10" s="155">
        <v>188.127739996797</v>
      </c>
      <c r="AL10" s="155">
        <v>188.26964267363775</v>
      </c>
      <c r="AM10" s="155">
        <v>0.11538364499957726</v>
      </c>
      <c r="AN10" s="155">
        <v>184.09204747848699</v>
      </c>
      <c r="AO10" s="155">
        <v>184.13219850677601</v>
      </c>
      <c r="AP10" s="155">
        <v>184.04004390307301</v>
      </c>
      <c r="AQ10" s="155">
        <v>184.41239387418</v>
      </c>
      <c r="AR10" s="155">
        <v>184.462121069733</v>
      </c>
      <c r="AS10" s="155">
        <v>184.22776096644981</v>
      </c>
      <c r="AT10" s="155">
        <v>0.17424235938747071</v>
      </c>
      <c r="AU10" s="155">
        <v>186.72215174540301</v>
      </c>
      <c r="AV10" s="155">
        <v>186.70862423525401</v>
      </c>
      <c r="AW10" s="155">
        <v>186.73975806924699</v>
      </c>
      <c r="AX10" s="155">
        <v>186.72351134996802</v>
      </c>
      <c r="AY10" s="155">
        <v>1.274664134077411E-2</v>
      </c>
      <c r="AZ10" s="155">
        <v>208.61916020402799</v>
      </c>
      <c r="BA10" s="155">
        <v>208.56665790685599</v>
      </c>
      <c r="BB10" s="155">
        <v>208.24628905703401</v>
      </c>
      <c r="BC10" s="155">
        <v>209.59442354811901</v>
      </c>
      <c r="BD10" s="155">
        <v>209.822922345775</v>
      </c>
      <c r="BE10" s="155">
        <v>209.265821167518</v>
      </c>
      <c r="BF10" s="155">
        <v>209.019212371555</v>
      </c>
      <c r="BG10" s="155">
        <v>0.57733457211328298</v>
      </c>
      <c r="BH10" s="155">
        <v>209.508061298504</v>
      </c>
      <c r="BI10" s="155">
        <v>209.779454036202</v>
      </c>
      <c r="BJ10" s="155">
        <v>209.74562389145399</v>
      </c>
      <c r="BK10" s="155">
        <v>209.67771307538666</v>
      </c>
      <c r="BL10" s="155">
        <v>0.12075433387115783</v>
      </c>
      <c r="BM10" s="155">
        <v>225.423549674838</v>
      </c>
      <c r="BN10" s="155">
        <v>225.46357302652601</v>
      </c>
      <c r="BO10" s="155">
        <v>225.299509664639</v>
      </c>
      <c r="BP10" s="155">
        <v>243.57864931904601</v>
      </c>
      <c r="BQ10" s="155">
        <v>240.47097953859401</v>
      </c>
      <c r="BR10" s="155">
        <v>238.76411596651101</v>
      </c>
      <c r="BS10" s="155">
        <v>233.16672953169234</v>
      </c>
      <c r="BT10" s="155">
        <v>7.8980955467920859</v>
      </c>
      <c r="BU10" s="155">
        <v>305.36990353086998</v>
      </c>
      <c r="BV10" s="155">
        <v>312.93588832690301</v>
      </c>
      <c r="BW10" s="155">
        <v>301.792181647191</v>
      </c>
      <c r="BX10" s="155">
        <v>266.43957885573599</v>
      </c>
      <c r="BY10" s="155">
        <v>263.22052846504897</v>
      </c>
      <c r="BZ10" s="155">
        <v>262.59164725158303</v>
      </c>
      <c r="CA10" s="155">
        <v>285.391621346222</v>
      </c>
      <c r="CB10" s="155">
        <v>21.592332256155096</v>
      </c>
      <c r="CC10" s="155">
        <v>174.686549230114</v>
      </c>
      <c r="CD10" s="155">
        <v>174.12378301699101</v>
      </c>
      <c r="CE10" s="155">
        <v>173.95628462452899</v>
      </c>
      <c r="CF10" s="155">
        <v>198.19265312246799</v>
      </c>
      <c r="CG10" s="155">
        <v>194.382828547879</v>
      </c>
      <c r="CH10" s="155">
        <v>196.016540399745</v>
      </c>
      <c r="CI10" s="155">
        <v>185.22643982362101</v>
      </c>
      <c r="CJ10" s="155">
        <v>11.028471428718127</v>
      </c>
      <c r="CK10" s="155">
        <v>227.855034181787</v>
      </c>
      <c r="CL10" s="155">
        <v>225.95321762979</v>
      </c>
      <c r="CM10" s="155">
        <v>227.02517475845201</v>
      </c>
      <c r="CN10" s="155">
        <v>227.14149731578499</v>
      </c>
      <c r="CO10" s="155">
        <v>223.03585517703999</v>
      </c>
      <c r="CP10" s="155">
        <v>222.94701863275401</v>
      </c>
      <c r="CQ10" s="155">
        <v>225.659632949268</v>
      </c>
      <c r="CR10" s="155">
        <v>1.9667693983603309</v>
      </c>
      <c r="CS10" s="155">
        <v>224.75063569737301</v>
      </c>
      <c r="CT10" s="155">
        <v>224.772770505355</v>
      </c>
      <c r="CU10" s="155">
        <v>223.795017901428</v>
      </c>
      <c r="CV10" s="155">
        <v>218.46511952235701</v>
      </c>
      <c r="CW10" s="155">
        <v>222.94588590662823</v>
      </c>
      <c r="CX10" s="155">
        <v>2.6169123829078602</v>
      </c>
      <c r="CZ10" s="155"/>
      <c r="DA10" s="155"/>
      <c r="DB10" s="155"/>
      <c r="DC10" s="155"/>
      <c r="DE10" s="155"/>
      <c r="DF10" s="155"/>
      <c r="DG10" s="155"/>
      <c r="DH10" s="155"/>
      <c r="DI10" s="155"/>
      <c r="DJ10" s="155"/>
      <c r="DK10" s="155"/>
      <c r="DL10" s="155"/>
      <c r="DM10" s="155"/>
      <c r="DN10" s="155"/>
      <c r="DO10" s="155"/>
      <c r="DQ10" s="155"/>
      <c r="DR10" s="155"/>
      <c r="DS10" s="155"/>
      <c r="DT10" s="155"/>
      <c r="DU10" s="155"/>
      <c r="DV10" s="155"/>
      <c r="DW10" s="155"/>
      <c r="DX10" s="155"/>
      <c r="DY10" s="155"/>
      <c r="DZ10" s="155"/>
      <c r="EA10" s="155"/>
      <c r="EB10" s="155"/>
      <c r="EC10" s="155"/>
      <c r="ED10" s="155"/>
      <c r="EE10" s="155"/>
      <c r="EF10" s="155"/>
      <c r="EG10" s="155"/>
      <c r="EH10" s="155"/>
      <c r="EI10" s="155"/>
      <c r="EJ10" s="155"/>
      <c r="EK10" s="155"/>
      <c r="EM10" s="155"/>
      <c r="EN10" s="155"/>
      <c r="EO10" s="155"/>
      <c r="EP10" s="155"/>
      <c r="EQ10" s="155"/>
      <c r="ER10" s="155"/>
      <c r="ES10" s="155"/>
      <c r="ET10" s="155"/>
      <c r="EU10" s="155"/>
      <c r="EV10" s="155"/>
      <c r="EW10" s="155"/>
      <c r="EX10" s="155"/>
      <c r="EY10" s="155"/>
      <c r="EZ10" s="155"/>
      <c r="FA10" s="155"/>
      <c r="FB10" s="155"/>
      <c r="FC10" s="155"/>
      <c r="FD10" s="155"/>
      <c r="FE10" s="155"/>
      <c r="FF10" s="155"/>
      <c r="FG10" s="155"/>
      <c r="FH10" s="155"/>
      <c r="FI10" s="155"/>
      <c r="FJ10" s="155"/>
      <c r="FK10" s="155"/>
      <c r="FL10" s="155"/>
      <c r="FM10" s="155"/>
      <c r="FN10" s="155"/>
      <c r="FO10" s="155"/>
      <c r="FP10" s="155"/>
      <c r="FQ10" s="155"/>
      <c r="FR10" s="155"/>
      <c r="FS10" s="155"/>
      <c r="FT10" s="155"/>
      <c r="FU10" s="155"/>
      <c r="FV10" s="155"/>
      <c r="FW10" s="155"/>
      <c r="FX10" s="155"/>
      <c r="FY10" s="155"/>
      <c r="FZ10" s="155"/>
      <c r="GA10" s="155"/>
      <c r="GB10" s="155"/>
      <c r="GC10" s="155"/>
      <c r="GD10" s="155"/>
    </row>
    <row r="11" spans="1:187" s="20" customFormat="1" ht="13.5" customHeight="1" x14ac:dyDescent="0.2">
      <c r="A11" s="143" t="s">
        <v>100</v>
      </c>
      <c r="B11" s="146" t="s">
        <v>121</v>
      </c>
      <c r="C11" s="150">
        <v>89.126227682146194</v>
      </c>
      <c r="D11" s="150">
        <v>84.717249057085795</v>
      </c>
      <c r="E11" s="150">
        <v>50.780491931134797</v>
      </c>
      <c r="F11" s="150">
        <v>50.654349060189901</v>
      </c>
      <c r="G11" s="150">
        <v>50.591749791472502</v>
      </c>
      <c r="H11" s="150">
        <v>65.174013504405849</v>
      </c>
      <c r="I11" s="150">
        <v>17.811699266101833</v>
      </c>
      <c r="J11" s="150">
        <v>48.013314375364402</v>
      </c>
      <c r="K11" s="150">
        <v>47.987106155812803</v>
      </c>
      <c r="L11" s="150">
        <v>47.946996136455397</v>
      </c>
      <c r="M11" s="150">
        <v>47.828243315345702</v>
      </c>
      <c r="N11" s="150">
        <v>77.731867268442102</v>
      </c>
      <c r="O11" s="150">
        <v>86.161183844457099</v>
      </c>
      <c r="P11" s="150">
        <v>59.278118515979578</v>
      </c>
      <c r="Q11" s="150">
        <v>16.212735700717435</v>
      </c>
      <c r="R11" s="150">
        <v>51.078275238670997</v>
      </c>
      <c r="S11" s="150">
        <v>50.990820825541199</v>
      </c>
      <c r="T11" s="150">
        <v>51.171262989831497</v>
      </c>
      <c r="U11" s="150">
        <v>51.158315293943502</v>
      </c>
      <c r="V11" s="150">
        <v>51.278872044078902</v>
      </c>
      <c r="W11" s="150">
        <v>51.333362032424702</v>
      </c>
      <c r="X11" s="150">
        <v>51.168484737415135</v>
      </c>
      <c r="Y11" s="150">
        <v>0.11487909252425814</v>
      </c>
      <c r="Z11" s="150">
        <v>51.068374347956798</v>
      </c>
      <c r="AA11" s="150">
        <v>51.151683702692402</v>
      </c>
      <c r="AB11" s="150">
        <v>51.189560599166001</v>
      </c>
      <c r="AC11" s="150">
        <v>51.133166643657702</v>
      </c>
      <c r="AD11" s="150">
        <v>51.1071491339411</v>
      </c>
      <c r="AE11" s="150">
        <v>51.102115212999202</v>
      </c>
      <c r="AF11" s="150">
        <v>51.125341606735532</v>
      </c>
      <c r="AG11" s="150">
        <v>3.8718893355727757E-2</v>
      </c>
      <c r="AH11" s="150">
        <v>47.257156180461998</v>
      </c>
      <c r="AI11" s="150">
        <v>47.385813473287797</v>
      </c>
      <c r="AJ11" s="150">
        <v>47.0632480199273</v>
      </c>
      <c r="AK11" s="150">
        <v>46.987586698631503</v>
      </c>
      <c r="AL11" s="150">
        <v>47.173451093077148</v>
      </c>
      <c r="AM11" s="150">
        <v>0.15715805152549017</v>
      </c>
      <c r="AN11" s="150">
        <v>45.199732580949302</v>
      </c>
      <c r="AO11" s="150">
        <v>45.338513037188399</v>
      </c>
      <c r="AP11" s="150">
        <v>45.370655430082401</v>
      </c>
      <c r="AQ11" s="150">
        <v>45.648659589685998</v>
      </c>
      <c r="AR11" s="150">
        <v>45.762205178353703</v>
      </c>
      <c r="AS11" s="150">
        <v>45.463953163251958</v>
      </c>
      <c r="AT11" s="150">
        <v>0.20848162357006872</v>
      </c>
      <c r="AU11" s="150">
        <v>51.455525535235097</v>
      </c>
      <c r="AV11" s="150">
        <v>51.614331024075099</v>
      </c>
      <c r="AW11" s="150">
        <v>51.820322762107097</v>
      </c>
      <c r="AX11" s="150">
        <v>51.630059773805762</v>
      </c>
      <c r="AY11" s="150">
        <v>0.14934255780909142</v>
      </c>
      <c r="AZ11" s="150">
        <v>55.045372840985301</v>
      </c>
      <c r="BA11" s="150">
        <v>54.979279966660201</v>
      </c>
      <c r="BB11" s="150">
        <v>54.474865296017597</v>
      </c>
      <c r="BC11" s="150">
        <v>54.8292676600283</v>
      </c>
      <c r="BD11" s="150">
        <v>55.332543916856999</v>
      </c>
      <c r="BE11" s="150">
        <v>54.751909444088497</v>
      </c>
      <c r="BF11" s="150">
        <v>54.902206520772815</v>
      </c>
      <c r="BG11" s="150">
        <v>0.26525365118897809</v>
      </c>
      <c r="BH11" s="150">
        <v>55.002516459172298</v>
      </c>
      <c r="BI11" s="150">
        <v>55.614330856949302</v>
      </c>
      <c r="BJ11" s="150">
        <v>54.976387161517998</v>
      </c>
      <c r="BK11" s="150">
        <v>55.197744825879873</v>
      </c>
      <c r="BL11" s="150">
        <v>0.29476388970452866</v>
      </c>
      <c r="BM11" s="150">
        <v>82.723619586000396</v>
      </c>
      <c r="BN11" s="150">
        <v>82.524898467524807</v>
      </c>
      <c r="BO11" s="150">
        <v>81.853228541280203</v>
      </c>
      <c r="BP11" s="149">
        <v>150.654725033441</v>
      </c>
      <c r="BQ11" s="149">
        <v>134.046088799373</v>
      </c>
      <c r="BR11" s="149">
        <v>131.213383223606</v>
      </c>
      <c r="BS11" s="149">
        <v>110.50265727520423</v>
      </c>
      <c r="BT11" s="149">
        <v>28.782620833077253</v>
      </c>
      <c r="BU11" s="149">
        <v>291.66128342680003</v>
      </c>
      <c r="BV11" s="149">
        <v>309.83280277549898</v>
      </c>
      <c r="BW11" s="149">
        <v>284.83937048896797</v>
      </c>
      <c r="BX11" s="149">
        <v>208.628549823779</v>
      </c>
      <c r="BY11" s="149">
        <v>199.55589070085799</v>
      </c>
      <c r="BZ11" s="149">
        <v>199.10532392556601</v>
      </c>
      <c r="CA11" s="149">
        <v>248.93720352357832</v>
      </c>
      <c r="CB11" s="149">
        <v>47.203644718204082</v>
      </c>
      <c r="CC11" s="150">
        <v>56.343629874447203</v>
      </c>
      <c r="CD11" s="150">
        <v>56.6333229455877</v>
      </c>
      <c r="CE11" s="150">
        <v>56.914188693149299</v>
      </c>
      <c r="CF11" s="149">
        <v>134.134391159232</v>
      </c>
      <c r="CG11" s="149">
        <v>117.893782245095</v>
      </c>
      <c r="CH11" s="149">
        <v>125.511061803267</v>
      </c>
      <c r="CI11" s="149">
        <v>91.238396120129707</v>
      </c>
      <c r="CJ11" s="149">
        <v>34.9249161992323</v>
      </c>
      <c r="CK11" s="149">
        <v>146.18241436067299</v>
      </c>
      <c r="CL11" s="149">
        <v>141.86845826948999</v>
      </c>
      <c r="CM11" s="149">
        <v>143.294773265956</v>
      </c>
      <c r="CN11" s="149">
        <v>147.99517547143699</v>
      </c>
      <c r="CO11" s="149">
        <v>130.155825940467</v>
      </c>
      <c r="CP11" s="149">
        <v>129.22934886965601</v>
      </c>
      <c r="CQ11" s="149">
        <v>139.78766602961318</v>
      </c>
      <c r="CR11" s="149">
        <v>7.4064827428531448</v>
      </c>
      <c r="CS11" s="149">
        <v>163.685081908943</v>
      </c>
      <c r="CT11" s="149">
        <v>168.496910098885</v>
      </c>
      <c r="CU11" s="149">
        <v>162.98074144405999</v>
      </c>
      <c r="CV11" s="149">
        <v>136.85934564093699</v>
      </c>
      <c r="CW11" s="149">
        <v>158.00551977320626</v>
      </c>
      <c r="CX11" s="149">
        <v>12.391934959135986</v>
      </c>
      <c r="CZ11" s="150"/>
      <c r="DA11" s="150"/>
      <c r="DB11" s="150"/>
      <c r="DC11" s="150"/>
      <c r="DE11" s="149"/>
      <c r="DF11" s="149"/>
      <c r="DG11" s="149"/>
      <c r="DH11" s="149"/>
      <c r="DI11" s="149"/>
      <c r="DJ11" s="149"/>
      <c r="DK11" s="149"/>
      <c r="DL11" s="149"/>
      <c r="DM11" s="149"/>
      <c r="DN11" s="149"/>
      <c r="DO11" s="149"/>
      <c r="DQ11" s="150"/>
      <c r="DR11" s="150"/>
      <c r="DS11" s="150"/>
      <c r="DT11" s="150"/>
      <c r="DU11" s="150"/>
      <c r="DV11" s="150"/>
      <c r="DW11" s="150"/>
      <c r="DX11" s="150"/>
      <c r="DY11" s="150"/>
      <c r="DZ11" s="150"/>
      <c r="EA11" s="150"/>
      <c r="EB11" s="150"/>
      <c r="EC11" s="150"/>
      <c r="ED11" s="149"/>
      <c r="EE11" s="149"/>
      <c r="EF11" s="149"/>
      <c r="EG11" s="150"/>
      <c r="EH11" s="149"/>
      <c r="EI11" s="149"/>
      <c r="EJ11" s="149"/>
      <c r="EK11" s="150"/>
      <c r="EM11" s="149"/>
      <c r="EN11" s="149"/>
      <c r="EO11" s="149"/>
      <c r="EP11" s="149"/>
      <c r="EQ11" s="149"/>
      <c r="ER11" s="149"/>
      <c r="ES11" s="149"/>
      <c r="ET11" s="149"/>
      <c r="EU11" s="149"/>
      <c r="EV11" s="149"/>
      <c r="EW11" s="149"/>
      <c r="EX11" s="149"/>
      <c r="EY11" s="149"/>
      <c r="EZ11" s="149"/>
      <c r="FA11" s="149"/>
      <c r="FB11" s="149"/>
      <c r="FC11" s="149"/>
      <c r="FD11" s="149"/>
      <c r="FE11" s="149"/>
      <c r="FF11" s="149"/>
      <c r="FG11" s="149"/>
      <c r="FH11" s="149"/>
      <c r="FI11" s="149"/>
      <c r="FJ11" s="149"/>
      <c r="FK11" s="149"/>
      <c r="FL11" s="149"/>
      <c r="FM11" s="149"/>
      <c r="FN11" s="149"/>
      <c r="FO11" s="149"/>
      <c r="FP11" s="149"/>
      <c r="FQ11" s="149"/>
      <c r="FR11" s="149"/>
      <c r="FS11" s="149"/>
      <c r="FT11" s="149"/>
      <c r="FU11" s="149"/>
      <c r="FV11" s="149"/>
      <c r="FW11" s="149"/>
      <c r="FX11" s="149"/>
      <c r="FY11" s="149"/>
      <c r="FZ11" s="149"/>
      <c r="GA11" s="149"/>
      <c r="GB11" s="149"/>
      <c r="GC11" s="149"/>
      <c r="GD11" s="149"/>
    </row>
    <row r="12" spans="1:187" s="20" customFormat="1" ht="13.5" customHeight="1" x14ac:dyDescent="0.2">
      <c r="A12" s="143" t="s">
        <v>108</v>
      </c>
      <c r="B12" s="146" t="s">
        <v>123</v>
      </c>
      <c r="C12" s="20">
        <v>7.4704544044080903</v>
      </c>
      <c r="D12" s="20">
        <v>6.3658569015151496</v>
      </c>
      <c r="E12" s="20">
        <v>-2.0053034068697501E-3</v>
      </c>
      <c r="F12" s="20">
        <v>-4.8601132812403601E-2</v>
      </c>
      <c r="G12" s="20">
        <v>-8.6020047907411606E-2</v>
      </c>
      <c r="H12" s="20">
        <v>2.7399369643593108</v>
      </c>
      <c r="I12" s="20">
        <v>3.4294406481404551</v>
      </c>
      <c r="J12" s="20">
        <v>-9.7926227071809396E-2</v>
      </c>
      <c r="K12" s="20">
        <v>-0.13094779311047999</v>
      </c>
      <c r="L12" s="20">
        <v>-0.15647143192884999</v>
      </c>
      <c r="M12" s="20">
        <v>-0.11228035941616001</v>
      </c>
      <c r="N12" s="20">
        <v>6.7372753961929801</v>
      </c>
      <c r="O12" s="20">
        <v>6.8210219275263304</v>
      </c>
      <c r="P12" s="20">
        <v>2.1767785853653354</v>
      </c>
      <c r="Q12" s="20">
        <v>3.2545060275537243</v>
      </c>
      <c r="R12" s="20">
        <v>2.0372889978653899E-2</v>
      </c>
      <c r="S12" s="20">
        <v>-2.9665235578732298E-3</v>
      </c>
      <c r="T12" s="20">
        <v>-1.21518966795407E-2</v>
      </c>
      <c r="U12" s="20">
        <v>3.6446082027358898E-2</v>
      </c>
      <c r="V12" s="20">
        <v>2.0508572633966202E-2</v>
      </c>
      <c r="W12" s="20">
        <v>1.5391539450460301E-3</v>
      </c>
      <c r="X12" s="20">
        <v>1.0624713057935184E-2</v>
      </c>
      <c r="Y12" s="20">
        <v>1.6560514168373654E-2</v>
      </c>
      <c r="Z12" s="20">
        <v>5.0694606431766397E-2</v>
      </c>
      <c r="AA12" s="20">
        <v>3.6719613034566001E-2</v>
      </c>
      <c r="AB12" s="20">
        <v>2.16474136888061E-2</v>
      </c>
      <c r="AC12" s="20">
        <v>3.18202716603578E-2</v>
      </c>
      <c r="AD12" s="20">
        <v>1.6359940364862099E-2</v>
      </c>
      <c r="AE12" s="20">
        <v>-1.8762182726754099E-4</v>
      </c>
      <c r="AF12" s="20">
        <v>2.6175703892181813E-2</v>
      </c>
      <c r="AG12" s="20">
        <v>1.6104302302066453E-2</v>
      </c>
      <c r="AH12" s="20">
        <v>0.50336707012494797</v>
      </c>
      <c r="AI12" s="20">
        <v>0.50983124979404904</v>
      </c>
      <c r="AJ12" s="20">
        <v>0.48992495279022602</v>
      </c>
      <c r="AK12" s="20">
        <v>0.488143231788432</v>
      </c>
      <c r="AL12" s="20">
        <v>0.4978166261244138</v>
      </c>
      <c r="AM12" s="20">
        <v>9.0968631477966119E-3</v>
      </c>
      <c r="AN12" s="20">
        <v>0.52283567644781204</v>
      </c>
      <c r="AO12" s="20">
        <v>0.53010674164856197</v>
      </c>
      <c r="AP12" s="20">
        <v>0.53072339634215704</v>
      </c>
      <c r="AQ12" s="20">
        <v>0.53278634886065901</v>
      </c>
      <c r="AR12" s="20">
        <v>0.53626022307816001</v>
      </c>
      <c r="AS12" s="20">
        <v>0.53054247727546999</v>
      </c>
      <c r="AT12" s="20">
        <v>4.4123679129790443E-3</v>
      </c>
      <c r="AU12" s="20">
        <v>4.8365920038748698E-2</v>
      </c>
      <c r="AV12" s="20">
        <v>4.4541556197985797E-2</v>
      </c>
      <c r="AW12" s="20">
        <v>4.17676453701619E-2</v>
      </c>
      <c r="AX12" s="20">
        <v>4.4891707202298799E-2</v>
      </c>
      <c r="AY12" s="20">
        <v>2.7050892092368669E-3</v>
      </c>
      <c r="AZ12" s="20">
        <v>0.52178944527668003</v>
      </c>
      <c r="BA12" s="20">
        <v>0.51356311020519196</v>
      </c>
      <c r="BB12" s="20">
        <v>0.49334846232395402</v>
      </c>
      <c r="BC12" s="20">
        <v>0.489309997884606</v>
      </c>
      <c r="BD12" s="20">
        <v>0.51992576619554398</v>
      </c>
      <c r="BE12" s="20">
        <v>0.48684275426853102</v>
      </c>
      <c r="BF12" s="20">
        <v>0.50412992269241785</v>
      </c>
      <c r="BG12" s="20">
        <v>1.4634825403993601E-2</v>
      </c>
      <c r="BH12" s="20">
        <v>0.49068518130357303</v>
      </c>
      <c r="BI12" s="20">
        <v>0.52420049922197998</v>
      </c>
      <c r="BJ12" s="20">
        <v>0.519030453826825</v>
      </c>
      <c r="BK12" s="20">
        <v>0.51130537811745935</v>
      </c>
      <c r="BL12" s="20">
        <v>1.473265601375724E-2</v>
      </c>
      <c r="BM12" s="20">
        <v>2.3219656342600801</v>
      </c>
      <c r="BN12" s="20">
        <v>2.3155441870421001</v>
      </c>
      <c r="BO12" s="20">
        <v>2.2670168928029</v>
      </c>
      <c r="BP12" s="20">
        <v>4.74987161823009</v>
      </c>
      <c r="BQ12" s="20">
        <v>4.0220936888236398</v>
      </c>
      <c r="BR12" s="20">
        <v>4.1061338573427797</v>
      </c>
      <c r="BS12" s="20">
        <v>3.2971043130835986</v>
      </c>
      <c r="BT12" s="20">
        <v>1.0219350157679283</v>
      </c>
      <c r="BU12" s="20">
        <v>3.1314216577483398</v>
      </c>
      <c r="BV12" s="20">
        <v>3.0319161079347601</v>
      </c>
      <c r="BW12" s="20">
        <v>3.17819939748283</v>
      </c>
      <c r="BX12" s="20">
        <v>3.9978421905729</v>
      </c>
      <c r="BY12" s="20">
        <v>4.10713276501256</v>
      </c>
      <c r="BZ12" s="20">
        <v>4.1133822381477598</v>
      </c>
      <c r="CA12" s="20">
        <v>3.5933157261498585</v>
      </c>
      <c r="CB12" s="20">
        <v>0.48286575339813154</v>
      </c>
      <c r="CC12" s="20">
        <v>-0.11628460328533199</v>
      </c>
      <c r="CD12" s="20">
        <v>-0.161600662467275</v>
      </c>
      <c r="CE12" s="20">
        <v>-0.16756460084932601</v>
      </c>
      <c r="CF12" s="20">
        <v>5.40425629133592</v>
      </c>
      <c r="CG12" s="20">
        <v>5.0430818969677</v>
      </c>
      <c r="CH12" s="20">
        <v>5.0192458599383896</v>
      </c>
      <c r="CI12" s="20">
        <v>2.5035223636066792</v>
      </c>
      <c r="CJ12" s="20">
        <v>2.6549783273607623</v>
      </c>
      <c r="CK12" s="20">
        <v>4.6527876293412698</v>
      </c>
      <c r="CL12" s="20">
        <v>4.9141068168025397</v>
      </c>
      <c r="CM12" s="20">
        <v>4.5438056696351703</v>
      </c>
      <c r="CN12" s="20">
        <v>4.83282045098594</v>
      </c>
      <c r="CO12" s="20">
        <v>4.1508553984422196</v>
      </c>
      <c r="CP12" s="20">
        <v>4.05939943980027</v>
      </c>
      <c r="CQ12" s="20">
        <v>4.5256292341679005</v>
      </c>
      <c r="CR12" s="20">
        <v>0.3213530159782193</v>
      </c>
      <c r="CS12" s="20">
        <v>4.7534450666171599</v>
      </c>
      <c r="CT12" s="20">
        <v>5.0187266598966804</v>
      </c>
      <c r="CU12" s="20">
        <v>4.8716451258229503</v>
      </c>
      <c r="CV12" s="20">
        <v>4.2647739012916803</v>
      </c>
      <c r="CW12" s="20">
        <v>4.7271476884071175</v>
      </c>
      <c r="CX12" s="20">
        <v>0.2830101045664481</v>
      </c>
      <c r="DM12" s="150"/>
      <c r="DN12" s="150"/>
      <c r="ED12" s="150"/>
      <c r="EF12" s="150"/>
      <c r="EH12" s="150"/>
      <c r="EN12" s="150"/>
    </row>
    <row r="13" spans="1:187" s="152" customFormat="1" ht="13.5" customHeight="1" x14ac:dyDescent="0.2">
      <c r="A13" s="148"/>
      <c r="B13" s="16" t="s">
        <v>124</v>
      </c>
      <c r="C13" s="151">
        <v>98.986018817585801</v>
      </c>
      <c r="D13" s="151">
        <v>74.040722520675203</v>
      </c>
      <c r="E13" s="152">
        <v>3.8380571631506499</v>
      </c>
      <c r="F13" s="152">
        <v>3.88462042699495</v>
      </c>
      <c r="G13" s="152">
        <v>3.9300048583757099</v>
      </c>
      <c r="H13" s="152">
        <v>36.935884757356455</v>
      </c>
      <c r="I13" s="152">
        <v>41.241310589096905</v>
      </c>
      <c r="J13" s="152">
        <v>3.9246620268094001</v>
      </c>
      <c r="K13" s="152">
        <v>3.98330159565718</v>
      </c>
      <c r="L13" s="152">
        <v>4.0331184212973303</v>
      </c>
      <c r="M13" s="152">
        <v>3.95293562883105</v>
      </c>
      <c r="N13" s="151">
        <v>85.710866522007905</v>
      </c>
      <c r="O13" s="151">
        <v>78.4629887298493</v>
      </c>
      <c r="P13" s="151">
        <v>30.011312154075359</v>
      </c>
      <c r="Q13" s="151">
        <v>36.882429206489689</v>
      </c>
      <c r="R13" s="152">
        <v>3.74528287821733</v>
      </c>
      <c r="S13" s="152">
        <v>3.7799247890988701</v>
      </c>
      <c r="T13" s="152">
        <v>3.8015775383828001</v>
      </c>
      <c r="U13" s="152">
        <v>3.7729026445617402</v>
      </c>
      <c r="V13" s="152">
        <v>3.7950997316160402</v>
      </c>
      <c r="W13" s="152">
        <v>3.81509596868018</v>
      </c>
      <c r="X13" s="152">
        <v>3.7849805917594934</v>
      </c>
      <c r="Y13" s="152">
        <v>2.2480131839985627E-2</v>
      </c>
      <c r="Z13" s="152">
        <v>3.7669561118261701</v>
      </c>
      <c r="AA13" s="152">
        <v>3.79284976988769</v>
      </c>
      <c r="AB13" s="152">
        <v>3.8158900229409598</v>
      </c>
      <c r="AC13" s="152">
        <v>3.75082583220592</v>
      </c>
      <c r="AD13" s="152">
        <v>3.7754866470420501</v>
      </c>
      <c r="AE13" s="152">
        <v>3.7934791014312799</v>
      </c>
      <c r="AF13" s="152">
        <v>3.7825812475556782</v>
      </c>
      <c r="AG13" s="152">
        <v>2.096252574911284E-2</v>
      </c>
      <c r="AH13" s="152">
        <v>2.8713415967428602</v>
      </c>
      <c r="AI13" s="152">
        <v>2.8816180998542902</v>
      </c>
      <c r="AJ13" s="152">
        <v>2.8462049047013198</v>
      </c>
      <c r="AK13" s="152">
        <v>2.8445432301299798</v>
      </c>
      <c r="AL13" s="152">
        <v>2.8609269578571128</v>
      </c>
      <c r="AM13" s="152">
        <v>1.5982439141341193E-2</v>
      </c>
      <c r="AN13" s="152">
        <v>2.9621082249474799</v>
      </c>
      <c r="AO13" s="152">
        <v>2.9813182978439299</v>
      </c>
      <c r="AP13" s="152">
        <v>2.9805670755226301</v>
      </c>
      <c r="AQ13" s="152">
        <v>2.98172618192201</v>
      </c>
      <c r="AR13" s="152">
        <v>2.98704408402841</v>
      </c>
      <c r="AS13" s="152">
        <v>2.978552772852892</v>
      </c>
      <c r="AT13" s="152">
        <v>8.5358255621140623E-3</v>
      </c>
      <c r="AU13" s="152">
        <v>3.7677175236818599</v>
      </c>
      <c r="AV13" s="152">
        <v>3.7795401608966999</v>
      </c>
      <c r="AW13" s="152">
        <v>3.78857174821735</v>
      </c>
      <c r="AX13" s="152">
        <v>3.7786098109319699</v>
      </c>
      <c r="AY13" s="152">
        <v>8.5390801041179444E-3</v>
      </c>
      <c r="AZ13" s="152">
        <v>2.9850357411547499</v>
      </c>
      <c r="BA13" s="152">
        <v>2.96813790333323</v>
      </c>
      <c r="BB13" s="152">
        <v>2.9271606589008501</v>
      </c>
      <c r="BC13" s="152">
        <v>2.8990488519673399</v>
      </c>
      <c r="BD13" s="152">
        <v>2.9780704849529398</v>
      </c>
      <c r="BE13" s="152">
        <v>2.8987206338991198</v>
      </c>
      <c r="BF13" s="152">
        <v>2.9426957123680384</v>
      </c>
      <c r="BG13" s="152">
        <v>3.5989701049087969E-2</v>
      </c>
      <c r="BH13" s="152">
        <v>2.93924241373829</v>
      </c>
      <c r="BI13" s="152">
        <v>3.0395736053470501</v>
      </c>
      <c r="BJ13" s="152">
        <v>2.99389222116737</v>
      </c>
      <c r="BK13" s="152">
        <v>2.9909027467509031</v>
      </c>
      <c r="BL13" s="152">
        <v>4.1014547991117062E-2</v>
      </c>
      <c r="BM13" s="151">
        <v>11.4263155091597</v>
      </c>
      <c r="BN13" s="151">
        <v>11.3968556520894</v>
      </c>
      <c r="BO13" s="151">
        <v>11.1714941218954</v>
      </c>
      <c r="BP13" s="151">
        <v>32.312671908688102</v>
      </c>
      <c r="BQ13" s="151">
        <v>23.558907269880301</v>
      </c>
      <c r="BR13" s="151">
        <v>24.7598130466769</v>
      </c>
      <c r="BS13" s="151">
        <v>19.104342918064969</v>
      </c>
      <c r="BT13" s="151">
        <v>8.2419151853456363</v>
      </c>
      <c r="BU13" s="151">
        <v>12.890394892702201</v>
      </c>
      <c r="BV13" s="151">
        <v>11.9680276589828</v>
      </c>
      <c r="BW13" s="151">
        <v>13.278625839197501</v>
      </c>
      <c r="BX13" s="151">
        <v>21.550569561385299</v>
      </c>
      <c r="BY13" s="151">
        <v>23.100662542545599</v>
      </c>
      <c r="BZ13" s="151">
        <v>23.003188899738401</v>
      </c>
      <c r="CA13" s="151">
        <v>17.631911565758632</v>
      </c>
      <c r="CB13" s="151">
        <v>4.9602821797875842</v>
      </c>
      <c r="CC13" s="152">
        <v>3.6597570718208301</v>
      </c>
      <c r="CD13" s="152">
        <v>3.6955355228898199</v>
      </c>
      <c r="CE13" s="152">
        <v>3.70034647784296</v>
      </c>
      <c r="CF13" s="151">
        <v>45.585152346954899</v>
      </c>
      <c r="CG13" s="151">
        <v>43.365515607403601</v>
      </c>
      <c r="CH13" s="151">
        <v>40.759404921618902</v>
      </c>
      <c r="CI13" s="151">
        <v>23.460951991421837</v>
      </c>
      <c r="CJ13" s="151">
        <v>19.824853536972686</v>
      </c>
      <c r="CK13" s="151">
        <v>32.594206812110897</v>
      </c>
      <c r="CL13" s="151">
        <v>37.330869571003298</v>
      </c>
      <c r="CM13" s="151">
        <v>31.280175342023899</v>
      </c>
      <c r="CN13" s="151">
        <v>34.654501397755098</v>
      </c>
      <c r="CO13" s="151">
        <v>26.622031766486501</v>
      </c>
      <c r="CP13" s="151">
        <v>25.575994439092199</v>
      </c>
      <c r="CQ13" s="151">
        <v>31.342963221411981</v>
      </c>
      <c r="CR13" s="151">
        <v>4.1620504386714803</v>
      </c>
      <c r="CS13" s="151">
        <v>32.325160029110201</v>
      </c>
      <c r="CT13" s="151">
        <v>35.366154515576497</v>
      </c>
      <c r="CU13" s="151">
        <v>34.020930777537998</v>
      </c>
      <c r="CV13" s="151">
        <v>27.987707341656801</v>
      </c>
      <c r="CW13" s="151">
        <v>32.424988165970376</v>
      </c>
      <c r="CX13" s="151">
        <v>2.7792498577045306</v>
      </c>
      <c r="DE13" s="151"/>
      <c r="DF13" s="151"/>
      <c r="DG13" s="151"/>
      <c r="DJ13" s="151"/>
      <c r="DK13" s="151"/>
      <c r="DL13" s="151"/>
      <c r="DM13" s="153"/>
      <c r="DN13" s="153"/>
      <c r="DO13" s="151"/>
      <c r="DQ13" s="151"/>
      <c r="DR13" s="151"/>
      <c r="DS13" s="151"/>
      <c r="DT13" s="151"/>
      <c r="DU13" s="151"/>
      <c r="DV13" s="151"/>
      <c r="DW13" s="151"/>
      <c r="DX13" s="151"/>
      <c r="DY13" s="151"/>
      <c r="DZ13" s="151"/>
      <c r="EA13" s="151"/>
      <c r="EB13" s="151"/>
      <c r="EC13" s="151"/>
      <c r="ED13" s="153"/>
      <c r="EE13" s="151"/>
      <c r="EF13" s="153"/>
      <c r="EG13" s="151"/>
      <c r="EH13" s="153"/>
      <c r="EI13" s="153"/>
      <c r="EJ13" s="151"/>
      <c r="EK13" s="151"/>
      <c r="EM13" s="151"/>
      <c r="EN13" s="153"/>
      <c r="EO13" s="151"/>
      <c r="EQ13" s="151"/>
      <c r="ER13" s="151"/>
      <c r="ES13" s="151"/>
      <c r="ET13" s="151"/>
      <c r="EU13" s="153"/>
      <c r="EX13" s="151"/>
      <c r="EY13" s="151"/>
      <c r="EZ13" s="151"/>
      <c r="FA13" s="151"/>
      <c r="FB13" s="151"/>
      <c r="FD13" s="151"/>
      <c r="FE13" s="151"/>
      <c r="FF13" s="151"/>
      <c r="FG13" s="151"/>
      <c r="FI13" s="151"/>
      <c r="FK13" s="151"/>
      <c r="FL13" s="151"/>
      <c r="FM13" s="151"/>
      <c r="FN13" s="151"/>
      <c r="FP13" s="151"/>
      <c r="FQ13" s="151"/>
      <c r="FR13" s="151"/>
      <c r="FS13" s="151"/>
      <c r="FT13" s="151"/>
      <c r="FU13" s="151"/>
      <c r="FV13" s="151"/>
      <c r="FW13" s="151"/>
      <c r="FY13" s="151"/>
      <c r="FZ13" s="151"/>
      <c r="GA13" s="151"/>
      <c r="GB13" s="151"/>
      <c r="GC13" s="151"/>
      <c r="GD13" s="151"/>
    </row>
    <row r="14" spans="1:187" s="155" customFormat="1" ht="13.5" customHeight="1" x14ac:dyDescent="0.2">
      <c r="A14" s="154" t="s">
        <v>2</v>
      </c>
      <c r="B14" s="17" t="s">
        <v>122</v>
      </c>
      <c r="C14" s="155">
        <v>174.15404466303801</v>
      </c>
      <c r="D14" s="155">
        <v>173.690014738325</v>
      </c>
      <c r="E14" s="155">
        <v>173.03988494266699</v>
      </c>
      <c r="F14" s="155">
        <v>172.287235743167</v>
      </c>
      <c r="G14" s="155">
        <v>171.81797836791799</v>
      </c>
      <c r="H14" s="155">
        <v>172.99783169102298</v>
      </c>
      <c r="I14" s="155">
        <v>0.86194138417333244</v>
      </c>
      <c r="J14" s="155">
        <v>170.240161966725</v>
      </c>
      <c r="K14" s="155">
        <v>169.72269310170401</v>
      </c>
      <c r="L14" s="155">
        <v>169.30675019808101</v>
      </c>
      <c r="M14" s="155">
        <v>170.35062620944399</v>
      </c>
      <c r="N14" s="155">
        <v>172.05365072934501</v>
      </c>
      <c r="O14" s="155">
        <v>172.37498537507801</v>
      </c>
      <c r="P14" s="155">
        <v>170.67481126339615</v>
      </c>
      <c r="Q14" s="155">
        <v>1.144838148345962</v>
      </c>
      <c r="R14" s="155">
        <v>174.68313349186801</v>
      </c>
      <c r="S14" s="155">
        <v>174.22487407324701</v>
      </c>
      <c r="T14" s="155">
        <v>173.97646584073701</v>
      </c>
      <c r="U14" s="155">
        <v>175.466184541741</v>
      </c>
      <c r="V14" s="155">
        <v>174.992819991772</v>
      </c>
      <c r="W14" s="155">
        <v>174.657461537177</v>
      </c>
      <c r="X14" s="155">
        <v>174.6668232460903</v>
      </c>
      <c r="Y14" s="155">
        <v>0.48605871445631116</v>
      </c>
      <c r="Z14" s="155">
        <v>173.78112826662701</v>
      </c>
      <c r="AA14" s="155">
        <v>173.41354278294</v>
      </c>
      <c r="AB14" s="155">
        <v>173.02196290327501</v>
      </c>
      <c r="AC14" s="155">
        <v>173.156030505904</v>
      </c>
      <c r="AD14" s="155">
        <v>172.685508313268</v>
      </c>
      <c r="AE14" s="155">
        <v>172.53823565289099</v>
      </c>
      <c r="AF14" s="155">
        <v>173.09940140415083</v>
      </c>
      <c r="AG14" s="155">
        <v>0.42009014678201312</v>
      </c>
      <c r="AH14" s="155">
        <v>182.365072534668</v>
      </c>
      <c r="AI14" s="155">
        <v>182.360829175757</v>
      </c>
      <c r="AJ14" s="155">
        <v>182.208688216528</v>
      </c>
      <c r="AK14" s="155">
        <v>182.166969154649</v>
      </c>
      <c r="AL14" s="155">
        <v>182.27538977040049</v>
      </c>
      <c r="AM14" s="155">
        <v>8.8807400315618859E-2</v>
      </c>
      <c r="AN14" s="155">
        <v>178.47507173977601</v>
      </c>
      <c r="AO14" s="155">
        <v>178.487644662631</v>
      </c>
      <c r="AP14" s="155">
        <v>178.385702847424</v>
      </c>
      <c r="AQ14" s="155">
        <v>178.70300025471701</v>
      </c>
      <c r="AR14" s="155">
        <v>178.729188627517</v>
      </c>
      <c r="AS14" s="155">
        <v>178.55612162641302</v>
      </c>
      <c r="AT14" s="155">
        <v>0.13551845427717446</v>
      </c>
      <c r="AU14" s="155">
        <v>175.278712493386</v>
      </c>
      <c r="AV14" s="155">
        <v>175.133653221218</v>
      </c>
      <c r="AW14" s="155">
        <v>175.032495666724</v>
      </c>
      <c r="AX14" s="155">
        <v>175.14828712710934</v>
      </c>
      <c r="AY14" s="155">
        <v>0.10104881603826525</v>
      </c>
      <c r="AZ14" s="155">
        <v>201.25940110792601</v>
      </c>
      <c r="BA14" s="155">
        <v>201.21280921645399</v>
      </c>
      <c r="BB14" s="155">
        <v>200.99162958396701</v>
      </c>
      <c r="BC14" s="155">
        <v>202.2934838271</v>
      </c>
      <c r="BD14" s="155">
        <v>202.42766468272299</v>
      </c>
      <c r="BE14" s="155">
        <v>201.970093310359</v>
      </c>
      <c r="BF14" s="155">
        <v>201.69251362142151</v>
      </c>
      <c r="BG14" s="155">
        <v>0.56089273398258199</v>
      </c>
      <c r="BH14" s="155">
        <v>202.14928946075901</v>
      </c>
      <c r="BI14" s="155">
        <v>202.29770743433599</v>
      </c>
      <c r="BJ14" s="155">
        <v>202.436366452046</v>
      </c>
      <c r="BK14" s="155">
        <v>202.29445444904704</v>
      </c>
      <c r="BL14" s="155">
        <v>0.11722126134385373</v>
      </c>
      <c r="BM14" s="155">
        <v>213.53530937498601</v>
      </c>
      <c r="BN14" s="155">
        <v>213.61909084208199</v>
      </c>
      <c r="BO14" s="155">
        <v>213.54048113122499</v>
      </c>
      <c r="BP14" s="155">
        <v>221.11976601446699</v>
      </c>
      <c r="BQ14" s="155">
        <v>220.217453534751</v>
      </c>
      <c r="BR14" s="155">
        <v>219.18578777645101</v>
      </c>
      <c r="BS14" s="155">
        <v>216.86964811232698</v>
      </c>
      <c r="BT14" s="155">
        <v>3.3516935133045327</v>
      </c>
      <c r="BU14" s="155">
        <v>239.46960688124801</v>
      </c>
      <c r="BV14" s="155">
        <v>239.94649653915801</v>
      </c>
      <c r="BW14" s="155">
        <v>238.69962784967601</v>
      </c>
      <c r="BX14" s="155">
        <v>229.11081058462699</v>
      </c>
      <c r="BY14" s="155">
        <v>228.061628988363</v>
      </c>
      <c r="BZ14" s="155">
        <v>227.92313785233901</v>
      </c>
      <c r="CA14" s="155">
        <v>233.86855144923518</v>
      </c>
      <c r="CB14" s="155">
        <v>5.528063661822828</v>
      </c>
      <c r="CC14" s="155">
        <v>158.89217434955299</v>
      </c>
      <c r="CD14" s="155">
        <v>157.38689775085501</v>
      </c>
      <c r="CE14" s="155">
        <v>156.875998771045</v>
      </c>
      <c r="CF14" s="155">
        <v>169.85391267800301</v>
      </c>
      <c r="CG14" s="155">
        <v>168.57264348363299</v>
      </c>
      <c r="CH14" s="155">
        <v>168.193392295075</v>
      </c>
      <c r="CI14" s="155">
        <v>163.29583655469401</v>
      </c>
      <c r="CJ14" s="155">
        <v>5.6326610319845258</v>
      </c>
      <c r="CK14" s="155">
        <v>200.05680497588199</v>
      </c>
      <c r="CL14" s="155">
        <v>199.09419590641599</v>
      </c>
      <c r="CM14" s="155">
        <v>199.372385618359</v>
      </c>
      <c r="CN14" s="155">
        <v>199.21649573678701</v>
      </c>
      <c r="CO14" s="155">
        <v>197.52316286241501</v>
      </c>
      <c r="CP14" s="155">
        <v>197.27621099221599</v>
      </c>
      <c r="CQ14" s="155">
        <v>198.75654268201251</v>
      </c>
      <c r="CR14" s="155">
        <v>1.0089696690898122</v>
      </c>
      <c r="CS14" s="155">
        <v>192.627393050476</v>
      </c>
      <c r="CT14" s="155">
        <v>191.56033264927501</v>
      </c>
      <c r="CU14" s="155">
        <v>191.32609834392099</v>
      </c>
      <c r="CV14" s="155">
        <v>191.02285940563499</v>
      </c>
      <c r="CW14" s="155">
        <v>191.63417086232676</v>
      </c>
      <c r="CX14" s="155">
        <v>0.60426665686974068</v>
      </c>
      <c r="CY14" s="156"/>
      <c r="DD14" s="156"/>
      <c r="DP14" s="156"/>
      <c r="EL14" s="156"/>
      <c r="GE14" s="156"/>
    </row>
    <row r="15" spans="1:187" s="149" customFormat="1" ht="13.5" customHeight="1" x14ac:dyDescent="0.2">
      <c r="A15" s="143" t="s">
        <v>100</v>
      </c>
      <c r="B15" s="146" t="s">
        <v>121</v>
      </c>
      <c r="C15" s="20">
        <v>1.7006318746489799</v>
      </c>
      <c r="D15" s="20">
        <v>1.70911087340947</v>
      </c>
      <c r="E15" s="20">
        <v>1.6273680562294399</v>
      </c>
      <c r="F15" s="20">
        <v>1.64379274741419</v>
      </c>
      <c r="G15" s="20">
        <v>1.6562706700523799</v>
      </c>
      <c r="H15" s="20">
        <v>1.667434844350892</v>
      </c>
      <c r="I15" s="20">
        <v>3.2024582009465508E-2</v>
      </c>
      <c r="J15" s="20">
        <v>1.6192632821581501</v>
      </c>
      <c r="K15" s="20">
        <v>1.63149162371544</v>
      </c>
      <c r="L15" s="20">
        <v>1.64103499795588</v>
      </c>
      <c r="M15" s="20">
        <v>1.6190747060058099</v>
      </c>
      <c r="N15" s="20">
        <v>1.66144822757855</v>
      </c>
      <c r="O15" s="20">
        <v>1.68229001986212</v>
      </c>
      <c r="P15" s="20">
        <v>1.6424338095459916</v>
      </c>
      <c r="Q15" s="20">
        <v>2.2928420341455931E-2</v>
      </c>
      <c r="R15" s="20">
        <v>1.6161990390363099</v>
      </c>
      <c r="S15" s="20">
        <v>1.6248929205165501</v>
      </c>
      <c r="T15" s="20">
        <v>1.6337452586797001</v>
      </c>
      <c r="U15" s="20">
        <v>1.6143067828105799</v>
      </c>
      <c r="V15" s="20">
        <v>1.6237076509061801</v>
      </c>
      <c r="W15" s="20">
        <v>1.6320297338541701</v>
      </c>
      <c r="X15" s="20">
        <v>1.6241468976339151</v>
      </c>
      <c r="Y15" s="20">
        <v>7.2458430093145457E-3</v>
      </c>
      <c r="Z15" s="20">
        <v>1.61652352866771</v>
      </c>
      <c r="AA15" s="20">
        <v>1.62490625988518</v>
      </c>
      <c r="AB15" s="20">
        <v>1.6324444836312899</v>
      </c>
      <c r="AC15" s="20">
        <v>1.6210229131746099</v>
      </c>
      <c r="AD15" s="20">
        <v>1.6286998342580199</v>
      </c>
      <c r="AE15" s="20">
        <v>1.63344115662248</v>
      </c>
      <c r="AF15" s="20">
        <v>1.6261730293732148</v>
      </c>
      <c r="AG15" s="20">
        <v>6.0523111399558415E-3</v>
      </c>
      <c r="AH15" s="20">
        <v>1.2857487326761201</v>
      </c>
      <c r="AI15" s="20">
        <v>1.2863893552493999</v>
      </c>
      <c r="AJ15" s="20">
        <v>1.2851679107937499</v>
      </c>
      <c r="AK15" s="20">
        <v>1.28479792827824</v>
      </c>
      <c r="AL15" s="20">
        <v>1.2855259817493776</v>
      </c>
      <c r="AM15" s="20">
        <v>6.0276621546106134E-4</v>
      </c>
      <c r="AN15" s="20">
        <v>1.27804522981946</v>
      </c>
      <c r="AO15" s="20">
        <v>1.2787755362240201</v>
      </c>
      <c r="AP15" s="20">
        <v>1.2791409493877499</v>
      </c>
      <c r="AQ15" s="20">
        <v>1.2804169341734699</v>
      </c>
      <c r="AR15" s="20">
        <v>1.2810362556250601</v>
      </c>
      <c r="AS15" s="20">
        <v>1.279482981045952</v>
      </c>
      <c r="AT15" s="20">
        <v>1.0926593964336599E-3</v>
      </c>
      <c r="AU15" s="20">
        <v>1.61644370351901</v>
      </c>
      <c r="AV15" s="20">
        <v>1.6223610804084001</v>
      </c>
      <c r="AW15" s="20">
        <v>1.6275784861011999</v>
      </c>
      <c r="AX15" s="20">
        <v>1.6221277566762033</v>
      </c>
      <c r="AY15" s="20">
        <v>4.5487489680251392E-3</v>
      </c>
      <c r="AZ15" s="20">
        <v>1.3044736016076799</v>
      </c>
      <c r="BA15" s="20">
        <v>1.30449104031348</v>
      </c>
      <c r="BB15" s="20">
        <v>1.30252044497371</v>
      </c>
      <c r="BC15" s="20">
        <v>1.30243093505814</v>
      </c>
      <c r="BD15" s="20">
        <v>1.3042981680491299</v>
      </c>
      <c r="BE15" s="20">
        <v>1.30264828494257</v>
      </c>
      <c r="BF15" s="20">
        <v>1.3034770791574515</v>
      </c>
      <c r="BG15" s="20">
        <v>9.4796514320846434E-4</v>
      </c>
      <c r="BH15" s="20">
        <v>1.3041949935189301</v>
      </c>
      <c r="BI15" s="20">
        <v>1.3067959057454399</v>
      </c>
      <c r="BJ15" s="20">
        <v>1.30229026534379</v>
      </c>
      <c r="BK15" s="20">
        <v>1.3044270548693866</v>
      </c>
      <c r="BL15" s="20">
        <v>1.846724706072311E-3</v>
      </c>
      <c r="BM15" s="20">
        <v>1.36926803187521</v>
      </c>
      <c r="BN15" s="20">
        <v>1.36846406963543</v>
      </c>
      <c r="BO15" s="20">
        <v>1.36767198012818</v>
      </c>
      <c r="BP15" s="20">
        <v>1.47398116912447</v>
      </c>
      <c r="BQ15" s="20">
        <v>1.4562498787961899</v>
      </c>
      <c r="BR15" s="20">
        <v>1.4491319819703801</v>
      </c>
      <c r="BS15" s="20">
        <v>1.4141278519216434</v>
      </c>
      <c r="BT15" s="20">
        <v>4.6256002025039697E-2</v>
      </c>
      <c r="BU15" s="20">
        <v>1.9768374512381199</v>
      </c>
      <c r="BV15" s="20">
        <v>2.0709797307916</v>
      </c>
      <c r="BW15" s="20">
        <v>1.93810732197611</v>
      </c>
      <c r="BX15" s="20">
        <v>1.64916970845044</v>
      </c>
      <c r="BY15" s="20">
        <v>1.6341950612147</v>
      </c>
      <c r="BZ15" s="20">
        <v>1.6180427120396099</v>
      </c>
      <c r="CA15" s="20">
        <v>1.8145553309517635</v>
      </c>
      <c r="CB15" s="20">
        <v>0.18522666038551519</v>
      </c>
      <c r="CC15" s="20">
        <v>1.79981314760378</v>
      </c>
      <c r="CD15" s="20">
        <v>1.8553925871065799</v>
      </c>
      <c r="CE15" s="20">
        <v>1.8716609136365501</v>
      </c>
      <c r="CF15" s="20">
        <v>1.9210206391636799</v>
      </c>
      <c r="CG15" s="20">
        <v>1.9013875886618901</v>
      </c>
      <c r="CH15" s="20">
        <v>1.9511672384760801</v>
      </c>
      <c r="CI15" s="20">
        <v>1.8834070191080932</v>
      </c>
      <c r="CJ15" s="20">
        <v>4.8717292226269318E-2</v>
      </c>
      <c r="CK15" s="20">
        <v>1.7627102046932701</v>
      </c>
      <c r="CL15" s="20">
        <v>1.76051838615639</v>
      </c>
      <c r="CM15" s="20">
        <v>1.7720038805627201</v>
      </c>
      <c r="CN15" s="20">
        <v>1.76622331800971</v>
      </c>
      <c r="CO15" s="20">
        <v>1.7576903253202301</v>
      </c>
      <c r="CP15" s="20">
        <v>1.76742404307241</v>
      </c>
      <c r="CQ15" s="20">
        <v>1.7644283596357884</v>
      </c>
      <c r="CR15" s="20">
        <v>4.7121397755280322E-3</v>
      </c>
      <c r="CS15" s="20">
        <v>1.83276065454929</v>
      </c>
      <c r="CT15" s="20">
        <v>1.86697050563232</v>
      </c>
      <c r="CU15" s="20">
        <v>1.86099658243286</v>
      </c>
      <c r="CV15" s="20">
        <v>1.79558076581421</v>
      </c>
      <c r="CW15" s="20">
        <v>1.8390771271071702</v>
      </c>
      <c r="CX15" s="20">
        <v>2.8241522438708849E-2</v>
      </c>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row>
    <row r="16" spans="1:187" s="20" customFormat="1" ht="13.5" customHeight="1" x14ac:dyDescent="0.2">
      <c r="A16" s="143" t="s">
        <v>109</v>
      </c>
      <c r="B16" s="146" t="s">
        <v>123</v>
      </c>
      <c r="C16" s="20">
        <v>-5.41346532217365</v>
      </c>
      <c r="D16" s="20">
        <v>-5.4402765424973003</v>
      </c>
      <c r="E16" s="20">
        <v>-6.58179981042748</v>
      </c>
      <c r="F16" s="20">
        <v>-6.5217050815545203</v>
      </c>
      <c r="G16" s="20">
        <v>-6.4700656495841598</v>
      </c>
      <c r="H16" s="20">
        <v>-6.0854624812474221</v>
      </c>
      <c r="I16" s="20">
        <v>0.53896623736910376</v>
      </c>
      <c r="J16" s="20">
        <v>-6.8396927647532104</v>
      </c>
      <c r="K16" s="20">
        <v>-6.7768790312791003</v>
      </c>
      <c r="L16" s="20">
        <v>-6.7293001386302498</v>
      </c>
      <c r="M16" s="20">
        <v>-6.8649569346903601</v>
      </c>
      <c r="N16" s="20">
        <v>-5.8853102901024599</v>
      </c>
      <c r="O16" s="20">
        <v>-5.5841933972272502</v>
      </c>
      <c r="P16" s="20">
        <v>-6.4467220927804396</v>
      </c>
      <c r="Q16" s="20">
        <v>0.51272787631323469</v>
      </c>
      <c r="R16" s="20">
        <v>-6.6763380045304599</v>
      </c>
      <c r="S16" s="20">
        <v>-6.6379986650390697</v>
      </c>
      <c r="T16" s="20">
        <v>-6.5848541428196299</v>
      </c>
      <c r="U16" s="20">
        <v>-6.7155906165303199</v>
      </c>
      <c r="V16" s="20">
        <v>-6.64994084631169</v>
      </c>
      <c r="W16" s="20">
        <v>-6.6053431147199397</v>
      </c>
      <c r="X16" s="20">
        <v>-6.645010898325185</v>
      </c>
      <c r="Y16" s="20">
        <v>4.3260313408151715E-2</v>
      </c>
      <c r="Z16" s="20">
        <v>-6.6464162606662098</v>
      </c>
      <c r="AA16" s="20">
        <v>-6.5982347706428204</v>
      </c>
      <c r="AB16" s="20">
        <v>-6.5561062559318204</v>
      </c>
      <c r="AC16" s="20">
        <v>-6.5901644821058403</v>
      </c>
      <c r="AD16" s="20">
        <v>-6.55334802630047</v>
      </c>
      <c r="AE16" s="20">
        <v>-6.5237774839265796</v>
      </c>
      <c r="AF16" s="20">
        <v>-6.5780078799289567</v>
      </c>
      <c r="AG16" s="20">
        <v>3.9296611399278737E-2</v>
      </c>
      <c r="AH16" s="20">
        <v>-7.1123953495460704E-2</v>
      </c>
      <c r="AI16" s="20">
        <v>-6.6176970292285101E-2</v>
      </c>
      <c r="AJ16" s="20">
        <v>-8.0907354855298805E-2</v>
      </c>
      <c r="AK16" s="20">
        <v>-8.2270653700811103E-2</v>
      </c>
      <c r="AL16" s="20">
        <v>-7.5119733085963925E-2</v>
      </c>
      <c r="AM16" s="20">
        <v>6.7188446236055663E-3</v>
      </c>
      <c r="AN16" s="20">
        <v>-5.21920437260915E-2</v>
      </c>
      <c r="AO16" s="20">
        <v>-4.8917149463579203E-2</v>
      </c>
      <c r="AP16" s="20">
        <v>-4.8344162021310297E-2</v>
      </c>
      <c r="AQ16" s="20">
        <v>-4.79747850329919E-2</v>
      </c>
      <c r="AR16" s="20">
        <v>-4.6193686288822901E-2</v>
      </c>
      <c r="AS16" s="20">
        <v>-4.8724365306559166E-2</v>
      </c>
      <c r="AT16" s="20">
        <v>1.9581992119257932E-3</v>
      </c>
      <c r="AU16" s="20">
        <v>-6.6513020296535803</v>
      </c>
      <c r="AV16" s="20">
        <v>-6.61397148060344</v>
      </c>
      <c r="AW16" s="20">
        <v>-6.5684527316737604</v>
      </c>
      <c r="AX16" s="20">
        <v>-6.6112420806435948</v>
      </c>
      <c r="AY16" s="20">
        <v>3.3878102682439321E-2</v>
      </c>
      <c r="AZ16" s="20">
        <v>-0.14419851721999299</v>
      </c>
      <c r="BA16" s="20">
        <v>-0.15225156923951799</v>
      </c>
      <c r="BB16" s="20">
        <v>-0.16813949649361001</v>
      </c>
      <c r="BC16" s="20">
        <v>-0.16112989641615399</v>
      </c>
      <c r="BD16" s="20">
        <v>-0.14358359067152801</v>
      </c>
      <c r="BE16" s="20">
        <v>-0.16562028194880099</v>
      </c>
      <c r="BF16" s="20">
        <v>-0.15582055866493402</v>
      </c>
      <c r="BG16" s="20">
        <v>9.7769524185025714E-3</v>
      </c>
      <c r="BH16" s="20">
        <v>-0.18122620243794901</v>
      </c>
      <c r="BI16" s="20">
        <v>-0.169601144154893</v>
      </c>
      <c r="BJ16" s="20">
        <v>-0.14959170094139301</v>
      </c>
      <c r="BK16" s="20">
        <v>-0.16680634917807832</v>
      </c>
      <c r="BL16" s="20">
        <v>1.3065057225432075E-2</v>
      </c>
      <c r="BM16" s="20">
        <v>0.59426985598472204</v>
      </c>
      <c r="BN16" s="20">
        <v>0.593193794079105</v>
      </c>
      <c r="BO16" s="20">
        <v>0.56894465949279305</v>
      </c>
      <c r="BP16" s="20">
        <v>1.4546803365502901</v>
      </c>
      <c r="BQ16" s="20">
        <v>1.4061723427974899</v>
      </c>
      <c r="BR16" s="20">
        <v>1.39993557194411</v>
      </c>
      <c r="BS16" s="20">
        <v>1.0028660934747518</v>
      </c>
      <c r="BT16" s="20">
        <v>0.41783695001214477</v>
      </c>
      <c r="BU16" s="20">
        <v>-1.45866964598125</v>
      </c>
      <c r="BV16" s="20">
        <v>-1.73260986352088</v>
      </c>
      <c r="BW16" s="20">
        <v>-1.2978105698851099</v>
      </c>
      <c r="BX16" s="20">
        <v>-0.14099456247200801</v>
      </c>
      <c r="BY16" s="20">
        <v>-0.27292447062507602</v>
      </c>
      <c r="BZ16" s="20">
        <v>0.108873225836448</v>
      </c>
      <c r="CA16" s="20">
        <v>-0.79902264777464593</v>
      </c>
      <c r="CB16" s="20">
        <v>0.71758435198219839</v>
      </c>
      <c r="CC16" s="20">
        <v>-4.9846958940758803</v>
      </c>
      <c r="CD16" s="20">
        <v>-5.0045554106338503</v>
      </c>
      <c r="CE16" s="20">
        <v>-4.9548647012826299</v>
      </c>
      <c r="CF16" s="20">
        <v>-3.5041630000148301</v>
      </c>
      <c r="CG16" s="20">
        <v>-3.7032899288141499</v>
      </c>
      <c r="CH16" s="20">
        <v>-3.7048681482085599</v>
      </c>
      <c r="CI16" s="20">
        <v>-4.3094061805049835</v>
      </c>
      <c r="CJ16" s="20">
        <v>0.67541654730375622</v>
      </c>
      <c r="CK16" s="20">
        <v>-3.5439098413357701</v>
      </c>
      <c r="CL16" s="20">
        <v>-3.7040172197202099</v>
      </c>
      <c r="CM16" s="20">
        <v>-3.6195276525155</v>
      </c>
      <c r="CN16" s="20">
        <v>-3.5495212591116201</v>
      </c>
      <c r="CO16" s="20">
        <v>-3.86860668890988</v>
      </c>
      <c r="CP16" s="20">
        <v>-3.8976223774686001</v>
      </c>
      <c r="CQ16" s="20">
        <v>-3.6972008398435965</v>
      </c>
      <c r="CR16" s="20">
        <v>0.14197167187572488</v>
      </c>
      <c r="CS16" s="20">
        <v>-3.0500215096777401</v>
      </c>
      <c r="CT16" s="20">
        <v>-3.1789137826889502</v>
      </c>
      <c r="CU16" s="20">
        <v>-3.1893797099485202</v>
      </c>
      <c r="CV16" s="20">
        <v>-3.4884408549928501</v>
      </c>
      <c r="CW16" s="20">
        <v>-3.2266889643270154</v>
      </c>
      <c r="CX16" s="20">
        <v>0.16077926657549954</v>
      </c>
    </row>
    <row r="17" spans="1:187" s="152" customFormat="1" ht="13.5" customHeight="1" x14ac:dyDescent="0.2">
      <c r="A17" s="148"/>
      <c r="B17" s="16" t="s">
        <v>124</v>
      </c>
      <c r="C17" s="151">
        <v>51.227245290768202</v>
      </c>
      <c r="D17" s="151">
        <v>50.438079590230799</v>
      </c>
      <c r="E17" s="151">
        <v>64.462297931454103</v>
      </c>
      <c r="F17" s="151">
        <v>62.2108644535708</v>
      </c>
      <c r="G17" s="151">
        <v>60.515547041113201</v>
      </c>
      <c r="H17" s="151">
        <v>57.770806861427424</v>
      </c>
      <c r="I17" s="151">
        <v>5.8070793016547864</v>
      </c>
      <c r="J17" s="151">
        <v>67.789284186359893</v>
      </c>
      <c r="K17" s="151">
        <v>65.821304248236103</v>
      </c>
      <c r="L17" s="151">
        <v>64.3459702955236</v>
      </c>
      <c r="M17" s="151">
        <v>68.073381061037296</v>
      </c>
      <c r="N17" s="151">
        <v>58.053940521841</v>
      </c>
      <c r="O17" s="151">
        <v>54.453754382812598</v>
      </c>
      <c r="P17" s="151">
        <v>63.089605782635083</v>
      </c>
      <c r="Q17" s="151">
        <v>5.0974090712643303</v>
      </c>
      <c r="R17" s="151">
        <v>66.961027740610405</v>
      </c>
      <c r="S17" s="151">
        <v>65.541728288603494</v>
      </c>
      <c r="T17" s="151">
        <v>64.096293622500497</v>
      </c>
      <c r="U17" s="151">
        <v>67.613978389241296</v>
      </c>
      <c r="V17" s="151">
        <v>65.862774710886995</v>
      </c>
      <c r="W17" s="151">
        <v>64.539424207263593</v>
      </c>
      <c r="X17" s="151">
        <v>65.769204493184375</v>
      </c>
      <c r="Y17" s="151">
        <v>1.2379502226706109</v>
      </c>
      <c r="Z17" s="151">
        <v>66.540648119637297</v>
      </c>
      <c r="AA17" s="151">
        <v>65.133553533256105</v>
      </c>
      <c r="AB17" s="151">
        <v>63.9167204771569</v>
      </c>
      <c r="AC17" s="151">
        <v>65.483652212051297</v>
      </c>
      <c r="AD17" s="151">
        <v>64.274412793696101</v>
      </c>
      <c r="AE17" s="151">
        <v>63.411216107827101</v>
      </c>
      <c r="AF17" s="151">
        <v>64.793367207270805</v>
      </c>
      <c r="AG17" s="151">
        <v>1.0482823685609048</v>
      </c>
      <c r="AH17" s="152">
        <v>2.5387227077653498</v>
      </c>
      <c r="AI17" s="152">
        <v>2.5375656987518802</v>
      </c>
      <c r="AJ17" s="152">
        <v>2.5355542219263301</v>
      </c>
      <c r="AK17" s="152">
        <v>2.53679635017328</v>
      </c>
      <c r="AL17" s="152">
        <v>2.5371597446542102</v>
      </c>
      <c r="AM17" s="152">
        <v>1.1529756279631933E-3</v>
      </c>
      <c r="AN17" s="152">
        <v>2.55746090539514</v>
      </c>
      <c r="AO17" s="152">
        <v>2.5625145386569201</v>
      </c>
      <c r="AP17" s="152">
        <v>2.5605652978764701</v>
      </c>
      <c r="AQ17" s="152">
        <v>2.55836762033484</v>
      </c>
      <c r="AR17" s="152">
        <v>2.5597217143161202</v>
      </c>
      <c r="AS17" s="152">
        <v>2.5597260153158983</v>
      </c>
      <c r="AT17" s="152">
        <v>1.7581943019009351E-3</v>
      </c>
      <c r="AU17" s="151">
        <v>66.601355569909003</v>
      </c>
      <c r="AV17" s="151">
        <v>65.594150199215306</v>
      </c>
      <c r="AW17" s="151">
        <v>64.562155566195898</v>
      </c>
      <c r="AX17" s="151">
        <v>65.585887111773403</v>
      </c>
      <c r="AY17" s="151">
        <v>0.83252041926767451</v>
      </c>
      <c r="AZ17" s="152">
        <v>2.79660216205371</v>
      </c>
      <c r="BA17" s="152">
        <v>2.80432193801273</v>
      </c>
      <c r="BB17" s="152">
        <v>2.82069320749045</v>
      </c>
      <c r="BC17" s="152">
        <v>2.78254678578823</v>
      </c>
      <c r="BD17" s="152">
        <v>2.7892628849021599</v>
      </c>
      <c r="BE17" s="152">
        <v>2.7908453083579698</v>
      </c>
      <c r="BF17" s="152">
        <v>2.7973787144342084</v>
      </c>
      <c r="BG17" s="152">
        <v>1.2388941070165709E-2</v>
      </c>
      <c r="BH17" s="152">
        <v>2.8529061167296299</v>
      </c>
      <c r="BI17" s="152">
        <v>2.8842906951046601</v>
      </c>
      <c r="BJ17" s="152">
        <v>2.8236232557654399</v>
      </c>
      <c r="BK17" s="152">
        <v>2.8536066891999101</v>
      </c>
      <c r="BL17" s="152">
        <v>2.4772332016910512E-2</v>
      </c>
      <c r="BM17" s="152">
        <v>4.4491744699104396</v>
      </c>
      <c r="BN17" s="152">
        <v>4.4425809499198099</v>
      </c>
      <c r="BO17" s="152">
        <v>4.3684346566299102</v>
      </c>
      <c r="BP17" s="152">
        <v>9.5138945291807708</v>
      </c>
      <c r="BQ17" s="152">
        <v>7.0144427658549002</v>
      </c>
      <c r="BR17" s="152">
        <v>7.1209891987132599</v>
      </c>
      <c r="BS17" s="152">
        <v>6.1515860950348484</v>
      </c>
      <c r="BT17" s="152">
        <v>1.9143282110531081</v>
      </c>
      <c r="BU17" s="151">
        <v>22.930902455238002</v>
      </c>
      <c r="BV17" s="151">
        <v>22.731360939594101</v>
      </c>
      <c r="BW17" s="151">
        <v>22.815224410795501</v>
      </c>
      <c r="BX17" s="151">
        <v>22.070403184690601</v>
      </c>
      <c r="BY17" s="151">
        <v>23.214021443419</v>
      </c>
      <c r="BZ17" s="151">
        <v>20.610300853553301</v>
      </c>
      <c r="CA17" s="151">
        <v>22.395368881215088</v>
      </c>
      <c r="CB17" s="151">
        <v>0.86969612727854417</v>
      </c>
      <c r="CC17" s="151">
        <v>37.564804520808899</v>
      </c>
      <c r="CD17" s="151">
        <v>36.719820850144799</v>
      </c>
      <c r="CE17" s="151">
        <v>35.765814379502601</v>
      </c>
      <c r="CF17" s="151">
        <v>28.146741586653501</v>
      </c>
      <c r="CG17" s="151">
        <v>28.854710503786801</v>
      </c>
      <c r="CH17" s="151">
        <v>28.614851134653399</v>
      </c>
      <c r="CI17" s="151">
        <v>32.611123829258339</v>
      </c>
      <c r="CJ17" s="151">
        <v>4.1106358267424774</v>
      </c>
      <c r="CK17" s="151">
        <v>37.3305704817083</v>
      </c>
      <c r="CL17" s="151">
        <v>38.207589927803802</v>
      </c>
      <c r="CM17" s="151">
        <v>37.0203798038957</v>
      </c>
      <c r="CN17" s="151">
        <v>37.269501941645103</v>
      </c>
      <c r="CO17" s="151">
        <v>38.8081759605193</v>
      </c>
      <c r="CP17" s="151">
        <v>38.345806663825101</v>
      </c>
      <c r="CQ17" s="151">
        <v>37.830337463232887</v>
      </c>
      <c r="CR17" s="151">
        <v>0.656319405672671</v>
      </c>
      <c r="CS17" s="151">
        <v>30.846294084124299</v>
      </c>
      <c r="CT17" s="151">
        <v>30.6830253814591</v>
      </c>
      <c r="CU17" s="151">
        <v>30.421872079725102</v>
      </c>
      <c r="CV17" s="151">
        <v>33.8963625712897</v>
      </c>
      <c r="CW17" s="151">
        <v>31.461888529149551</v>
      </c>
      <c r="CX17" s="151">
        <v>1.4136727344495135</v>
      </c>
      <c r="CZ17" s="151"/>
      <c r="DA17" s="151"/>
      <c r="DB17" s="151"/>
      <c r="DC17" s="151"/>
      <c r="DM17" s="151"/>
      <c r="DN17" s="151"/>
      <c r="DS17" s="151"/>
      <c r="DU17" s="151"/>
      <c r="DV17" s="151"/>
      <c r="DW17" s="151"/>
      <c r="DX17" s="151"/>
      <c r="EA17" s="151"/>
      <c r="ED17" s="151"/>
      <c r="EE17" s="151"/>
      <c r="EF17" s="151"/>
      <c r="EH17" s="151"/>
      <c r="EI17" s="151"/>
      <c r="EJ17" s="151"/>
      <c r="EN17" s="151"/>
      <c r="EO17" s="151"/>
      <c r="ER17" s="151"/>
      <c r="ET17" s="151"/>
      <c r="EU17" s="151"/>
    </row>
    <row r="18" spans="1:187" s="156" customFormat="1" ht="13.5" customHeight="1" x14ac:dyDescent="0.2">
      <c r="A18" s="154" t="s">
        <v>2</v>
      </c>
      <c r="B18" s="17" t="s">
        <v>122</v>
      </c>
      <c r="C18" s="156">
        <v>2.5213548181821501</v>
      </c>
      <c r="D18" s="156">
        <v>2.52541327752055</v>
      </c>
      <c r="E18" s="156">
        <v>2.5308234837483998</v>
      </c>
      <c r="F18" s="156">
        <v>2.5371122744166099</v>
      </c>
      <c r="G18" s="156">
        <v>2.5410470924901398</v>
      </c>
      <c r="H18" s="156">
        <v>2.5311501892715698</v>
      </c>
      <c r="I18" s="156">
        <v>7.2451824036631023E-3</v>
      </c>
      <c r="J18" s="156">
        <v>2.5543566663528998</v>
      </c>
      <c r="K18" s="156">
        <v>2.5587486187724799</v>
      </c>
      <c r="L18" s="156">
        <v>2.5622886007845902</v>
      </c>
      <c r="M18" s="156">
        <v>2.5534208440917898</v>
      </c>
      <c r="N18" s="156">
        <v>2.53906959058786</v>
      </c>
      <c r="O18" s="156">
        <v>2.5363776655516101</v>
      </c>
      <c r="P18" s="156">
        <v>2.5507103310235384</v>
      </c>
      <c r="Q18" s="156">
        <v>9.6630324816007265E-3</v>
      </c>
      <c r="R18" s="156">
        <v>2.5171877791475401</v>
      </c>
      <c r="S18" s="156">
        <v>2.5209774827743598</v>
      </c>
      <c r="T18" s="156">
        <v>2.52303593198104</v>
      </c>
      <c r="U18" s="156">
        <v>2.5107350705942202</v>
      </c>
      <c r="V18" s="156">
        <v>2.51463236582843</v>
      </c>
      <c r="W18" s="156">
        <v>2.5173998174981902</v>
      </c>
      <c r="X18" s="156">
        <v>2.5173280746372968</v>
      </c>
      <c r="Y18" s="156">
        <v>4.0136681760402082E-3</v>
      </c>
      <c r="Z18" s="156">
        <v>2.5246566734623599</v>
      </c>
      <c r="AA18" s="156">
        <v>2.52771152422351</v>
      </c>
      <c r="AB18" s="156">
        <v>2.5309729139010599</v>
      </c>
      <c r="AC18" s="156">
        <v>2.5298554617301598</v>
      </c>
      <c r="AD18" s="156">
        <v>2.53378107723079</v>
      </c>
      <c r="AE18" s="156">
        <v>2.5350119864795801</v>
      </c>
      <c r="AF18" s="156">
        <v>2.5303316061712433</v>
      </c>
      <c r="AG18" s="156">
        <v>3.5002973735005233E-3</v>
      </c>
      <c r="AH18" s="156">
        <v>2.4550986510544401</v>
      </c>
      <c r="AI18" s="156">
        <v>2.4551322207725699</v>
      </c>
      <c r="AJ18" s="156">
        <v>2.45633634239912</v>
      </c>
      <c r="AK18" s="156">
        <v>2.4566667041163699</v>
      </c>
      <c r="AL18" s="156">
        <v>2.4558084795856248</v>
      </c>
      <c r="AM18" s="156">
        <v>7.0291731749935478E-4</v>
      </c>
      <c r="AN18" s="156">
        <v>2.4862055130077101</v>
      </c>
      <c r="AO18" s="156">
        <v>2.4861038839432399</v>
      </c>
      <c r="AP18" s="156">
        <v>2.4869281032708201</v>
      </c>
      <c r="AQ18" s="156">
        <v>2.4843642388164899</v>
      </c>
      <c r="AR18" s="156">
        <v>2.4841528318038599</v>
      </c>
      <c r="AS18" s="156">
        <v>2.4855509141684236</v>
      </c>
      <c r="AT18" s="156">
        <v>1.0948751275836194E-3</v>
      </c>
      <c r="AU18" s="156">
        <v>2.5122773026980099</v>
      </c>
      <c r="AV18" s="156">
        <v>2.5134717600004501</v>
      </c>
      <c r="AW18" s="156">
        <v>2.5143053043435502</v>
      </c>
      <c r="AX18" s="156">
        <v>2.5133514556806702</v>
      </c>
      <c r="AY18" s="156">
        <v>8.3228701603747356E-4</v>
      </c>
      <c r="AZ18" s="156">
        <v>2.3128719197843002</v>
      </c>
      <c r="BA18" s="156">
        <v>2.3132059447894999</v>
      </c>
      <c r="BB18" s="156">
        <v>2.3147926741257101</v>
      </c>
      <c r="BC18" s="156">
        <v>2.3054782455879801</v>
      </c>
      <c r="BD18" s="156">
        <v>2.3045216261338402</v>
      </c>
      <c r="BE18" s="156">
        <v>2.3077864129356001</v>
      </c>
      <c r="BF18" s="156">
        <v>2.3097761372261556</v>
      </c>
      <c r="BG18" s="156">
        <v>4.0115220332327291E-3</v>
      </c>
      <c r="BH18" s="156">
        <v>2.30650696223121</v>
      </c>
      <c r="BI18" s="156">
        <v>2.3054481244318801</v>
      </c>
      <c r="BJ18" s="156">
        <v>2.3044596102544999</v>
      </c>
      <c r="BK18" s="156">
        <v>2.3054715656391966</v>
      </c>
      <c r="BL18" s="156">
        <v>8.3599228337150945E-4</v>
      </c>
      <c r="BM18" s="156">
        <v>2.2274534468295002</v>
      </c>
      <c r="BN18" s="156">
        <v>2.22688751044404</v>
      </c>
      <c r="BO18" s="156">
        <v>2.2274185056446099</v>
      </c>
      <c r="BP18" s="156">
        <v>2.1766616999946602</v>
      </c>
      <c r="BQ18" s="156">
        <v>2.1829992793448998</v>
      </c>
      <c r="BR18" s="156">
        <v>2.1897738393314699</v>
      </c>
      <c r="BS18" s="156">
        <v>2.2051990469315297</v>
      </c>
      <c r="BT18" s="156">
        <v>2.2377440241066957E-2</v>
      </c>
      <c r="BU18" s="156">
        <v>2.0142650699518199</v>
      </c>
      <c r="BV18" s="156">
        <v>1.99645726388339</v>
      </c>
      <c r="BW18" s="156">
        <v>2.02485538306887</v>
      </c>
      <c r="BX18" s="156">
        <v>2.1139166797768998</v>
      </c>
      <c r="BY18" s="156">
        <v>2.1205348847205698</v>
      </c>
      <c r="BZ18" s="156">
        <v>2.1242207949498999</v>
      </c>
      <c r="CA18" s="156">
        <v>2.0657083460585746</v>
      </c>
      <c r="CB18" s="156">
        <v>5.4566148054266475E-2</v>
      </c>
      <c r="CC18" s="156">
        <v>2.65388002309653</v>
      </c>
      <c r="CD18" s="156">
        <v>2.6676126514793799</v>
      </c>
      <c r="CE18" s="156">
        <v>2.6723034506928101</v>
      </c>
      <c r="CF18" s="156">
        <v>2.5522492512369999</v>
      </c>
      <c r="CG18" s="156">
        <v>2.5683284108681299</v>
      </c>
      <c r="CH18" s="156">
        <v>2.5707102126071502</v>
      </c>
      <c r="CI18" s="156">
        <v>2.6141806666635001</v>
      </c>
      <c r="CJ18" s="156">
        <v>5.105043891420525E-2</v>
      </c>
      <c r="CK18" s="156">
        <v>2.3212195800903999</v>
      </c>
      <c r="CL18" s="156">
        <v>2.3279492333063798</v>
      </c>
      <c r="CM18" s="156">
        <v>2.3262531034041398</v>
      </c>
      <c r="CN18" s="156">
        <v>2.3271627709857201</v>
      </c>
      <c r="CO18" s="156">
        <v>2.3399062517884199</v>
      </c>
      <c r="CP18" s="156">
        <v>2.3417110990527998</v>
      </c>
      <c r="CQ18" s="156">
        <v>2.33070033977131</v>
      </c>
      <c r="CR18" s="156">
        <v>7.480322309772673E-3</v>
      </c>
      <c r="CS18" s="156">
        <v>2.3753585689957002</v>
      </c>
      <c r="CT18" s="156">
        <v>2.37914959753765</v>
      </c>
      <c r="CU18" s="156">
        <v>2.38420183927638</v>
      </c>
      <c r="CV18" s="156">
        <v>2.3881828012452502</v>
      </c>
      <c r="CW18" s="156">
        <v>2.3817232017637453</v>
      </c>
      <c r="CX18" s="156">
        <v>4.8734499680705406E-3</v>
      </c>
    </row>
    <row r="19" spans="1:187" s="20" customFormat="1" ht="13.5" customHeight="1" x14ac:dyDescent="0.2">
      <c r="A19" s="143" t="s">
        <v>100</v>
      </c>
      <c r="B19" s="146" t="s">
        <v>121</v>
      </c>
      <c r="C19" s="20">
        <v>0.76539810286685905</v>
      </c>
      <c r="D19" s="20">
        <v>0.77324599053631604</v>
      </c>
      <c r="E19" s="20">
        <v>0.70254057728335995</v>
      </c>
      <c r="F19" s="20">
        <v>0.71702841268968998</v>
      </c>
      <c r="G19" s="20">
        <v>0.72793845933058898</v>
      </c>
      <c r="H19" s="20">
        <v>0.73723030854136284</v>
      </c>
      <c r="I19" s="20">
        <v>2.752593867331362E-2</v>
      </c>
      <c r="J19" s="20">
        <v>0.69533757797078699</v>
      </c>
      <c r="K19" s="20">
        <v>0.70619158046979003</v>
      </c>
      <c r="L19" s="20">
        <v>0.71460600718738498</v>
      </c>
      <c r="M19" s="20">
        <v>0.69516955481748099</v>
      </c>
      <c r="N19" s="20">
        <v>0.73244133788133903</v>
      </c>
      <c r="O19" s="20">
        <v>0.75042644170998596</v>
      </c>
      <c r="P19" s="20">
        <v>0.71569541667279457</v>
      </c>
      <c r="Q19" s="20">
        <v>2.005796722160386E-2</v>
      </c>
      <c r="R19" s="20">
        <v>0.69260488060710201</v>
      </c>
      <c r="S19" s="20">
        <v>0.70034464852274703</v>
      </c>
      <c r="T19" s="20">
        <v>0.70818304915661801</v>
      </c>
      <c r="U19" s="20">
        <v>0.69091477439110505</v>
      </c>
      <c r="V19" s="20">
        <v>0.69929189819085102</v>
      </c>
      <c r="W19" s="20">
        <v>0.70666734192532898</v>
      </c>
      <c r="X19" s="20">
        <v>0.69966776546562537</v>
      </c>
      <c r="Y19" s="20">
        <v>6.4369087962828061E-3</v>
      </c>
      <c r="Z19" s="20">
        <v>0.69289450619285398</v>
      </c>
      <c r="AA19" s="20">
        <v>0.70035649211055295</v>
      </c>
      <c r="AB19" s="20">
        <v>0.70703392925916897</v>
      </c>
      <c r="AC19" s="20">
        <v>0.69690448350798195</v>
      </c>
      <c r="AD19" s="20">
        <v>0.70372074288749198</v>
      </c>
      <c r="AE19" s="20">
        <v>0.70791448380687905</v>
      </c>
      <c r="AF19" s="20">
        <v>0.7014707729608215</v>
      </c>
      <c r="AG19" s="20">
        <v>5.3724211642129189E-3</v>
      </c>
      <c r="AH19" s="20">
        <v>0.36260873166993202</v>
      </c>
      <c r="AI19" s="20">
        <v>0.363327373513464</v>
      </c>
      <c r="AJ19" s="20">
        <v>0.36195686388906601</v>
      </c>
      <c r="AK19" s="20">
        <v>0.36154147164071299</v>
      </c>
      <c r="AL19" s="20">
        <v>0.36235861017829374</v>
      </c>
      <c r="AM19" s="20">
        <v>6.7642047401328626E-4</v>
      </c>
      <c r="AN19" s="20">
        <v>0.35393889393872602</v>
      </c>
      <c r="AO19" s="20">
        <v>0.35476304983641699</v>
      </c>
      <c r="AP19" s="20">
        <v>0.355175244500117</v>
      </c>
      <c r="AQ19" s="20">
        <v>0.35661366250732401</v>
      </c>
      <c r="AR19" s="20">
        <v>0.35731130711616499</v>
      </c>
      <c r="AS19" s="20">
        <v>0.35556043157974981</v>
      </c>
      <c r="AT19" s="20">
        <v>1.2319441207286556E-3</v>
      </c>
      <c r="AU19" s="20">
        <v>0.69282326306669395</v>
      </c>
      <c r="AV19" s="20">
        <v>0.69809494837149699</v>
      </c>
      <c r="AW19" s="20">
        <v>0.70272711560521495</v>
      </c>
      <c r="AX19" s="20">
        <v>0.69788177568113541</v>
      </c>
      <c r="AY19" s="20">
        <v>4.0460396869967576E-3</v>
      </c>
      <c r="AZ19" s="20">
        <v>0.383467748896617</v>
      </c>
      <c r="BA19" s="20">
        <v>0.383487035270967</v>
      </c>
      <c r="BB19" s="20">
        <v>0.38130601790162499</v>
      </c>
      <c r="BC19" s="20">
        <v>0.38120687170461998</v>
      </c>
      <c r="BD19" s="20">
        <v>0.38327371342884797</v>
      </c>
      <c r="BE19" s="20">
        <v>0.38144760879908801</v>
      </c>
      <c r="BF19" s="20">
        <v>0.38236483266696081</v>
      </c>
      <c r="BG19" s="20">
        <v>1.0492131222015763E-3</v>
      </c>
      <c r="BH19" s="20">
        <v>0.38315958670976102</v>
      </c>
      <c r="BI19" s="20">
        <v>0.38603383986258999</v>
      </c>
      <c r="BJ19" s="20">
        <v>0.38105104427905101</v>
      </c>
      <c r="BK19" s="20">
        <v>0.38341482361713403</v>
      </c>
      <c r="BL19" s="20">
        <v>2.0422083416403074E-3</v>
      </c>
      <c r="BM19" s="20">
        <v>0.45340487932621398</v>
      </c>
      <c r="BN19" s="20">
        <v>0.45255755582871299</v>
      </c>
      <c r="BO19" s="20">
        <v>0.45172225844934399</v>
      </c>
      <c r="BP19" s="20">
        <v>0.55751594552447903</v>
      </c>
      <c r="BQ19" s="20">
        <v>0.54225792969128095</v>
      </c>
      <c r="BR19" s="20">
        <v>0.53518899659460895</v>
      </c>
      <c r="BS19" s="20">
        <v>0.49877459423577331</v>
      </c>
      <c r="BT19" s="20">
        <v>4.6682801054499339E-2</v>
      </c>
      <c r="BU19" s="20">
        <v>0.82766870753625199</v>
      </c>
      <c r="BV19" s="20">
        <v>0.85571667751780101</v>
      </c>
      <c r="BW19" s="20">
        <v>0.81569816002528195</v>
      </c>
      <c r="BX19" s="20">
        <v>0.67260090595438204</v>
      </c>
      <c r="BY19" s="20">
        <v>0.65856460646949799</v>
      </c>
      <c r="BZ19" s="20">
        <v>0.65551215604777502</v>
      </c>
      <c r="CA19" s="20">
        <v>0.74762686892516506</v>
      </c>
      <c r="CB19" s="20">
        <v>8.6380847958109769E-2</v>
      </c>
      <c r="CC19" s="20">
        <v>0.84784713710048398</v>
      </c>
      <c r="CD19" s="20">
        <v>0.891724482558378</v>
      </c>
      <c r="CE19" s="20">
        <v>0.90431908741810996</v>
      </c>
      <c r="CF19" s="20">
        <v>0.92788938389853903</v>
      </c>
      <c r="CG19" s="20">
        <v>0.926455378687838</v>
      </c>
      <c r="CH19" s="20">
        <v>0.96159049421598797</v>
      </c>
      <c r="CI19" s="20">
        <v>0.90997099397988956</v>
      </c>
      <c r="CJ19" s="20">
        <v>3.5312012265687233E-2</v>
      </c>
      <c r="CK19" s="20">
        <v>0.81682224578427698</v>
      </c>
      <c r="CL19" s="20">
        <v>0.81428173385452596</v>
      </c>
      <c r="CM19" s="20">
        <v>0.824707553261811</v>
      </c>
      <c r="CN19" s="20">
        <v>0.81928098697700902</v>
      </c>
      <c r="CO19" s="20">
        <v>0.81368091491890804</v>
      </c>
      <c r="CP19" s="20">
        <v>0.82164821501349095</v>
      </c>
      <c r="CQ19" s="20">
        <v>0.81840360830167036</v>
      </c>
      <c r="CR19" s="20">
        <v>3.9334331330242653E-3</v>
      </c>
      <c r="CS19" s="20">
        <v>0.87175843130336705</v>
      </c>
      <c r="CT19" s="20">
        <v>0.88620103267292705</v>
      </c>
      <c r="CU19" s="20">
        <v>0.891154895349897</v>
      </c>
      <c r="CV19" s="20">
        <v>0.84445054736015102</v>
      </c>
      <c r="CW19" s="20">
        <v>0.87339122667158553</v>
      </c>
      <c r="CX19" s="20">
        <v>1.8164993768417584E-2</v>
      </c>
    </row>
    <row r="20" spans="1:187" s="20" customFormat="1" ht="13.5" customHeight="1" x14ac:dyDescent="0.2">
      <c r="A20" s="143" t="s">
        <v>101</v>
      </c>
      <c r="B20" s="146" t="s">
        <v>123</v>
      </c>
      <c r="C20" s="20">
        <v>5.4085007000900802</v>
      </c>
      <c r="D20" s="20">
        <v>5.4402765424973101</v>
      </c>
      <c r="E20" s="20">
        <v>6.5817998104275102</v>
      </c>
      <c r="F20" s="20">
        <v>6.5217050815545399</v>
      </c>
      <c r="G20" s="20">
        <v>6.4700656495841899</v>
      </c>
      <c r="H20" s="20">
        <v>6.0844695568307259</v>
      </c>
      <c r="I20" s="20">
        <v>0.54020647292847512</v>
      </c>
      <c r="J20" s="20">
        <v>6.8396927647532504</v>
      </c>
      <c r="K20" s="20">
        <v>6.7768790312791101</v>
      </c>
      <c r="L20" s="20">
        <v>6.7293001386302498</v>
      </c>
      <c r="M20" s="20">
        <v>6.8649569346904</v>
      </c>
      <c r="N20" s="20">
        <v>5.8853102901024599</v>
      </c>
      <c r="O20" s="20">
        <v>5.5841933972272297</v>
      </c>
      <c r="P20" s="20">
        <v>6.4467220927804512</v>
      </c>
      <c r="Q20" s="20">
        <v>0.51272787631325201</v>
      </c>
      <c r="R20" s="20">
        <v>6.6763380045304901</v>
      </c>
      <c r="S20" s="20">
        <v>6.6379986650390697</v>
      </c>
      <c r="T20" s="20">
        <v>6.5848541428196397</v>
      </c>
      <c r="U20" s="20">
        <v>6.7155906165303403</v>
      </c>
      <c r="V20" s="20">
        <v>6.6499408463116998</v>
      </c>
      <c r="W20" s="20">
        <v>6.60534311471993</v>
      </c>
      <c r="X20" s="20">
        <v>6.6450108983251956</v>
      </c>
      <c r="Y20" s="20">
        <v>4.3260313408160327E-2</v>
      </c>
      <c r="Z20" s="20">
        <v>6.6464162606662001</v>
      </c>
      <c r="AA20" s="20">
        <v>6.5982347706428603</v>
      </c>
      <c r="AB20" s="20">
        <v>6.5561062559318302</v>
      </c>
      <c r="AC20" s="20">
        <v>6.59016448210585</v>
      </c>
      <c r="AD20" s="20">
        <v>6.5533480263004904</v>
      </c>
      <c r="AE20" s="20">
        <v>6.5237774839265796</v>
      </c>
      <c r="AF20" s="20">
        <v>6.5780078799289683</v>
      </c>
      <c r="AG20" s="20">
        <v>3.9296611399276794E-2</v>
      </c>
      <c r="AH20" s="20">
        <v>7.1123953495445605E-2</v>
      </c>
      <c r="AI20" s="20">
        <v>6.6176970292256804E-2</v>
      </c>
      <c r="AJ20" s="20">
        <v>8.09073548553121E-2</v>
      </c>
      <c r="AK20" s="20">
        <v>8.2270653700800403E-2</v>
      </c>
      <c r="AL20" s="20">
        <v>7.5119733085953724E-2</v>
      </c>
      <c r="AM20" s="20">
        <v>6.7188446236172436E-3</v>
      </c>
      <c r="AN20" s="20">
        <v>5.2192043726084603E-2</v>
      </c>
      <c r="AO20" s="20">
        <v>4.89171494635866E-2</v>
      </c>
      <c r="AP20" s="20">
        <v>4.8344162021307702E-2</v>
      </c>
      <c r="AQ20" s="20">
        <v>4.7974785032991699E-2</v>
      </c>
      <c r="AR20" s="20">
        <v>4.6193686288808898E-2</v>
      </c>
      <c r="AS20" s="20">
        <v>4.8724365306555897E-2</v>
      </c>
      <c r="AT20" s="20">
        <v>1.9581992119272317E-3</v>
      </c>
      <c r="AU20" s="20">
        <v>6.6513020296535803</v>
      </c>
      <c r="AV20" s="20">
        <v>6.61397148060344</v>
      </c>
      <c r="AW20" s="20">
        <v>6.56845273167378</v>
      </c>
      <c r="AX20" s="20">
        <v>6.6112420806436001</v>
      </c>
      <c r="AY20" s="20">
        <v>3.3878102682431098E-2</v>
      </c>
      <c r="AZ20" s="20">
        <v>0.14419851722001301</v>
      </c>
      <c r="BA20" s="20">
        <v>0.152251569239505</v>
      </c>
      <c r="BB20" s="20">
        <v>0.16813949649361701</v>
      </c>
      <c r="BC20" s="20">
        <v>0.161129896416145</v>
      </c>
      <c r="BD20" s="20">
        <v>0.14358359067153301</v>
      </c>
      <c r="BE20" s="20">
        <v>0.16562028194880801</v>
      </c>
      <c r="BF20" s="20">
        <v>0.15582055866493683</v>
      </c>
      <c r="BG20" s="20">
        <v>9.7769524185001844E-3</v>
      </c>
      <c r="BH20" s="20">
        <v>0.18122620243791601</v>
      </c>
      <c r="BI20" s="20">
        <v>0.16960114415489699</v>
      </c>
      <c r="BJ20" s="20">
        <v>0.149591700941411</v>
      </c>
      <c r="BK20" s="20">
        <v>0.16680634917807469</v>
      </c>
      <c r="BL20" s="20">
        <v>1.3065057225412319E-2</v>
      </c>
      <c r="BM20" s="20">
        <v>-0.59426985598474003</v>
      </c>
      <c r="BN20" s="20">
        <v>-0.59319379407909201</v>
      </c>
      <c r="BO20" s="20">
        <v>-0.56894465949278505</v>
      </c>
      <c r="BP20" s="20">
        <v>-1.59219109798037</v>
      </c>
      <c r="BQ20" s="20">
        <v>-1.4061723427974899</v>
      </c>
      <c r="BR20" s="20">
        <v>-1.39993557194412</v>
      </c>
      <c r="BS20" s="20">
        <v>-1.0257845537130994</v>
      </c>
      <c r="BT20" s="20">
        <v>0.44488624323980575</v>
      </c>
      <c r="BU20" s="20">
        <v>-1.63406737940313</v>
      </c>
      <c r="BV20" s="20">
        <v>-1.6309627175899599</v>
      </c>
      <c r="BW20" s="20">
        <v>-1.64964376945189</v>
      </c>
      <c r="BX20" s="20">
        <v>-1.71180974864485</v>
      </c>
      <c r="BY20" s="20">
        <v>-1.6674522615431899</v>
      </c>
      <c r="BZ20" s="20">
        <v>-1.68701406962784</v>
      </c>
      <c r="CA20" s="20">
        <v>-1.6634916577101435</v>
      </c>
      <c r="CB20" s="20">
        <v>2.8923209438001089E-2</v>
      </c>
      <c r="CC20" s="20">
        <v>4.9846958940758999</v>
      </c>
      <c r="CD20" s="20">
        <v>5.0045554106338601</v>
      </c>
      <c r="CE20" s="20">
        <v>4.9548647012826397</v>
      </c>
      <c r="CF20" s="20">
        <v>3.3961256717594899</v>
      </c>
      <c r="CG20" s="20">
        <v>3.6989995073999702</v>
      </c>
      <c r="CH20" s="20">
        <v>3.6879879142057601</v>
      </c>
      <c r="CI20" s="20">
        <v>4.287871516559604</v>
      </c>
      <c r="CJ20" s="20">
        <v>0.70070454506593716</v>
      </c>
      <c r="CK20" s="20">
        <v>3.5324234329778901</v>
      </c>
      <c r="CL20" s="20">
        <v>3.68453615959042</v>
      </c>
      <c r="CM20" s="20">
        <v>3.6120022204402402</v>
      </c>
      <c r="CN20" s="20">
        <v>3.5333397360157801</v>
      </c>
      <c r="CO20" s="20">
        <v>3.8686066889098898</v>
      </c>
      <c r="CP20" s="20">
        <v>3.8976223774686201</v>
      </c>
      <c r="CQ20" s="20">
        <v>3.6880884359004731</v>
      </c>
      <c r="CR20" s="20">
        <v>0.14746287467223171</v>
      </c>
      <c r="CS20" s="20">
        <v>3.0247675407335999</v>
      </c>
      <c r="CT20" s="20">
        <v>3.03174431355469</v>
      </c>
      <c r="CU20" s="20">
        <v>3.14042921306801</v>
      </c>
      <c r="CV20" s="20">
        <v>3.48844085499287</v>
      </c>
      <c r="CW20" s="20">
        <v>3.1713454805872927</v>
      </c>
      <c r="CX20" s="20">
        <v>0.1887318669139863</v>
      </c>
    </row>
    <row r="21" spans="1:187" s="152" customFormat="1" ht="13.5" customHeight="1" x14ac:dyDescent="0.2">
      <c r="A21" s="148"/>
      <c r="B21" s="16" t="s">
        <v>124</v>
      </c>
      <c r="C21" s="151">
        <v>51.2280631668607</v>
      </c>
      <c r="D21" s="151">
        <v>50.438079590230899</v>
      </c>
      <c r="E21" s="151">
        <v>64.462297931454401</v>
      </c>
      <c r="F21" s="151">
        <v>62.210864453570998</v>
      </c>
      <c r="G21" s="151">
        <v>60.5155470411135</v>
      </c>
      <c r="H21" s="151">
        <v>57.770970436646095</v>
      </c>
      <c r="I21" s="151">
        <v>5.8068949873153954</v>
      </c>
      <c r="J21" s="151">
        <v>67.789284186360206</v>
      </c>
      <c r="K21" s="151">
        <v>65.821304248236203</v>
      </c>
      <c r="L21" s="151">
        <v>64.345970295523699</v>
      </c>
      <c r="M21" s="151">
        <v>68.073381061037594</v>
      </c>
      <c r="N21" s="151">
        <v>58.053940521841</v>
      </c>
      <c r="O21" s="151">
        <v>54.453754382812399</v>
      </c>
      <c r="P21" s="151">
        <v>63.089605782635196</v>
      </c>
      <c r="Q21" s="151">
        <v>5.0974090712644964</v>
      </c>
      <c r="R21" s="151">
        <v>66.961027740610703</v>
      </c>
      <c r="S21" s="151">
        <v>65.541728288603395</v>
      </c>
      <c r="T21" s="151">
        <v>64.096293622500596</v>
      </c>
      <c r="U21" s="151">
        <v>67.613978389241495</v>
      </c>
      <c r="V21" s="151">
        <v>65.862774710887095</v>
      </c>
      <c r="W21" s="151">
        <v>64.539424207263494</v>
      </c>
      <c r="X21" s="151">
        <v>65.769204493184461</v>
      </c>
      <c r="Y21" s="151">
        <v>1.2379502226707066</v>
      </c>
      <c r="Z21" s="151">
        <v>66.540648119637098</v>
      </c>
      <c r="AA21" s="151">
        <v>65.133553533256404</v>
      </c>
      <c r="AB21" s="151">
        <v>63.916720477157</v>
      </c>
      <c r="AC21" s="151">
        <v>65.483652212051396</v>
      </c>
      <c r="AD21" s="151">
        <v>64.2744127936962</v>
      </c>
      <c r="AE21" s="151">
        <v>63.411216107827101</v>
      </c>
      <c r="AF21" s="151">
        <v>64.793367207270862</v>
      </c>
      <c r="AG21" s="151">
        <v>1.0482823685608544</v>
      </c>
      <c r="AH21" s="152">
        <v>2.53872270776534</v>
      </c>
      <c r="AI21" s="152">
        <v>2.53756569875187</v>
      </c>
      <c r="AJ21" s="152">
        <v>2.5355542219263398</v>
      </c>
      <c r="AK21" s="152">
        <v>2.53679635017328</v>
      </c>
      <c r="AL21" s="152">
        <v>2.5371597446542076</v>
      </c>
      <c r="AM21" s="152">
        <v>1.1529756279555819E-3</v>
      </c>
      <c r="AN21" s="152">
        <v>2.55746090539514</v>
      </c>
      <c r="AO21" s="152">
        <v>2.5625145386569099</v>
      </c>
      <c r="AP21" s="152">
        <v>2.5605652978764701</v>
      </c>
      <c r="AQ21" s="152">
        <v>2.55836762033484</v>
      </c>
      <c r="AR21" s="152">
        <v>2.5597217143161202</v>
      </c>
      <c r="AS21" s="152">
        <v>2.5597260153158965</v>
      </c>
      <c r="AT21" s="152">
        <v>1.7581943018976952E-3</v>
      </c>
      <c r="AU21" s="151">
        <v>66.601355569909103</v>
      </c>
      <c r="AV21" s="151">
        <v>65.594150199215406</v>
      </c>
      <c r="AW21" s="151">
        <v>64.562155566196097</v>
      </c>
      <c r="AX21" s="151">
        <v>65.585887111773545</v>
      </c>
      <c r="AY21" s="151">
        <v>0.83252041926763365</v>
      </c>
      <c r="AZ21" s="152">
        <v>2.79660216205371</v>
      </c>
      <c r="BA21" s="152">
        <v>2.8043219380127198</v>
      </c>
      <c r="BB21" s="152">
        <v>2.82069320749045</v>
      </c>
      <c r="BC21" s="152">
        <v>2.78254678578823</v>
      </c>
      <c r="BD21" s="152">
        <v>2.7892628849021599</v>
      </c>
      <c r="BE21" s="152">
        <v>2.7908453083579801</v>
      </c>
      <c r="BF21" s="152">
        <v>2.7973787144342084</v>
      </c>
      <c r="BG21" s="152">
        <v>1.2388941070163856E-2</v>
      </c>
      <c r="BH21" s="152">
        <v>2.8529061167296201</v>
      </c>
      <c r="BI21" s="152">
        <v>2.8842906951046601</v>
      </c>
      <c r="BJ21" s="152">
        <v>2.8236232557654399</v>
      </c>
      <c r="BK21" s="152">
        <v>2.853606689199907</v>
      </c>
      <c r="BL21" s="152">
        <v>2.4772332016910606E-2</v>
      </c>
      <c r="BM21" s="152">
        <v>4.4491744699104503</v>
      </c>
      <c r="BN21" s="152">
        <v>4.4425809499198001</v>
      </c>
      <c r="BO21" s="152">
        <v>4.3684346566299102</v>
      </c>
      <c r="BP21" s="152">
        <v>7.99465772461991</v>
      </c>
      <c r="BQ21" s="152">
        <v>7.01444276585491</v>
      </c>
      <c r="BR21" s="152">
        <v>7.1209891987132696</v>
      </c>
      <c r="BS21" s="152">
        <v>5.8983799609413756</v>
      </c>
      <c r="BT21" s="152">
        <v>1.5107961447086964</v>
      </c>
      <c r="BU21" s="152">
        <v>5.5466476591676397</v>
      </c>
      <c r="BV21" s="152">
        <v>5.3946213719960996</v>
      </c>
      <c r="BW21" s="152">
        <v>5.6700707820281799</v>
      </c>
      <c r="BX21" s="152">
        <v>7.0941782718009998</v>
      </c>
      <c r="BY21" s="152">
        <v>7.0791996233200702</v>
      </c>
      <c r="BZ21" s="152">
        <v>7.2046595664996103</v>
      </c>
      <c r="CA21" s="152">
        <v>6.3315628791354328</v>
      </c>
      <c r="CB21" s="152">
        <v>0.79941268532432774</v>
      </c>
      <c r="CC21" s="151">
        <v>37.564804520808998</v>
      </c>
      <c r="CD21" s="151">
        <v>36.719820850144899</v>
      </c>
      <c r="CE21" s="151">
        <v>35.7658143795027</v>
      </c>
      <c r="CF21" s="151">
        <v>27.796798373362002</v>
      </c>
      <c r="CG21" s="151">
        <v>28.840717239690701</v>
      </c>
      <c r="CH21" s="151">
        <v>28.580919059004799</v>
      </c>
      <c r="CI21" s="151">
        <v>32.544812403752353</v>
      </c>
      <c r="CJ21" s="151">
        <v>4.182947102547991</v>
      </c>
      <c r="CK21" s="151">
        <v>37.2859026106442</v>
      </c>
      <c r="CL21" s="151">
        <v>38.134487174481499</v>
      </c>
      <c r="CM21" s="151">
        <v>36.991894513883501</v>
      </c>
      <c r="CN21" s="151">
        <v>37.208046820889599</v>
      </c>
      <c r="CO21" s="151">
        <v>38.808175960519399</v>
      </c>
      <c r="CP21" s="151">
        <v>38.345806663825201</v>
      </c>
      <c r="CQ21" s="151">
        <v>37.7957189573739</v>
      </c>
      <c r="CR21" s="151">
        <v>0.67005404710801364</v>
      </c>
      <c r="CS21" s="151">
        <v>30.745890881238498</v>
      </c>
      <c r="CT21" s="151">
        <v>30.1580510915833</v>
      </c>
      <c r="CU21" s="151">
        <v>30.242972760917102</v>
      </c>
      <c r="CV21" s="151">
        <v>33.896362571289799</v>
      </c>
      <c r="CW21" s="151">
        <v>31.260819326257174</v>
      </c>
      <c r="CX21" s="151">
        <v>1.5381278319686864</v>
      </c>
      <c r="CZ21" s="151"/>
      <c r="DA21" s="151"/>
      <c r="DB21" s="151"/>
      <c r="DC21" s="151"/>
      <c r="DM21" s="151"/>
      <c r="DN21" s="151"/>
      <c r="ED21" s="151"/>
      <c r="EE21" s="151"/>
      <c r="EF21" s="151"/>
      <c r="EH21" s="151"/>
      <c r="EI21" s="151"/>
      <c r="EJ21" s="151"/>
      <c r="EN21" s="151"/>
      <c r="EO21" s="151"/>
      <c r="ER21" s="151"/>
      <c r="ET21" s="151"/>
      <c r="EU21" s="151"/>
    </row>
    <row r="22" spans="1:187" s="155" customFormat="1" ht="13.5" customHeight="1" x14ac:dyDescent="0.2">
      <c r="A22" s="154" t="s">
        <v>42</v>
      </c>
      <c r="B22" s="17" t="s">
        <v>122</v>
      </c>
      <c r="C22" s="155">
        <v>180.238285099374</v>
      </c>
      <c r="D22" s="155">
        <v>180.124751634002</v>
      </c>
      <c r="E22" s="155">
        <v>180.05537554212799</v>
      </c>
      <c r="F22" s="155">
        <v>179.734835002132</v>
      </c>
      <c r="G22" s="155">
        <v>179.62399335905101</v>
      </c>
      <c r="H22" s="155">
        <v>179.95544812733741</v>
      </c>
      <c r="I22" s="155">
        <v>0.23544780006581711</v>
      </c>
      <c r="J22" s="155">
        <v>177.08389427485599</v>
      </c>
      <c r="K22" s="155">
        <v>176.88819273052599</v>
      </c>
      <c r="L22" s="155">
        <v>176.72432186540999</v>
      </c>
      <c r="M22" s="155">
        <v>177.236407114288</v>
      </c>
      <c r="N22" s="155">
        <v>177.78242107496499</v>
      </c>
      <c r="O22" s="155">
        <v>177.85689000296699</v>
      </c>
      <c r="P22" s="155">
        <v>177.26202117716866</v>
      </c>
      <c r="Q22" s="155">
        <v>0.42542890210212075</v>
      </c>
      <c r="R22" s="155">
        <v>181.43889923882199</v>
      </c>
      <c r="S22" s="155">
        <v>181.21248049623901</v>
      </c>
      <c r="T22" s="155">
        <v>181.15833804459899</v>
      </c>
      <c r="U22" s="155">
        <v>182.17107605239801</v>
      </c>
      <c r="V22" s="155">
        <v>181.93467272081</v>
      </c>
      <c r="W22" s="155">
        <v>181.82127899980301</v>
      </c>
      <c r="X22" s="155">
        <v>181.62279092544517</v>
      </c>
      <c r="Y22" s="155">
        <v>0.37752960802890201</v>
      </c>
      <c r="Z22" s="155">
        <v>180.37388150888199</v>
      </c>
      <c r="AA22" s="155">
        <v>180.24234774751201</v>
      </c>
      <c r="AB22" s="155">
        <v>180.042797192401</v>
      </c>
      <c r="AC22" s="155">
        <v>179.89682451283099</v>
      </c>
      <c r="AD22" s="155">
        <v>179.64246619314201</v>
      </c>
      <c r="AE22" s="155">
        <v>179.64332073851301</v>
      </c>
      <c r="AF22" s="155">
        <v>179.97360631554685</v>
      </c>
      <c r="AG22" s="155">
        <v>0.2774489002156319</v>
      </c>
      <c r="AH22" s="155">
        <v>182.74264701174101</v>
      </c>
      <c r="AI22" s="155">
        <v>182.71260367017501</v>
      </c>
      <c r="AJ22" s="155">
        <v>182.61137205117601</v>
      </c>
      <c r="AK22" s="155">
        <v>182.57525251905099</v>
      </c>
      <c r="AL22" s="155">
        <v>182.66046881303575</v>
      </c>
      <c r="AM22" s="155">
        <v>6.9180214760042671E-2</v>
      </c>
      <c r="AN22" s="155">
        <v>178.71036881450101</v>
      </c>
      <c r="AO22" s="155">
        <v>178.70617592521501</v>
      </c>
      <c r="AP22" s="155">
        <v>178.58807365942201</v>
      </c>
      <c r="AQ22" s="155">
        <v>178.90762404586999</v>
      </c>
      <c r="AR22" s="155">
        <v>178.925109025984</v>
      </c>
      <c r="AS22" s="155">
        <v>178.7674702941984</v>
      </c>
      <c r="AT22" s="155">
        <v>0.12937834060490427</v>
      </c>
      <c r="AU22" s="155">
        <v>181.97605914421999</v>
      </c>
      <c r="AV22" s="155">
        <v>181.969902564888</v>
      </c>
      <c r="AW22" s="155">
        <v>181.97574460203799</v>
      </c>
      <c r="AX22" s="155">
        <v>181.97390210371532</v>
      </c>
      <c r="AY22" s="155">
        <v>2.8310148144583447E-3</v>
      </c>
      <c r="AZ22" s="155">
        <v>201.83023391548099</v>
      </c>
      <c r="BA22" s="155">
        <v>201.81586610366099</v>
      </c>
      <c r="BB22" s="155">
        <v>201.67002738707399</v>
      </c>
      <c r="BC22" s="155">
        <v>202.88757159681799</v>
      </c>
      <c r="BD22" s="155">
        <v>202.954061984063</v>
      </c>
      <c r="BE22" s="155">
        <v>202.60659993784</v>
      </c>
      <c r="BF22" s="155">
        <v>202.29406015415614</v>
      </c>
      <c r="BG22" s="155">
        <v>0.53521967272650739</v>
      </c>
      <c r="BH22" s="155">
        <v>202.81006864223701</v>
      </c>
      <c r="BI22" s="155">
        <v>202.91268453708699</v>
      </c>
      <c r="BJ22" s="155">
        <v>202.96976256585799</v>
      </c>
      <c r="BK22" s="155">
        <v>202.89750524839397</v>
      </c>
      <c r="BL22" s="155">
        <v>6.6072411863977179E-2</v>
      </c>
      <c r="BM22" s="155">
        <v>211.17820602216801</v>
      </c>
      <c r="BN22" s="155">
        <v>211.26877495633201</v>
      </c>
      <c r="BO22" s="155">
        <v>211.26300020052699</v>
      </c>
      <c r="BP22" s="155">
        <v>214.03714208049701</v>
      </c>
      <c r="BQ22" s="155">
        <v>213.67801909462801</v>
      </c>
      <c r="BR22" s="155">
        <v>213.023076656836</v>
      </c>
      <c r="BS22" s="155">
        <v>212.40803650183133</v>
      </c>
      <c r="BT22" s="155">
        <v>1.2087612925209501</v>
      </c>
      <c r="BU22" s="155">
        <v>225.06289606753199</v>
      </c>
      <c r="BV22" s="155">
        <v>226.56353064123601</v>
      </c>
      <c r="BW22" s="155">
        <v>223.65863805769499</v>
      </c>
      <c r="BX22" s="155">
        <v>218.01381402384601</v>
      </c>
      <c r="BY22" s="155">
        <v>217.86917252455601</v>
      </c>
      <c r="BZ22" s="155">
        <v>217.44055650480601</v>
      </c>
      <c r="CA22" s="155">
        <v>221.43476796994514</v>
      </c>
      <c r="CB22" s="155">
        <v>3.7590610575841548</v>
      </c>
      <c r="CC22" s="155">
        <v>170.39106101971799</v>
      </c>
      <c r="CD22" s="155">
        <v>170.001618827323</v>
      </c>
      <c r="CE22" s="155">
        <v>169.85118891510999</v>
      </c>
      <c r="CF22" s="155">
        <v>176.409195713744</v>
      </c>
      <c r="CG22" s="155">
        <v>176.04708372367801</v>
      </c>
      <c r="CH22" s="155">
        <v>176.031445272425</v>
      </c>
      <c r="CI22" s="155">
        <v>173.12193224533303</v>
      </c>
      <c r="CJ22" s="155">
        <v>3.0473937976172132</v>
      </c>
      <c r="CK22" s="155">
        <v>200.346585655073</v>
      </c>
      <c r="CL22" s="155">
        <v>200.08089313581701</v>
      </c>
      <c r="CM22" s="155">
        <v>200.19262576621</v>
      </c>
      <c r="CN22" s="155">
        <v>199.58911487688101</v>
      </c>
      <c r="CO22" s="155">
        <v>199.00574456141001</v>
      </c>
      <c r="CP22" s="155">
        <v>199.02798503161401</v>
      </c>
      <c r="CQ22" s="155">
        <v>199.70715817116752</v>
      </c>
      <c r="CR22" s="155">
        <v>0.54028010352372124</v>
      </c>
      <c r="CS22" s="155">
        <v>193.02034626539799</v>
      </c>
      <c r="CT22" s="155">
        <v>192.956619305267</v>
      </c>
      <c r="CU22" s="155">
        <v>192.863955601425</v>
      </c>
      <c r="CV22" s="155">
        <v>192.780764576275</v>
      </c>
      <c r="CW22" s="155">
        <v>192.90542143709126</v>
      </c>
      <c r="CX22" s="155">
        <v>9.0950104924535077E-2</v>
      </c>
      <c r="CY22" s="156"/>
      <c r="CZ22" s="156"/>
      <c r="DA22" s="156"/>
      <c r="DB22" s="156"/>
      <c r="DC22" s="156"/>
      <c r="DD22" s="156"/>
      <c r="DE22" s="156"/>
      <c r="DF22" s="156"/>
      <c r="DG22" s="156"/>
      <c r="DH22" s="156"/>
      <c r="DI22" s="156"/>
      <c r="DJ22" s="156"/>
      <c r="DK22" s="156"/>
      <c r="DL22" s="156"/>
      <c r="DM22" s="156"/>
      <c r="DN22" s="156"/>
      <c r="DO22" s="156"/>
      <c r="DP22" s="156"/>
      <c r="DQ22" s="156"/>
      <c r="DR22" s="156"/>
      <c r="DS22" s="156"/>
      <c r="DT22" s="156"/>
      <c r="DU22" s="156"/>
      <c r="DV22" s="156"/>
      <c r="DW22" s="156"/>
      <c r="DX22" s="156"/>
      <c r="DY22" s="156"/>
      <c r="DZ22" s="156"/>
      <c r="EA22" s="156"/>
      <c r="EB22" s="156"/>
      <c r="EC22" s="156"/>
      <c r="ED22" s="156"/>
      <c r="EE22" s="156"/>
      <c r="EF22" s="156"/>
      <c r="EG22" s="156"/>
      <c r="EH22" s="156"/>
      <c r="EI22" s="156"/>
      <c r="EJ22" s="156"/>
      <c r="EK22" s="156"/>
      <c r="EL22" s="156"/>
      <c r="EM22" s="156"/>
      <c r="EN22" s="156"/>
      <c r="EO22" s="156"/>
      <c r="EP22" s="156"/>
      <c r="EQ22" s="156"/>
      <c r="ER22" s="156"/>
      <c r="ES22" s="156"/>
      <c r="ET22" s="156"/>
      <c r="EU22" s="156"/>
      <c r="EV22" s="156"/>
      <c r="EW22" s="156"/>
      <c r="EX22" s="156"/>
      <c r="EY22" s="156"/>
      <c r="EZ22" s="156"/>
      <c r="FA22" s="156"/>
      <c r="FB22" s="156"/>
      <c r="FC22" s="156"/>
      <c r="FD22" s="156"/>
      <c r="FE22" s="156"/>
      <c r="FF22" s="156"/>
      <c r="FG22" s="156"/>
      <c r="FH22" s="156"/>
      <c r="FI22" s="156"/>
      <c r="FJ22" s="156"/>
      <c r="FK22" s="156"/>
      <c r="FL22" s="156"/>
      <c r="FM22" s="156"/>
      <c r="FN22" s="156"/>
      <c r="FO22" s="156"/>
      <c r="FP22" s="156"/>
      <c r="FQ22" s="156"/>
      <c r="FR22" s="156"/>
      <c r="FS22" s="156"/>
      <c r="FT22" s="156"/>
      <c r="FU22" s="156"/>
      <c r="FV22" s="156"/>
      <c r="FW22" s="156"/>
      <c r="FX22" s="156"/>
      <c r="FY22" s="156"/>
      <c r="FZ22" s="156"/>
      <c r="GA22" s="156"/>
      <c r="GB22" s="156"/>
      <c r="GC22" s="156"/>
      <c r="GD22" s="156"/>
      <c r="GE22" s="156"/>
    </row>
    <row r="23" spans="1:187" s="149" customFormat="1" ht="13.5" customHeight="1" x14ac:dyDescent="0.2">
      <c r="A23" s="143" t="s">
        <v>43</v>
      </c>
      <c r="B23" s="146" t="s">
        <v>121</v>
      </c>
      <c r="C23" s="20">
        <v>1.3178159244802601</v>
      </c>
      <c r="D23" s="20">
        <v>1.3172875318803301</v>
      </c>
      <c r="E23" s="20">
        <v>1.30689400022396</v>
      </c>
      <c r="F23" s="20">
        <v>1.30605468020188</v>
      </c>
      <c r="G23" s="20">
        <v>1.30511282440089</v>
      </c>
      <c r="H23" s="20">
        <v>1.3106329922374642</v>
      </c>
      <c r="I23" s="20">
        <v>5.6796244379226698E-3</v>
      </c>
      <c r="J23" s="20">
        <v>1.29492665318959</v>
      </c>
      <c r="K23" s="20">
        <v>1.29438931417841</v>
      </c>
      <c r="L23" s="20">
        <v>1.2938007319598299</v>
      </c>
      <c r="M23" s="20">
        <v>1.29310170538231</v>
      </c>
      <c r="N23" s="20">
        <v>1.2975309342978201</v>
      </c>
      <c r="O23" s="20">
        <v>1.2982019649794301</v>
      </c>
      <c r="P23" s="20">
        <v>1.2953252173312315</v>
      </c>
      <c r="Q23" s="20">
        <v>1.8904890676396755E-3</v>
      </c>
      <c r="R23" s="20">
        <v>1.3077240057564801</v>
      </c>
      <c r="S23" s="20">
        <v>1.30715098222721</v>
      </c>
      <c r="T23" s="20">
        <v>1.3079106082171801</v>
      </c>
      <c r="U23" s="20">
        <v>1.30572342676218</v>
      </c>
      <c r="V23" s="20">
        <v>1.3066536482239199</v>
      </c>
      <c r="W23" s="20">
        <v>1.30706179564966</v>
      </c>
      <c r="X23" s="20">
        <v>1.3070374111394383</v>
      </c>
      <c r="Y23" s="20">
        <v>7.2124975101670421E-4</v>
      </c>
      <c r="Z23" s="20">
        <v>1.3091423111493401</v>
      </c>
      <c r="AA23" s="20">
        <v>1.30925525479335</v>
      </c>
      <c r="AB23" s="20">
        <v>1.30953236899393</v>
      </c>
      <c r="AC23" s="20">
        <v>1.3110536742222001</v>
      </c>
      <c r="AD23" s="20">
        <v>1.31085341562143</v>
      </c>
      <c r="AE23" s="20">
        <v>1.31050862763162</v>
      </c>
      <c r="AF23" s="20">
        <v>1.3100576087353117</v>
      </c>
      <c r="AG23" s="20">
        <v>7.7312045245057101E-4</v>
      </c>
      <c r="AH23" s="20">
        <v>1.29432201122586</v>
      </c>
      <c r="AI23" s="20">
        <v>1.2949792131422</v>
      </c>
      <c r="AJ23" s="20">
        <v>1.29364067209275</v>
      </c>
      <c r="AK23" s="20">
        <v>1.2932109967508401</v>
      </c>
      <c r="AL23" s="20">
        <v>1.2940382233029126</v>
      </c>
      <c r="AM23" s="20">
        <v>6.7237418823309664E-4</v>
      </c>
      <c r="AN23" s="20">
        <v>1.28568519886773</v>
      </c>
      <c r="AO23" s="20">
        <v>1.2862790699072399</v>
      </c>
      <c r="AP23" s="20">
        <v>1.2866677045172601</v>
      </c>
      <c r="AQ23" s="20">
        <v>1.2879148939437699</v>
      </c>
      <c r="AR23" s="20">
        <v>1.28849664634061</v>
      </c>
      <c r="AS23" s="20">
        <v>1.2870087027153219</v>
      </c>
      <c r="AT23" s="20">
        <v>1.0426375223300819E-3</v>
      </c>
      <c r="AU23" s="20">
        <v>1.3079086051718201</v>
      </c>
      <c r="AV23" s="20">
        <v>1.3086863916864799</v>
      </c>
      <c r="AW23" s="20">
        <v>1.3096939668551399</v>
      </c>
      <c r="AX23" s="20">
        <v>1.30876298790448</v>
      </c>
      <c r="AY23" s="20">
        <v>7.3088043733825442E-4</v>
      </c>
      <c r="AZ23" s="20">
        <v>1.3087302829222001</v>
      </c>
      <c r="BA23" s="20">
        <v>1.30863246146275</v>
      </c>
      <c r="BB23" s="20">
        <v>1.3065634920976299</v>
      </c>
      <c r="BC23" s="20">
        <v>1.30735728829859</v>
      </c>
      <c r="BD23" s="20">
        <v>1.30888190611147</v>
      </c>
      <c r="BE23" s="20">
        <v>1.3073209123793901</v>
      </c>
      <c r="BF23" s="20">
        <v>1.3079143905453383</v>
      </c>
      <c r="BG23" s="20">
        <v>8.7606111340963046E-4</v>
      </c>
      <c r="BH23" s="20">
        <v>1.30775211820536</v>
      </c>
      <c r="BI23" s="20">
        <v>1.30946589162771</v>
      </c>
      <c r="BJ23" s="20">
        <v>1.3065723530739499</v>
      </c>
      <c r="BK23" s="20">
        <v>1.3079301209690064</v>
      </c>
      <c r="BL23" s="20">
        <v>1.187968876815483E-3</v>
      </c>
      <c r="BM23" s="20">
        <v>1.33747738897004</v>
      </c>
      <c r="BN23" s="20">
        <v>1.33708285547342</v>
      </c>
      <c r="BO23" s="20">
        <v>1.3379021387977199</v>
      </c>
      <c r="BP23" s="20">
        <v>1.3672253078265999</v>
      </c>
      <c r="BQ23" s="20">
        <v>1.36574570819076</v>
      </c>
      <c r="BR23" s="20">
        <v>1.35934181968226</v>
      </c>
      <c r="BS23" s="20">
        <v>1.3507958698234666</v>
      </c>
      <c r="BT23" s="20">
        <v>1.3528576876794226E-2</v>
      </c>
      <c r="BU23" s="20">
        <v>1.6493602434918699</v>
      </c>
      <c r="BV23" s="20">
        <v>1.6772249096592899</v>
      </c>
      <c r="BW23" s="20">
        <v>1.6366922765896199</v>
      </c>
      <c r="BX23" s="20">
        <v>1.5127969154464</v>
      </c>
      <c r="BY23" s="20">
        <v>1.49642478801269</v>
      </c>
      <c r="BZ23" s="20">
        <v>1.49369118227061</v>
      </c>
      <c r="CA23" s="20">
        <v>1.5776983859117466</v>
      </c>
      <c r="CB23" s="20">
        <v>7.7884571371188191E-2</v>
      </c>
      <c r="CC23" s="20">
        <v>1.3742280913053</v>
      </c>
      <c r="CD23" s="20">
        <v>1.3780417207881801</v>
      </c>
      <c r="CE23" s="20">
        <v>1.3816023817585801</v>
      </c>
      <c r="CF23" s="20">
        <v>1.4043466463979699</v>
      </c>
      <c r="CG23" s="20">
        <v>1.4005454627157601</v>
      </c>
      <c r="CH23" s="20">
        <v>1.4061114818412599</v>
      </c>
      <c r="CI23" s="20">
        <v>1.390812630801175</v>
      </c>
      <c r="CJ23" s="20">
        <v>1.3133444703475121E-2</v>
      </c>
      <c r="CK23" s="20">
        <v>1.3943280942521099</v>
      </c>
      <c r="CL23" s="20">
        <v>1.3894708839249901</v>
      </c>
      <c r="CM23" s="20">
        <v>1.3944016357303901</v>
      </c>
      <c r="CN23" s="20">
        <v>1.3922511225390499</v>
      </c>
      <c r="CO23" s="20">
        <v>1.3797055133204399</v>
      </c>
      <c r="CP23" s="20">
        <v>1.3841765322991499</v>
      </c>
      <c r="CQ23" s="20">
        <v>1.3890556303443551</v>
      </c>
      <c r="CR23" s="20">
        <v>5.4465974278184587E-3</v>
      </c>
      <c r="CS23" s="20">
        <v>1.4411053309350501</v>
      </c>
      <c r="CT23" s="20">
        <v>1.4418930743007701</v>
      </c>
      <c r="CU23" s="20">
        <v>1.4386053212450101</v>
      </c>
      <c r="CV23" s="20">
        <v>1.40947972134067</v>
      </c>
      <c r="CW23" s="20">
        <v>1.4327708619553752</v>
      </c>
      <c r="CX23" s="20">
        <v>1.3501817262724434E-2</v>
      </c>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row>
    <row r="24" spans="1:187" s="20" customFormat="1" ht="13.5" customHeight="1" x14ac:dyDescent="0.2">
      <c r="A24" s="143" t="s">
        <v>126</v>
      </c>
      <c r="B24" s="146" t="s">
        <v>123</v>
      </c>
      <c r="C24" s="20">
        <v>-3.9338996546349203E-2</v>
      </c>
      <c r="D24" s="20">
        <v>-4.2642416124449599E-2</v>
      </c>
      <c r="E24" s="20">
        <v>-4.9368308559275501E-2</v>
      </c>
      <c r="F24" s="20">
        <v>-5.4305080349417501E-2</v>
      </c>
      <c r="G24" s="20">
        <v>-5.99146595492926E-2</v>
      </c>
      <c r="H24" s="20">
        <v>-4.9113892225756885E-2</v>
      </c>
      <c r="I24" s="20">
        <v>7.4979773946877541E-3</v>
      </c>
      <c r="J24" s="20">
        <v>-5.4961910855118798E-2</v>
      </c>
      <c r="K24" s="20">
        <v>-5.7798349736761997E-2</v>
      </c>
      <c r="L24" s="20">
        <v>-6.0202477255035303E-2</v>
      </c>
      <c r="M24" s="20">
        <v>-5.6283397798239501E-2</v>
      </c>
      <c r="N24" s="20">
        <v>-4.99303728935762E-2</v>
      </c>
      <c r="O24" s="20">
        <v>-4.9018700659593198E-2</v>
      </c>
      <c r="P24" s="20">
        <v>-5.4699201533054166E-2</v>
      </c>
      <c r="Q24" s="20">
        <v>4.0307003944996004E-3</v>
      </c>
      <c r="R24" s="20">
        <v>-4.3823321720343901E-2</v>
      </c>
      <c r="S24" s="20">
        <v>-4.6979484395024203E-2</v>
      </c>
      <c r="T24" s="20">
        <v>-4.65773653283982E-2</v>
      </c>
      <c r="U24" s="20">
        <v>-3.8205866559127097E-2</v>
      </c>
      <c r="V24" s="20">
        <v>-3.9615980300921602E-2</v>
      </c>
      <c r="W24" s="20">
        <v>-4.2159874515924699E-2</v>
      </c>
      <c r="X24" s="20">
        <v>-4.2893648803289948E-2</v>
      </c>
      <c r="Y24" s="20">
        <v>3.2757937851673464E-3</v>
      </c>
      <c r="Z24" s="20">
        <v>-4.0537295792803803E-2</v>
      </c>
      <c r="AA24" s="20">
        <v>-4.1016169071982501E-2</v>
      </c>
      <c r="AB24" s="20">
        <v>-4.3492005299382797E-2</v>
      </c>
      <c r="AC24" s="20">
        <v>-4.7521108680839398E-2</v>
      </c>
      <c r="AD24" s="20">
        <v>-4.7367759264794099E-2</v>
      </c>
      <c r="AE24" s="20">
        <v>-4.96966587833318E-2</v>
      </c>
      <c r="AF24" s="20">
        <v>-4.4938499482189066E-2</v>
      </c>
      <c r="AG24" s="20">
        <v>3.4655174813815973E-3</v>
      </c>
      <c r="AH24" s="20">
        <v>-1.50599623602068E-2</v>
      </c>
      <c r="AI24" s="20">
        <v>-1.3075042111247799E-2</v>
      </c>
      <c r="AJ24" s="20">
        <v>-1.83669021217354E-2</v>
      </c>
      <c r="AK24" s="20">
        <v>-1.8764044468530899E-2</v>
      </c>
      <c r="AL24" s="20">
        <v>-1.6316487765430224E-2</v>
      </c>
      <c r="AM24" s="20">
        <v>2.3601143441804588E-3</v>
      </c>
      <c r="AN24" s="20">
        <v>-1.5520618177986599E-2</v>
      </c>
      <c r="AO24" s="20">
        <v>-1.5111937408706E-2</v>
      </c>
      <c r="AP24" s="20">
        <v>-1.46051575918444E-2</v>
      </c>
      <c r="AQ24" s="20">
        <v>-1.54789116092549E-2</v>
      </c>
      <c r="AR24" s="20">
        <v>-1.51029413051259E-2</v>
      </c>
      <c r="AS24" s="20">
        <v>-1.516391321858356E-2</v>
      </c>
      <c r="AT24" s="20">
        <v>3.3017853462756946E-4</v>
      </c>
      <c r="AU24" s="20">
        <v>-3.6290818904839199E-2</v>
      </c>
      <c r="AV24" s="20">
        <v>-3.5454526218724997E-2</v>
      </c>
      <c r="AW24" s="20">
        <v>-3.55144715445549E-2</v>
      </c>
      <c r="AX24" s="20">
        <v>-3.5753272222706363E-2</v>
      </c>
      <c r="AY24" s="20">
        <v>3.8088991158971098E-4</v>
      </c>
      <c r="AZ24" s="20">
        <v>-1.35384317457995E-2</v>
      </c>
      <c r="BA24" s="20">
        <v>-1.43814232565046E-2</v>
      </c>
      <c r="BB24" s="20">
        <v>-1.6190819559412501E-2</v>
      </c>
      <c r="BC24" s="20">
        <v>-1.8957097958339001E-2</v>
      </c>
      <c r="BD24" s="20">
        <v>-1.5861292522807199E-2</v>
      </c>
      <c r="BE24" s="20">
        <v>-1.88336090379475E-2</v>
      </c>
      <c r="BF24" s="20">
        <v>-1.6293779013468384E-2</v>
      </c>
      <c r="BG24" s="20">
        <v>2.0408614470275024E-3</v>
      </c>
      <c r="BH24" s="20">
        <v>-1.98557032519651E-2</v>
      </c>
      <c r="BI24" s="20">
        <v>-1.67027438970773E-2</v>
      </c>
      <c r="BJ24" s="20">
        <v>-1.55642561510569E-2</v>
      </c>
      <c r="BK24" s="20">
        <v>-1.7374234433366432E-2</v>
      </c>
      <c r="BL24" s="20">
        <v>1.815177532220609E-3</v>
      </c>
      <c r="BM24" s="20">
        <v>2.7338369946713899E-2</v>
      </c>
      <c r="BN24" s="20">
        <v>2.6608006731538E-2</v>
      </c>
      <c r="BO24" s="20">
        <v>2.9066401514557201E-2</v>
      </c>
      <c r="BP24" s="20">
        <v>8.0038570398666395E-2</v>
      </c>
      <c r="BQ24" s="20">
        <v>7.6813175114987003E-2</v>
      </c>
      <c r="BR24" s="20">
        <v>6.7656479966164904E-2</v>
      </c>
      <c r="BS24" s="20">
        <v>5.1253500612104569E-2</v>
      </c>
      <c r="BT24" s="20">
        <v>2.3883523416518761E-2</v>
      </c>
      <c r="BU24" s="20">
        <v>0.32666603520033799</v>
      </c>
      <c r="BV24" s="20">
        <v>0.34263787101426901</v>
      </c>
      <c r="BW24" s="20">
        <v>0.31663087126758299</v>
      </c>
      <c r="BX24" s="20">
        <v>0.23616728191946099</v>
      </c>
      <c r="BY24" s="20">
        <v>0.222924485279127</v>
      </c>
      <c r="BZ24" s="20">
        <v>0.2200266295601</v>
      </c>
      <c r="CA24" s="20">
        <v>0.27750886237347966</v>
      </c>
      <c r="CB24" s="20">
        <v>5.1931901841414788E-2</v>
      </c>
      <c r="CC24" s="20">
        <v>-0.12176882756912499</v>
      </c>
      <c r="CD24" s="20">
        <v>-0.130556911435009</v>
      </c>
      <c r="CE24" s="20">
        <v>-0.1350237328652</v>
      </c>
      <c r="CF24" s="20">
        <v>-3.1372644274096403E-2</v>
      </c>
      <c r="CG24" s="20">
        <v>-4.62183490987495E-2</v>
      </c>
      <c r="CH24" s="20">
        <v>-4.6249251710231899E-2</v>
      </c>
      <c r="CI24" s="20">
        <v>-8.5198286158735301E-2</v>
      </c>
      <c r="CJ24" s="20">
        <v>4.4367869431729073E-2</v>
      </c>
      <c r="CK24" s="20">
        <v>6.1222834335959299E-2</v>
      </c>
      <c r="CL24" s="20">
        <v>5.27844352761416E-2</v>
      </c>
      <c r="CM24" s="20">
        <v>6.0615413208164701E-2</v>
      </c>
      <c r="CN24" s="20">
        <v>5.9978888977941403E-2</v>
      </c>
      <c r="CO24" s="20">
        <v>3.3664733740700503E-2</v>
      </c>
      <c r="CP24" s="20">
        <v>4.12694135973301E-2</v>
      </c>
      <c r="CQ24" s="20">
        <v>5.1589286522706272E-2</v>
      </c>
      <c r="CR24" s="20">
        <v>1.0597793685029611E-2</v>
      </c>
      <c r="CS24" s="20">
        <v>0.106594626562193</v>
      </c>
      <c r="CT24" s="20">
        <v>0.105428611424791</v>
      </c>
      <c r="CU24" s="20">
        <v>9.8598275295329704E-2</v>
      </c>
      <c r="CV24" s="20">
        <v>6.5359642578272301E-2</v>
      </c>
      <c r="CW24" s="20">
        <v>9.3995288965146501E-2</v>
      </c>
      <c r="CX24" s="20">
        <v>1.6812583810203851E-2</v>
      </c>
    </row>
    <row r="25" spans="1:187" s="152" customFormat="1" ht="13.5" customHeight="1" x14ac:dyDescent="0.2">
      <c r="A25" s="148"/>
      <c r="B25" s="16" t="s">
        <v>124</v>
      </c>
      <c r="C25" s="152">
        <v>0.99403859340527101</v>
      </c>
      <c r="D25" s="152">
        <v>0.99502228846404905</v>
      </c>
      <c r="E25" s="152">
        <v>0.97343847482256596</v>
      </c>
      <c r="F25" s="152">
        <v>0.97348888148027701</v>
      </c>
      <c r="G25" s="152">
        <v>0.97465525560837896</v>
      </c>
      <c r="H25" s="152">
        <v>0.98212869875610842</v>
      </c>
      <c r="I25" s="152">
        <v>1.0140108807779904E-2</v>
      </c>
      <c r="J25" s="152">
        <v>0.96845267597930196</v>
      </c>
      <c r="K25" s="152">
        <v>0.97139702735480404</v>
      </c>
      <c r="L25" s="152">
        <v>0.97505010916954504</v>
      </c>
      <c r="M25" s="152">
        <v>0.96867353659837696</v>
      </c>
      <c r="N25" s="152">
        <v>0.978895938426387</v>
      </c>
      <c r="O25" s="152">
        <v>0.98583368684096695</v>
      </c>
      <c r="P25" s="152">
        <v>0.97471716239489703</v>
      </c>
      <c r="Q25" s="152">
        <v>6.1636385079508168E-3</v>
      </c>
      <c r="R25" s="152">
        <v>0.97037631000035796</v>
      </c>
      <c r="S25" s="152">
        <v>0.97002340869735204</v>
      </c>
      <c r="T25" s="152">
        <v>0.97078438409169998</v>
      </c>
      <c r="U25" s="152">
        <v>0.96894643772192202</v>
      </c>
      <c r="V25" s="152">
        <v>0.97026579988080397</v>
      </c>
      <c r="W25" s="152">
        <v>0.97220831560629095</v>
      </c>
      <c r="X25" s="152">
        <v>0.97043410933307106</v>
      </c>
      <c r="Y25" s="152">
        <v>9.733114417499923E-4</v>
      </c>
      <c r="Z25" s="152">
        <v>0.96916197370311197</v>
      </c>
      <c r="AA25" s="152">
        <v>0.969642674402446</v>
      </c>
      <c r="AB25" s="152">
        <v>0.97135744038641902</v>
      </c>
      <c r="AC25" s="152">
        <v>0.97194210376198797</v>
      </c>
      <c r="AD25" s="152">
        <v>0.97189535438119901</v>
      </c>
      <c r="AE25" s="152">
        <v>0.97253307152984603</v>
      </c>
      <c r="AF25" s="152">
        <v>0.97108876969416835</v>
      </c>
      <c r="AG25" s="152">
        <v>1.2477101697351285E-3</v>
      </c>
      <c r="AH25" s="152">
        <v>0.95031055969170697</v>
      </c>
      <c r="AI25" s="152">
        <v>0.95036234963639099</v>
      </c>
      <c r="AJ25" s="152">
        <v>0.94852732578768295</v>
      </c>
      <c r="AK25" s="152">
        <v>0.94837547103854303</v>
      </c>
      <c r="AL25" s="152">
        <v>0.9493939265385809</v>
      </c>
      <c r="AM25" s="152">
        <v>9.4423356496104989E-4</v>
      </c>
      <c r="AN25" s="152">
        <v>0.94040136224299398</v>
      </c>
      <c r="AO25" s="152">
        <v>0.94098627196448803</v>
      </c>
      <c r="AP25" s="152">
        <v>0.94018678918577603</v>
      </c>
      <c r="AQ25" s="152">
        <v>0.93951994581234499</v>
      </c>
      <c r="AR25" s="152">
        <v>0.93994292528757295</v>
      </c>
      <c r="AS25" s="152">
        <v>0.94020745889863522</v>
      </c>
      <c r="AT25" s="152">
        <v>4.8728386197948402E-4</v>
      </c>
      <c r="AU25" s="152">
        <v>0.96823394086117998</v>
      </c>
      <c r="AV25" s="152">
        <v>0.96957452647111197</v>
      </c>
      <c r="AW25" s="152">
        <v>0.96998923177020802</v>
      </c>
      <c r="AX25" s="152">
        <v>0.96926589970083332</v>
      </c>
      <c r="AY25" s="152">
        <v>7.4908807062480751E-4</v>
      </c>
      <c r="AZ25" s="152">
        <v>0.95960232970710602</v>
      </c>
      <c r="BA25" s="152">
        <v>0.95942605930814595</v>
      </c>
      <c r="BB25" s="152">
        <v>0.96072340146021695</v>
      </c>
      <c r="BC25" s="152">
        <v>0.96202758651232101</v>
      </c>
      <c r="BD25" s="152">
        <v>0.96408827042942902</v>
      </c>
      <c r="BE25" s="152">
        <v>0.960027718313051</v>
      </c>
      <c r="BF25" s="152">
        <v>0.96098256095504497</v>
      </c>
      <c r="BG25" s="152">
        <v>1.6352437914041516E-3</v>
      </c>
      <c r="BH25" s="152">
        <v>0.96436150084336703</v>
      </c>
      <c r="BI25" s="152">
        <v>0.96751905355747903</v>
      </c>
      <c r="BJ25" s="152">
        <v>0.96657284612572303</v>
      </c>
      <c r="BK25" s="152">
        <v>0.9661511335088564</v>
      </c>
      <c r="BL25" s="152">
        <v>1.3231064290820584E-3</v>
      </c>
      <c r="BM25" s="152">
        <v>1.0021148465686001</v>
      </c>
      <c r="BN25" s="152">
        <v>1.0040467244821101</v>
      </c>
      <c r="BO25" s="152">
        <v>1.0039253852393599</v>
      </c>
      <c r="BP25" s="152">
        <v>1.0874316792518901</v>
      </c>
      <c r="BQ25" s="152">
        <v>1.0849363469003399</v>
      </c>
      <c r="BR25" s="152">
        <v>1.0669249723121299</v>
      </c>
      <c r="BS25" s="152">
        <v>1.0415633257924048</v>
      </c>
      <c r="BT25" s="152">
        <v>3.8748398632128978E-2</v>
      </c>
      <c r="BU25" s="152">
        <v>1.85555584563234</v>
      </c>
      <c r="BV25" s="152">
        <v>1.9101945639706599</v>
      </c>
      <c r="BW25" s="152">
        <v>1.8476636973918901</v>
      </c>
      <c r="BX25" s="152">
        <v>1.59405977541431</v>
      </c>
      <c r="BY25" s="152">
        <v>1.5244285938300199</v>
      </c>
      <c r="BZ25" s="152">
        <v>1.5289641709902899</v>
      </c>
      <c r="CA25" s="152">
        <v>1.7101444412049185</v>
      </c>
      <c r="CB25" s="152">
        <v>0.16374186488255479</v>
      </c>
      <c r="CC25" s="152">
        <v>1.09500924671456</v>
      </c>
      <c r="CD25" s="152">
        <v>1.10941573335035</v>
      </c>
      <c r="CE25" s="152">
        <v>1.11845165313189</v>
      </c>
      <c r="CF25" s="152">
        <v>1.1530268085808999</v>
      </c>
      <c r="CG25" s="152">
        <v>1.1441765544846201</v>
      </c>
      <c r="CH25" s="152">
        <v>1.1604697739396199</v>
      </c>
      <c r="CI25" s="152">
        <v>1.13009162836699</v>
      </c>
      <c r="CJ25" s="152">
        <v>2.3947840975180247E-2</v>
      </c>
      <c r="CK25" s="152">
        <v>1.1295199694965901</v>
      </c>
      <c r="CL25" s="152">
        <v>1.11283117519935</v>
      </c>
      <c r="CM25" s="152">
        <v>1.1228427278053601</v>
      </c>
      <c r="CN25" s="152">
        <v>1.1336369536283899</v>
      </c>
      <c r="CO25" s="152">
        <v>1.0826687449993999</v>
      </c>
      <c r="CP25" s="152">
        <v>1.1011846470904401</v>
      </c>
      <c r="CQ25" s="152">
        <v>1.1137807030365883</v>
      </c>
      <c r="CR25" s="152">
        <v>1.7567164685823897E-2</v>
      </c>
      <c r="CS25" s="152">
        <v>1.28360987946717</v>
      </c>
      <c r="CT25" s="152">
        <v>1.28701268022994</v>
      </c>
      <c r="CU25" s="152">
        <v>1.2720963664709199</v>
      </c>
      <c r="CV25" s="152">
        <v>1.1670554050408499</v>
      </c>
      <c r="CW25" s="152">
        <v>1.25244358280222</v>
      </c>
      <c r="CX25" s="152">
        <v>4.9607795133705862E-2</v>
      </c>
    </row>
    <row r="26" spans="1:187" s="155" customFormat="1" ht="13.5" customHeight="1" x14ac:dyDescent="0.2">
      <c r="A26" s="154" t="s">
        <v>42</v>
      </c>
      <c r="B26" s="17" t="s">
        <v>122</v>
      </c>
      <c r="C26" s="156">
        <v>2.4720226028458501</v>
      </c>
      <c r="D26" s="156">
        <v>2.4729316537539101</v>
      </c>
      <c r="E26" s="156">
        <v>2.4734874231447699</v>
      </c>
      <c r="F26" s="156">
        <v>2.4760580454477399</v>
      </c>
      <c r="G26" s="156">
        <v>2.47694802327071</v>
      </c>
      <c r="H26" s="156">
        <v>2.4742895496925961</v>
      </c>
      <c r="I26" s="156">
        <v>1.8879298390824988E-3</v>
      </c>
      <c r="J26" s="156">
        <v>2.49749508949657</v>
      </c>
      <c r="K26" s="156">
        <v>2.49909034339727</v>
      </c>
      <c r="L26" s="156">
        <v>2.5004274889541498</v>
      </c>
      <c r="M26" s="156">
        <v>2.4962531085553499</v>
      </c>
      <c r="N26" s="156">
        <v>2.4918154157239898</v>
      </c>
      <c r="O26" s="156">
        <v>2.49121123080206</v>
      </c>
      <c r="P26" s="156">
        <v>2.4960487794882318</v>
      </c>
      <c r="Q26" s="156">
        <v>3.4612381373108855E-3</v>
      </c>
      <c r="R26" s="156">
        <v>2.4624443020712499</v>
      </c>
      <c r="S26" s="156">
        <v>2.4642457745474902</v>
      </c>
      <c r="T26" s="156">
        <v>2.46467688568044</v>
      </c>
      <c r="U26" s="156">
        <v>2.45663417937133</v>
      </c>
      <c r="V26" s="156">
        <v>2.4585075799600502</v>
      </c>
      <c r="W26" s="156">
        <v>2.4594070432595001</v>
      </c>
      <c r="X26" s="156">
        <v>2.4609859608150102</v>
      </c>
      <c r="Y26" s="156">
        <v>2.998594815221872E-3</v>
      </c>
      <c r="Z26" s="156">
        <v>2.4709376462365502</v>
      </c>
      <c r="AA26" s="156">
        <v>2.4719900842482501</v>
      </c>
      <c r="AB26" s="156">
        <v>2.4735882107863301</v>
      </c>
      <c r="AC26" s="156">
        <v>2.4747583741124402</v>
      </c>
      <c r="AD26" s="156">
        <v>2.47679966171094</v>
      </c>
      <c r="AE26" s="156">
        <v>2.47679279893811</v>
      </c>
      <c r="AF26" s="156">
        <v>2.4741444626721036</v>
      </c>
      <c r="AG26" s="156">
        <v>2.2239262718289554E-3</v>
      </c>
      <c r="AH26" s="156">
        <v>2.4521147370440599</v>
      </c>
      <c r="AI26" s="156">
        <v>2.4523519391633601</v>
      </c>
      <c r="AJ26" s="156">
        <v>2.45315148350294</v>
      </c>
      <c r="AK26" s="156">
        <v>2.4534368689280299</v>
      </c>
      <c r="AL26" s="156">
        <v>2.4527637571595973</v>
      </c>
      <c r="AM26" s="156">
        <v>5.4640469034437803E-4</v>
      </c>
      <c r="AN26" s="156">
        <v>2.4843047525992401</v>
      </c>
      <c r="AO26" s="156">
        <v>2.4843386013992901</v>
      </c>
      <c r="AP26" s="156">
        <v>2.4852923562362701</v>
      </c>
      <c r="AQ26" s="156">
        <v>2.4827132265651599</v>
      </c>
      <c r="AR26" s="156">
        <v>2.4825722361425999</v>
      </c>
      <c r="AS26" s="156">
        <v>2.4838442345885121</v>
      </c>
      <c r="AT26" s="156">
        <v>1.0440968234602596E-3</v>
      </c>
      <c r="AU26" s="156">
        <v>2.4581794336162202</v>
      </c>
      <c r="AV26" s="156">
        <v>2.4582282434253999</v>
      </c>
      <c r="AW26" s="156">
        <v>2.45818192728952</v>
      </c>
      <c r="AX26" s="156">
        <v>2.4581965347770467</v>
      </c>
      <c r="AY26" s="156">
        <v>2.2444500245760174E-5</v>
      </c>
      <c r="AZ26" s="156">
        <v>2.3087857903500102</v>
      </c>
      <c r="BA26" s="156">
        <v>2.3088884960165301</v>
      </c>
      <c r="BB26" s="156">
        <v>2.3099314112993001</v>
      </c>
      <c r="BC26" s="156">
        <v>2.3012476031038398</v>
      </c>
      <c r="BD26" s="156">
        <v>2.30077488002732</v>
      </c>
      <c r="BE26" s="156">
        <v>2.3032469239936</v>
      </c>
      <c r="BF26" s="156">
        <v>2.3054791841317668</v>
      </c>
      <c r="BG26" s="156">
        <v>3.8166110488431883E-3</v>
      </c>
      <c r="BH26" s="156">
        <v>2.3017988172027</v>
      </c>
      <c r="BI26" s="156">
        <v>2.3010690407994199</v>
      </c>
      <c r="BJ26" s="156">
        <v>2.30066327706077</v>
      </c>
      <c r="BK26" s="156">
        <v>2.3011770450209634</v>
      </c>
      <c r="BL26" s="156">
        <v>4.6983084714038347E-4</v>
      </c>
      <c r="BM26" s="156">
        <v>2.2434671412805902</v>
      </c>
      <c r="BN26" s="156">
        <v>2.2428485388994099</v>
      </c>
      <c r="BO26" s="156">
        <v>2.2428879736214902</v>
      </c>
      <c r="BP26" s="156">
        <v>2.2240669242152902</v>
      </c>
      <c r="BQ26" s="156">
        <v>2.22648958826634</v>
      </c>
      <c r="BR26" s="156">
        <v>2.2309183697177999</v>
      </c>
      <c r="BS26" s="156">
        <v>2.235113089333487</v>
      </c>
      <c r="BT26" s="156">
        <v>8.2062414939428723E-3</v>
      </c>
      <c r="BU26" s="156">
        <v>2.1515998616030001</v>
      </c>
      <c r="BV26" s="156">
        <v>2.1420124420139701</v>
      </c>
      <c r="BW26" s="156">
        <v>2.1606296162571499</v>
      </c>
      <c r="BX26" s="156">
        <v>2.1975085434067698</v>
      </c>
      <c r="BY26" s="156">
        <v>2.1984660186367302</v>
      </c>
      <c r="BZ26" s="156">
        <v>2.2013070413143101</v>
      </c>
      <c r="CA26" s="156">
        <v>2.1752539205386552</v>
      </c>
      <c r="CB26" s="156">
        <v>2.4464993744886882E-2</v>
      </c>
      <c r="CC26" s="156">
        <v>2.5530784433658398</v>
      </c>
      <c r="CD26" s="156">
        <v>2.5563796105065602</v>
      </c>
      <c r="CE26" s="156">
        <v>2.5576567781366601</v>
      </c>
      <c r="CF26" s="156">
        <v>2.50300232840896</v>
      </c>
      <c r="CG26" s="156">
        <v>2.5059667661937599</v>
      </c>
      <c r="CH26" s="156">
        <v>2.5060949280339502</v>
      </c>
      <c r="CI26" s="156">
        <v>2.5303631424409549</v>
      </c>
      <c r="CJ26" s="156">
        <v>2.539858134226881E-2</v>
      </c>
      <c r="CK26" s="156">
        <v>2.3194301715946599</v>
      </c>
      <c r="CL26" s="156">
        <v>2.32134469223316</v>
      </c>
      <c r="CM26" s="156">
        <v>2.3205392624040702</v>
      </c>
      <c r="CN26" s="156">
        <v>2.3248950532771402</v>
      </c>
      <c r="CO26" s="156">
        <v>2.32911801823583</v>
      </c>
      <c r="CP26" s="156">
        <v>2.32895679463231</v>
      </c>
      <c r="CQ26" s="156">
        <v>2.3240473320628618</v>
      </c>
      <c r="CR26" s="156">
        <v>3.9043202099689612E-3</v>
      </c>
      <c r="CS26" s="156">
        <v>2.3731751649636301</v>
      </c>
      <c r="CT26" s="156">
        <v>2.3736515590409302</v>
      </c>
      <c r="CU26" s="156">
        <v>2.37434455198775</v>
      </c>
      <c r="CV26" s="156">
        <v>2.3749669864462701</v>
      </c>
      <c r="CW26" s="156">
        <v>2.3740345656096453</v>
      </c>
      <c r="CX26" s="156">
        <v>6.8021387688594725E-4</v>
      </c>
      <c r="CY26" s="156"/>
      <c r="CZ26" s="156"/>
      <c r="DA26" s="156"/>
      <c r="DB26" s="156"/>
      <c r="DC26" s="156"/>
      <c r="DD26" s="156"/>
      <c r="DE26" s="156"/>
      <c r="DF26" s="156"/>
      <c r="DG26" s="156"/>
      <c r="DH26" s="156"/>
      <c r="DI26" s="156"/>
      <c r="DJ26" s="156"/>
      <c r="DK26" s="156"/>
      <c r="DL26" s="156"/>
      <c r="DM26" s="156"/>
      <c r="DN26" s="156"/>
      <c r="DO26" s="156"/>
      <c r="DP26" s="156"/>
      <c r="DQ26" s="156"/>
      <c r="DR26" s="156"/>
      <c r="DS26" s="156"/>
      <c r="DT26" s="156"/>
      <c r="DU26" s="156"/>
      <c r="DV26" s="156"/>
      <c r="DW26" s="156"/>
      <c r="DX26" s="156"/>
      <c r="DY26" s="156"/>
      <c r="DZ26" s="156"/>
      <c r="EA26" s="156"/>
      <c r="EB26" s="156"/>
      <c r="EC26" s="156"/>
      <c r="ED26" s="156"/>
      <c r="EE26" s="156"/>
      <c r="EF26" s="156"/>
      <c r="EG26" s="156"/>
      <c r="EH26" s="156"/>
      <c r="EI26" s="156"/>
      <c r="EJ26" s="156"/>
      <c r="EK26" s="156"/>
      <c r="EL26" s="156"/>
      <c r="EM26" s="156"/>
      <c r="EN26" s="156"/>
      <c r="EO26" s="156"/>
      <c r="EP26" s="156"/>
      <c r="EQ26" s="156"/>
      <c r="ER26" s="156"/>
      <c r="ES26" s="156"/>
      <c r="ET26" s="156"/>
      <c r="EU26" s="156"/>
      <c r="EV26" s="156"/>
      <c r="EW26" s="156"/>
      <c r="EX26" s="156"/>
      <c r="EY26" s="156"/>
      <c r="EZ26" s="156"/>
      <c r="FA26" s="156"/>
      <c r="FB26" s="156"/>
      <c r="FC26" s="156"/>
      <c r="FD26" s="156"/>
      <c r="FE26" s="156"/>
      <c r="FF26" s="156"/>
      <c r="FG26" s="156"/>
      <c r="FH26" s="156"/>
      <c r="FI26" s="156"/>
      <c r="FJ26" s="156"/>
      <c r="FK26" s="156"/>
      <c r="FL26" s="156"/>
      <c r="FM26" s="156"/>
      <c r="FN26" s="156"/>
      <c r="FO26" s="156"/>
      <c r="FP26" s="156"/>
      <c r="FQ26" s="156"/>
      <c r="FR26" s="156"/>
      <c r="FS26" s="156"/>
      <c r="FT26" s="156"/>
      <c r="FU26" s="156"/>
      <c r="FV26" s="156"/>
      <c r="FW26" s="156"/>
      <c r="FX26" s="156"/>
      <c r="FY26" s="156"/>
      <c r="FZ26" s="156"/>
      <c r="GA26" s="156"/>
      <c r="GB26" s="156"/>
      <c r="GC26" s="156"/>
      <c r="GD26" s="156"/>
      <c r="GE26" s="156"/>
    </row>
    <row r="27" spans="1:187" s="149" customFormat="1" ht="13.5" customHeight="1" x14ac:dyDescent="0.2">
      <c r="A27" s="143" t="s">
        <v>43</v>
      </c>
      <c r="B27" s="146" t="s">
        <v>121</v>
      </c>
      <c r="C27" s="20">
        <v>0.398148865500769</v>
      </c>
      <c r="D27" s="20">
        <v>0.39757028526177601</v>
      </c>
      <c r="E27" s="20">
        <v>0.38614213152905702</v>
      </c>
      <c r="F27" s="20">
        <v>0.385215299031896</v>
      </c>
      <c r="G27" s="20">
        <v>0.38417453029541299</v>
      </c>
      <c r="H27" s="20">
        <v>0.39025022232378215</v>
      </c>
      <c r="I27" s="20">
        <v>6.2468036884477801E-3</v>
      </c>
      <c r="J27" s="20">
        <v>0.372870383567107</v>
      </c>
      <c r="K27" s="20">
        <v>0.37227160277124899</v>
      </c>
      <c r="L27" s="20">
        <v>0.37161543406076097</v>
      </c>
      <c r="M27" s="20">
        <v>0.37083575084826498</v>
      </c>
      <c r="N27" s="20">
        <v>0.37576893413310197</v>
      </c>
      <c r="O27" s="20">
        <v>0.37651484497661702</v>
      </c>
      <c r="P27" s="20">
        <v>0.3733128250595168</v>
      </c>
      <c r="Q27" s="20">
        <v>2.1048489458609437E-3</v>
      </c>
      <c r="R27" s="20">
        <v>0.38705809317482198</v>
      </c>
      <c r="S27" s="20">
        <v>0.38642578897593599</v>
      </c>
      <c r="T27" s="20">
        <v>0.38726394030934402</v>
      </c>
      <c r="U27" s="20">
        <v>0.38484934321350001</v>
      </c>
      <c r="V27" s="20">
        <v>0.38587677984151098</v>
      </c>
      <c r="W27" s="20">
        <v>0.386327350903651</v>
      </c>
      <c r="X27" s="20">
        <v>0.38630021606979398</v>
      </c>
      <c r="Y27" s="20">
        <v>7.9623878900956439E-4</v>
      </c>
      <c r="Z27" s="20">
        <v>0.388621934891826</v>
      </c>
      <c r="AA27" s="20">
        <v>0.38874639516274601</v>
      </c>
      <c r="AB27" s="20">
        <v>0.38905172063533799</v>
      </c>
      <c r="AC27" s="20">
        <v>0.39072675035682303</v>
      </c>
      <c r="AD27" s="20">
        <v>0.39050636719229098</v>
      </c>
      <c r="AE27" s="20">
        <v>0.39012685156818</v>
      </c>
      <c r="AF27" s="20">
        <v>0.38963000330120073</v>
      </c>
      <c r="AG27" s="20">
        <v>8.5138143390446662E-4</v>
      </c>
      <c r="AH27" s="20">
        <v>0.372196586576932</v>
      </c>
      <c r="AI27" s="20">
        <v>0.37292894012236499</v>
      </c>
      <c r="AJ27" s="20">
        <v>0.37143694300282998</v>
      </c>
      <c r="AK27" s="20">
        <v>0.37095768050924699</v>
      </c>
      <c r="AL27" s="20">
        <v>0.37188003755284349</v>
      </c>
      <c r="AM27" s="20">
        <v>7.4957907873751922E-4</v>
      </c>
      <c r="AN27" s="20">
        <v>0.36253744077718802</v>
      </c>
      <c r="AO27" s="20">
        <v>0.363203682395903</v>
      </c>
      <c r="AP27" s="20">
        <v>0.36363951047787402</v>
      </c>
      <c r="AQ27" s="20">
        <v>0.36503726259698999</v>
      </c>
      <c r="AR27" s="20">
        <v>0.36568878220020001</v>
      </c>
      <c r="AS27" s="20">
        <v>0.36402133568963102</v>
      </c>
      <c r="AT27" s="20">
        <v>1.1686553691278212E-3</v>
      </c>
      <c r="AU27" s="20">
        <v>0.38726173084196802</v>
      </c>
      <c r="AV27" s="20">
        <v>0.38811941709602898</v>
      </c>
      <c r="AW27" s="20">
        <v>0.38922973994591498</v>
      </c>
      <c r="AX27" s="20">
        <v>0.38820362929463736</v>
      </c>
      <c r="AY27" s="20">
        <v>8.0564000608227091E-4</v>
      </c>
      <c r="AZ27" s="20">
        <v>0.38816780195482498</v>
      </c>
      <c r="BA27" s="20">
        <v>0.38805996322685099</v>
      </c>
      <c r="BB27" s="20">
        <v>0.38577723373464001</v>
      </c>
      <c r="BC27" s="20">
        <v>0.38665346983665999</v>
      </c>
      <c r="BD27" s="20">
        <v>0.388334935974461</v>
      </c>
      <c r="BE27" s="20">
        <v>0.38661332772034002</v>
      </c>
      <c r="BF27" s="20">
        <v>0.38726778874129614</v>
      </c>
      <c r="BG27" s="20">
        <v>9.6642197389425048E-4</v>
      </c>
      <c r="BH27" s="20">
        <v>0.387089106794268</v>
      </c>
      <c r="BI27" s="20">
        <v>0.38897848151330899</v>
      </c>
      <c r="BJ27" s="20">
        <v>0.38578701790764203</v>
      </c>
      <c r="BK27" s="20">
        <v>0.38728486873840628</v>
      </c>
      <c r="BL27" s="20">
        <v>1.3102422271355821E-3</v>
      </c>
      <c r="BM27" s="20">
        <v>0.419514501908899</v>
      </c>
      <c r="BN27" s="20">
        <v>0.41908886818137803</v>
      </c>
      <c r="BO27" s="20">
        <v>0.41997259353201899</v>
      </c>
      <c r="BP27" s="20">
        <v>0.45125100717204097</v>
      </c>
      <c r="BQ27" s="20">
        <v>0.449688889423144</v>
      </c>
      <c r="BR27" s="20">
        <v>0.44290828138319999</v>
      </c>
      <c r="BS27" s="20">
        <v>0.43373735693344684</v>
      </c>
      <c r="BT27" s="20">
        <v>1.4443116745696042E-2</v>
      </c>
      <c r="BU27" s="20">
        <v>0.72190653809487704</v>
      </c>
      <c r="BV27" s="20">
        <v>0.74607616194556203</v>
      </c>
      <c r="BW27" s="20">
        <v>0.71078309837264297</v>
      </c>
      <c r="BX27" s="20">
        <v>0.59721832678561304</v>
      </c>
      <c r="BY27" s="20">
        <v>0.58151976918821602</v>
      </c>
      <c r="BZ27" s="20">
        <v>0.57888190457978395</v>
      </c>
      <c r="CA27" s="20">
        <v>0.65606429982778247</v>
      </c>
      <c r="CB27" s="20">
        <v>7.1190285273454848E-2</v>
      </c>
      <c r="CC27" s="20">
        <v>0.45862147932681202</v>
      </c>
      <c r="CD27" s="20">
        <v>0.46261956689783401</v>
      </c>
      <c r="CE27" s="20">
        <v>0.46634247505846299</v>
      </c>
      <c r="CF27" s="20">
        <v>0.489899091847387</v>
      </c>
      <c r="CG27" s="20">
        <v>0.48598881509397901</v>
      </c>
      <c r="CH27" s="20">
        <v>0.49171098126933299</v>
      </c>
      <c r="CI27" s="20">
        <v>0.47586373491563466</v>
      </c>
      <c r="CJ27" s="20">
        <v>1.3625964573540003E-2</v>
      </c>
      <c r="CK27" s="20">
        <v>0.47957007645465199</v>
      </c>
      <c r="CL27" s="20">
        <v>0.47453560347900098</v>
      </c>
      <c r="CM27" s="20">
        <v>0.47964616695914702</v>
      </c>
      <c r="CN27" s="20">
        <v>0.47741945584617501</v>
      </c>
      <c r="CO27" s="20">
        <v>0.46436036859053798</v>
      </c>
      <c r="CP27" s="20">
        <v>0.46902795022266502</v>
      </c>
      <c r="CQ27" s="20">
        <v>0.47409327025869635</v>
      </c>
      <c r="CR27" s="20">
        <v>5.6638632143253959E-3</v>
      </c>
      <c r="CS27" s="20">
        <v>0.527175786493986</v>
      </c>
      <c r="CT27" s="20">
        <v>0.52796418337512296</v>
      </c>
      <c r="CU27" s="20">
        <v>0.52467084559974897</v>
      </c>
      <c r="CV27" s="20">
        <v>0.49516272151833002</v>
      </c>
      <c r="CW27" s="20">
        <v>0.518743384246797</v>
      </c>
      <c r="CX27" s="20">
        <v>1.3668494769247509E-2</v>
      </c>
      <c r="CY27" s="20"/>
      <c r="CZ27" s="20"/>
      <c r="DA27" s="20"/>
      <c r="DB27" s="20"/>
      <c r="DC27" s="20"/>
      <c r="DD27" s="20"/>
      <c r="DE27" s="20"/>
      <c r="DF27" s="20"/>
      <c r="DG27" s="20"/>
      <c r="DH27" s="20"/>
      <c r="DI27" s="20"/>
      <c r="DJ27" s="20"/>
      <c r="DK27" s="20"/>
      <c r="DL27" s="20"/>
      <c r="DM27" s="20"/>
      <c r="DN27" s="20"/>
      <c r="DO27" s="20"/>
      <c r="DP27" s="20"/>
      <c r="DQ27" s="20"/>
      <c r="DR27" s="20"/>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c r="GB27" s="20"/>
      <c r="GC27" s="20"/>
      <c r="GD27" s="20"/>
      <c r="GE27" s="20"/>
    </row>
    <row r="28" spans="1:187" s="20" customFormat="1" ht="13.5" customHeight="1" x14ac:dyDescent="0.2">
      <c r="A28" s="143" t="s">
        <v>74</v>
      </c>
      <c r="B28" s="146" t="s">
        <v>123</v>
      </c>
      <c r="C28" s="20">
        <v>3.9338996546350799E-2</v>
      </c>
      <c r="D28" s="20">
        <v>4.2642416124449897E-2</v>
      </c>
      <c r="E28" s="20">
        <v>4.9368308559277603E-2</v>
      </c>
      <c r="F28" s="20">
        <v>5.4305080349417799E-2</v>
      </c>
      <c r="G28" s="20">
        <v>5.9914659549292502E-2</v>
      </c>
      <c r="H28" s="20">
        <v>4.9113892225757724E-2</v>
      </c>
      <c r="I28" s="20">
        <v>7.4979773946873603E-3</v>
      </c>
      <c r="J28" s="20">
        <v>5.4961910855118597E-2</v>
      </c>
      <c r="K28" s="20">
        <v>5.7798349736763198E-2</v>
      </c>
      <c r="L28" s="20">
        <v>6.0202477255035899E-2</v>
      </c>
      <c r="M28" s="20">
        <v>5.6283397798240202E-2</v>
      </c>
      <c r="N28" s="20">
        <v>4.9930372893576901E-2</v>
      </c>
      <c r="O28" s="20">
        <v>4.9018700659592102E-2</v>
      </c>
      <c r="P28" s="20">
        <v>5.4699201533054485E-2</v>
      </c>
      <c r="Q28" s="20">
        <v>4.0307003945000523E-3</v>
      </c>
      <c r="R28" s="20">
        <v>4.3823321720344602E-2</v>
      </c>
      <c r="S28" s="20">
        <v>4.6979484395023703E-2</v>
      </c>
      <c r="T28" s="20">
        <v>4.6577365328399303E-2</v>
      </c>
      <c r="U28" s="20">
        <v>3.8205866559127701E-2</v>
      </c>
      <c r="V28" s="20">
        <v>3.9615980300920499E-2</v>
      </c>
      <c r="W28" s="20">
        <v>4.2159874515925802E-2</v>
      </c>
      <c r="X28" s="20">
        <v>4.2893648803290274E-2</v>
      </c>
      <c r="Y28" s="20">
        <v>3.2757937851674813E-3</v>
      </c>
      <c r="Z28" s="20">
        <v>4.0537295792803303E-2</v>
      </c>
      <c r="AA28" s="20">
        <v>4.1016169071981599E-2</v>
      </c>
      <c r="AB28" s="20">
        <v>4.3492005299381797E-2</v>
      </c>
      <c r="AC28" s="20">
        <v>4.7521108680839003E-2</v>
      </c>
      <c r="AD28" s="20">
        <v>4.7367759264795403E-2</v>
      </c>
      <c r="AE28" s="20">
        <v>4.9696658783330398E-2</v>
      </c>
      <c r="AF28" s="20">
        <v>4.4938499482188587E-2</v>
      </c>
      <c r="AG28" s="20">
        <v>3.4655174813817248E-3</v>
      </c>
      <c r="AH28" s="20">
        <v>1.5059962360207299E-2</v>
      </c>
      <c r="AI28" s="20">
        <v>1.30750421112491E-2</v>
      </c>
      <c r="AJ28" s="20">
        <v>1.83669021217347E-2</v>
      </c>
      <c r="AK28" s="20">
        <v>1.8764044468532401E-2</v>
      </c>
      <c r="AL28" s="20">
        <v>1.6316487765430876E-2</v>
      </c>
      <c r="AM28" s="20">
        <v>2.360114344180183E-3</v>
      </c>
      <c r="AN28" s="20">
        <v>1.55206181779859E-2</v>
      </c>
      <c r="AO28" s="20">
        <v>1.51119374087076E-2</v>
      </c>
      <c r="AP28" s="20">
        <v>1.46051575918451E-2</v>
      </c>
      <c r="AQ28" s="20">
        <v>1.5478911609253999E-2</v>
      </c>
      <c r="AR28" s="20">
        <v>1.5102941305125499E-2</v>
      </c>
      <c r="AS28" s="20">
        <v>1.5163913218583619E-2</v>
      </c>
      <c r="AT28" s="20">
        <v>3.3017853462697451E-4</v>
      </c>
      <c r="AU28" s="20">
        <v>3.6290818904839102E-2</v>
      </c>
      <c r="AV28" s="20">
        <v>3.5454526218724303E-2</v>
      </c>
      <c r="AW28" s="20">
        <v>3.5514471544554199E-2</v>
      </c>
      <c r="AX28" s="20">
        <v>3.5753272222705863E-2</v>
      </c>
      <c r="AY28" s="20">
        <v>3.8088991158999319E-4</v>
      </c>
      <c r="AZ28" s="20">
        <v>1.3538431745800199E-2</v>
      </c>
      <c r="BA28" s="20">
        <v>1.43814232565061E-2</v>
      </c>
      <c r="BB28" s="20">
        <v>1.6190819559413799E-2</v>
      </c>
      <c r="BC28" s="20">
        <v>1.89570979583389E-2</v>
      </c>
      <c r="BD28" s="20">
        <v>1.5861292522807598E-2</v>
      </c>
      <c r="BE28" s="20">
        <v>1.8833609037948298E-2</v>
      </c>
      <c r="BF28" s="20">
        <v>1.6293779013469151E-2</v>
      </c>
      <c r="BG28" s="20">
        <v>2.0408614470272296E-3</v>
      </c>
      <c r="BH28" s="20">
        <v>1.9855703251965701E-2</v>
      </c>
      <c r="BI28" s="20">
        <v>1.6702743897078799E-2</v>
      </c>
      <c r="BJ28" s="20">
        <v>1.55642561510555E-2</v>
      </c>
      <c r="BK28" s="20">
        <v>1.7374234433366668E-2</v>
      </c>
      <c r="BL28" s="20">
        <v>1.815177532221163E-3</v>
      </c>
      <c r="BM28" s="20">
        <v>-2.73383699467156E-2</v>
      </c>
      <c r="BN28" s="20">
        <v>-2.6608006731538601E-2</v>
      </c>
      <c r="BO28" s="20">
        <v>-2.90664015145576E-2</v>
      </c>
      <c r="BP28" s="20">
        <v>-8.0038570398666894E-2</v>
      </c>
      <c r="BQ28" s="20">
        <v>-7.6813175114988294E-2</v>
      </c>
      <c r="BR28" s="20">
        <v>-6.7656479966164002E-2</v>
      </c>
      <c r="BS28" s="20">
        <v>-5.1253500612105173E-2</v>
      </c>
      <c r="BT28" s="20">
        <v>2.3883523416518566E-2</v>
      </c>
      <c r="BU28" s="20">
        <v>-0.32666603520033699</v>
      </c>
      <c r="BV28" s="20">
        <v>-0.34263787101426901</v>
      </c>
      <c r="BW28" s="20">
        <v>-0.31663087126758299</v>
      </c>
      <c r="BX28" s="20">
        <v>-0.23616728191946099</v>
      </c>
      <c r="BY28" s="20">
        <v>-0.222924485279127</v>
      </c>
      <c r="BZ28" s="20">
        <v>-0.220026629560099</v>
      </c>
      <c r="CA28" s="20">
        <v>-0.27750886237347933</v>
      </c>
      <c r="CB28" s="20">
        <v>5.1931901841414788E-2</v>
      </c>
      <c r="CC28" s="20">
        <v>0.12176882756912499</v>
      </c>
      <c r="CD28" s="20">
        <v>0.130556911435007</v>
      </c>
      <c r="CE28" s="20">
        <v>0.1350237328652</v>
      </c>
      <c r="CF28" s="20">
        <v>3.13726442740958E-2</v>
      </c>
      <c r="CG28" s="20">
        <v>4.6218349098749299E-2</v>
      </c>
      <c r="CH28" s="20">
        <v>4.6249251710231802E-2</v>
      </c>
      <c r="CI28" s="20">
        <v>8.5198286158734815E-2</v>
      </c>
      <c r="CJ28" s="20">
        <v>4.4367869431728907E-2</v>
      </c>
      <c r="CK28" s="20">
        <v>-6.1222834335958001E-2</v>
      </c>
      <c r="CL28" s="20">
        <v>-5.2784435276141801E-2</v>
      </c>
      <c r="CM28" s="20">
        <v>-6.0615413208164201E-2</v>
      </c>
      <c r="CN28" s="20">
        <v>-5.9978888977941201E-2</v>
      </c>
      <c r="CO28" s="20">
        <v>-3.3664733740698102E-2</v>
      </c>
      <c r="CP28" s="20">
        <v>-4.1269413597330003E-2</v>
      </c>
      <c r="CQ28" s="20">
        <v>-5.1589286522705551E-2</v>
      </c>
      <c r="CR28" s="20">
        <v>1.0597793685030074E-2</v>
      </c>
      <c r="CS28" s="20">
        <v>-0.106594626562193</v>
      </c>
      <c r="CT28" s="20">
        <v>-0.10542861142479</v>
      </c>
      <c r="CU28" s="20">
        <v>-9.8598275295330703E-2</v>
      </c>
      <c r="CV28" s="20">
        <v>-6.5359642578271898E-2</v>
      </c>
      <c r="CW28" s="20">
        <v>-9.399528896514639E-2</v>
      </c>
      <c r="CX28" s="20">
        <v>1.6812583810203955E-2</v>
      </c>
    </row>
    <row r="29" spans="1:187" s="152" customFormat="1" ht="13.5" customHeight="1" x14ac:dyDescent="0.2">
      <c r="A29" s="148"/>
      <c r="B29" s="16" t="s">
        <v>124</v>
      </c>
      <c r="C29" s="152">
        <v>0.99403859340527001</v>
      </c>
      <c r="D29" s="152">
        <v>0.99502228846404905</v>
      </c>
      <c r="E29" s="152">
        <v>0.97343847482256596</v>
      </c>
      <c r="F29" s="152">
        <v>0.97348888148027801</v>
      </c>
      <c r="G29" s="152">
        <v>0.97465525560837996</v>
      </c>
      <c r="H29" s="152">
        <v>0.98212869875610864</v>
      </c>
      <c r="I29" s="152">
        <v>1.014010880777935E-2</v>
      </c>
      <c r="J29" s="152">
        <v>0.96845267597930296</v>
      </c>
      <c r="K29" s="152">
        <v>0.97139702735480504</v>
      </c>
      <c r="L29" s="152">
        <v>0.97505010916954704</v>
      </c>
      <c r="M29" s="152">
        <v>0.96867353659837796</v>
      </c>
      <c r="N29" s="152">
        <v>0.978895938426388</v>
      </c>
      <c r="O29" s="152">
        <v>0.98583368684096795</v>
      </c>
      <c r="P29" s="152">
        <v>0.97471716239489814</v>
      </c>
      <c r="Q29" s="152">
        <v>6.1636385079508254E-3</v>
      </c>
      <c r="R29" s="152">
        <v>0.97037631000035895</v>
      </c>
      <c r="S29" s="152">
        <v>0.97002340869735304</v>
      </c>
      <c r="T29" s="152">
        <v>0.97078438409170098</v>
      </c>
      <c r="U29" s="152">
        <v>0.96894643772192202</v>
      </c>
      <c r="V29" s="152">
        <v>0.97026579988080297</v>
      </c>
      <c r="W29" s="152">
        <v>0.97220831560628995</v>
      </c>
      <c r="X29" s="152">
        <v>0.97043410933307139</v>
      </c>
      <c r="Y29" s="152">
        <v>9.7331144174969729E-4</v>
      </c>
      <c r="Z29" s="152">
        <v>0.96916197370311097</v>
      </c>
      <c r="AA29" s="152">
        <v>0.969642674402444</v>
      </c>
      <c r="AB29" s="152">
        <v>0.97135744038641902</v>
      </c>
      <c r="AC29" s="152">
        <v>0.97194210376198897</v>
      </c>
      <c r="AD29" s="152">
        <v>0.971895354381202</v>
      </c>
      <c r="AE29" s="152">
        <v>0.97253307152984803</v>
      </c>
      <c r="AF29" s="152">
        <v>0.9710887696941688</v>
      </c>
      <c r="AG29" s="152">
        <v>1.2477101697365941E-3</v>
      </c>
      <c r="AH29" s="152">
        <v>0.95031055969170797</v>
      </c>
      <c r="AI29" s="152">
        <v>0.95036234963639099</v>
      </c>
      <c r="AJ29" s="152">
        <v>0.94852732578768195</v>
      </c>
      <c r="AK29" s="152">
        <v>0.94837547103854503</v>
      </c>
      <c r="AL29" s="152">
        <v>0.94939392653858146</v>
      </c>
      <c r="AM29" s="152">
        <v>9.4423356496098278E-4</v>
      </c>
      <c r="AN29" s="152">
        <v>0.94040136224299598</v>
      </c>
      <c r="AO29" s="152">
        <v>0.94098627196448603</v>
      </c>
      <c r="AP29" s="152">
        <v>0.94018678918577703</v>
      </c>
      <c r="AQ29" s="152">
        <v>0.93951994581234399</v>
      </c>
      <c r="AR29" s="152">
        <v>0.93994292528757195</v>
      </c>
      <c r="AS29" s="152">
        <v>0.940207458898635</v>
      </c>
      <c r="AT29" s="152">
        <v>4.8728386197938628E-4</v>
      </c>
      <c r="AU29" s="152">
        <v>0.96823394086117898</v>
      </c>
      <c r="AV29" s="152">
        <v>0.96957452647111197</v>
      </c>
      <c r="AW29" s="152">
        <v>0.96998923177020802</v>
      </c>
      <c r="AX29" s="152">
        <v>0.96926589970083299</v>
      </c>
      <c r="AY29" s="152">
        <v>7.4908807062526634E-4</v>
      </c>
      <c r="AZ29" s="152">
        <v>0.95960232970710602</v>
      </c>
      <c r="BA29" s="152">
        <v>0.95942605930814495</v>
      </c>
      <c r="BB29" s="152">
        <v>0.96072340146021795</v>
      </c>
      <c r="BC29" s="152">
        <v>0.96202758651232101</v>
      </c>
      <c r="BD29" s="152">
        <v>0.96408827042942802</v>
      </c>
      <c r="BE29" s="152">
        <v>0.96002771831305</v>
      </c>
      <c r="BF29" s="152">
        <v>0.96098256095504464</v>
      </c>
      <c r="BG29" s="152">
        <v>1.6352437914040644E-3</v>
      </c>
      <c r="BH29" s="152">
        <v>0.96436150084336802</v>
      </c>
      <c r="BI29" s="152">
        <v>0.96751905355748102</v>
      </c>
      <c r="BJ29" s="152">
        <v>0.96657284612572403</v>
      </c>
      <c r="BK29" s="152">
        <v>0.96615113350885773</v>
      </c>
      <c r="BL29" s="152">
        <v>1.3231064290824027E-3</v>
      </c>
      <c r="BM29" s="152">
        <v>1.0021148465686001</v>
      </c>
      <c r="BN29" s="152">
        <v>1.0040467244821101</v>
      </c>
      <c r="BO29" s="152">
        <v>1.0039253852393599</v>
      </c>
      <c r="BP29" s="152">
        <v>1.0874316792518901</v>
      </c>
      <c r="BQ29" s="152">
        <v>1.0849363469003399</v>
      </c>
      <c r="BR29" s="152">
        <v>1.0669249723121299</v>
      </c>
      <c r="BS29" s="152">
        <v>1.0415633257924048</v>
      </c>
      <c r="BT29" s="152">
        <v>3.8748398632128978E-2</v>
      </c>
      <c r="BU29" s="152">
        <v>1.85555584563234</v>
      </c>
      <c r="BV29" s="152">
        <v>1.9101945639706599</v>
      </c>
      <c r="BW29" s="152">
        <v>1.8476636973918901</v>
      </c>
      <c r="BX29" s="152">
        <v>1.59405977541431</v>
      </c>
      <c r="BY29" s="152">
        <v>1.5244285938300199</v>
      </c>
      <c r="BZ29" s="152">
        <v>1.5289641709902999</v>
      </c>
      <c r="CA29" s="152">
        <v>1.71014444120492</v>
      </c>
      <c r="CB29" s="152">
        <v>0.16374186488255296</v>
      </c>
      <c r="CC29" s="152">
        <v>1.09500924671456</v>
      </c>
      <c r="CD29" s="152">
        <v>1.10941573335035</v>
      </c>
      <c r="CE29" s="152">
        <v>1.11845165313189</v>
      </c>
      <c r="CF29" s="152">
        <v>1.1530268085808999</v>
      </c>
      <c r="CG29" s="152">
        <v>1.1441765544846201</v>
      </c>
      <c r="CH29" s="152">
        <v>1.1604697739396199</v>
      </c>
      <c r="CI29" s="152">
        <v>1.13009162836699</v>
      </c>
      <c r="CJ29" s="152">
        <v>2.3947840975180247E-2</v>
      </c>
      <c r="CK29" s="152">
        <v>1.1295199694965901</v>
      </c>
      <c r="CL29" s="152">
        <v>1.11283117519935</v>
      </c>
      <c r="CM29" s="152">
        <v>1.1228427278053601</v>
      </c>
      <c r="CN29" s="152">
        <v>1.1336369536283899</v>
      </c>
      <c r="CO29" s="152">
        <v>1.0826687449993999</v>
      </c>
      <c r="CP29" s="152">
        <v>1.1011846470904401</v>
      </c>
      <c r="CQ29" s="152">
        <v>1.1137807030365883</v>
      </c>
      <c r="CR29" s="152">
        <v>1.7567164685823897E-2</v>
      </c>
      <c r="CS29" s="152">
        <v>1.28360987946717</v>
      </c>
      <c r="CT29" s="152">
        <v>1.28701268022994</v>
      </c>
      <c r="CU29" s="152">
        <v>1.2720963664709199</v>
      </c>
      <c r="CV29" s="152">
        <v>1.1670554050408499</v>
      </c>
      <c r="CW29" s="152">
        <v>1.25244358280222</v>
      </c>
      <c r="CX29" s="152">
        <v>4.9607795133705862E-2</v>
      </c>
    </row>
    <row r="30" spans="1:187" s="156" customFormat="1" ht="13.5" customHeight="1" x14ac:dyDescent="0.2">
      <c r="A30" s="154" t="s">
        <v>42</v>
      </c>
      <c r="B30" s="17" t="s">
        <v>73</v>
      </c>
      <c r="C30" s="155" t="s">
        <v>217</v>
      </c>
      <c r="D30" s="155" t="s">
        <v>217</v>
      </c>
      <c r="E30" s="156" t="s">
        <v>217</v>
      </c>
      <c r="F30" s="155" t="s">
        <v>217</v>
      </c>
      <c r="G30" s="155" t="s">
        <v>217</v>
      </c>
      <c r="H30" s="155"/>
      <c r="I30" s="155"/>
      <c r="J30" s="156" t="s">
        <v>217</v>
      </c>
      <c r="K30" s="155" t="s">
        <v>217</v>
      </c>
      <c r="L30" s="155" t="s">
        <v>217</v>
      </c>
      <c r="M30" s="155" t="s">
        <v>217</v>
      </c>
      <c r="N30" s="155" t="s">
        <v>217</v>
      </c>
      <c r="O30" s="155" t="s">
        <v>217</v>
      </c>
      <c r="P30" s="155"/>
      <c r="Q30" s="155"/>
      <c r="R30" s="155" t="s">
        <v>217</v>
      </c>
      <c r="S30" s="155" t="s">
        <v>217</v>
      </c>
      <c r="T30" s="155" t="s">
        <v>217</v>
      </c>
      <c r="U30" s="155" t="s">
        <v>217</v>
      </c>
      <c r="V30" s="155" t="s">
        <v>217</v>
      </c>
      <c r="W30" s="155" t="s">
        <v>217</v>
      </c>
      <c r="X30" s="155"/>
      <c r="Y30" s="155"/>
      <c r="Z30" s="155" t="s">
        <v>217</v>
      </c>
      <c r="AA30" s="155" t="s">
        <v>217</v>
      </c>
      <c r="AB30" s="155" t="s">
        <v>217</v>
      </c>
      <c r="AC30" s="155" t="s">
        <v>217</v>
      </c>
      <c r="AD30" s="155" t="s">
        <v>217</v>
      </c>
      <c r="AE30" s="155" t="s">
        <v>217</v>
      </c>
      <c r="AF30" s="155"/>
      <c r="AG30" s="155"/>
      <c r="AH30" s="155" t="s">
        <v>217</v>
      </c>
      <c r="AI30" s="155" t="s">
        <v>217</v>
      </c>
      <c r="AJ30" s="155" t="s">
        <v>217</v>
      </c>
      <c r="AK30" s="155" t="s">
        <v>217</v>
      </c>
      <c r="AL30" s="155"/>
      <c r="AM30" s="155"/>
      <c r="AN30" s="155" t="s">
        <v>217</v>
      </c>
      <c r="AO30" s="155" t="s">
        <v>217</v>
      </c>
      <c r="AP30" s="155" t="s">
        <v>217</v>
      </c>
      <c r="AQ30" s="155" t="s">
        <v>217</v>
      </c>
      <c r="AR30" s="155" t="s">
        <v>217</v>
      </c>
      <c r="AS30" s="155"/>
      <c r="AT30" s="155"/>
      <c r="AU30" s="155" t="s">
        <v>217</v>
      </c>
      <c r="AV30" s="155" t="s">
        <v>217</v>
      </c>
      <c r="AW30" s="155" t="s">
        <v>217</v>
      </c>
      <c r="AX30" s="155"/>
      <c r="AY30" s="155"/>
      <c r="AZ30" s="155" t="s">
        <v>217</v>
      </c>
      <c r="BA30" s="155" t="s">
        <v>217</v>
      </c>
      <c r="BB30" s="155" t="s">
        <v>217</v>
      </c>
      <c r="BC30" s="155" t="s">
        <v>217</v>
      </c>
      <c r="BD30" s="155" t="s">
        <v>217</v>
      </c>
      <c r="BE30" s="155" t="s">
        <v>217</v>
      </c>
      <c r="BF30" s="155"/>
      <c r="BG30" s="155"/>
      <c r="BH30" s="155" t="s">
        <v>217</v>
      </c>
      <c r="BI30" s="155" t="s">
        <v>217</v>
      </c>
      <c r="BJ30" s="155" t="s">
        <v>217</v>
      </c>
      <c r="BK30" s="155"/>
      <c r="BL30" s="155"/>
      <c r="BM30" s="155" t="s">
        <v>217</v>
      </c>
      <c r="BN30" s="155" t="s">
        <v>217</v>
      </c>
      <c r="BO30" s="155" t="s">
        <v>217</v>
      </c>
      <c r="BP30" s="155" t="s">
        <v>217</v>
      </c>
      <c r="BQ30" s="155" t="s">
        <v>217</v>
      </c>
      <c r="BR30" s="155" t="s">
        <v>217</v>
      </c>
      <c r="BS30" s="155"/>
      <c r="BT30" s="155"/>
      <c r="BU30" s="155" t="s">
        <v>217</v>
      </c>
      <c r="BV30" s="155" t="s">
        <v>217</v>
      </c>
      <c r="BW30" s="155" t="s">
        <v>217</v>
      </c>
      <c r="BX30" s="155" t="s">
        <v>217</v>
      </c>
      <c r="BY30" s="155" t="s">
        <v>217</v>
      </c>
      <c r="BZ30" s="155" t="s">
        <v>217</v>
      </c>
      <c r="CA30" s="155"/>
      <c r="CB30" s="155"/>
      <c r="CC30" s="155" t="s">
        <v>217</v>
      </c>
      <c r="CD30" s="155" t="s">
        <v>217</v>
      </c>
      <c r="CE30" s="155" t="s">
        <v>217</v>
      </c>
      <c r="CF30" s="155" t="s">
        <v>217</v>
      </c>
      <c r="CG30" s="155" t="s">
        <v>217</v>
      </c>
      <c r="CH30" s="155" t="s">
        <v>217</v>
      </c>
      <c r="CI30" s="155"/>
      <c r="CJ30" s="155"/>
      <c r="CK30" s="155" t="s">
        <v>217</v>
      </c>
      <c r="CL30" s="155" t="s">
        <v>217</v>
      </c>
      <c r="CM30" s="155" t="s">
        <v>217</v>
      </c>
      <c r="CN30" s="155" t="s">
        <v>217</v>
      </c>
      <c r="CO30" s="155" t="s">
        <v>217</v>
      </c>
      <c r="CP30" s="155" t="s">
        <v>217</v>
      </c>
      <c r="CQ30" s="155"/>
      <c r="CR30" s="155"/>
      <c r="CS30" s="155" t="s">
        <v>217</v>
      </c>
      <c r="CT30" s="155" t="s">
        <v>217</v>
      </c>
      <c r="CU30" s="155" t="s">
        <v>217</v>
      </c>
      <c r="CV30" s="155" t="s">
        <v>217</v>
      </c>
      <c r="CW30" s="155"/>
      <c r="CX30" s="155"/>
      <c r="CY30" s="155"/>
      <c r="CZ30" s="155"/>
      <c r="DA30" s="155"/>
      <c r="DB30" s="155"/>
      <c r="DC30" s="155"/>
      <c r="DE30" s="155"/>
      <c r="DF30" s="155"/>
      <c r="DG30" s="155"/>
      <c r="DH30" s="155"/>
      <c r="DI30" s="155"/>
      <c r="DJ30" s="155"/>
      <c r="DK30" s="155"/>
      <c r="DL30" s="155"/>
      <c r="DM30" s="155"/>
      <c r="DN30" s="155"/>
      <c r="DO30" s="155"/>
      <c r="DQ30" s="155"/>
      <c r="DR30" s="155"/>
      <c r="DS30" s="155"/>
      <c r="DT30" s="155"/>
      <c r="DU30" s="155"/>
      <c r="DV30" s="155"/>
      <c r="DW30" s="155"/>
      <c r="DX30" s="155"/>
      <c r="DY30" s="155"/>
      <c r="DZ30" s="155"/>
      <c r="EA30" s="155"/>
      <c r="EB30" s="155"/>
      <c r="EC30" s="155"/>
      <c r="ED30" s="155"/>
      <c r="EE30" s="155"/>
      <c r="EF30" s="155"/>
      <c r="EG30" s="155"/>
      <c r="EH30" s="155"/>
      <c r="EI30" s="155"/>
      <c r="EJ30" s="155"/>
      <c r="EK30" s="155"/>
      <c r="EM30" s="155"/>
      <c r="EN30" s="155"/>
      <c r="EO30" s="155"/>
      <c r="EP30" s="155"/>
      <c r="EQ30" s="155"/>
      <c r="ER30" s="155"/>
      <c r="ES30" s="155"/>
      <c r="ET30" s="155"/>
      <c r="EU30" s="155"/>
      <c r="EV30" s="155"/>
      <c r="EW30" s="155"/>
      <c r="EX30" s="155"/>
      <c r="EY30" s="155"/>
      <c r="EZ30" s="155"/>
      <c r="FA30" s="155"/>
      <c r="FB30" s="155"/>
      <c r="FC30" s="155"/>
      <c r="FD30" s="155"/>
      <c r="FE30" s="155"/>
      <c r="FF30" s="155"/>
      <c r="FG30" s="155"/>
      <c r="FH30" s="155"/>
      <c r="FI30" s="155"/>
      <c r="FJ30" s="155"/>
      <c r="FK30" s="155"/>
      <c r="FL30" s="155"/>
      <c r="FM30" s="155"/>
      <c r="FN30" s="155"/>
      <c r="FO30" s="155"/>
      <c r="FP30" s="155"/>
      <c r="FQ30" s="155"/>
      <c r="FR30" s="155"/>
      <c r="FS30" s="155"/>
      <c r="FT30" s="155"/>
      <c r="FU30" s="155"/>
      <c r="FV30" s="155"/>
      <c r="FW30" s="155"/>
      <c r="FX30" s="155"/>
      <c r="FY30" s="155"/>
      <c r="FZ30" s="155"/>
      <c r="GA30" s="155"/>
      <c r="GB30" s="155"/>
      <c r="GC30" s="155"/>
      <c r="GD30" s="155"/>
    </row>
    <row r="31" spans="1:187" s="20" customFormat="1" ht="13.5" customHeight="1" x14ac:dyDescent="0.2">
      <c r="A31" s="143" t="s">
        <v>43</v>
      </c>
      <c r="B31" s="146" t="s">
        <v>110</v>
      </c>
      <c r="C31" s="149" t="s">
        <v>218</v>
      </c>
      <c r="D31" s="149" t="s">
        <v>218</v>
      </c>
      <c r="E31" s="20" t="s">
        <v>218</v>
      </c>
      <c r="F31" s="149" t="s">
        <v>218</v>
      </c>
      <c r="G31" s="149" t="s">
        <v>218</v>
      </c>
      <c r="H31" s="149"/>
      <c r="I31" s="149"/>
      <c r="J31" s="20" t="s">
        <v>218</v>
      </c>
      <c r="K31" s="149" t="s">
        <v>218</v>
      </c>
      <c r="L31" s="149" t="s">
        <v>218</v>
      </c>
      <c r="M31" s="149" t="s">
        <v>218</v>
      </c>
      <c r="N31" s="149" t="s">
        <v>218</v>
      </c>
      <c r="O31" s="149" t="s">
        <v>218</v>
      </c>
      <c r="P31" s="149"/>
      <c r="Q31" s="149"/>
      <c r="R31" s="149" t="s">
        <v>218</v>
      </c>
      <c r="S31" s="149" t="s">
        <v>218</v>
      </c>
      <c r="T31" s="149" t="s">
        <v>218</v>
      </c>
      <c r="U31" s="149" t="s">
        <v>218</v>
      </c>
      <c r="V31" s="149" t="s">
        <v>218</v>
      </c>
      <c r="W31" s="149" t="s">
        <v>218</v>
      </c>
      <c r="X31" s="149"/>
      <c r="Y31" s="149"/>
      <c r="Z31" s="149" t="s">
        <v>218</v>
      </c>
      <c r="AA31" s="149" t="s">
        <v>218</v>
      </c>
      <c r="AB31" s="149" t="s">
        <v>218</v>
      </c>
      <c r="AC31" s="149" t="s">
        <v>218</v>
      </c>
      <c r="AD31" s="149" t="s">
        <v>218</v>
      </c>
      <c r="AE31" s="149" t="s">
        <v>218</v>
      </c>
      <c r="AF31" s="149"/>
      <c r="AG31" s="149"/>
      <c r="AH31" s="149" t="s">
        <v>218</v>
      </c>
      <c r="AI31" s="149" t="s">
        <v>218</v>
      </c>
      <c r="AJ31" s="149" t="s">
        <v>218</v>
      </c>
      <c r="AK31" s="149" t="s">
        <v>218</v>
      </c>
      <c r="AL31" s="149"/>
      <c r="AM31" s="149"/>
      <c r="AN31" s="149" t="s">
        <v>218</v>
      </c>
      <c r="AO31" s="149" t="s">
        <v>218</v>
      </c>
      <c r="AP31" s="149" t="s">
        <v>218</v>
      </c>
      <c r="AQ31" s="149" t="s">
        <v>218</v>
      </c>
      <c r="AR31" s="149" t="s">
        <v>218</v>
      </c>
      <c r="AS31" s="149"/>
      <c r="AT31" s="149"/>
      <c r="AU31" s="149" t="s">
        <v>218</v>
      </c>
      <c r="AV31" s="149" t="s">
        <v>218</v>
      </c>
      <c r="AW31" s="149" t="s">
        <v>218</v>
      </c>
      <c r="AX31" s="149"/>
      <c r="AY31" s="149"/>
      <c r="AZ31" s="149" t="s">
        <v>218</v>
      </c>
      <c r="BA31" s="149" t="s">
        <v>218</v>
      </c>
      <c r="BB31" s="149" t="s">
        <v>218</v>
      </c>
      <c r="BC31" s="149" t="s">
        <v>218</v>
      </c>
      <c r="BD31" s="149" t="s">
        <v>218</v>
      </c>
      <c r="BE31" s="149" t="s">
        <v>218</v>
      </c>
      <c r="BF31" s="149"/>
      <c r="BG31" s="149"/>
      <c r="BH31" s="149" t="s">
        <v>218</v>
      </c>
      <c r="BI31" s="149" t="s">
        <v>218</v>
      </c>
      <c r="BJ31" s="149" t="s">
        <v>218</v>
      </c>
      <c r="BK31" s="149"/>
      <c r="BL31" s="149"/>
      <c r="BM31" s="149" t="s">
        <v>218</v>
      </c>
      <c r="BN31" s="149" t="s">
        <v>218</v>
      </c>
      <c r="BO31" s="149" t="s">
        <v>218</v>
      </c>
      <c r="BP31" s="149" t="s">
        <v>218</v>
      </c>
      <c r="BQ31" s="149" t="s">
        <v>218</v>
      </c>
      <c r="BR31" s="149" t="s">
        <v>218</v>
      </c>
      <c r="BS31" s="149"/>
      <c r="BT31" s="149"/>
      <c r="BU31" s="149" t="s">
        <v>275</v>
      </c>
      <c r="BV31" s="149" t="s">
        <v>275</v>
      </c>
      <c r="BW31" s="149" t="s">
        <v>275</v>
      </c>
      <c r="BX31" s="149" t="s">
        <v>283</v>
      </c>
      <c r="BY31" s="149" t="s">
        <v>283</v>
      </c>
      <c r="BZ31" s="149" t="s">
        <v>283</v>
      </c>
      <c r="CA31" s="149"/>
      <c r="CB31" s="149"/>
      <c r="CC31" s="149" t="s">
        <v>218</v>
      </c>
      <c r="CD31" s="149" t="s">
        <v>218</v>
      </c>
      <c r="CE31" s="149" t="s">
        <v>218</v>
      </c>
      <c r="CF31" s="149" t="s">
        <v>218</v>
      </c>
      <c r="CG31" s="149" t="s">
        <v>218</v>
      </c>
      <c r="CH31" s="149" t="s">
        <v>218</v>
      </c>
      <c r="CI31" s="149"/>
      <c r="CJ31" s="149"/>
      <c r="CK31" s="149" t="s">
        <v>218</v>
      </c>
      <c r="CL31" s="149" t="s">
        <v>218</v>
      </c>
      <c r="CM31" s="149" t="s">
        <v>218</v>
      </c>
      <c r="CN31" s="149" t="s">
        <v>218</v>
      </c>
      <c r="CO31" s="149" t="s">
        <v>218</v>
      </c>
      <c r="CP31" s="149" t="s">
        <v>218</v>
      </c>
      <c r="CQ31" s="149"/>
      <c r="CR31" s="149"/>
      <c r="CS31" s="149" t="s">
        <v>283</v>
      </c>
      <c r="CT31" s="149" t="s">
        <v>283</v>
      </c>
      <c r="CU31" s="149" t="s">
        <v>283</v>
      </c>
      <c r="CV31" s="149" t="s">
        <v>218</v>
      </c>
      <c r="CW31" s="149"/>
      <c r="CX31" s="149"/>
      <c r="CY31" s="149"/>
      <c r="CZ31" s="149"/>
      <c r="DA31" s="149"/>
      <c r="DB31" s="149"/>
      <c r="DC31" s="149"/>
      <c r="DE31" s="149"/>
      <c r="DF31" s="149"/>
      <c r="DG31" s="149"/>
      <c r="DH31" s="149"/>
      <c r="DI31" s="149"/>
      <c r="DJ31" s="149"/>
      <c r="DK31" s="149"/>
      <c r="DL31" s="149"/>
      <c r="DM31" s="149"/>
      <c r="DN31" s="149"/>
      <c r="DO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row>
    <row r="32" spans="1:187" s="20" customFormat="1" ht="13.5" customHeight="1" x14ac:dyDescent="0.2">
      <c r="A32" s="143" t="s">
        <v>77</v>
      </c>
      <c r="B32" s="146" t="s">
        <v>111</v>
      </c>
      <c r="C32" s="149" t="s">
        <v>219</v>
      </c>
      <c r="D32" s="149" t="s">
        <v>219</v>
      </c>
      <c r="E32" s="20" t="s">
        <v>219</v>
      </c>
      <c r="F32" s="149" t="s">
        <v>219</v>
      </c>
      <c r="G32" s="149" t="s">
        <v>219</v>
      </c>
      <c r="H32" s="149"/>
      <c r="I32" s="149"/>
      <c r="J32" s="20" t="s">
        <v>219</v>
      </c>
      <c r="K32" s="149" t="s">
        <v>219</v>
      </c>
      <c r="L32" s="149" t="s">
        <v>219</v>
      </c>
      <c r="M32" s="149" t="s">
        <v>219</v>
      </c>
      <c r="N32" s="149" t="s">
        <v>219</v>
      </c>
      <c r="O32" s="149" t="s">
        <v>219</v>
      </c>
      <c r="P32" s="149"/>
      <c r="Q32" s="149"/>
      <c r="R32" s="149" t="s">
        <v>219</v>
      </c>
      <c r="S32" s="149" t="s">
        <v>219</v>
      </c>
      <c r="T32" s="149" t="s">
        <v>219</v>
      </c>
      <c r="U32" s="149" t="s">
        <v>219</v>
      </c>
      <c r="V32" s="149" t="s">
        <v>219</v>
      </c>
      <c r="W32" s="149" t="s">
        <v>219</v>
      </c>
      <c r="X32" s="149"/>
      <c r="Y32" s="149"/>
      <c r="Z32" s="149" t="s">
        <v>219</v>
      </c>
      <c r="AA32" s="149" t="s">
        <v>219</v>
      </c>
      <c r="AB32" s="149" t="s">
        <v>219</v>
      </c>
      <c r="AC32" s="149" t="s">
        <v>219</v>
      </c>
      <c r="AD32" s="149" t="s">
        <v>219</v>
      </c>
      <c r="AE32" s="149" t="s">
        <v>219</v>
      </c>
      <c r="AF32" s="149"/>
      <c r="AG32" s="149"/>
      <c r="AH32" s="149" t="s">
        <v>219</v>
      </c>
      <c r="AI32" s="149" t="s">
        <v>219</v>
      </c>
      <c r="AJ32" s="149" t="s">
        <v>219</v>
      </c>
      <c r="AK32" s="149" t="s">
        <v>219</v>
      </c>
      <c r="AL32" s="149"/>
      <c r="AM32" s="149"/>
      <c r="AN32" s="149" t="s">
        <v>219</v>
      </c>
      <c r="AO32" s="149" t="s">
        <v>219</v>
      </c>
      <c r="AP32" s="149" t="s">
        <v>219</v>
      </c>
      <c r="AQ32" s="149" t="s">
        <v>219</v>
      </c>
      <c r="AR32" s="149" t="s">
        <v>219</v>
      </c>
      <c r="AS32" s="149"/>
      <c r="AT32" s="149"/>
      <c r="AU32" s="149" t="s">
        <v>219</v>
      </c>
      <c r="AV32" s="149" t="s">
        <v>219</v>
      </c>
      <c r="AW32" s="149" t="s">
        <v>219</v>
      </c>
      <c r="AX32" s="149"/>
      <c r="AY32" s="149"/>
      <c r="AZ32" s="149" t="s">
        <v>219</v>
      </c>
      <c r="BA32" s="149" t="s">
        <v>219</v>
      </c>
      <c r="BB32" s="149" t="s">
        <v>219</v>
      </c>
      <c r="BC32" s="149" t="s">
        <v>219</v>
      </c>
      <c r="BD32" s="149" t="s">
        <v>219</v>
      </c>
      <c r="BE32" s="149" t="s">
        <v>219</v>
      </c>
      <c r="BF32" s="149"/>
      <c r="BG32" s="149"/>
      <c r="BH32" s="149" t="s">
        <v>219</v>
      </c>
      <c r="BI32" s="149" t="s">
        <v>219</v>
      </c>
      <c r="BJ32" s="149" t="s">
        <v>219</v>
      </c>
      <c r="BK32" s="149"/>
      <c r="BL32" s="149"/>
      <c r="BM32" s="149" t="s">
        <v>219</v>
      </c>
      <c r="BN32" s="149" t="s">
        <v>219</v>
      </c>
      <c r="BO32" s="149" t="s">
        <v>219</v>
      </c>
      <c r="BP32" s="149" t="s">
        <v>219</v>
      </c>
      <c r="BQ32" s="149" t="s">
        <v>219</v>
      </c>
      <c r="BR32" s="149" t="s">
        <v>219</v>
      </c>
      <c r="BS32" s="149"/>
      <c r="BT32" s="149"/>
      <c r="BU32" s="149" t="s">
        <v>276</v>
      </c>
      <c r="BV32" s="149" t="s">
        <v>276</v>
      </c>
      <c r="BW32" s="149" t="s">
        <v>276</v>
      </c>
      <c r="BX32" s="149" t="s">
        <v>284</v>
      </c>
      <c r="BY32" s="149" t="s">
        <v>284</v>
      </c>
      <c r="BZ32" s="149" t="s">
        <v>284</v>
      </c>
      <c r="CA32" s="149"/>
      <c r="CB32" s="149"/>
      <c r="CC32" s="149" t="s">
        <v>290</v>
      </c>
      <c r="CD32" s="149" t="s">
        <v>290</v>
      </c>
      <c r="CE32" s="149" t="s">
        <v>290</v>
      </c>
      <c r="CF32" s="149" t="s">
        <v>219</v>
      </c>
      <c r="CG32" s="149" t="s">
        <v>219</v>
      </c>
      <c r="CH32" s="149" t="s">
        <v>219</v>
      </c>
      <c r="CI32" s="149"/>
      <c r="CJ32" s="149"/>
      <c r="CK32" s="149" t="s">
        <v>219</v>
      </c>
      <c r="CL32" s="149" t="s">
        <v>219</v>
      </c>
      <c r="CM32" s="149" t="s">
        <v>219</v>
      </c>
      <c r="CN32" s="149" t="s">
        <v>219</v>
      </c>
      <c r="CO32" s="149" t="s">
        <v>219</v>
      </c>
      <c r="CP32" s="149" t="s">
        <v>219</v>
      </c>
      <c r="CQ32" s="149"/>
      <c r="CR32" s="149"/>
      <c r="CS32" s="149" t="s">
        <v>284</v>
      </c>
      <c r="CT32" s="149" t="s">
        <v>284</v>
      </c>
      <c r="CU32" s="149" t="s">
        <v>219</v>
      </c>
      <c r="CV32" s="149" t="s">
        <v>219</v>
      </c>
      <c r="CW32" s="149"/>
      <c r="CX32" s="149"/>
      <c r="CY32" s="149"/>
      <c r="CZ32" s="149"/>
      <c r="DA32" s="149"/>
      <c r="DB32" s="149"/>
      <c r="DC32" s="149"/>
      <c r="DE32" s="149"/>
      <c r="DF32" s="149"/>
      <c r="DG32" s="149"/>
      <c r="DH32" s="149"/>
      <c r="DI32" s="149"/>
      <c r="DJ32" s="149"/>
      <c r="DK32" s="149"/>
      <c r="DL32" s="149"/>
      <c r="DM32" s="149"/>
      <c r="DN32" s="149"/>
      <c r="DO32" s="149"/>
      <c r="DQ32" s="149"/>
      <c r="DR32" s="149"/>
      <c r="DS32" s="149"/>
      <c r="DT32" s="149"/>
      <c r="DU32" s="149"/>
      <c r="DV32" s="149"/>
      <c r="DW32" s="149"/>
      <c r="DX32" s="149"/>
      <c r="DY32" s="149"/>
      <c r="DZ32" s="149"/>
      <c r="EA32" s="149"/>
      <c r="EB32" s="149"/>
      <c r="EC32" s="149"/>
      <c r="ED32" s="149"/>
      <c r="EE32" s="149"/>
      <c r="EF32" s="149"/>
      <c r="EG32" s="149"/>
      <c r="EH32" s="149"/>
      <c r="EI32" s="149"/>
      <c r="EJ32" s="149"/>
      <c r="EK32" s="149"/>
      <c r="EM32" s="149"/>
      <c r="EN32" s="149"/>
      <c r="EO32" s="149"/>
      <c r="EP32" s="149"/>
      <c r="EQ32" s="149"/>
      <c r="ER32" s="149"/>
      <c r="ES32" s="149"/>
      <c r="ET32" s="149"/>
      <c r="EU32" s="149"/>
      <c r="EV32" s="149"/>
      <c r="EW32" s="149"/>
      <c r="EX32" s="149"/>
      <c r="EY32" s="149"/>
      <c r="EZ32" s="149"/>
      <c r="FA32" s="149"/>
      <c r="FB32" s="149"/>
      <c r="FC32" s="149"/>
      <c r="FD32" s="149"/>
      <c r="FE32" s="149"/>
      <c r="FF32" s="149"/>
      <c r="FG32" s="149"/>
      <c r="FH32" s="149"/>
      <c r="FI32" s="149"/>
      <c r="FJ32" s="149"/>
      <c r="FK32" s="149"/>
      <c r="FL32" s="149"/>
      <c r="FM32" s="149"/>
      <c r="FN32" s="149"/>
      <c r="FO32" s="149"/>
      <c r="FP32" s="149"/>
      <c r="FQ32" s="149"/>
      <c r="FR32" s="149"/>
      <c r="FS32" s="149"/>
      <c r="FT32" s="149"/>
      <c r="FU32" s="149"/>
      <c r="FV32" s="149"/>
      <c r="FW32" s="149"/>
      <c r="FX32" s="149"/>
      <c r="FY32" s="149"/>
      <c r="FZ32" s="149"/>
      <c r="GA32" s="149"/>
      <c r="GB32" s="149"/>
      <c r="GC32" s="149"/>
      <c r="GD32" s="149"/>
    </row>
    <row r="33" spans="1:187" s="152" customFormat="1" ht="13.5" customHeight="1" x14ac:dyDescent="0.2">
      <c r="A33" s="148"/>
      <c r="B33" s="16" t="s">
        <v>112</v>
      </c>
      <c r="C33" s="153" t="s">
        <v>220</v>
      </c>
      <c r="D33" s="153" t="s">
        <v>220</v>
      </c>
      <c r="E33" s="152" t="s">
        <v>220</v>
      </c>
      <c r="F33" s="153" t="s">
        <v>220</v>
      </c>
      <c r="G33" s="153" t="s">
        <v>220</v>
      </c>
      <c r="H33" s="153"/>
      <c r="I33" s="153"/>
      <c r="J33" s="152" t="s">
        <v>220</v>
      </c>
      <c r="K33" s="153" t="s">
        <v>220</v>
      </c>
      <c r="L33" s="153" t="s">
        <v>220</v>
      </c>
      <c r="M33" s="153" t="s">
        <v>220</v>
      </c>
      <c r="N33" s="153" t="s">
        <v>220</v>
      </c>
      <c r="O33" s="153" t="s">
        <v>220</v>
      </c>
      <c r="P33" s="153"/>
      <c r="Q33" s="153"/>
      <c r="R33" s="153" t="s">
        <v>220</v>
      </c>
      <c r="S33" s="153" t="s">
        <v>220</v>
      </c>
      <c r="T33" s="153" t="s">
        <v>220</v>
      </c>
      <c r="U33" s="153" t="s">
        <v>220</v>
      </c>
      <c r="V33" s="153" t="s">
        <v>220</v>
      </c>
      <c r="W33" s="153" t="s">
        <v>220</v>
      </c>
      <c r="X33" s="153"/>
      <c r="Y33" s="153"/>
      <c r="Z33" s="153" t="s">
        <v>220</v>
      </c>
      <c r="AA33" s="153" t="s">
        <v>220</v>
      </c>
      <c r="AB33" s="153" t="s">
        <v>220</v>
      </c>
      <c r="AC33" s="153" t="s">
        <v>220</v>
      </c>
      <c r="AD33" s="153" t="s">
        <v>220</v>
      </c>
      <c r="AE33" s="153" t="s">
        <v>220</v>
      </c>
      <c r="AF33" s="153"/>
      <c r="AG33" s="153"/>
      <c r="AH33" s="153" t="s">
        <v>220</v>
      </c>
      <c r="AI33" s="153" t="s">
        <v>220</v>
      </c>
      <c r="AJ33" s="153" t="s">
        <v>220</v>
      </c>
      <c r="AK33" s="153" t="s">
        <v>220</v>
      </c>
      <c r="AL33" s="153"/>
      <c r="AM33" s="153"/>
      <c r="AN33" s="153" t="s">
        <v>220</v>
      </c>
      <c r="AO33" s="153" t="s">
        <v>220</v>
      </c>
      <c r="AP33" s="153" t="s">
        <v>220</v>
      </c>
      <c r="AQ33" s="153" t="s">
        <v>220</v>
      </c>
      <c r="AR33" s="153" t="s">
        <v>220</v>
      </c>
      <c r="AS33" s="153"/>
      <c r="AT33" s="153"/>
      <c r="AU33" s="153" t="s">
        <v>220</v>
      </c>
      <c r="AV33" s="153" t="s">
        <v>220</v>
      </c>
      <c r="AW33" s="153" t="s">
        <v>220</v>
      </c>
      <c r="AX33" s="153"/>
      <c r="AY33" s="153"/>
      <c r="AZ33" s="153" t="s">
        <v>220</v>
      </c>
      <c r="BA33" s="153" t="s">
        <v>220</v>
      </c>
      <c r="BB33" s="153" t="s">
        <v>220</v>
      </c>
      <c r="BC33" s="153" t="s">
        <v>220</v>
      </c>
      <c r="BD33" s="153" t="s">
        <v>220</v>
      </c>
      <c r="BE33" s="153" t="s">
        <v>220</v>
      </c>
      <c r="BF33" s="153"/>
      <c r="BG33" s="153"/>
      <c r="BH33" s="153" t="s">
        <v>220</v>
      </c>
      <c r="BI33" s="153" t="s">
        <v>220</v>
      </c>
      <c r="BJ33" s="153" t="s">
        <v>220</v>
      </c>
      <c r="BK33" s="153"/>
      <c r="BL33" s="153"/>
      <c r="BM33" s="153" t="s">
        <v>220</v>
      </c>
      <c r="BN33" s="153" t="s">
        <v>220</v>
      </c>
      <c r="BO33" s="153" t="s">
        <v>220</v>
      </c>
      <c r="BP33" s="153" t="s">
        <v>220</v>
      </c>
      <c r="BQ33" s="153" t="s">
        <v>220</v>
      </c>
      <c r="BR33" s="153" t="s">
        <v>220</v>
      </c>
      <c r="BS33" s="153"/>
      <c r="BT33" s="153"/>
      <c r="BU33" s="153" t="s">
        <v>277</v>
      </c>
      <c r="BV33" s="153" t="s">
        <v>277</v>
      </c>
      <c r="BW33" s="153" t="s">
        <v>277</v>
      </c>
      <c r="BX33" s="153" t="s">
        <v>277</v>
      </c>
      <c r="BY33" s="153" t="s">
        <v>277</v>
      </c>
      <c r="BZ33" s="153" t="s">
        <v>277</v>
      </c>
      <c r="CA33" s="153"/>
      <c r="CB33" s="153"/>
      <c r="CC33" s="153" t="s">
        <v>220</v>
      </c>
      <c r="CD33" s="153" t="s">
        <v>220</v>
      </c>
      <c r="CE33" s="153" t="s">
        <v>293</v>
      </c>
      <c r="CF33" s="153" t="s">
        <v>293</v>
      </c>
      <c r="CG33" s="153" t="s">
        <v>293</v>
      </c>
      <c r="CH33" s="153" t="s">
        <v>293</v>
      </c>
      <c r="CI33" s="153"/>
      <c r="CJ33" s="153"/>
      <c r="CK33" s="153" t="s">
        <v>293</v>
      </c>
      <c r="CL33" s="153" t="s">
        <v>293</v>
      </c>
      <c r="CM33" s="153" t="s">
        <v>293</v>
      </c>
      <c r="CN33" s="153" t="s">
        <v>293</v>
      </c>
      <c r="CO33" s="153" t="s">
        <v>220</v>
      </c>
      <c r="CP33" s="153" t="s">
        <v>220</v>
      </c>
      <c r="CQ33" s="153"/>
      <c r="CR33" s="153"/>
      <c r="CS33" s="153" t="s">
        <v>293</v>
      </c>
      <c r="CT33" s="153" t="s">
        <v>293</v>
      </c>
      <c r="CU33" s="153" t="s">
        <v>293</v>
      </c>
      <c r="CV33" s="153" t="s">
        <v>293</v>
      </c>
      <c r="CW33" s="153"/>
      <c r="CX33" s="153"/>
      <c r="CY33" s="153"/>
      <c r="CZ33" s="153"/>
      <c r="DA33" s="153"/>
      <c r="DB33" s="153"/>
      <c r="DC33" s="153"/>
      <c r="DE33" s="153"/>
      <c r="DF33" s="153"/>
      <c r="DG33" s="153"/>
      <c r="DH33" s="153"/>
      <c r="DI33" s="153"/>
      <c r="DJ33" s="153"/>
      <c r="DK33" s="153"/>
      <c r="DL33" s="153"/>
      <c r="DM33" s="153"/>
      <c r="DN33" s="153"/>
      <c r="DO33" s="153"/>
      <c r="DQ33" s="153"/>
      <c r="DR33" s="153"/>
      <c r="DS33" s="153"/>
      <c r="DT33" s="153"/>
      <c r="DU33" s="153"/>
      <c r="DV33" s="153"/>
      <c r="DW33" s="153"/>
      <c r="DX33" s="153"/>
      <c r="DY33" s="153"/>
      <c r="DZ33" s="153"/>
      <c r="EA33" s="153"/>
      <c r="EB33" s="153"/>
      <c r="EC33" s="153"/>
      <c r="ED33" s="153"/>
      <c r="EE33" s="153"/>
      <c r="EF33" s="153"/>
      <c r="EG33" s="153"/>
      <c r="EH33" s="153"/>
      <c r="EI33" s="153"/>
      <c r="EJ33" s="153"/>
      <c r="EK33" s="153"/>
      <c r="EM33" s="153"/>
      <c r="EN33" s="153"/>
      <c r="EO33" s="153"/>
      <c r="EP33" s="153"/>
      <c r="EQ33" s="153"/>
      <c r="ER33" s="153"/>
      <c r="ES33" s="153"/>
      <c r="ET33" s="153"/>
      <c r="EU33" s="153"/>
      <c r="EV33" s="153"/>
      <c r="EW33" s="153"/>
      <c r="EX33" s="153"/>
      <c r="EY33" s="153"/>
      <c r="EZ33" s="153"/>
      <c r="FA33" s="153"/>
      <c r="FB33" s="153"/>
      <c r="FC33" s="153"/>
      <c r="FD33" s="153"/>
      <c r="FE33" s="153"/>
      <c r="FF33" s="153"/>
      <c r="FG33" s="153"/>
      <c r="FH33" s="153"/>
      <c r="FI33" s="153"/>
      <c r="FJ33" s="153"/>
      <c r="FK33" s="153"/>
      <c r="FL33" s="153"/>
      <c r="FM33" s="153"/>
      <c r="FN33" s="153"/>
      <c r="FO33" s="153"/>
      <c r="FP33" s="153"/>
      <c r="FQ33" s="153"/>
      <c r="FR33" s="153"/>
      <c r="FS33" s="153"/>
      <c r="FT33" s="153"/>
      <c r="FU33" s="153"/>
      <c r="FV33" s="153"/>
      <c r="FW33" s="153"/>
      <c r="FX33" s="153"/>
      <c r="FY33" s="153"/>
      <c r="FZ33" s="153"/>
      <c r="GA33" s="153"/>
      <c r="GB33" s="153"/>
      <c r="GC33" s="153"/>
      <c r="GD33" s="153"/>
    </row>
    <row r="34" spans="1:187" s="156" customFormat="1" ht="13.5" customHeight="1" x14ac:dyDescent="0.2">
      <c r="A34" s="154"/>
      <c r="B34" s="17" t="s">
        <v>113</v>
      </c>
      <c r="C34" s="155">
        <v>177.15</v>
      </c>
      <c r="D34" s="155">
        <v>177.15</v>
      </c>
      <c r="E34" s="155">
        <v>177.15</v>
      </c>
      <c r="F34" s="155">
        <v>177.15</v>
      </c>
      <c r="G34" s="155">
        <v>177.15</v>
      </c>
      <c r="H34" s="155">
        <v>177.15</v>
      </c>
      <c r="I34" s="155">
        <v>0</v>
      </c>
      <c r="J34" s="155">
        <v>177.15</v>
      </c>
      <c r="K34" s="155">
        <v>177.15</v>
      </c>
      <c r="L34" s="155">
        <v>177.15</v>
      </c>
      <c r="M34" s="155">
        <v>177.15</v>
      </c>
      <c r="N34" s="155">
        <v>177.15</v>
      </c>
      <c r="O34" s="155">
        <v>177.15</v>
      </c>
      <c r="P34" s="155">
        <v>177.15</v>
      </c>
      <c r="Q34" s="155">
        <v>3.0698954837323625E-14</v>
      </c>
      <c r="R34" s="155">
        <v>177.15</v>
      </c>
      <c r="S34" s="155">
        <v>194.45</v>
      </c>
      <c r="T34" s="155">
        <v>177.15</v>
      </c>
      <c r="U34" s="155">
        <v>194.45</v>
      </c>
      <c r="V34" s="155">
        <v>194.45</v>
      </c>
      <c r="W34" s="155">
        <v>194.45</v>
      </c>
      <c r="X34" s="155">
        <v>188.68333333333337</v>
      </c>
      <c r="Y34" s="155">
        <v>8.1552982096848403</v>
      </c>
      <c r="Z34" s="155">
        <v>177.15</v>
      </c>
      <c r="AA34" s="155">
        <v>177.15</v>
      </c>
      <c r="AB34" s="155">
        <v>177.15</v>
      </c>
      <c r="AC34" s="155">
        <v>177.15</v>
      </c>
      <c r="AD34" s="155">
        <v>177.15</v>
      </c>
      <c r="AE34" s="155">
        <v>177.15</v>
      </c>
      <c r="AF34" s="155">
        <v>177.15</v>
      </c>
      <c r="AG34" s="155">
        <v>3.0698954837323625E-14</v>
      </c>
      <c r="AH34" s="155">
        <v>177.15</v>
      </c>
      <c r="AI34" s="155">
        <v>177.15</v>
      </c>
      <c r="AJ34" s="155">
        <v>177.15</v>
      </c>
      <c r="AK34" s="155">
        <v>177.15</v>
      </c>
      <c r="AL34" s="155">
        <v>177.15</v>
      </c>
      <c r="AM34" s="155">
        <v>0</v>
      </c>
      <c r="AN34" s="155">
        <v>177.15</v>
      </c>
      <c r="AO34" s="155">
        <v>177.15</v>
      </c>
      <c r="AP34" s="155">
        <v>177.15</v>
      </c>
      <c r="AQ34" s="155">
        <v>177.15</v>
      </c>
      <c r="AR34" s="155">
        <v>177.15</v>
      </c>
      <c r="AS34" s="155">
        <v>177.15</v>
      </c>
      <c r="AT34" s="155">
        <v>0</v>
      </c>
      <c r="AU34" s="155">
        <v>194.45</v>
      </c>
      <c r="AV34" s="155">
        <v>194.45</v>
      </c>
      <c r="AW34" s="155">
        <v>177.15</v>
      </c>
      <c r="AX34" s="155">
        <v>188.68333333333331</v>
      </c>
      <c r="AY34" s="155">
        <v>8.1552982096848403</v>
      </c>
      <c r="AZ34" s="155">
        <v>194.45</v>
      </c>
      <c r="BA34" s="155">
        <v>194.45</v>
      </c>
      <c r="BB34" s="155">
        <v>194.45</v>
      </c>
      <c r="BC34" s="155">
        <v>213.45</v>
      </c>
      <c r="BD34" s="155">
        <v>213.45</v>
      </c>
      <c r="BE34" s="155">
        <v>213.45</v>
      </c>
      <c r="BF34" s="155">
        <v>203.95000000000002</v>
      </c>
      <c r="BG34" s="155">
        <v>9.5</v>
      </c>
      <c r="BH34" s="155">
        <v>213.45</v>
      </c>
      <c r="BI34" s="155">
        <v>213.45</v>
      </c>
      <c r="BJ34" s="155">
        <v>213.45</v>
      </c>
      <c r="BK34" s="155">
        <v>213.44999999999996</v>
      </c>
      <c r="BL34" s="155">
        <v>2.8421709430404007E-14</v>
      </c>
      <c r="BM34" s="155">
        <v>213.45</v>
      </c>
      <c r="BN34" s="155">
        <v>213.45</v>
      </c>
      <c r="BO34" s="155">
        <v>213.45</v>
      </c>
      <c r="BP34" s="155">
        <v>213.45</v>
      </c>
      <c r="BQ34" s="155">
        <v>213.45</v>
      </c>
      <c r="BR34" s="155">
        <v>213.45</v>
      </c>
      <c r="BS34" s="155">
        <v>213.45000000000002</v>
      </c>
      <c r="BT34" s="155">
        <v>2.8421709430404007E-14</v>
      </c>
      <c r="BU34" s="155">
        <v>213.45</v>
      </c>
      <c r="BV34" s="155">
        <v>213.45</v>
      </c>
      <c r="BW34" s="155">
        <v>213.45</v>
      </c>
      <c r="BX34" s="155">
        <v>213.45</v>
      </c>
      <c r="BY34" s="155">
        <v>213.45</v>
      </c>
      <c r="BZ34" s="155">
        <v>213.45</v>
      </c>
      <c r="CA34" s="155">
        <v>213.45000000000002</v>
      </c>
      <c r="CB34" s="155">
        <v>2.8421709430404007E-14</v>
      </c>
      <c r="CC34" s="155">
        <v>177.15</v>
      </c>
      <c r="CD34" s="155">
        <v>177.15</v>
      </c>
      <c r="CE34" s="155">
        <v>177.15</v>
      </c>
      <c r="CF34" s="155">
        <v>177.15</v>
      </c>
      <c r="CG34" s="155">
        <v>177.15</v>
      </c>
      <c r="CH34" s="155">
        <v>177.15</v>
      </c>
      <c r="CI34" s="155">
        <v>177.15</v>
      </c>
      <c r="CJ34" s="155">
        <v>3.0698954837323625E-14</v>
      </c>
      <c r="CK34" s="155">
        <v>194.45</v>
      </c>
      <c r="CL34" s="155">
        <v>194.45</v>
      </c>
      <c r="CM34" s="155">
        <v>194.45</v>
      </c>
      <c r="CN34" s="155">
        <v>194.45</v>
      </c>
      <c r="CO34" s="155">
        <v>194.45</v>
      </c>
      <c r="CP34" s="155">
        <v>194.45</v>
      </c>
      <c r="CQ34" s="155">
        <v>194.45000000000002</v>
      </c>
      <c r="CR34" s="155">
        <v>2.8421709430404007E-14</v>
      </c>
      <c r="CS34" s="155">
        <v>194.45</v>
      </c>
      <c r="CT34" s="155">
        <v>194.45</v>
      </c>
      <c r="CU34" s="155">
        <v>194.45</v>
      </c>
      <c r="CV34" s="155">
        <v>194.45</v>
      </c>
      <c r="CW34" s="155">
        <v>194.45</v>
      </c>
      <c r="CX34" s="155">
        <v>0</v>
      </c>
      <c r="CZ34" s="155"/>
      <c r="DA34" s="155"/>
      <c r="DB34" s="155"/>
      <c r="DC34" s="155"/>
      <c r="DE34" s="155"/>
      <c r="DF34" s="155"/>
      <c r="DG34" s="155"/>
      <c r="DH34" s="155"/>
      <c r="DI34" s="155"/>
      <c r="DJ34" s="155"/>
      <c r="DK34" s="155"/>
      <c r="DL34" s="155"/>
      <c r="DM34" s="155"/>
      <c r="DN34" s="155"/>
      <c r="DO34" s="155"/>
      <c r="DQ34" s="155"/>
      <c r="DR34" s="155"/>
      <c r="DS34" s="155"/>
      <c r="DT34" s="155"/>
      <c r="DU34" s="155"/>
      <c r="DV34" s="155"/>
      <c r="DW34" s="155"/>
      <c r="DX34" s="155"/>
      <c r="DY34" s="155"/>
      <c r="DZ34" s="155"/>
      <c r="EA34" s="155"/>
      <c r="EB34" s="155"/>
      <c r="EC34" s="155"/>
      <c r="ED34" s="155"/>
      <c r="EE34" s="155"/>
      <c r="EF34" s="155"/>
      <c r="EG34" s="155"/>
      <c r="EH34" s="155"/>
      <c r="EI34" s="155"/>
      <c r="EJ34" s="155"/>
      <c r="EK34" s="155"/>
      <c r="EM34" s="155"/>
      <c r="EN34" s="155"/>
      <c r="EO34" s="155"/>
      <c r="EP34" s="155"/>
      <c r="EQ34" s="155"/>
      <c r="ER34" s="155"/>
      <c r="ES34" s="155"/>
      <c r="ET34" s="155"/>
      <c r="EU34" s="155"/>
      <c r="EV34" s="155"/>
      <c r="EW34" s="155"/>
      <c r="EX34" s="155"/>
      <c r="EY34" s="155"/>
      <c r="EZ34" s="155"/>
      <c r="FA34" s="155"/>
      <c r="FB34" s="155"/>
      <c r="FC34" s="155"/>
      <c r="FD34" s="155"/>
      <c r="FE34" s="155"/>
      <c r="FF34" s="155"/>
      <c r="FG34" s="155"/>
      <c r="FH34" s="155"/>
      <c r="FI34" s="155"/>
      <c r="FJ34" s="155"/>
      <c r="FK34" s="155"/>
      <c r="FL34" s="155"/>
      <c r="FM34" s="155"/>
      <c r="FN34" s="155"/>
      <c r="FO34" s="155"/>
      <c r="FP34" s="155"/>
      <c r="FQ34" s="155"/>
      <c r="FR34" s="155"/>
      <c r="FS34" s="155"/>
      <c r="FT34" s="155"/>
      <c r="FU34" s="155"/>
      <c r="FV34" s="155"/>
      <c r="FW34" s="155"/>
      <c r="FX34" s="155"/>
      <c r="FY34" s="155"/>
      <c r="FZ34" s="155"/>
      <c r="GA34" s="155"/>
      <c r="GB34" s="155"/>
      <c r="GC34" s="155"/>
      <c r="GD34" s="155"/>
    </row>
    <row r="35" spans="1:187" s="20" customFormat="1" ht="13.5" customHeight="1" x14ac:dyDescent="0.2">
      <c r="A35" s="143"/>
      <c r="B35" s="146" t="s">
        <v>114</v>
      </c>
      <c r="DI35" s="149"/>
      <c r="DK35" s="149"/>
      <c r="DL35" s="149"/>
      <c r="EQ35" s="149"/>
      <c r="EV35" s="149"/>
      <c r="EW35" s="149"/>
      <c r="FC35" s="149"/>
      <c r="FH35" s="149"/>
      <c r="FI35" s="149"/>
      <c r="FJ35" s="149"/>
      <c r="FX35" s="149"/>
    </row>
    <row r="36" spans="1:187" s="20" customFormat="1" ht="13.5" customHeight="1" x14ac:dyDescent="0.2">
      <c r="A36" s="143"/>
      <c r="B36" s="146" t="s">
        <v>115</v>
      </c>
      <c r="DI36" s="149"/>
      <c r="EQ36" s="149"/>
    </row>
    <row r="37" spans="1:187" s="149" customFormat="1" ht="13.5" customHeight="1" x14ac:dyDescent="0.2">
      <c r="A37" s="143"/>
      <c r="B37" s="146" t="s">
        <v>48</v>
      </c>
      <c r="C37" s="20">
        <v>2.4985228088359901</v>
      </c>
      <c r="D37" s="20">
        <v>2.4985228088359901</v>
      </c>
      <c r="E37" s="20">
        <v>2.4985228088359901</v>
      </c>
      <c r="F37" s="20">
        <v>2.4985228088359901</v>
      </c>
      <c r="G37" s="20">
        <v>2.4985228088359901</v>
      </c>
      <c r="H37" s="20">
        <v>2.4985228088359901</v>
      </c>
      <c r="I37" s="20">
        <v>0</v>
      </c>
      <c r="J37" s="20">
        <v>2.4985228088359901</v>
      </c>
      <c r="K37" s="20">
        <v>2.4985228088359901</v>
      </c>
      <c r="L37" s="20">
        <v>2.4985228088359901</v>
      </c>
      <c r="M37" s="20">
        <v>2.4985228088359901</v>
      </c>
      <c r="N37" s="20">
        <v>2.4985228088359901</v>
      </c>
      <c r="O37" s="20">
        <v>2.4985228088359901</v>
      </c>
      <c r="P37" s="20">
        <v>2.4985228088359901</v>
      </c>
      <c r="Q37" s="20">
        <v>0</v>
      </c>
      <c r="R37" s="20">
        <v>2.4985228088359901</v>
      </c>
      <c r="S37" s="20">
        <v>2.3640930756598801</v>
      </c>
      <c r="T37" s="20">
        <v>2.4985228088359901</v>
      </c>
      <c r="U37" s="20">
        <v>2.3640930756598801</v>
      </c>
      <c r="V37" s="20">
        <v>2.3640930756598801</v>
      </c>
      <c r="W37" s="20">
        <v>2.3640930756598801</v>
      </c>
      <c r="X37" s="20">
        <v>2.4089029867185836</v>
      </c>
      <c r="Y37" s="20">
        <v>6.3370783947950371E-2</v>
      </c>
      <c r="Z37" s="20">
        <v>2.4985228088359901</v>
      </c>
      <c r="AA37" s="20">
        <v>2.4985228088359901</v>
      </c>
      <c r="AB37" s="20">
        <v>2.4985228088359901</v>
      </c>
      <c r="AC37" s="20">
        <v>2.4985228088359901</v>
      </c>
      <c r="AD37" s="20">
        <v>2.4985228088359901</v>
      </c>
      <c r="AE37" s="20">
        <v>2.4985228088359901</v>
      </c>
      <c r="AF37" s="20">
        <v>2.4985228088359901</v>
      </c>
      <c r="AG37" s="20">
        <v>0</v>
      </c>
      <c r="AH37" s="20">
        <v>2.4985228088359901</v>
      </c>
      <c r="AI37" s="20">
        <v>2.4985228088359901</v>
      </c>
      <c r="AJ37" s="20">
        <v>2.4985228088359901</v>
      </c>
      <c r="AK37" s="20">
        <v>2.4985228088359901</v>
      </c>
      <c r="AL37" s="20">
        <v>2.4985228088359901</v>
      </c>
      <c r="AM37" s="20">
        <v>0</v>
      </c>
      <c r="AN37" s="20">
        <v>2.4985228088359901</v>
      </c>
      <c r="AO37" s="20">
        <v>2.4985228088359901</v>
      </c>
      <c r="AP37" s="20">
        <v>2.4985228088359901</v>
      </c>
      <c r="AQ37" s="20">
        <v>2.4985228088359901</v>
      </c>
      <c r="AR37" s="20">
        <v>2.4985228088359901</v>
      </c>
      <c r="AS37" s="20">
        <v>2.4985228088359901</v>
      </c>
      <c r="AT37" s="20">
        <v>0</v>
      </c>
      <c r="AU37" s="20">
        <v>2.3640930756598801</v>
      </c>
      <c r="AV37" s="20">
        <v>2.3640930756598801</v>
      </c>
      <c r="AW37" s="20">
        <v>2.4985228088359901</v>
      </c>
      <c r="AX37" s="20">
        <v>2.4089029867185836</v>
      </c>
      <c r="AY37" s="20">
        <v>6.3370783947950371E-2</v>
      </c>
      <c r="AZ37" s="20">
        <v>2.3640930756598801</v>
      </c>
      <c r="BA37" s="20">
        <v>2.3640930756598801</v>
      </c>
      <c r="BB37" s="20">
        <v>2.3640930756598801</v>
      </c>
      <c r="BC37" s="20">
        <v>2.22959910473099</v>
      </c>
      <c r="BD37" s="20">
        <v>2.22959910473099</v>
      </c>
      <c r="BE37" s="20">
        <v>2.22959910473099</v>
      </c>
      <c r="BF37" s="20">
        <v>2.2968460901954351</v>
      </c>
      <c r="BG37" s="20">
        <v>6.7246985464445075E-2</v>
      </c>
      <c r="BH37" s="20">
        <v>2.22959910473099</v>
      </c>
      <c r="BI37" s="20">
        <v>2.22959910473099</v>
      </c>
      <c r="BJ37" s="20">
        <v>2.22959910473099</v>
      </c>
      <c r="BK37" s="20">
        <v>2.22959910473099</v>
      </c>
      <c r="BL37" s="20">
        <v>0</v>
      </c>
      <c r="BM37" s="20">
        <v>2.22959910473099</v>
      </c>
      <c r="BN37" s="20">
        <v>2.22959910473099</v>
      </c>
      <c r="BO37" s="20">
        <v>2.22959910473099</v>
      </c>
      <c r="BP37" s="20">
        <v>2.22959910473099</v>
      </c>
      <c r="BQ37" s="20">
        <v>2.22959910473099</v>
      </c>
      <c r="BR37" s="20">
        <v>2.22959910473099</v>
      </c>
      <c r="BS37" s="20">
        <v>2.22959910473099</v>
      </c>
      <c r="BT37" s="20">
        <v>0</v>
      </c>
      <c r="BU37" s="20">
        <v>2.22959910473099</v>
      </c>
      <c r="BV37" s="20">
        <v>2.22959910473099</v>
      </c>
      <c r="BW37" s="20">
        <v>2.22959910473099</v>
      </c>
      <c r="BX37" s="20">
        <v>2.22959910473099</v>
      </c>
      <c r="BY37" s="20">
        <v>2.22959910473099</v>
      </c>
      <c r="BZ37" s="20">
        <v>2.22959910473099</v>
      </c>
      <c r="CA37" s="20">
        <v>2.22959910473099</v>
      </c>
      <c r="CB37" s="20">
        <v>0</v>
      </c>
      <c r="CC37" s="20">
        <v>2.4985228088359901</v>
      </c>
      <c r="CD37" s="20">
        <v>2.4985228088359901</v>
      </c>
      <c r="CE37" s="20">
        <v>2.4985228088359901</v>
      </c>
      <c r="CF37" s="20">
        <v>2.4985228088359901</v>
      </c>
      <c r="CG37" s="20">
        <v>2.4985228088359901</v>
      </c>
      <c r="CH37" s="20">
        <v>2.4985228088359901</v>
      </c>
      <c r="CI37" s="20">
        <v>2.4985228088359901</v>
      </c>
      <c r="CJ37" s="20">
        <v>0</v>
      </c>
      <c r="CK37" s="20">
        <v>2.3640930756598801</v>
      </c>
      <c r="CL37" s="20">
        <v>2.3640930756598801</v>
      </c>
      <c r="CM37" s="20">
        <v>2.3640930756598801</v>
      </c>
      <c r="CN37" s="20">
        <v>2.3640930756598801</v>
      </c>
      <c r="CO37" s="20">
        <v>2.3640930756598801</v>
      </c>
      <c r="CP37" s="20">
        <v>2.3640930756598801</v>
      </c>
      <c r="CQ37" s="20">
        <v>2.3640930756598801</v>
      </c>
      <c r="CR37" s="20">
        <v>0</v>
      </c>
      <c r="CS37" s="20">
        <v>2.3640930756598801</v>
      </c>
      <c r="CT37" s="20">
        <v>2.3640930756598801</v>
      </c>
      <c r="CU37" s="20">
        <v>2.3640930756598801</v>
      </c>
      <c r="CV37" s="20">
        <v>2.3640930756598801</v>
      </c>
      <c r="CW37" s="20">
        <v>2.3640930756598801</v>
      </c>
      <c r="CX37" s="20">
        <v>0</v>
      </c>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row>
    <row r="38" spans="1:187" s="149" customFormat="1" ht="13.5" customHeight="1" x14ac:dyDescent="0.2">
      <c r="A38" s="143"/>
      <c r="B38" s="146" t="s">
        <v>49</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c r="DT38" s="20"/>
      <c r="DU38" s="20"/>
      <c r="DV38" s="20"/>
      <c r="DW38" s="20"/>
      <c r="DX38" s="20"/>
      <c r="DY38" s="20"/>
      <c r="DZ38" s="20"/>
      <c r="EA38" s="20"/>
      <c r="EB38" s="20"/>
      <c r="EC38" s="20"/>
      <c r="ED38" s="20"/>
      <c r="EE38" s="20"/>
      <c r="EF38" s="20"/>
      <c r="EG38" s="20"/>
      <c r="EH38" s="20"/>
      <c r="EI38" s="20"/>
      <c r="EJ38" s="20"/>
      <c r="EK38" s="20"/>
      <c r="EL38" s="20"/>
      <c r="EM38" s="20"/>
      <c r="EN38" s="20"/>
      <c r="EO38" s="20"/>
      <c r="EP38" s="20"/>
      <c r="EQ38" s="20"/>
      <c r="ER38" s="20"/>
      <c r="ES38" s="20"/>
      <c r="ET38" s="20"/>
      <c r="EU38" s="20"/>
      <c r="EV38" s="20"/>
      <c r="EW38" s="20"/>
      <c r="EX38" s="20"/>
      <c r="EY38" s="20"/>
      <c r="EZ38" s="20"/>
      <c r="FA38" s="20"/>
      <c r="FB38" s="20"/>
      <c r="FC38" s="20"/>
      <c r="FD38" s="20"/>
      <c r="FE38" s="20"/>
      <c r="FF38" s="20"/>
      <c r="FG38" s="20"/>
      <c r="FH38" s="20"/>
      <c r="FI38" s="20"/>
      <c r="FJ38" s="20"/>
      <c r="FK38" s="20"/>
      <c r="FL38" s="20"/>
      <c r="FM38" s="20"/>
      <c r="FN38" s="20"/>
      <c r="FO38" s="20"/>
      <c r="FP38" s="20"/>
      <c r="FQ38" s="20"/>
      <c r="FR38" s="20"/>
      <c r="FS38" s="20"/>
      <c r="FT38" s="20"/>
      <c r="FU38" s="20"/>
      <c r="FV38" s="20"/>
      <c r="FW38" s="20"/>
      <c r="FX38" s="20"/>
      <c r="FY38" s="20"/>
      <c r="FZ38" s="20"/>
      <c r="GA38" s="20"/>
      <c r="GB38" s="20"/>
      <c r="GC38" s="20"/>
      <c r="GD38" s="20"/>
      <c r="GE38" s="20"/>
    </row>
    <row r="39" spans="1:187" s="149" customFormat="1" ht="13.5" customHeight="1" x14ac:dyDescent="0.2">
      <c r="A39" s="143"/>
      <c r="B39" s="146" t="s">
        <v>50</v>
      </c>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c r="FQ39" s="20"/>
      <c r="FR39" s="20"/>
      <c r="FS39" s="20"/>
      <c r="FT39" s="20"/>
      <c r="FU39" s="20"/>
      <c r="FV39" s="20"/>
      <c r="FW39" s="20"/>
      <c r="FX39" s="20"/>
      <c r="FY39" s="20"/>
      <c r="FZ39" s="20"/>
      <c r="GA39" s="20"/>
      <c r="GB39" s="20"/>
      <c r="GC39" s="20"/>
      <c r="GD39" s="20"/>
      <c r="GE39" s="20"/>
    </row>
    <row r="40" spans="1:187" s="156" customFormat="1" ht="13.5" customHeight="1" x14ac:dyDescent="0.2">
      <c r="B40" s="17" t="s">
        <v>116</v>
      </c>
      <c r="C40" s="155">
        <v>125.79765935843599</v>
      </c>
      <c r="D40" s="155">
        <v>125.711143755073</v>
      </c>
      <c r="E40" s="155">
        <v>126.70631331199201</v>
      </c>
      <c r="F40" s="155">
        <v>126.451362797728</v>
      </c>
      <c r="G40" s="155">
        <v>126.389117324277</v>
      </c>
      <c r="H40" s="155">
        <v>126.21111930950119</v>
      </c>
      <c r="I40" s="155">
        <v>0.38872664255566514</v>
      </c>
      <c r="J40" s="155">
        <v>125.94509863978</v>
      </c>
      <c r="K40" s="155">
        <v>125.843146403647</v>
      </c>
      <c r="L40" s="155">
        <v>125.773561504098</v>
      </c>
      <c r="M40" s="155">
        <v>126.30483145143</v>
      </c>
      <c r="N40" s="155">
        <v>126.338485164573</v>
      </c>
      <c r="O40" s="155">
        <v>126.389186703061</v>
      </c>
      <c r="P40" s="155">
        <v>126.0990516444315</v>
      </c>
      <c r="Q40" s="155">
        <v>0.25132480416722297</v>
      </c>
      <c r="R40" s="155">
        <v>127.739652726117</v>
      </c>
      <c r="S40" s="155">
        <v>127.602961314819</v>
      </c>
      <c r="T40" s="155">
        <v>127.474678347649</v>
      </c>
      <c r="U40" s="155">
        <v>128.34839271278199</v>
      </c>
      <c r="V40" s="155">
        <v>128.14125035572101</v>
      </c>
      <c r="W40" s="155">
        <v>128.02535731234701</v>
      </c>
      <c r="X40" s="155">
        <v>127.88871546157252</v>
      </c>
      <c r="Y40" s="155">
        <v>0.30796371718640025</v>
      </c>
      <c r="Z40" s="155">
        <v>126.829647665683</v>
      </c>
      <c r="AA40" s="155">
        <v>126.707421447198</v>
      </c>
      <c r="AB40" s="155">
        <v>126.48607811073499</v>
      </c>
      <c r="AC40" s="155">
        <v>126.05940540160201</v>
      </c>
      <c r="AD40" s="155">
        <v>125.88539632798</v>
      </c>
      <c r="AE40" s="155">
        <v>125.888999431557</v>
      </c>
      <c r="AF40" s="155">
        <v>126.30949139745915</v>
      </c>
      <c r="AG40" s="155">
        <v>0.38281998855683419</v>
      </c>
      <c r="AH40" s="155">
        <v>130.33881369680299</v>
      </c>
      <c r="AI40" s="155">
        <v>130.27783690958299</v>
      </c>
      <c r="AJ40" s="155">
        <v>130.24594621518</v>
      </c>
      <c r="AK40" s="155">
        <v>130.264225560905</v>
      </c>
      <c r="AL40" s="155">
        <v>130.28170559561772</v>
      </c>
      <c r="AM40" s="155">
        <v>3.4858954572209611E-2</v>
      </c>
      <c r="AN40" s="155">
        <v>128.87398239240699</v>
      </c>
      <c r="AO40" s="155">
        <v>128.81459784729699</v>
      </c>
      <c r="AP40" s="155">
        <v>128.71226768042499</v>
      </c>
      <c r="AQ40" s="155">
        <v>128.749055736874</v>
      </c>
      <c r="AR40" s="155">
        <v>128.70593203081401</v>
      </c>
      <c r="AS40" s="155">
        <v>128.7711671375634</v>
      </c>
      <c r="AT40" s="155">
        <v>6.4297562038955425E-2</v>
      </c>
      <c r="AU40" s="155">
        <v>128.09874276150899</v>
      </c>
      <c r="AV40" s="155">
        <v>128.03924615252399</v>
      </c>
      <c r="AW40" s="155">
        <v>127.97640476911801</v>
      </c>
      <c r="AX40" s="155">
        <v>128.038131227717</v>
      </c>
      <c r="AY40" s="155">
        <v>4.9950498085991189E-2</v>
      </c>
      <c r="AZ40" s="155">
        <v>142.01389834036499</v>
      </c>
      <c r="BA40" s="155">
        <v>141.99260897396201</v>
      </c>
      <c r="BB40" s="155">
        <v>142.09128242264001</v>
      </c>
      <c r="BC40" s="155">
        <v>142.77320004950201</v>
      </c>
      <c r="BD40" s="155">
        <v>142.691996439408</v>
      </c>
      <c r="BE40" s="155">
        <v>142.566188656436</v>
      </c>
      <c r="BF40" s="155">
        <v>142.35486248038549</v>
      </c>
      <c r="BG40" s="155">
        <v>0.32921193155822426</v>
      </c>
      <c r="BH40" s="155">
        <v>142.65724778572701</v>
      </c>
      <c r="BI40" s="155">
        <v>142.58182618880099</v>
      </c>
      <c r="BJ40" s="155">
        <v>143.056002546304</v>
      </c>
      <c r="BK40" s="155">
        <v>142.765025506944</v>
      </c>
      <c r="BL40" s="155">
        <v>0.20804299619189551</v>
      </c>
      <c r="BM40" s="155">
        <v>146.16159241785499</v>
      </c>
      <c r="BN40" s="155">
        <v>146.27826112865699</v>
      </c>
      <c r="BO40" s="155">
        <v>146.23901935676</v>
      </c>
      <c r="BP40" s="155">
        <v>146.854825193376</v>
      </c>
      <c r="BQ40" s="155">
        <v>146.660669459399</v>
      </c>
      <c r="BR40" s="155">
        <v>146.51896633939799</v>
      </c>
      <c r="BS40" s="155">
        <v>146.45222231590751</v>
      </c>
      <c r="BT40" s="155">
        <v>0.2483873947916351</v>
      </c>
      <c r="BU40" s="155">
        <v>146.07410318877999</v>
      </c>
      <c r="BV40" s="155">
        <v>146.180926329773</v>
      </c>
      <c r="BW40" s="155">
        <v>145.890876787792</v>
      </c>
      <c r="BX40" s="155">
        <v>146.125168238181</v>
      </c>
      <c r="BY40" s="155">
        <v>146.00355910683299</v>
      </c>
      <c r="BZ40" s="155">
        <v>145.99935351643401</v>
      </c>
      <c r="CA40" s="155">
        <v>146.0456645279655</v>
      </c>
      <c r="CB40" s="155">
        <v>9.4253358190393266E-2</v>
      </c>
      <c r="CC40" s="155">
        <v>111.746374961878</v>
      </c>
      <c r="CD40" s="155">
        <v>111.113730672404</v>
      </c>
      <c r="CE40" s="155">
        <v>110.76897662466899</v>
      </c>
      <c r="CF40" s="155">
        <v>115.27449287256201</v>
      </c>
      <c r="CG40" s="155">
        <v>115.00315243129199</v>
      </c>
      <c r="CH40" s="155">
        <v>114.571379872961</v>
      </c>
      <c r="CI40" s="155">
        <v>113.07968457262767</v>
      </c>
      <c r="CJ40" s="155">
        <v>1.9028105275483684</v>
      </c>
      <c r="CK40" s="155">
        <v>134.14477843493401</v>
      </c>
      <c r="CL40" s="155">
        <v>134.05320160870801</v>
      </c>
      <c r="CM40" s="155">
        <v>133.90933366618799</v>
      </c>
      <c r="CN40" s="155">
        <v>133.85966366992301</v>
      </c>
      <c r="CO40" s="155">
        <v>133.55011509827199</v>
      </c>
      <c r="CP40" s="155">
        <v>133.475747096361</v>
      </c>
      <c r="CQ40" s="155">
        <v>133.83213992906434</v>
      </c>
      <c r="CR40" s="155">
        <v>0.24490861809629899</v>
      </c>
      <c r="CS40" s="155">
        <v>127.89701494643499</v>
      </c>
      <c r="CT40" s="155">
        <v>127.802501471128</v>
      </c>
      <c r="CU40" s="155">
        <v>127.651807630169</v>
      </c>
      <c r="CV40" s="155">
        <v>128.231492560238</v>
      </c>
      <c r="CW40" s="155">
        <v>127.89570415199249</v>
      </c>
      <c r="CX40" s="155">
        <v>0.2126780585603768</v>
      </c>
      <c r="CZ40" s="155"/>
      <c r="DA40" s="155"/>
      <c r="DB40" s="159"/>
      <c r="DC40" s="155"/>
      <c r="DE40" s="155"/>
      <c r="DF40" s="155"/>
      <c r="DG40" s="155"/>
      <c r="DH40" s="155"/>
      <c r="DI40" s="155"/>
      <c r="DJ40" s="155"/>
      <c r="DK40" s="155"/>
      <c r="DL40" s="155"/>
      <c r="DM40" s="155"/>
      <c r="DN40" s="155"/>
      <c r="DO40" s="155"/>
      <c r="DQ40" s="155"/>
      <c r="DR40" s="155"/>
      <c r="DS40" s="155"/>
      <c r="DT40" s="155"/>
      <c r="DU40" s="155"/>
      <c r="DV40" s="155"/>
      <c r="DW40" s="155"/>
      <c r="DX40" s="155"/>
      <c r="DY40" s="155"/>
      <c r="DZ40" s="155"/>
      <c r="EA40" s="155"/>
      <c r="EB40" s="155"/>
      <c r="EC40" s="155"/>
      <c r="ED40" s="155"/>
      <c r="EE40" s="155"/>
      <c r="EF40" s="155"/>
      <c r="EG40" s="155"/>
      <c r="EH40" s="155"/>
      <c r="EI40" s="155"/>
      <c r="EJ40" s="155"/>
      <c r="EK40" s="155"/>
      <c r="EM40" s="155"/>
      <c r="EN40" s="155"/>
      <c r="EO40" s="155"/>
      <c r="EP40" s="155"/>
      <c r="EQ40" s="155"/>
      <c r="ER40" s="155"/>
      <c r="ES40" s="155"/>
      <c r="ET40" s="155"/>
      <c r="EU40" s="155"/>
      <c r="EV40" s="155"/>
      <c r="EW40" s="155"/>
      <c r="EX40" s="155"/>
      <c r="EY40" s="155"/>
      <c r="EZ40" s="155"/>
      <c r="FA40" s="155"/>
      <c r="FB40" s="155"/>
      <c r="FC40" s="155"/>
      <c r="FD40" s="155"/>
      <c r="FE40" s="155"/>
      <c r="FF40" s="155"/>
      <c r="FG40" s="155"/>
      <c r="FH40" s="155"/>
      <c r="FI40" s="155"/>
      <c r="FJ40" s="155"/>
      <c r="FK40" s="155"/>
      <c r="FL40" s="155"/>
      <c r="FM40" s="155"/>
      <c r="FN40" s="155"/>
      <c r="FO40" s="155"/>
      <c r="FP40" s="155"/>
      <c r="FQ40" s="155"/>
      <c r="FR40" s="155"/>
      <c r="FS40" s="155"/>
      <c r="FT40" s="155"/>
      <c r="FU40" s="155"/>
      <c r="FV40" s="155"/>
      <c r="FW40" s="155"/>
      <c r="FX40" s="155"/>
      <c r="FY40" s="155"/>
      <c r="FZ40" s="155"/>
      <c r="GA40" s="155"/>
      <c r="GB40" s="155"/>
      <c r="GC40" s="155"/>
      <c r="GD40" s="155"/>
    </row>
    <row r="41" spans="1:187" s="20" customFormat="1" ht="13.5" customHeight="1" x14ac:dyDescent="0.2">
      <c r="B41" s="146" t="s">
        <v>117</v>
      </c>
      <c r="C41" s="149">
        <v>181.050512175075</v>
      </c>
      <c r="D41" s="149">
        <v>181.00927973150201</v>
      </c>
      <c r="E41" s="149">
        <v>180.98114650530499</v>
      </c>
      <c r="F41" s="149">
        <v>180.72404587419101</v>
      </c>
      <c r="G41" s="149">
        <v>180.73301981617999</v>
      </c>
      <c r="H41" s="149">
        <v>180.89960082045062</v>
      </c>
      <c r="I41" s="149">
        <v>0.14143703146091469</v>
      </c>
      <c r="J41" s="149">
        <v>178.184876126219</v>
      </c>
      <c r="K41" s="149">
        <v>178.03814785686501</v>
      </c>
      <c r="L41" s="149">
        <v>177.91902346196301</v>
      </c>
      <c r="M41" s="149">
        <v>178.375722955588</v>
      </c>
      <c r="N41" s="149">
        <v>178.77580807379599</v>
      </c>
      <c r="O41" s="149">
        <v>178.81378235281099</v>
      </c>
      <c r="P41" s="149">
        <v>178.35122680454029</v>
      </c>
      <c r="Q41" s="149">
        <v>0.34334570912452284</v>
      </c>
      <c r="R41" s="149">
        <v>182.26517112277401</v>
      </c>
      <c r="S41" s="149">
        <v>182.12253436717401</v>
      </c>
      <c r="T41" s="149">
        <v>182.03792391679801</v>
      </c>
      <c r="U41" s="149">
        <v>182.91888510156701</v>
      </c>
      <c r="V41" s="149">
        <v>182.69051150877999</v>
      </c>
      <c r="W41" s="149">
        <v>182.61548137444899</v>
      </c>
      <c r="X41" s="149">
        <v>182.44175123192369</v>
      </c>
      <c r="Y41" s="149">
        <v>0.32038440698995813</v>
      </c>
      <c r="Z41" s="149">
        <v>181.14880624089599</v>
      </c>
      <c r="AA41" s="149">
        <v>180.99936300206301</v>
      </c>
      <c r="AB41" s="149">
        <v>180.846640268729</v>
      </c>
      <c r="AC41" s="149">
        <v>180.824496206134</v>
      </c>
      <c r="AD41" s="149">
        <v>180.513471805938</v>
      </c>
      <c r="AE41" s="149">
        <v>180.563509339051</v>
      </c>
      <c r="AF41" s="149">
        <v>180.81604781046849</v>
      </c>
      <c r="AG41" s="149">
        <v>0.22385554287128057</v>
      </c>
      <c r="AH41" s="149">
        <v>182.970244668178</v>
      </c>
      <c r="AI41" s="149">
        <v>182.89059162361099</v>
      </c>
      <c r="AJ41" s="149">
        <v>182.917968445752</v>
      </c>
      <c r="AK41" s="149">
        <v>182.886858738071</v>
      </c>
      <c r="AL41" s="149">
        <v>182.91641586890302</v>
      </c>
      <c r="AM41" s="149">
        <v>3.3318409904218527E-2</v>
      </c>
      <c r="AN41" s="149">
        <v>178.98722710060201</v>
      </c>
      <c r="AO41" s="149">
        <v>178.982494343345</v>
      </c>
      <c r="AP41" s="149">
        <v>178.85180139187301</v>
      </c>
      <c r="AQ41" s="149">
        <v>179.19437816889399</v>
      </c>
      <c r="AR41" s="149">
        <v>179.206308921915</v>
      </c>
      <c r="AS41" s="149">
        <v>179.04444198532582</v>
      </c>
      <c r="AT41" s="149">
        <v>0.13631083297415947</v>
      </c>
      <c r="AU41" s="149">
        <v>182.69468571393301</v>
      </c>
      <c r="AV41" s="149">
        <v>182.64968028229799</v>
      </c>
      <c r="AW41" s="149">
        <v>182.655248551272</v>
      </c>
      <c r="AX41" s="149">
        <v>182.66653818250097</v>
      </c>
      <c r="AY41" s="149">
        <v>2.0032707407783266E-2</v>
      </c>
      <c r="AZ41" s="149">
        <v>202.138290346769</v>
      </c>
      <c r="BA41" s="149">
        <v>202.13714047200301</v>
      </c>
      <c r="BB41" s="149">
        <v>202.01195650328901</v>
      </c>
      <c r="BC41" s="149">
        <v>203.35896344393601</v>
      </c>
      <c r="BD41" s="149">
        <v>203.34840771786199</v>
      </c>
      <c r="BE41" s="149">
        <v>203.05335850792099</v>
      </c>
      <c r="BF41" s="149">
        <v>202.67468616529666</v>
      </c>
      <c r="BG41" s="149">
        <v>0.58898434033214941</v>
      </c>
      <c r="BH41" s="149">
        <v>203.30149197723799</v>
      </c>
      <c r="BI41" s="149">
        <v>203.320358177119</v>
      </c>
      <c r="BJ41" s="149">
        <v>203.34869471769699</v>
      </c>
      <c r="BK41" s="149">
        <v>203.32351495735134</v>
      </c>
      <c r="BL41" s="149">
        <v>1.9399289038283449E-2</v>
      </c>
      <c r="BM41" s="149">
        <v>210.638236572186</v>
      </c>
      <c r="BN41" s="149">
        <v>210.77960600370801</v>
      </c>
      <c r="BO41" s="149">
        <v>210.68621173084799</v>
      </c>
      <c r="BP41" s="149">
        <v>212.77196603574001</v>
      </c>
      <c r="BQ41" s="149">
        <v>212.503024672431</v>
      </c>
      <c r="BR41" s="149">
        <v>211.94100980222001</v>
      </c>
      <c r="BS41" s="149">
        <v>211.55334246952214</v>
      </c>
      <c r="BT41" s="149">
        <v>0.88743340438667562</v>
      </c>
      <c r="BU41" s="149">
        <v>217.98433701809299</v>
      </c>
      <c r="BV41" s="149">
        <v>218.466067761657</v>
      </c>
      <c r="BW41" s="149">
        <v>217.51025859383</v>
      </c>
      <c r="BX41" s="149">
        <v>215.24888415315601</v>
      </c>
      <c r="BY41" s="149">
        <v>215.08726560713899</v>
      </c>
      <c r="BZ41" s="149">
        <v>214.92147014394001</v>
      </c>
      <c r="CA41" s="149">
        <v>216.53638054630252</v>
      </c>
      <c r="CB41" s="149">
        <v>1.4795396706233326</v>
      </c>
      <c r="CC41" s="149">
        <v>172.31427845453001</v>
      </c>
      <c r="CD41" s="149">
        <v>172.075908364263</v>
      </c>
      <c r="CE41" s="149">
        <v>171.97865870478</v>
      </c>
      <c r="CF41" s="149">
        <v>177.07930001459201</v>
      </c>
      <c r="CG41" s="149">
        <v>176.819559106426</v>
      </c>
      <c r="CH41" s="149">
        <v>176.80975379005</v>
      </c>
      <c r="CI41" s="149">
        <v>174.51290973910685</v>
      </c>
      <c r="CJ41" s="149">
        <v>2.3936675651848929</v>
      </c>
      <c r="CK41" s="149">
        <v>199.78440899038401</v>
      </c>
      <c r="CL41" s="149">
        <v>199.58736005808001</v>
      </c>
      <c r="CM41" s="149">
        <v>199.53629187508099</v>
      </c>
      <c r="CN41" s="149">
        <v>199.10502615438401</v>
      </c>
      <c r="CO41" s="149">
        <v>198.77358681055401</v>
      </c>
      <c r="CP41" s="149">
        <v>198.75625983532001</v>
      </c>
      <c r="CQ41" s="149">
        <v>199.25715562063382</v>
      </c>
      <c r="CR41" s="149">
        <v>0.40266340188331767</v>
      </c>
      <c r="CS41" s="149">
        <v>192.20684008736001</v>
      </c>
      <c r="CT41" s="149">
        <v>192.14357392304399</v>
      </c>
      <c r="CU41" s="149">
        <v>192.07473921667901</v>
      </c>
      <c r="CV41" s="149">
        <v>192.07593751682199</v>
      </c>
      <c r="CW41" s="149">
        <v>192.12527268597626</v>
      </c>
      <c r="CX41" s="149">
        <v>5.4716923070935966E-2</v>
      </c>
      <c r="CZ41" s="149"/>
      <c r="DA41" s="149"/>
      <c r="DB41" s="149"/>
      <c r="DC41" s="149"/>
      <c r="DE41" s="149"/>
      <c r="DF41" s="149"/>
      <c r="DG41" s="149"/>
      <c r="DH41" s="149"/>
      <c r="DI41" s="149"/>
      <c r="DJ41" s="149"/>
      <c r="DK41" s="149"/>
      <c r="DL41" s="149"/>
      <c r="DM41" s="149"/>
      <c r="DN41" s="149"/>
      <c r="DO41" s="149"/>
      <c r="DQ41" s="149"/>
      <c r="DR41" s="149"/>
      <c r="DS41" s="149"/>
      <c r="DT41" s="149"/>
      <c r="DU41" s="149"/>
      <c r="DV41" s="149"/>
      <c r="DW41" s="149"/>
      <c r="DX41" s="149"/>
      <c r="DY41" s="149"/>
      <c r="DZ41" s="149"/>
      <c r="EA41" s="149"/>
      <c r="EB41" s="149"/>
      <c r="EC41" s="149"/>
      <c r="ED41" s="149"/>
      <c r="EE41" s="149"/>
      <c r="EF41" s="149"/>
      <c r="EG41" s="149"/>
      <c r="EH41" s="149"/>
      <c r="EI41" s="149"/>
      <c r="EJ41" s="149"/>
      <c r="EK41" s="149"/>
      <c r="EM41" s="149"/>
      <c r="EN41" s="149"/>
      <c r="EO41" s="149"/>
      <c r="EP41" s="149"/>
      <c r="EQ41" s="149"/>
      <c r="ER41" s="149"/>
      <c r="ES41" s="149"/>
      <c r="ET41" s="149"/>
      <c r="EU41" s="149"/>
      <c r="EV41" s="149"/>
      <c r="EW41" s="149"/>
      <c r="EX41" s="149"/>
      <c r="EY41" s="149"/>
      <c r="EZ41" s="149"/>
      <c r="FA41" s="149"/>
      <c r="FB41" s="149"/>
      <c r="FC41" s="149"/>
      <c r="FD41" s="149"/>
      <c r="FE41" s="149"/>
      <c r="FF41" s="149"/>
      <c r="FG41" s="149"/>
      <c r="FH41" s="149"/>
      <c r="FI41" s="149"/>
      <c r="FJ41" s="149"/>
      <c r="FK41" s="149"/>
      <c r="FL41" s="149"/>
      <c r="FM41" s="149"/>
      <c r="FN41" s="149"/>
      <c r="FO41" s="149"/>
      <c r="FP41" s="149"/>
      <c r="FQ41" s="149"/>
      <c r="FR41" s="149"/>
      <c r="FS41" s="149"/>
      <c r="FT41" s="149"/>
      <c r="FU41" s="149"/>
      <c r="FV41" s="149"/>
      <c r="FW41" s="149"/>
      <c r="FX41" s="149"/>
      <c r="FY41" s="149"/>
      <c r="FZ41" s="149"/>
      <c r="GA41" s="149"/>
      <c r="GB41" s="149"/>
      <c r="GC41" s="149"/>
      <c r="GD41" s="149"/>
    </row>
    <row r="42" spans="1:187" s="20" customFormat="1" ht="13.5" customHeight="1" x14ac:dyDescent="0.2">
      <c r="B42" s="146" t="s">
        <v>118</v>
      </c>
      <c r="C42" s="149">
        <v>254.84788838705001</v>
      </c>
      <c r="D42" s="149">
        <v>254.37830817909699</v>
      </c>
      <c r="E42" s="149">
        <v>251.74997193042799</v>
      </c>
      <c r="F42" s="149">
        <v>250.813115975703</v>
      </c>
      <c r="G42" s="149">
        <v>250.16127582852201</v>
      </c>
      <c r="H42" s="149">
        <v>252.39011206015999</v>
      </c>
      <c r="I42" s="149">
        <v>1.889867469635123</v>
      </c>
      <c r="J42" s="149">
        <v>243.80469205275099</v>
      </c>
      <c r="K42" s="149">
        <v>243.30812082923501</v>
      </c>
      <c r="L42" s="149">
        <v>242.883401315604</v>
      </c>
      <c r="M42" s="149">
        <v>243.56153788612099</v>
      </c>
      <c r="N42" s="149">
        <v>245.179182296807</v>
      </c>
      <c r="O42" s="149">
        <v>245.41037706303999</v>
      </c>
      <c r="P42" s="149">
        <v>244.02455190725968</v>
      </c>
      <c r="Q42" s="149">
        <v>0.94268244924179023</v>
      </c>
      <c r="R42" s="149">
        <v>254.28795466284501</v>
      </c>
      <c r="S42" s="149">
        <v>253.69050923210901</v>
      </c>
      <c r="T42" s="149">
        <v>253.78060635982601</v>
      </c>
      <c r="U42" s="149">
        <v>255.196298682698</v>
      </c>
      <c r="V42" s="149">
        <v>254.971531769314</v>
      </c>
      <c r="W42" s="149">
        <v>254.74471765777199</v>
      </c>
      <c r="X42" s="149">
        <v>254.44526972742733</v>
      </c>
      <c r="Y42" s="149">
        <v>0.5725460852545996</v>
      </c>
      <c r="Z42" s="149">
        <v>253.277997039979</v>
      </c>
      <c r="AA42" s="149">
        <v>253.05330907217001</v>
      </c>
      <c r="AB42" s="149">
        <v>252.68383704830001</v>
      </c>
      <c r="AC42" s="149">
        <v>252.68311303159899</v>
      </c>
      <c r="AD42" s="149">
        <v>252.21822588072001</v>
      </c>
      <c r="AE42" s="149">
        <v>252.01746714120799</v>
      </c>
      <c r="AF42" s="149">
        <v>252.65565820232936</v>
      </c>
      <c r="AG42" s="149">
        <v>0.43696195956214867</v>
      </c>
      <c r="AH42" s="149">
        <v>254.45355674949801</v>
      </c>
      <c r="AI42" s="149">
        <v>254.66143349650201</v>
      </c>
      <c r="AJ42" s="149">
        <v>253.961161292105</v>
      </c>
      <c r="AK42" s="149">
        <v>253.77927897454299</v>
      </c>
      <c r="AL42" s="149">
        <v>254.213857628162</v>
      </c>
      <c r="AM42" s="149">
        <v>0.35724426906792778</v>
      </c>
      <c r="AN42" s="149">
        <v>245.791726132733</v>
      </c>
      <c r="AO42" s="149">
        <v>246.03038712154401</v>
      </c>
      <c r="AP42" s="149">
        <v>245.97634830925199</v>
      </c>
      <c r="AQ42" s="149">
        <v>246.90476159023299</v>
      </c>
      <c r="AR42" s="149">
        <v>247.166844102097</v>
      </c>
      <c r="AS42" s="149">
        <v>246.37401345117178</v>
      </c>
      <c r="AT42" s="149">
        <v>0.55236748073897579</v>
      </c>
      <c r="AU42" s="149">
        <v>255.56086517769199</v>
      </c>
      <c r="AV42" s="149">
        <v>255.75723738219199</v>
      </c>
      <c r="AW42" s="149">
        <v>255.99148675035499</v>
      </c>
      <c r="AX42" s="149">
        <v>255.76986310341297</v>
      </c>
      <c r="AY42" s="149">
        <v>0.17602706484695613</v>
      </c>
      <c r="AZ42" s="149">
        <v>285.17379911741301</v>
      </c>
      <c r="BA42" s="149">
        <v>285.07968062815598</v>
      </c>
      <c r="BB42" s="149">
        <v>284.17062925652402</v>
      </c>
      <c r="BC42" s="149">
        <v>286.06074007250402</v>
      </c>
      <c r="BD42" s="149">
        <v>286.72570372458</v>
      </c>
      <c r="BE42" s="149">
        <v>285.61414165496802</v>
      </c>
      <c r="BF42" s="149">
        <v>285.4707824090242</v>
      </c>
      <c r="BG42" s="149">
        <v>0.80363624905624054</v>
      </c>
      <c r="BH42" s="149">
        <v>285.96717406704198</v>
      </c>
      <c r="BI42" s="149">
        <v>286.73970353657597</v>
      </c>
      <c r="BJ42" s="149">
        <v>286.10083708073603</v>
      </c>
      <c r="BK42" s="149">
        <v>286.26923822811801</v>
      </c>
      <c r="BL42" s="149">
        <v>0.3371148717715175</v>
      </c>
      <c r="BM42" s="149">
        <v>307.997818930427</v>
      </c>
      <c r="BN42" s="149">
        <v>307.99894154223801</v>
      </c>
      <c r="BO42" s="149">
        <v>308.39635648723498</v>
      </c>
      <c r="BP42" s="149">
        <v>320.36704680840501</v>
      </c>
      <c r="BQ42" s="149">
        <v>319.26709414044399</v>
      </c>
      <c r="BR42" s="149">
        <v>316.69953496545298</v>
      </c>
      <c r="BS42" s="149">
        <v>313.45446547903367</v>
      </c>
      <c r="BT42" s="149">
        <v>5.4348122953879123</v>
      </c>
      <c r="BU42" s="149">
        <v>616.47477207023303</v>
      </c>
      <c r="BV42" s="149">
        <v>673.73145400131102</v>
      </c>
      <c r="BW42" s="149">
        <v>587.99013480865801</v>
      </c>
      <c r="BX42" s="149">
        <v>349.54140143511802</v>
      </c>
      <c r="BY42" s="149">
        <v>349.86646255047998</v>
      </c>
      <c r="BZ42" s="149">
        <v>346.40562966461198</v>
      </c>
      <c r="CA42" s="149">
        <v>487.33497575506863</v>
      </c>
      <c r="CB42" s="149">
        <v>141.00705477330993</v>
      </c>
      <c r="CC42" s="149">
        <v>246.788207880264</v>
      </c>
      <c r="CD42" s="149">
        <v>246.10263242160201</v>
      </c>
      <c r="CE42" s="149">
        <v>246.19876071685499</v>
      </c>
      <c r="CF42" s="149">
        <v>265.59681251536699</v>
      </c>
      <c r="CG42" s="149">
        <v>264.03657605287998</v>
      </c>
      <c r="CH42" s="149">
        <v>264.67086645438002</v>
      </c>
      <c r="CI42" s="149">
        <v>255.56564267355802</v>
      </c>
      <c r="CJ42" s="149">
        <v>9.2160781877916769</v>
      </c>
      <c r="CK42" s="149">
        <v>304.94400068069001</v>
      </c>
      <c r="CL42" s="149">
        <v>303.69192612013802</v>
      </c>
      <c r="CM42" s="149">
        <v>305.13698089422297</v>
      </c>
      <c r="CN42" s="149">
        <v>302.95720535154402</v>
      </c>
      <c r="CO42" s="149">
        <v>299.82103772827497</v>
      </c>
      <c r="CP42" s="149">
        <v>300.55143425548698</v>
      </c>
      <c r="CQ42" s="149">
        <v>302.85043083839281</v>
      </c>
      <c r="CR42" s="149">
        <v>2.0327923673317558</v>
      </c>
      <c r="CS42" s="149">
        <v>298.32376603926002</v>
      </c>
      <c r="CT42" s="149">
        <v>298.60251786874898</v>
      </c>
      <c r="CU42" s="149">
        <v>298.17892627940898</v>
      </c>
      <c r="CV42" s="149">
        <v>294.70647128879898</v>
      </c>
      <c r="CW42" s="149">
        <v>297.45292036905425</v>
      </c>
      <c r="CX42" s="149">
        <v>1.5929543092102116</v>
      </c>
      <c r="CZ42" s="149"/>
      <c r="DA42" s="149"/>
      <c r="DB42" s="149"/>
      <c r="DC42" s="149"/>
      <c r="DE42" s="149"/>
      <c r="DF42" s="149"/>
      <c r="DG42" s="149"/>
      <c r="DH42" s="149"/>
      <c r="DI42" s="149"/>
      <c r="DJ42" s="149"/>
      <c r="DK42" s="149"/>
      <c r="DL42" s="149"/>
      <c r="DM42" s="149"/>
      <c r="DN42" s="149"/>
      <c r="DO42" s="149"/>
      <c r="DQ42" s="149"/>
      <c r="DR42" s="149"/>
      <c r="DS42" s="149"/>
      <c r="DT42" s="149"/>
      <c r="DU42" s="149"/>
      <c r="DV42" s="149"/>
      <c r="DW42" s="149"/>
      <c r="DX42" s="149"/>
      <c r="DY42" s="149"/>
      <c r="DZ42" s="149"/>
      <c r="EA42" s="149"/>
      <c r="EB42" s="149"/>
      <c r="EC42" s="149"/>
      <c r="ED42" s="149"/>
      <c r="EE42" s="149"/>
      <c r="EF42" s="149"/>
      <c r="EG42" s="149"/>
      <c r="EH42" s="149"/>
      <c r="EI42" s="149"/>
      <c r="EJ42" s="149"/>
      <c r="EK42" s="149"/>
      <c r="EM42" s="149"/>
      <c r="EN42" s="149"/>
      <c r="EO42" s="149"/>
      <c r="EP42" s="149"/>
      <c r="EQ42" s="149"/>
      <c r="ER42" s="149"/>
      <c r="ES42" s="149"/>
      <c r="ET42" s="149"/>
      <c r="EU42" s="149"/>
      <c r="EV42" s="149"/>
      <c r="EW42" s="149"/>
      <c r="EX42" s="149"/>
      <c r="EY42" s="149"/>
      <c r="EZ42" s="149"/>
      <c r="FA42" s="149"/>
      <c r="FB42" s="149"/>
      <c r="FC42" s="149"/>
      <c r="FD42" s="149"/>
      <c r="FE42" s="149"/>
      <c r="FF42" s="149"/>
      <c r="FG42" s="149"/>
      <c r="FH42" s="149"/>
      <c r="FI42" s="149"/>
      <c r="FJ42" s="149"/>
      <c r="FK42" s="149"/>
      <c r="FL42" s="149"/>
      <c r="FM42" s="149"/>
      <c r="FN42" s="149"/>
      <c r="FO42" s="149"/>
      <c r="FP42" s="149"/>
      <c r="FQ42" s="149"/>
      <c r="FR42" s="149"/>
      <c r="FS42" s="149"/>
      <c r="FT42" s="149"/>
      <c r="FU42" s="149"/>
      <c r="FV42" s="149"/>
      <c r="FW42" s="149"/>
      <c r="FX42" s="149"/>
      <c r="FY42" s="149"/>
      <c r="FZ42" s="149"/>
      <c r="GA42" s="149"/>
      <c r="GB42" s="149"/>
      <c r="GC42" s="149"/>
      <c r="GD42" s="149"/>
    </row>
    <row r="43" spans="1:187" s="20" customFormat="1" ht="13.5" customHeight="1" x14ac:dyDescent="0.2">
      <c r="B43" s="146" t="s">
        <v>119</v>
      </c>
      <c r="C43" s="20">
        <v>2.0258555658886399</v>
      </c>
      <c r="D43" s="20">
        <v>2.0235143884675102</v>
      </c>
      <c r="E43" s="20">
        <v>1.9868778859545599</v>
      </c>
      <c r="F43" s="20">
        <v>1.9834749932818401</v>
      </c>
      <c r="G43" s="20">
        <v>1.9792944291768599</v>
      </c>
      <c r="H43" s="20">
        <v>1.9998034525538819</v>
      </c>
      <c r="I43" s="20">
        <v>2.0470613010355763E-2</v>
      </c>
      <c r="J43" s="20">
        <v>1.93580135063505</v>
      </c>
      <c r="K43" s="20">
        <v>1.9334236927676101</v>
      </c>
      <c r="L43" s="20">
        <v>1.9311165113797699</v>
      </c>
      <c r="M43" s="20">
        <v>1.9283627956843601</v>
      </c>
      <c r="N43" s="20">
        <v>1.94065317450521</v>
      </c>
      <c r="O43" s="20">
        <v>1.94170390256255</v>
      </c>
      <c r="P43" s="20">
        <v>1.9351769045890916</v>
      </c>
      <c r="Q43" s="20">
        <v>4.8127225918194539E-3</v>
      </c>
      <c r="R43" s="20">
        <v>1.9906736024095599</v>
      </c>
      <c r="S43" s="20">
        <v>1.9881239950710099</v>
      </c>
      <c r="T43" s="20">
        <v>1.9908315098290801</v>
      </c>
      <c r="U43" s="20">
        <v>1.98830926736867</v>
      </c>
      <c r="V43" s="20">
        <v>1.98976934485587</v>
      </c>
      <c r="W43" s="20">
        <v>1.9897989195707999</v>
      </c>
      <c r="X43" s="20">
        <v>1.9895844398508318</v>
      </c>
      <c r="Y43" s="20">
        <v>1.0472673835050384E-3</v>
      </c>
      <c r="Z43" s="20">
        <v>1.9969936186183099</v>
      </c>
      <c r="AA43" s="20">
        <v>1.99714670365717</v>
      </c>
      <c r="AB43" s="20">
        <v>1.9977205461859799</v>
      </c>
      <c r="AC43" s="20">
        <v>2.0044764785824301</v>
      </c>
      <c r="AD43" s="20">
        <v>2.0035542901544701</v>
      </c>
      <c r="AE43" s="20">
        <v>2.0019022176613999</v>
      </c>
      <c r="AF43" s="20">
        <v>2.0002989758099599</v>
      </c>
      <c r="AG43" s="20">
        <v>3.1125951269330094E-3</v>
      </c>
      <c r="AH43" s="20">
        <v>1.95224699022821</v>
      </c>
      <c r="AI43" s="20">
        <v>1.9547563847966301</v>
      </c>
      <c r="AJ43" s="20">
        <v>1.94985846908843</v>
      </c>
      <c r="AK43" s="20">
        <v>1.94818859807283</v>
      </c>
      <c r="AL43" s="20">
        <v>1.9512626105465252</v>
      </c>
      <c r="AM43" s="20">
        <v>2.4797493719721647E-3</v>
      </c>
      <c r="AN43" s="20">
        <v>1.90722534967783</v>
      </c>
      <c r="AO43" s="20">
        <v>1.9099573436017001</v>
      </c>
      <c r="AP43" s="20">
        <v>1.9110559757985</v>
      </c>
      <c r="AQ43" s="20">
        <v>1.9177209508614601</v>
      </c>
      <c r="AR43" s="20">
        <v>1.92039978423777</v>
      </c>
      <c r="AS43" s="20">
        <v>1.9132718808354519</v>
      </c>
      <c r="AT43" s="20">
        <v>4.9610112327208387E-3</v>
      </c>
      <c r="AU43" s="20">
        <v>1.9950302373653199</v>
      </c>
      <c r="AV43" s="20">
        <v>1.9974909652117601</v>
      </c>
      <c r="AW43" s="20">
        <v>2.0003022214305002</v>
      </c>
      <c r="AX43" s="20">
        <v>1.9976078080025268</v>
      </c>
      <c r="AY43" s="20">
        <v>2.1538636871436785E-3</v>
      </c>
      <c r="AZ43" s="20">
        <v>2.0080696498728399</v>
      </c>
      <c r="BA43" s="20">
        <v>2.0077078848549998</v>
      </c>
      <c r="BB43" s="20">
        <v>1.9999160005557599</v>
      </c>
      <c r="BC43" s="20">
        <v>2.0036024966402701</v>
      </c>
      <c r="BD43" s="20">
        <v>2.0094028458444999</v>
      </c>
      <c r="BE43" s="20">
        <v>2.0033792328085398</v>
      </c>
      <c r="BF43" s="20">
        <v>2.0053463517628178</v>
      </c>
      <c r="BG43" s="20">
        <v>3.3127943209359592E-3</v>
      </c>
      <c r="BH43" s="20">
        <v>2.0045751513205201</v>
      </c>
      <c r="BI43" s="20">
        <v>2.01105366091249</v>
      </c>
      <c r="BJ43" s="20">
        <v>1.9999219325881199</v>
      </c>
      <c r="BK43" s="20">
        <v>2.0051835816070436</v>
      </c>
      <c r="BL43" s="20">
        <v>4.5648281772749655E-3</v>
      </c>
      <c r="BM43" s="20">
        <v>2.1072418125406398</v>
      </c>
      <c r="BN43" s="20">
        <v>2.10556879173825</v>
      </c>
      <c r="BO43" s="20">
        <v>2.1088513711575301</v>
      </c>
      <c r="BP43" s="20">
        <v>2.1815221010719399</v>
      </c>
      <c r="BQ43" s="20">
        <v>2.17691011037441</v>
      </c>
      <c r="BR43" s="20">
        <v>2.16149173637936</v>
      </c>
      <c r="BS43" s="20">
        <v>2.1402643205436882</v>
      </c>
      <c r="BT43" s="20">
        <v>3.360744136976479E-2</v>
      </c>
      <c r="BU43" s="20">
        <v>4.2202879128652002</v>
      </c>
      <c r="BV43" s="20">
        <v>4.6088875677352297</v>
      </c>
      <c r="BW43" s="20">
        <v>4.0303420457464796</v>
      </c>
      <c r="BX43" s="20">
        <v>2.3920684277014699</v>
      </c>
      <c r="BY43" s="20">
        <v>2.3962872185497801</v>
      </c>
      <c r="BZ43" s="20">
        <v>2.37265180510281</v>
      </c>
      <c r="CA43" s="20">
        <v>3.3367541629501614</v>
      </c>
      <c r="CB43" s="20">
        <v>0.9649198590444219</v>
      </c>
      <c r="CC43" s="20">
        <v>2.2084672363148599</v>
      </c>
      <c r="CD43" s="20">
        <v>2.21487147387018</v>
      </c>
      <c r="CE43" s="20">
        <v>2.22263280043724</v>
      </c>
      <c r="CF43" s="20">
        <v>2.3040380043917401</v>
      </c>
      <c r="CG43" s="20">
        <v>2.2959072901121398</v>
      </c>
      <c r="CH43" s="20">
        <v>2.3100958262687601</v>
      </c>
      <c r="CI43" s="20">
        <v>2.2593354385658202</v>
      </c>
      <c r="CJ43" s="20">
        <v>4.4392451458547103E-2</v>
      </c>
      <c r="CK43" s="20">
        <v>2.2732454012632402</v>
      </c>
      <c r="CL43" s="20">
        <v>2.2654582096934499</v>
      </c>
      <c r="CM43" s="20">
        <v>2.2786834385635499</v>
      </c>
      <c r="CN43" s="20">
        <v>2.2632449316366898</v>
      </c>
      <c r="CO43" s="20">
        <v>2.2450077074636301</v>
      </c>
      <c r="CP43" s="20">
        <v>2.2517306761243199</v>
      </c>
      <c r="CQ43" s="20">
        <v>2.2628950607908132</v>
      </c>
      <c r="CR43" s="20">
        <v>1.1602409638580891E-2</v>
      </c>
      <c r="CS43" s="20">
        <v>2.3325311084406599</v>
      </c>
      <c r="CT43" s="20">
        <v>2.3364371935725199</v>
      </c>
      <c r="CU43" s="20">
        <v>2.3358770378190798</v>
      </c>
      <c r="CV43" s="20">
        <v>2.2982378618915198</v>
      </c>
      <c r="CW43" s="20">
        <v>2.325770800430945</v>
      </c>
      <c r="CX43" s="20">
        <v>1.5966155186815892E-2</v>
      </c>
      <c r="DI43" s="150"/>
      <c r="DL43" s="150"/>
      <c r="EW43" s="150"/>
      <c r="FH43" s="150"/>
      <c r="FJ43" s="150"/>
      <c r="FX43" s="150"/>
    </row>
    <row r="44" spans="1:187" s="20" customFormat="1" ht="13.5" customHeight="1" x14ac:dyDescent="0.2">
      <c r="B44" s="146" t="s">
        <v>120</v>
      </c>
      <c r="C44" s="149">
        <v>129.05022902861501</v>
      </c>
      <c r="D44" s="149">
        <v>128.667164424025</v>
      </c>
      <c r="E44" s="149">
        <v>125.043658618435</v>
      </c>
      <c r="F44" s="149">
        <v>124.361753177975</v>
      </c>
      <c r="G44" s="149">
        <v>123.772158504245</v>
      </c>
      <c r="H44" s="149">
        <v>126.17899275065902</v>
      </c>
      <c r="I44" s="149">
        <v>2.2279672522738938</v>
      </c>
      <c r="J44" s="149">
        <v>117.85959341297099</v>
      </c>
      <c r="K44" s="149">
        <v>117.464974425587</v>
      </c>
      <c r="L44" s="149">
        <v>117.109839811505</v>
      </c>
      <c r="M44" s="149">
        <v>117.256706434691</v>
      </c>
      <c r="N44" s="149">
        <v>118.840697132234</v>
      </c>
      <c r="O44" s="149">
        <v>119.021190359979</v>
      </c>
      <c r="P44" s="149">
        <v>117.92550026282782</v>
      </c>
      <c r="Q44" s="149">
        <v>0.74912582552337847</v>
      </c>
      <c r="R44" s="149">
        <v>126.548301936728</v>
      </c>
      <c r="S44" s="149">
        <v>126.08754791729</v>
      </c>
      <c r="T44" s="149">
        <v>126.30592801217701</v>
      </c>
      <c r="U44" s="149">
        <v>126.847905969916</v>
      </c>
      <c r="V44" s="149">
        <v>126.830281413593</v>
      </c>
      <c r="W44" s="149">
        <v>126.719360345426</v>
      </c>
      <c r="X44" s="149">
        <v>126.55655426585498</v>
      </c>
      <c r="Y44" s="149">
        <v>0.27963272381711435</v>
      </c>
      <c r="Z44" s="149">
        <v>126.44834937429501</v>
      </c>
      <c r="AA44" s="149">
        <v>126.345887624973</v>
      </c>
      <c r="AB44" s="149">
        <v>126.197758937565</v>
      </c>
      <c r="AC44" s="149">
        <v>126.623707629997</v>
      </c>
      <c r="AD44" s="149">
        <v>126.33282955273999</v>
      </c>
      <c r="AE44" s="149">
        <v>126.12846770965101</v>
      </c>
      <c r="AF44" s="149">
        <v>126.34616680487017</v>
      </c>
      <c r="AG44" s="149">
        <v>0.16179510627099442</v>
      </c>
      <c r="AH44" s="149">
        <v>124.114743052695</v>
      </c>
      <c r="AI44" s="149">
        <v>124.383596586918</v>
      </c>
      <c r="AJ44" s="149">
        <v>123.71521507692501</v>
      </c>
      <c r="AK44" s="149">
        <v>123.51505341363701</v>
      </c>
      <c r="AL44" s="149">
        <v>123.93215203254375</v>
      </c>
      <c r="AM44" s="149">
        <v>0.33844296673187285</v>
      </c>
      <c r="AN44" s="149">
        <v>116.917743740326</v>
      </c>
      <c r="AO44" s="149">
        <v>117.215789274248</v>
      </c>
      <c r="AP44" s="149">
        <v>117.264080628827</v>
      </c>
      <c r="AQ44" s="149">
        <v>118.155705853359</v>
      </c>
      <c r="AR44" s="149">
        <v>118.460912071283</v>
      </c>
      <c r="AS44" s="149">
        <v>117.60284631360859</v>
      </c>
      <c r="AT44" s="149">
        <v>0.59596499763139554</v>
      </c>
      <c r="AU44" s="149">
        <v>127.462122416184</v>
      </c>
      <c r="AV44" s="149">
        <v>127.71799122966701</v>
      </c>
      <c r="AW44" s="149">
        <v>128.01508198123699</v>
      </c>
      <c r="AX44" s="149">
        <v>127.73173187569598</v>
      </c>
      <c r="AY44" s="149">
        <v>0.22595379197359167</v>
      </c>
      <c r="AZ44" s="149">
        <v>143.15990077704799</v>
      </c>
      <c r="BA44" s="149">
        <v>143.08707165419401</v>
      </c>
      <c r="BB44" s="149">
        <v>142.07934683388399</v>
      </c>
      <c r="BC44" s="149">
        <v>143.28754002300099</v>
      </c>
      <c r="BD44" s="149">
        <v>144.033707285172</v>
      </c>
      <c r="BE44" s="149">
        <v>143.04795299853299</v>
      </c>
      <c r="BF44" s="149">
        <v>143.11591992863868</v>
      </c>
      <c r="BG44" s="149">
        <v>0.57062201600883067</v>
      </c>
      <c r="BH44" s="149">
        <v>143.309926281315</v>
      </c>
      <c r="BI44" s="149">
        <v>144.15787734777501</v>
      </c>
      <c r="BJ44" s="149">
        <v>143.044834534431</v>
      </c>
      <c r="BK44" s="149">
        <v>143.50421272117367</v>
      </c>
      <c r="BL44" s="149">
        <v>0.47471148544416236</v>
      </c>
      <c r="BM44" s="149">
        <v>161.83622651257201</v>
      </c>
      <c r="BN44" s="149">
        <v>161.72068041358099</v>
      </c>
      <c r="BO44" s="149">
        <v>162.15733713047501</v>
      </c>
      <c r="BP44" s="149">
        <v>173.51222161502901</v>
      </c>
      <c r="BQ44" s="149">
        <v>172.60642468104601</v>
      </c>
      <c r="BR44" s="149">
        <v>170.18056862605599</v>
      </c>
      <c r="BS44" s="149">
        <v>167.00224316312651</v>
      </c>
      <c r="BT44" s="149">
        <v>5.195256975593975</v>
      </c>
      <c r="BU44" s="149">
        <v>470.40066888145299</v>
      </c>
      <c r="BV44" s="149">
        <v>527.55052767153802</v>
      </c>
      <c r="BW44" s="149">
        <v>442.09925802086599</v>
      </c>
      <c r="BX44" s="149">
        <v>203.41623319693699</v>
      </c>
      <c r="BY44" s="149">
        <v>203.86290344364801</v>
      </c>
      <c r="BZ44" s="149">
        <v>200.406276148177</v>
      </c>
      <c r="CA44" s="149">
        <v>341.28931122710316</v>
      </c>
      <c r="CB44" s="149">
        <v>140.98975233097494</v>
      </c>
      <c r="CC44" s="149">
        <v>135.04183291838501</v>
      </c>
      <c r="CD44" s="149">
        <v>134.98890174919799</v>
      </c>
      <c r="CE44" s="149">
        <v>135.429784092186</v>
      </c>
      <c r="CF44" s="149">
        <v>150.32231964280501</v>
      </c>
      <c r="CG44" s="149">
        <v>149.03342362158901</v>
      </c>
      <c r="CH44" s="149">
        <v>150.099486581419</v>
      </c>
      <c r="CI44" s="149">
        <v>142.48595810093033</v>
      </c>
      <c r="CJ44" s="149">
        <v>7.3445459151506149</v>
      </c>
      <c r="CK44" s="149">
        <v>170.799222245756</v>
      </c>
      <c r="CL44" s="149">
        <v>169.63872451143001</v>
      </c>
      <c r="CM44" s="149">
        <v>171.22764722803501</v>
      </c>
      <c r="CN44" s="149">
        <v>169.09754168162101</v>
      </c>
      <c r="CO44" s="149">
        <v>166.27092263000301</v>
      </c>
      <c r="CP44" s="149">
        <v>167.075687159127</v>
      </c>
      <c r="CQ44" s="149">
        <v>169.01829090932867</v>
      </c>
      <c r="CR44" s="149">
        <v>1.8150267261643034</v>
      </c>
      <c r="CS44" s="149">
        <v>170.42675109282399</v>
      </c>
      <c r="CT44" s="149">
        <v>170.80001639762199</v>
      </c>
      <c r="CU44" s="149">
        <v>170.52711864924001</v>
      </c>
      <c r="CV44" s="149">
        <v>166.47497872856101</v>
      </c>
      <c r="CW44" s="149">
        <v>169.55721621706175</v>
      </c>
      <c r="CX44" s="149">
        <v>1.784764820111606</v>
      </c>
      <c r="DI44" s="150"/>
      <c r="DL44" s="150"/>
      <c r="EW44" s="150"/>
      <c r="FH44" s="150"/>
      <c r="FJ44" s="150"/>
      <c r="FX44" s="150"/>
    </row>
    <row r="45" spans="1:187" s="20" customFormat="1" ht="13.5" customHeight="1" x14ac:dyDescent="0.2">
      <c r="B45" s="146" t="s">
        <v>131</v>
      </c>
      <c r="C45" s="20">
        <v>1.4563025402946399</v>
      </c>
      <c r="D45" s="20">
        <v>1.45517337386713</v>
      </c>
      <c r="E45" s="20">
        <v>1.4459499967917899</v>
      </c>
      <c r="F45" s="20">
        <v>1.44459644420568</v>
      </c>
      <c r="G45" s="20">
        <v>1.4428482221435901</v>
      </c>
      <c r="H45" s="20">
        <v>1.448974115460566</v>
      </c>
      <c r="I45" s="20">
        <v>5.6208982130917517E-3</v>
      </c>
      <c r="J45" s="20">
        <v>1.4300713760099399</v>
      </c>
      <c r="K45" s="20">
        <v>1.4284628491781699</v>
      </c>
      <c r="L45" s="20">
        <v>1.42644304052709</v>
      </c>
      <c r="M45" s="20">
        <v>1.4273447166707001</v>
      </c>
      <c r="N45" s="20">
        <v>1.4307303108392999</v>
      </c>
      <c r="O45" s="20">
        <v>1.4297065882194799</v>
      </c>
      <c r="P45" s="20">
        <v>1.4287931469074466</v>
      </c>
      <c r="Q45" s="20">
        <v>1.5248440088275212E-3</v>
      </c>
      <c r="R45" s="20">
        <v>1.44841487528104</v>
      </c>
      <c r="S45" s="20">
        <v>1.4476125252165899</v>
      </c>
      <c r="T45" s="20">
        <v>1.44862386445896</v>
      </c>
      <c r="U45" s="20">
        <v>1.4457236037507899</v>
      </c>
      <c r="V45" s="20">
        <v>1.4467660020347699</v>
      </c>
      <c r="W45" s="20">
        <v>1.4467885391395501</v>
      </c>
      <c r="X45" s="20">
        <v>1.4473215683136165</v>
      </c>
      <c r="Y45" s="20">
        <v>1.0101333269448474E-3</v>
      </c>
      <c r="Z45" s="20">
        <v>1.45084650163227</v>
      </c>
      <c r="AA45" s="20">
        <v>1.4511797462695299</v>
      </c>
      <c r="AB45" s="20">
        <v>1.4510577684664301</v>
      </c>
      <c r="AC45" s="20">
        <v>1.45290062806066</v>
      </c>
      <c r="AD45" s="20">
        <v>1.45273813561828</v>
      </c>
      <c r="AE45" s="20">
        <v>1.45211812075581</v>
      </c>
      <c r="AF45" s="20">
        <v>1.4518068168004967</v>
      </c>
      <c r="AG45" s="20">
        <v>8.2028288268054365E-4</v>
      </c>
      <c r="AH45" s="20">
        <v>1.434181191178</v>
      </c>
      <c r="AI45" s="20">
        <v>1.4352574198186401</v>
      </c>
      <c r="AJ45" s="20">
        <v>1.43375911058196</v>
      </c>
      <c r="AK45" s="20">
        <v>1.4331504943439399</v>
      </c>
      <c r="AL45" s="20">
        <v>1.434087053980635</v>
      </c>
      <c r="AM45" s="20">
        <v>7.6865285280774834E-4</v>
      </c>
      <c r="AN45" s="20">
        <v>1.4244072672538599</v>
      </c>
      <c r="AO45" s="20">
        <v>1.4250678563436701</v>
      </c>
      <c r="AP45" s="20">
        <v>1.42595154884537</v>
      </c>
      <c r="AQ45" s="20">
        <v>1.4279231460884301</v>
      </c>
      <c r="AR45" s="20">
        <v>1.4286216219658601</v>
      </c>
      <c r="AS45" s="20">
        <v>1.426394288099438</v>
      </c>
      <c r="AT45" s="20">
        <v>1.6249377830292293E-3</v>
      </c>
      <c r="AU45" s="20">
        <v>1.44937255106972</v>
      </c>
      <c r="AV45" s="20">
        <v>1.4500929687217301</v>
      </c>
      <c r="AW45" s="20">
        <v>1.45168830301477</v>
      </c>
      <c r="AX45" s="20">
        <v>1.4503846076020732</v>
      </c>
      <c r="AY45" s="20">
        <v>9.6763171201537227E-4</v>
      </c>
      <c r="AZ45" s="20">
        <v>1.45356526363615</v>
      </c>
      <c r="BA45" s="20">
        <v>1.4534564350594801</v>
      </c>
      <c r="BB45" s="20">
        <v>1.4497351563643299</v>
      </c>
      <c r="BC45" s="20">
        <v>1.4500413858435</v>
      </c>
      <c r="BD45" s="20">
        <v>1.45168337673957</v>
      </c>
      <c r="BE45" s="20">
        <v>1.45095176366106</v>
      </c>
      <c r="BF45" s="20">
        <v>1.4515722302173482</v>
      </c>
      <c r="BG45" s="20">
        <v>1.5076508896754146E-3</v>
      </c>
      <c r="BH45" s="20">
        <v>1.4499286730282801</v>
      </c>
      <c r="BI45" s="20">
        <v>1.45152515314158</v>
      </c>
      <c r="BJ45" s="20">
        <v>1.4470135458578599</v>
      </c>
      <c r="BK45" s="20">
        <v>1.44948912400924</v>
      </c>
      <c r="BL45" s="20">
        <v>1.8678958885572222E-3</v>
      </c>
      <c r="BM45" s="20">
        <v>1.4829579813210201</v>
      </c>
      <c r="BN45" s="20">
        <v>1.4815237797234599</v>
      </c>
      <c r="BO45" s="20">
        <v>1.4830030968288099</v>
      </c>
      <c r="BP45" s="20">
        <v>1.49984683819644</v>
      </c>
      <c r="BQ45" s="20">
        <v>1.49845689978153</v>
      </c>
      <c r="BR45" s="20">
        <v>1.4949937949349299</v>
      </c>
      <c r="BS45" s="20">
        <v>1.490130398464365</v>
      </c>
      <c r="BT45" s="20">
        <v>7.7857597886069304E-3</v>
      </c>
      <c r="BU45" s="20">
        <v>1.59212041213178</v>
      </c>
      <c r="BV45" s="20">
        <v>1.5997644354053899</v>
      </c>
      <c r="BW45" s="20">
        <v>1.58556400577581</v>
      </c>
      <c r="BX45" s="20">
        <v>1.5350861526494901</v>
      </c>
      <c r="BY45" s="20">
        <v>1.5352146574261201</v>
      </c>
      <c r="BZ45" s="20">
        <v>1.53187768772056</v>
      </c>
      <c r="CA45" s="20">
        <v>1.5632712251848584</v>
      </c>
      <c r="CB45" s="20">
        <v>2.9518699014132281E-2</v>
      </c>
      <c r="CC45" s="20">
        <v>1.5066886848755701</v>
      </c>
      <c r="CD45" s="20">
        <v>1.50752168845534</v>
      </c>
      <c r="CE45" s="20">
        <v>1.51004201938577</v>
      </c>
      <c r="CF45" s="20">
        <v>1.5311005269759601</v>
      </c>
      <c r="CG45" s="20">
        <v>1.5288020036730099</v>
      </c>
      <c r="CH45" s="20">
        <v>1.53129797418826</v>
      </c>
      <c r="CI45" s="20">
        <v>1.5192421495923183</v>
      </c>
      <c r="CJ45" s="20">
        <v>1.1232066538714062E-2</v>
      </c>
      <c r="CK45" s="20">
        <v>1.52345076546783</v>
      </c>
      <c r="CL45" s="20">
        <v>1.52186759020315</v>
      </c>
      <c r="CM45" s="20">
        <v>1.52570555848066</v>
      </c>
      <c r="CN45" s="20">
        <v>1.5191735350634501</v>
      </c>
      <c r="CO45" s="20">
        <v>1.5180033034370799</v>
      </c>
      <c r="CP45" s="20">
        <v>1.51836533693733</v>
      </c>
      <c r="CQ45" s="20">
        <v>1.5210943482649169</v>
      </c>
      <c r="CR45" s="20">
        <v>2.8315322439663184E-3</v>
      </c>
      <c r="CS45" s="20">
        <v>1.54038902028578</v>
      </c>
      <c r="CT45" s="20">
        <v>1.5402033374873501</v>
      </c>
      <c r="CU45" s="20">
        <v>1.5403792677502399</v>
      </c>
      <c r="CV45" s="20">
        <v>1.5338060062542</v>
      </c>
      <c r="CW45" s="20">
        <v>1.5386944079443925</v>
      </c>
      <c r="CX45" s="20">
        <v>2.8232872242843704E-3</v>
      </c>
      <c r="DI45" s="150"/>
      <c r="DL45" s="150"/>
      <c r="EW45" s="150"/>
      <c r="FH45" s="150"/>
      <c r="FJ45" s="150"/>
      <c r="FX45" s="150"/>
    </row>
    <row r="46" spans="1:187" s="20" customFormat="1" ht="13.5" customHeight="1" x14ac:dyDescent="0.2">
      <c r="B46" s="146" t="s">
        <v>132</v>
      </c>
      <c r="C46" s="150">
        <v>68.2400653164798</v>
      </c>
      <c r="D46" s="150">
        <v>68.052214723754304</v>
      </c>
      <c r="E46" s="150">
        <v>66.882361956972701</v>
      </c>
      <c r="F46" s="150">
        <v>66.609188612978897</v>
      </c>
      <c r="G46" s="150">
        <v>66.348457907593897</v>
      </c>
      <c r="H46" s="150">
        <v>67.226457703555937</v>
      </c>
      <c r="I46" s="150">
        <v>0.77195617804276451</v>
      </c>
      <c r="J46" s="150">
        <v>63.818241393156697</v>
      </c>
      <c r="K46" s="150">
        <v>63.555601734152702</v>
      </c>
      <c r="L46" s="150">
        <v>63.250219431862803</v>
      </c>
      <c r="M46" s="150">
        <v>63.528727702142</v>
      </c>
      <c r="N46" s="150">
        <v>64.128668566196197</v>
      </c>
      <c r="O46" s="150">
        <v>64.023564520546799</v>
      </c>
      <c r="P46" s="150">
        <v>63.717503891342865</v>
      </c>
      <c r="Q46" s="150">
        <v>0.30361188685865836</v>
      </c>
      <c r="R46" s="150">
        <v>67.700006007106694</v>
      </c>
      <c r="S46" s="150">
        <v>67.507448529007505</v>
      </c>
      <c r="T46" s="150">
        <v>67.624356540385094</v>
      </c>
      <c r="U46" s="150">
        <v>67.605190156098899</v>
      </c>
      <c r="V46" s="150">
        <v>67.656454213693195</v>
      </c>
      <c r="W46" s="150">
        <v>67.624615065651696</v>
      </c>
      <c r="X46" s="150">
        <v>67.619678418657188</v>
      </c>
      <c r="Y46" s="150">
        <v>5.8675227248290378E-2</v>
      </c>
      <c r="Z46" s="150">
        <v>67.604741454726707</v>
      </c>
      <c r="AA46" s="150">
        <v>67.5858107479051</v>
      </c>
      <c r="AB46" s="150">
        <v>67.500768385350696</v>
      </c>
      <c r="AC46" s="150">
        <v>67.697864897376107</v>
      </c>
      <c r="AD46" s="150">
        <v>67.576823463358707</v>
      </c>
      <c r="AE46" s="150">
        <v>67.503149038646299</v>
      </c>
      <c r="AF46" s="150">
        <v>67.578192997893936</v>
      </c>
      <c r="AG46" s="150">
        <v>6.6723629338962892E-2</v>
      </c>
      <c r="AH46" s="150">
        <v>66.265824257390307</v>
      </c>
      <c r="AI46" s="150">
        <v>66.395113058934498</v>
      </c>
      <c r="AJ46" s="150">
        <v>66.167168913020106</v>
      </c>
      <c r="AK46" s="150">
        <v>66.075854297902595</v>
      </c>
      <c r="AL46" s="150">
        <v>66.225990131811869</v>
      </c>
      <c r="AM46" s="150">
        <v>0.11852217771677441</v>
      </c>
      <c r="AN46" s="150">
        <v>63.559204038129899</v>
      </c>
      <c r="AO46" s="150">
        <v>63.6407003500169</v>
      </c>
      <c r="AP46" s="150">
        <v>63.720761760701201</v>
      </c>
      <c r="AQ46" s="150">
        <v>64.081156927508403</v>
      </c>
      <c r="AR46" s="150">
        <v>64.174664634471796</v>
      </c>
      <c r="AS46" s="150">
        <v>63.835297542165641</v>
      </c>
      <c r="AT46" s="150">
        <v>0.24610200978457422</v>
      </c>
      <c r="AU46" s="150">
        <v>67.995917172183596</v>
      </c>
      <c r="AV46" s="150">
        <v>68.088764617843793</v>
      </c>
      <c r="AW46" s="150">
        <v>68.291502994548694</v>
      </c>
      <c r="AX46" s="150">
        <v>68.125394928192023</v>
      </c>
      <c r="AY46" s="150">
        <v>0.12342090401810317</v>
      </c>
      <c r="AZ46" s="150">
        <v>75.934430823963794</v>
      </c>
      <c r="BA46" s="150">
        <v>75.918509405585993</v>
      </c>
      <c r="BB46" s="150">
        <v>75.344033298954798</v>
      </c>
      <c r="BC46" s="150">
        <v>75.8676421157666</v>
      </c>
      <c r="BD46" s="150">
        <v>76.123410974550097</v>
      </c>
      <c r="BE46" s="150">
        <v>75.887954666780502</v>
      </c>
      <c r="BF46" s="150">
        <v>75.84599688093364</v>
      </c>
      <c r="BG46" s="150">
        <v>0.2395250917494636</v>
      </c>
      <c r="BH46" s="150">
        <v>75.825868176056105</v>
      </c>
      <c r="BI46" s="150">
        <v>76.088448431844796</v>
      </c>
      <c r="BJ46" s="150">
        <v>75.472573495288799</v>
      </c>
      <c r="BK46" s="150">
        <v>75.795630034396567</v>
      </c>
      <c r="BL46" s="150">
        <v>0.25233739751601103</v>
      </c>
      <c r="BM46" s="150">
        <v>83.695234276286399</v>
      </c>
      <c r="BN46" s="150">
        <v>83.507010133589304</v>
      </c>
      <c r="BO46" s="150">
        <v>83.724886414249596</v>
      </c>
      <c r="BP46" s="150">
        <v>87.151926018988902</v>
      </c>
      <c r="BQ46" s="150">
        <v>86.812692803003699</v>
      </c>
      <c r="BR46" s="150">
        <v>86.081357768465594</v>
      </c>
      <c r="BS46" s="150">
        <v>85.162184569097249</v>
      </c>
      <c r="BT46" s="150">
        <v>1.5537856671965364</v>
      </c>
      <c r="BU46" s="149">
        <v>103.903526425783</v>
      </c>
      <c r="BV46" s="149">
        <v>105.37361693286</v>
      </c>
      <c r="BW46" s="149">
        <v>102.60991143613499</v>
      </c>
      <c r="BX46" s="150">
        <v>93.526957156215005</v>
      </c>
      <c r="BY46" s="150">
        <v>93.473907453049605</v>
      </c>
      <c r="BZ46" s="150">
        <v>92.873798231354797</v>
      </c>
      <c r="CA46" s="150">
        <v>98.626952939232908</v>
      </c>
      <c r="CB46" s="150">
        <v>5.3988623037970811</v>
      </c>
      <c r="CC46" s="150">
        <v>70.691351212442001</v>
      </c>
      <c r="CD46" s="150">
        <v>70.653744040726096</v>
      </c>
      <c r="CE46" s="150">
        <v>70.884930400646397</v>
      </c>
      <c r="CF46" s="150">
        <v>75.793196850590505</v>
      </c>
      <c r="CG46" s="150">
        <v>75.400958947929198</v>
      </c>
      <c r="CH46" s="150">
        <v>75.673627471837804</v>
      </c>
      <c r="CI46" s="150">
        <v>73.182968154028671</v>
      </c>
      <c r="CJ46" s="150">
        <v>2.4434356946198728</v>
      </c>
      <c r="CK46" s="150">
        <v>84.779648513994005</v>
      </c>
      <c r="CL46" s="150">
        <v>84.480071775232403</v>
      </c>
      <c r="CM46" s="150">
        <v>85.034310900136205</v>
      </c>
      <c r="CN46" s="150">
        <v>83.896624311128704</v>
      </c>
      <c r="CO46" s="150">
        <v>83.566556883681699</v>
      </c>
      <c r="CP46" s="150">
        <v>83.605815901930399</v>
      </c>
      <c r="CQ46" s="150">
        <v>84.227171381017229</v>
      </c>
      <c r="CR46" s="150">
        <v>0.57044124822705289</v>
      </c>
      <c r="CS46" s="150">
        <v>83.889127712526204</v>
      </c>
      <c r="CT46" s="150">
        <v>83.8348592750216</v>
      </c>
      <c r="CU46" s="150">
        <v>83.821340941948094</v>
      </c>
      <c r="CV46" s="150">
        <v>82.968651985124197</v>
      </c>
      <c r="CW46" s="150">
        <v>83.628494978655027</v>
      </c>
      <c r="CX46" s="150">
        <v>0.38180426479093721</v>
      </c>
      <c r="CZ46" s="149"/>
      <c r="DA46" s="149"/>
      <c r="DB46" s="149"/>
      <c r="DC46" s="149"/>
      <c r="DE46" s="149"/>
      <c r="DF46" s="149"/>
      <c r="DG46" s="149"/>
      <c r="DH46" s="149"/>
      <c r="DI46" s="149"/>
      <c r="DJ46" s="149"/>
      <c r="DK46" s="149"/>
      <c r="DL46" s="149"/>
      <c r="DM46" s="149"/>
      <c r="DN46" s="149"/>
      <c r="DO46" s="149"/>
      <c r="DQ46" s="149"/>
      <c r="DR46" s="149"/>
      <c r="DS46" s="149"/>
      <c r="DT46" s="149"/>
      <c r="DU46" s="149"/>
      <c r="DV46" s="149"/>
      <c r="DW46" s="149"/>
      <c r="DX46" s="149"/>
      <c r="DY46" s="149"/>
      <c r="DZ46" s="149"/>
      <c r="EA46" s="149"/>
      <c r="EB46" s="149"/>
      <c r="EC46" s="149"/>
      <c r="ED46" s="149"/>
      <c r="EE46" s="149"/>
      <c r="EF46" s="149"/>
      <c r="EG46" s="149"/>
      <c r="EH46" s="149"/>
      <c r="EI46" s="149"/>
      <c r="EJ46" s="149"/>
      <c r="EK46" s="149"/>
      <c r="EM46" s="149"/>
      <c r="EN46" s="149"/>
      <c r="EO46" s="149"/>
      <c r="EP46" s="149"/>
      <c r="EQ46" s="149"/>
      <c r="ER46" s="149"/>
      <c r="ES46" s="149"/>
      <c r="ET46" s="149"/>
      <c r="EU46" s="149"/>
      <c r="EV46" s="149"/>
      <c r="EW46" s="149"/>
      <c r="EX46" s="149"/>
      <c r="EY46" s="149"/>
      <c r="EZ46" s="149"/>
      <c r="FA46" s="149"/>
      <c r="FB46" s="149"/>
      <c r="FC46" s="149"/>
      <c r="FD46" s="149"/>
      <c r="FE46" s="149"/>
      <c r="FF46" s="149"/>
      <c r="FG46" s="149"/>
      <c r="FH46" s="149"/>
      <c r="FI46" s="149"/>
      <c r="FJ46" s="149"/>
      <c r="FK46" s="149"/>
      <c r="FL46" s="149"/>
      <c r="FM46" s="149"/>
      <c r="FN46" s="149"/>
      <c r="FO46" s="149"/>
      <c r="FP46" s="149"/>
      <c r="FQ46" s="149"/>
      <c r="FR46" s="149"/>
      <c r="FS46" s="149"/>
      <c r="FT46" s="149"/>
      <c r="FU46" s="149"/>
      <c r="FV46" s="149"/>
      <c r="FW46" s="149"/>
      <c r="FX46" s="149"/>
      <c r="FY46" s="149"/>
      <c r="FZ46" s="149"/>
      <c r="GA46" s="149"/>
      <c r="GB46" s="149"/>
      <c r="GC46" s="149"/>
      <c r="GD46" s="149"/>
    </row>
    <row r="47" spans="1:187" s="149" customFormat="1" ht="13.5" customHeight="1" x14ac:dyDescent="0.2">
      <c r="A47" s="143"/>
      <c r="B47" s="146" t="s">
        <v>51</v>
      </c>
      <c r="C47" s="20">
        <v>1.9722916954449401</v>
      </c>
      <c r="D47" s="20">
        <v>1.97495244319872</v>
      </c>
      <c r="E47" s="20">
        <v>1.98993647751264</v>
      </c>
      <c r="F47" s="20">
        <v>1.99531530074129</v>
      </c>
      <c r="G47" s="20">
        <v>1.9990696127136101</v>
      </c>
      <c r="H47" s="20">
        <v>1.9863131059222401</v>
      </c>
      <c r="I47" s="20">
        <v>1.0794085492074189E-2</v>
      </c>
      <c r="J47" s="20">
        <v>2.0362022038098901</v>
      </c>
      <c r="K47" s="20">
        <v>2.03914362136587</v>
      </c>
      <c r="L47" s="20">
        <v>2.0416641955184001</v>
      </c>
      <c r="M47" s="20">
        <v>2.0376417673985201</v>
      </c>
      <c r="N47" s="20">
        <v>2.0280916071807402</v>
      </c>
      <c r="O47" s="20">
        <v>2.02673184091155</v>
      </c>
      <c r="P47" s="20">
        <v>2.0349125393641616</v>
      </c>
      <c r="Q47" s="20">
        <v>5.5684794273922894E-3</v>
      </c>
      <c r="R47" s="20">
        <v>1.9754649700978599</v>
      </c>
      <c r="S47" s="20">
        <v>1.97885854686859</v>
      </c>
      <c r="T47" s="20">
        <v>1.9783462706947199</v>
      </c>
      <c r="U47" s="20">
        <v>1.9703206902001</v>
      </c>
      <c r="V47" s="20">
        <v>1.9715919194424001</v>
      </c>
      <c r="W47" s="20">
        <v>1.9728758636599499</v>
      </c>
      <c r="X47" s="20">
        <v>1.9745763768272699</v>
      </c>
      <c r="Y47" s="20">
        <v>3.2467490822400392E-3</v>
      </c>
      <c r="Z47" s="20">
        <v>1.9812063433011899</v>
      </c>
      <c r="AA47" s="20">
        <v>1.98248675489838</v>
      </c>
      <c r="AB47" s="20">
        <v>1.9845947098133201</v>
      </c>
      <c r="AC47" s="20">
        <v>1.9845988435830599</v>
      </c>
      <c r="AD47" s="20">
        <v>1.98725556292599</v>
      </c>
      <c r="AE47" s="20">
        <v>1.9884043655879999</v>
      </c>
      <c r="AF47" s="20">
        <v>1.9847577633516567</v>
      </c>
      <c r="AG47" s="20">
        <v>2.495282759614287E-3</v>
      </c>
      <c r="AH47" s="20">
        <v>1.9745257374531699</v>
      </c>
      <c r="AI47" s="20">
        <v>1.9733476037331701</v>
      </c>
      <c r="AJ47" s="20">
        <v>1.9773202148018201</v>
      </c>
      <c r="AK47" s="20">
        <v>1.9783538166502701</v>
      </c>
      <c r="AL47" s="20">
        <v>1.9758868431596077</v>
      </c>
      <c r="AM47" s="20">
        <v>2.0273663998647529E-3</v>
      </c>
      <c r="AN47" s="20">
        <v>2.02449174251357</v>
      </c>
      <c r="AO47" s="20">
        <v>2.0230915815905002</v>
      </c>
      <c r="AP47" s="20">
        <v>2.0234084940277102</v>
      </c>
      <c r="AQ47" s="20">
        <v>2.0179734355780901</v>
      </c>
      <c r="AR47" s="20">
        <v>2.0164428672504302</v>
      </c>
      <c r="AS47" s="20">
        <v>2.0210816241920604</v>
      </c>
      <c r="AT47" s="20">
        <v>3.2330190647700255E-3</v>
      </c>
      <c r="AU47" s="20">
        <v>1.96826116602329</v>
      </c>
      <c r="AV47" s="20">
        <v>1.9671530291585499</v>
      </c>
      <c r="AW47" s="20">
        <v>1.9658322621123501</v>
      </c>
      <c r="AX47" s="20">
        <v>1.9670821524313968</v>
      </c>
      <c r="AY47" s="20">
        <v>9.9286158316381698E-4</v>
      </c>
      <c r="AZ47" s="20">
        <v>1.81008665735448</v>
      </c>
      <c r="BA47" s="20">
        <v>1.8105628816433701</v>
      </c>
      <c r="BB47" s="20">
        <v>1.81517064380997</v>
      </c>
      <c r="BC47" s="20">
        <v>1.8056065839066799</v>
      </c>
      <c r="BD47" s="20">
        <v>1.802256853114</v>
      </c>
      <c r="BE47" s="20">
        <v>1.8078606813803</v>
      </c>
      <c r="BF47" s="20">
        <v>1.8085907168681334</v>
      </c>
      <c r="BG47" s="20">
        <v>4.0615789581626253E-3</v>
      </c>
      <c r="BH47" s="20">
        <v>1.80607854413779</v>
      </c>
      <c r="BI47" s="20">
        <v>1.8021864130871501</v>
      </c>
      <c r="BJ47" s="20">
        <v>1.80540437614811</v>
      </c>
      <c r="BK47" s="20">
        <v>1.8045564444576836</v>
      </c>
      <c r="BL47" s="20">
        <v>1.6983152715875297E-3</v>
      </c>
      <c r="BM47" s="20">
        <v>1.6990079602964001</v>
      </c>
      <c r="BN47" s="20">
        <v>1.6990027018710401</v>
      </c>
      <c r="BO47" s="20">
        <v>1.6971423740859299</v>
      </c>
      <c r="BP47" s="20">
        <v>1.6422023361890701</v>
      </c>
      <c r="BQ47" s="20">
        <v>1.6471642283769901</v>
      </c>
      <c r="BR47" s="20">
        <v>1.65881334594098</v>
      </c>
      <c r="BS47" s="20">
        <v>1.6738888244600683</v>
      </c>
      <c r="BT47" s="20">
        <v>2.4993042436216459E-2</v>
      </c>
      <c r="BU47" s="20">
        <v>0.69788623830284102</v>
      </c>
      <c r="BV47" s="20">
        <v>0.56975443995520103</v>
      </c>
      <c r="BW47" s="20">
        <v>0.76613614489718596</v>
      </c>
      <c r="BX47" s="20">
        <v>1.5164647491359999</v>
      </c>
      <c r="BY47" s="20">
        <v>1.5151237173374399</v>
      </c>
      <c r="BZ47" s="20">
        <v>1.52946571845084</v>
      </c>
      <c r="CA47" s="20">
        <v>1.0991385013465846</v>
      </c>
      <c r="CB47" s="20">
        <v>0.42515249092756108</v>
      </c>
      <c r="CC47" s="20">
        <v>2.0186546341079201</v>
      </c>
      <c r="CD47" s="20">
        <v>2.0226680053103898</v>
      </c>
      <c r="CE47" s="20">
        <v>2.0221045950964598</v>
      </c>
      <c r="CF47" s="20">
        <v>1.91269026219299</v>
      </c>
      <c r="CG47" s="20">
        <v>1.92119030001936</v>
      </c>
      <c r="CH47" s="20">
        <v>1.91772869542605</v>
      </c>
      <c r="CI47" s="20">
        <v>1.9691727486921948</v>
      </c>
      <c r="CJ47" s="20">
        <v>5.2043342684936239E-2</v>
      </c>
      <c r="CK47" s="20">
        <v>1.7133837615818699</v>
      </c>
      <c r="CL47" s="20">
        <v>1.71931954101246</v>
      </c>
      <c r="CM47" s="20">
        <v>1.71247105781058</v>
      </c>
      <c r="CN47" s="20">
        <v>1.7228140767253</v>
      </c>
      <c r="CO47" s="20">
        <v>1.73782647757424</v>
      </c>
      <c r="CP47" s="20">
        <v>1.73431619015526</v>
      </c>
      <c r="CQ47" s="20">
        <v>1.723355184143285</v>
      </c>
      <c r="CR47" s="20">
        <v>9.6956577308359056E-3</v>
      </c>
      <c r="CS47" s="20">
        <v>1.7450491799658401</v>
      </c>
      <c r="CT47" s="20">
        <v>1.74370176430626</v>
      </c>
      <c r="CU47" s="20">
        <v>1.74574979577213</v>
      </c>
      <c r="CV47" s="20">
        <v>1.7626493547724</v>
      </c>
      <c r="CW47" s="20">
        <v>1.7492875237041576</v>
      </c>
      <c r="CX47" s="20">
        <v>7.7494889204487855E-3</v>
      </c>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c r="GB47" s="20"/>
      <c r="GC47" s="20"/>
      <c r="GD47" s="20"/>
      <c r="GE47" s="20"/>
    </row>
    <row r="48" spans="1:187" s="149" customFormat="1" ht="13.5" customHeight="1" x14ac:dyDescent="0.2">
      <c r="A48" s="143"/>
      <c r="B48" s="146" t="s">
        <v>52</v>
      </c>
      <c r="C48" s="20">
        <v>2.4655358368172902</v>
      </c>
      <c r="D48" s="20">
        <v>2.46586443360408</v>
      </c>
      <c r="E48" s="20">
        <v>2.46608868078334</v>
      </c>
      <c r="F48" s="20">
        <v>2.4681396210285902</v>
      </c>
      <c r="G48" s="20">
        <v>2.4680679850704901</v>
      </c>
      <c r="H48" s="20">
        <v>2.4667393114607585</v>
      </c>
      <c r="I48" s="20">
        <v>1.1281243909191717E-3</v>
      </c>
      <c r="J48" s="20">
        <v>2.4885532050738401</v>
      </c>
      <c r="K48" s="20">
        <v>2.4897416973625202</v>
      </c>
      <c r="L48" s="20">
        <v>2.4907073201623202</v>
      </c>
      <c r="M48" s="20">
        <v>2.4870088179413199</v>
      </c>
      <c r="N48" s="20">
        <v>2.4837765705210302</v>
      </c>
      <c r="O48" s="20">
        <v>2.4834701560968502</v>
      </c>
      <c r="P48" s="20">
        <v>2.4872096278596465</v>
      </c>
      <c r="Q48" s="20">
        <v>2.7766971843163745E-3</v>
      </c>
      <c r="R48" s="20">
        <v>2.45588919038918</v>
      </c>
      <c r="S48" s="20">
        <v>2.4570186541299202</v>
      </c>
      <c r="T48" s="20">
        <v>2.4576890568416099</v>
      </c>
      <c r="U48" s="20">
        <v>2.4507240638910699</v>
      </c>
      <c r="V48" s="20">
        <v>2.4525263889718101</v>
      </c>
      <c r="W48" s="20">
        <v>2.4531190187471101</v>
      </c>
      <c r="X48" s="20">
        <v>2.4544943954951166</v>
      </c>
      <c r="Y48" s="20">
        <v>2.5332228106330957E-3</v>
      </c>
      <c r="Z48" s="20">
        <v>2.4647527963333302</v>
      </c>
      <c r="AA48" s="20">
        <v>2.46594347490143</v>
      </c>
      <c r="AB48" s="20">
        <v>2.4671612987331399</v>
      </c>
      <c r="AC48" s="20">
        <v>2.4673379627027399</v>
      </c>
      <c r="AD48" s="20">
        <v>2.4698215847424998</v>
      </c>
      <c r="AE48" s="20">
        <v>2.46942173149727</v>
      </c>
      <c r="AF48" s="20">
        <v>2.4674064748184015</v>
      </c>
      <c r="AG48" s="20">
        <v>1.7861130474285762E-3</v>
      </c>
      <c r="AH48" s="20">
        <v>2.4503190439737699</v>
      </c>
      <c r="AI48" s="20">
        <v>2.4509472339455098</v>
      </c>
      <c r="AJ48" s="20">
        <v>2.4507312936427201</v>
      </c>
      <c r="AK48" s="20">
        <v>2.45097668035043</v>
      </c>
      <c r="AL48" s="20">
        <v>2.4507435629781078</v>
      </c>
      <c r="AM48" s="20">
        <v>2.6277009622283299E-4</v>
      </c>
      <c r="AN48" s="20">
        <v>2.48207145743197</v>
      </c>
      <c r="AO48" s="20">
        <v>2.4821096054931999</v>
      </c>
      <c r="AP48" s="20">
        <v>2.4831634456845899</v>
      </c>
      <c r="AQ48" s="20">
        <v>2.4804027181786901</v>
      </c>
      <c r="AR48" s="20">
        <v>2.48030666681024</v>
      </c>
      <c r="AS48" s="20">
        <v>2.4816107787197379</v>
      </c>
      <c r="AT48" s="20">
        <v>1.0983574894268306E-3</v>
      </c>
      <c r="AU48" s="20">
        <v>2.4524934259228499</v>
      </c>
      <c r="AV48" s="20">
        <v>2.4528488665394499</v>
      </c>
      <c r="AW48" s="20">
        <v>2.4528048851233701</v>
      </c>
      <c r="AX48" s="20">
        <v>2.4527157258618897</v>
      </c>
      <c r="AY48" s="20">
        <v>1.5821196417677242E-4</v>
      </c>
      <c r="AZ48" s="20">
        <v>2.30658546262551</v>
      </c>
      <c r="BA48" s="20">
        <v>2.3065936694988198</v>
      </c>
      <c r="BB48" s="20">
        <v>2.3074874104374499</v>
      </c>
      <c r="BC48" s="20">
        <v>2.2978995130810702</v>
      </c>
      <c r="BD48" s="20">
        <v>2.2979744008000602</v>
      </c>
      <c r="BE48" s="20">
        <v>2.30006920521364</v>
      </c>
      <c r="BF48" s="20">
        <v>2.3027682769427584</v>
      </c>
      <c r="BG48" s="20">
        <v>4.1921723465014916E-3</v>
      </c>
      <c r="BH48" s="20">
        <v>2.2983072920988898</v>
      </c>
      <c r="BI48" s="20">
        <v>2.2981734174779498</v>
      </c>
      <c r="BJ48" s="20">
        <v>2.29797236462506</v>
      </c>
      <c r="BK48" s="20">
        <v>2.2981510247339667</v>
      </c>
      <c r="BL48" s="20">
        <v>1.3764732572490114E-4</v>
      </c>
      <c r="BM48" s="20">
        <v>2.2471607463399099</v>
      </c>
      <c r="BN48" s="20">
        <v>2.2461928092246</v>
      </c>
      <c r="BO48" s="20">
        <v>2.24683219420359</v>
      </c>
      <c r="BP48" s="20">
        <v>2.2326200151267201</v>
      </c>
      <c r="BQ48" s="20">
        <v>2.2344447188188599</v>
      </c>
      <c r="BR48" s="20">
        <v>2.2382653240066701</v>
      </c>
      <c r="BS48" s="20">
        <v>2.2409193012867252</v>
      </c>
      <c r="BT48" s="20">
        <v>6.0493772306322536E-3</v>
      </c>
      <c r="BU48" s="20">
        <v>2.19770361914268</v>
      </c>
      <c r="BV48" s="20">
        <v>2.1945188777406801</v>
      </c>
      <c r="BW48" s="20">
        <v>2.2008446494504601</v>
      </c>
      <c r="BX48" s="20">
        <v>2.2159223361543501</v>
      </c>
      <c r="BY48" s="20">
        <v>2.2170059833726801</v>
      </c>
      <c r="BZ48" s="20">
        <v>2.21811848311757</v>
      </c>
      <c r="CA48" s="20">
        <v>2.2073523248297362</v>
      </c>
      <c r="CB48" s="20">
        <v>9.8547205787507842E-3</v>
      </c>
      <c r="CC48" s="20">
        <v>2.5368858425290699</v>
      </c>
      <c r="CD48" s="20">
        <v>2.53888296913258</v>
      </c>
      <c r="CE48" s="20">
        <v>2.5396985467683901</v>
      </c>
      <c r="CF48" s="20">
        <v>2.4975325192273199</v>
      </c>
      <c r="CG48" s="20">
        <v>2.4996502258983302</v>
      </c>
      <c r="CH48" s="20">
        <v>2.4997302310381602</v>
      </c>
      <c r="CI48" s="20">
        <v>2.518730055765642</v>
      </c>
      <c r="CJ48" s="20">
        <v>1.9789807679041913E-2</v>
      </c>
      <c r="CK48" s="20">
        <v>2.3234840940888799</v>
      </c>
      <c r="CL48" s="20">
        <v>2.3249077377339602</v>
      </c>
      <c r="CM48" s="20">
        <v>2.3252769256505701</v>
      </c>
      <c r="CN48" s="20">
        <v>2.32839845435893</v>
      </c>
      <c r="CO48" s="20">
        <v>2.3308020316949398</v>
      </c>
      <c r="CP48" s="20">
        <v>2.33092779604431</v>
      </c>
      <c r="CQ48" s="20">
        <v>2.3272995065952653</v>
      </c>
      <c r="CR48" s="20">
        <v>2.9157222417095252E-3</v>
      </c>
      <c r="CS48" s="20">
        <v>2.3792684165045102</v>
      </c>
      <c r="CT48" s="20">
        <v>2.3797433673775301</v>
      </c>
      <c r="CU48" s="20">
        <v>2.3802603000024498</v>
      </c>
      <c r="CV48" s="20">
        <v>2.3802512994629299</v>
      </c>
      <c r="CW48" s="20">
        <v>2.3798808458368552</v>
      </c>
      <c r="CX48" s="20">
        <v>4.1085014505108782E-4</v>
      </c>
      <c r="CY48" s="20"/>
      <c r="CZ48" s="20"/>
      <c r="DA48" s="20"/>
      <c r="DB48" s="20"/>
      <c r="DC48" s="20"/>
      <c r="DD48" s="20"/>
      <c r="DE48" s="20"/>
      <c r="DF48" s="20"/>
      <c r="DG48" s="20"/>
      <c r="DH48" s="20"/>
      <c r="DI48" s="20"/>
      <c r="DJ48" s="20"/>
      <c r="DK48" s="20"/>
      <c r="DL48" s="20"/>
      <c r="DM48" s="20"/>
      <c r="DN48" s="20"/>
      <c r="DO48" s="20"/>
      <c r="DP48" s="20"/>
      <c r="DQ48" s="20"/>
      <c r="DR48" s="20"/>
      <c r="DS48" s="20"/>
      <c r="DT48" s="20"/>
      <c r="DU48" s="20"/>
      <c r="DV48" s="20"/>
      <c r="DW48" s="20"/>
      <c r="DX48" s="20"/>
      <c r="DY48" s="20"/>
      <c r="DZ48" s="20"/>
      <c r="EA48" s="20"/>
      <c r="EB48" s="20"/>
      <c r="EC48" s="20"/>
      <c r="ED48" s="20"/>
      <c r="EE48" s="20"/>
      <c r="EF48" s="20"/>
      <c r="EG48" s="20"/>
      <c r="EH48" s="20"/>
      <c r="EI48" s="20"/>
      <c r="EJ48" s="20"/>
      <c r="EK48" s="20"/>
      <c r="EL48" s="20"/>
      <c r="EM48" s="20"/>
      <c r="EN48" s="20"/>
      <c r="EO48" s="20"/>
      <c r="EP48" s="20"/>
      <c r="EQ48" s="20"/>
      <c r="ER48" s="20"/>
      <c r="ES48" s="20"/>
      <c r="ET48" s="20"/>
      <c r="EU48" s="20"/>
      <c r="EV48" s="20"/>
      <c r="EW48" s="20"/>
      <c r="EX48" s="20"/>
      <c r="EY48" s="20"/>
      <c r="EZ48" s="20"/>
      <c r="FA48" s="20"/>
      <c r="FB48" s="20"/>
      <c r="FC48" s="20"/>
      <c r="FD48" s="20"/>
      <c r="FE48" s="20"/>
      <c r="FF48" s="20"/>
      <c r="FG48" s="20"/>
      <c r="FH48" s="20"/>
      <c r="FI48" s="20"/>
      <c r="FJ48" s="20"/>
      <c r="FK48" s="20"/>
      <c r="FL48" s="20"/>
      <c r="FM48" s="20"/>
      <c r="FN48" s="20"/>
      <c r="FO48" s="20"/>
      <c r="FP48" s="20"/>
      <c r="FQ48" s="20"/>
      <c r="FR48" s="20"/>
      <c r="FS48" s="20"/>
      <c r="FT48" s="20"/>
      <c r="FU48" s="20"/>
      <c r="FV48" s="20"/>
      <c r="FW48" s="20"/>
      <c r="FX48" s="20"/>
      <c r="FY48" s="20"/>
      <c r="FZ48" s="20"/>
      <c r="GA48" s="20"/>
      <c r="GB48" s="20"/>
      <c r="GC48" s="20"/>
      <c r="GD48" s="20"/>
      <c r="GE48" s="20"/>
    </row>
    <row r="49" spans="1:187" s="149" customFormat="1" ht="13.5" customHeight="1" x14ac:dyDescent="0.2">
      <c r="A49" s="143"/>
      <c r="B49" s="146" t="s">
        <v>53</v>
      </c>
      <c r="C49" s="20">
        <v>2.9908230157813902</v>
      </c>
      <c r="D49" s="20">
        <v>2.9918155507170199</v>
      </c>
      <c r="E49" s="20">
        <v>2.9804396844024401</v>
      </c>
      <c r="F49" s="20">
        <v>2.98334550951982</v>
      </c>
      <c r="G49" s="20">
        <v>2.9840558486050601</v>
      </c>
      <c r="H49" s="20">
        <v>2.9860959218051457</v>
      </c>
      <c r="I49" s="20">
        <v>4.4447555682295397E-3</v>
      </c>
      <c r="J49" s="20">
        <v>2.9891331165680799</v>
      </c>
      <c r="K49" s="20">
        <v>2.99030144746843</v>
      </c>
      <c r="L49" s="20">
        <v>2.99109940554438</v>
      </c>
      <c r="M49" s="20">
        <v>2.98501826828999</v>
      </c>
      <c r="N49" s="20">
        <v>2.9846339157886401</v>
      </c>
      <c r="O49" s="20">
        <v>2.98405505666662</v>
      </c>
      <c r="P49" s="20">
        <v>2.9873735350543567</v>
      </c>
      <c r="Q49" s="20">
        <v>2.8756449473303454E-3</v>
      </c>
      <c r="R49" s="20">
        <v>2.9687216613785199</v>
      </c>
      <c r="S49" s="20">
        <v>2.9702662844003398</v>
      </c>
      <c r="T49" s="20">
        <v>2.9717173972177102</v>
      </c>
      <c r="U49" s="20">
        <v>2.9618628655094299</v>
      </c>
      <c r="V49" s="20">
        <v>2.9641931219103199</v>
      </c>
      <c r="W49" s="20">
        <v>2.96549850930549</v>
      </c>
      <c r="X49" s="20">
        <v>2.9670433066203015</v>
      </c>
      <c r="Y49" s="20">
        <v>3.4736749297612233E-3</v>
      </c>
      <c r="Z49" s="20">
        <v>2.9790360659666901</v>
      </c>
      <c r="AA49" s="20">
        <v>2.9804270670818598</v>
      </c>
      <c r="AB49" s="20">
        <v>2.9829494937298899</v>
      </c>
      <c r="AC49" s="20">
        <v>2.9878243319464901</v>
      </c>
      <c r="AD49" s="20">
        <v>2.9898171658194501</v>
      </c>
      <c r="AE49" s="20">
        <v>2.9897758734581101</v>
      </c>
      <c r="AF49" s="20">
        <v>2.9849716663337484</v>
      </c>
      <c r="AG49" s="20">
        <v>4.3717061615061933E-3</v>
      </c>
      <c r="AH49" s="20">
        <v>2.9396613257205901</v>
      </c>
      <c r="AI49" s="20">
        <v>2.9403364238766798</v>
      </c>
      <c r="AJ49" s="20">
        <v>2.9406896242359202</v>
      </c>
      <c r="AK49" s="20">
        <v>2.9404871636464498</v>
      </c>
      <c r="AL49" s="20">
        <v>2.94029363436991</v>
      </c>
      <c r="AM49" s="20">
        <v>3.8597497482190785E-4</v>
      </c>
      <c r="AN49" s="20">
        <v>2.9559670589775799</v>
      </c>
      <c r="AO49" s="20">
        <v>2.9566319995052002</v>
      </c>
      <c r="AP49" s="20">
        <v>2.9577785302312001</v>
      </c>
      <c r="AQ49" s="20">
        <v>2.9573662434747998</v>
      </c>
      <c r="AR49" s="20">
        <v>2.9578495462688101</v>
      </c>
      <c r="AS49" s="20">
        <v>2.9571186756915182</v>
      </c>
      <c r="AT49" s="20">
        <v>7.202700032293189E-4</v>
      </c>
      <c r="AU49" s="20">
        <v>2.9646717786194898</v>
      </c>
      <c r="AV49" s="20">
        <v>2.9653420069182199</v>
      </c>
      <c r="AW49" s="20">
        <v>2.9660502523219598</v>
      </c>
      <c r="AX49" s="20">
        <v>2.9653546792865568</v>
      </c>
      <c r="AY49" s="20">
        <v>5.6283086789892976E-4</v>
      </c>
      <c r="AZ49" s="20">
        <v>2.8158959673719899</v>
      </c>
      <c r="BA49" s="20">
        <v>2.8161122586371499</v>
      </c>
      <c r="BB49" s="20">
        <v>2.8151100497466701</v>
      </c>
      <c r="BC49" s="20">
        <v>2.8082028983234002</v>
      </c>
      <c r="BD49" s="20">
        <v>2.8090236782306199</v>
      </c>
      <c r="BE49" s="20">
        <v>2.8102962255989401</v>
      </c>
      <c r="BF49" s="20">
        <v>2.8124401796514618</v>
      </c>
      <c r="BG49" s="20">
        <v>3.3361258260356037E-3</v>
      </c>
      <c r="BH49" s="20">
        <v>2.8093750491321101</v>
      </c>
      <c r="BI49" s="20">
        <v>2.8101379906525801</v>
      </c>
      <c r="BJ49" s="20">
        <v>2.8053480613150299</v>
      </c>
      <c r="BK49" s="20">
        <v>2.8082870336999068</v>
      </c>
      <c r="BL49" s="20">
        <v>2.1013787458421312E-3</v>
      </c>
      <c r="BM49" s="20">
        <v>2.7743638376865301</v>
      </c>
      <c r="BN49" s="20">
        <v>2.7732127129175201</v>
      </c>
      <c r="BO49" s="20">
        <v>2.7735997937078101</v>
      </c>
      <c r="BP49" s="20">
        <v>2.7675374259682801</v>
      </c>
      <c r="BQ49" s="20">
        <v>2.7694460649364201</v>
      </c>
      <c r="BR49" s="20">
        <v>2.7708406666035299</v>
      </c>
      <c r="BS49" s="20">
        <v>2.7715000836366817</v>
      </c>
      <c r="BT49" s="20">
        <v>2.4460665068630392E-3</v>
      </c>
      <c r="BU49" s="20">
        <v>2.7752276628973802</v>
      </c>
      <c r="BV49" s="20">
        <v>2.7741730139979</v>
      </c>
      <c r="BW49" s="20">
        <v>2.7770384270156598</v>
      </c>
      <c r="BX49" s="20">
        <v>2.77472340911247</v>
      </c>
      <c r="BY49" s="20">
        <v>2.7759245569930799</v>
      </c>
      <c r="BZ49" s="20">
        <v>2.7759661140060401</v>
      </c>
      <c r="CA49" s="20">
        <v>2.7755088640037546</v>
      </c>
      <c r="CB49" s="20">
        <v>9.311238657275031E-4</v>
      </c>
      <c r="CC49" s="20">
        <v>3.1617000635624199</v>
      </c>
      <c r="CD49" s="20">
        <v>3.16989098879047</v>
      </c>
      <c r="CE49" s="20">
        <v>3.17437421654</v>
      </c>
      <c r="CF49" s="20">
        <v>3.1168547759763801</v>
      </c>
      <c r="CG49" s="20">
        <v>3.12025468645983</v>
      </c>
      <c r="CH49" s="20">
        <v>3.12568139348094</v>
      </c>
      <c r="CI49" s="20">
        <v>3.1447926874683403</v>
      </c>
      <c r="CJ49" s="20">
        <v>2.4285568100415877E-2</v>
      </c>
      <c r="CK49" s="20">
        <v>2.8981371958807101</v>
      </c>
      <c r="CL49" s="20">
        <v>2.8991224190965599</v>
      </c>
      <c r="CM49" s="20">
        <v>2.9006715728761798</v>
      </c>
      <c r="CN49" s="20">
        <v>2.9012068003209399</v>
      </c>
      <c r="CO49" s="20">
        <v>2.9045468755475601</v>
      </c>
      <c r="CP49" s="20">
        <v>2.9053504707457898</v>
      </c>
      <c r="CQ49" s="20">
        <v>2.9015058890779564</v>
      </c>
      <c r="CR49" s="20">
        <v>2.6408006212594514E-3</v>
      </c>
      <c r="CS49" s="20">
        <v>2.9669455020691502</v>
      </c>
      <c r="CT49" s="20">
        <v>2.9680120205377198</v>
      </c>
      <c r="CU49" s="20">
        <v>2.9697141275252901</v>
      </c>
      <c r="CV49" s="20">
        <v>2.9631774758253902</v>
      </c>
      <c r="CW49" s="20">
        <v>2.9669622814893875</v>
      </c>
      <c r="CX49" s="20">
        <v>2.3978972109994778E-3</v>
      </c>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c r="EP49" s="20"/>
      <c r="EQ49" s="20"/>
      <c r="ER49" s="20"/>
      <c r="ES49" s="20"/>
      <c r="ET49" s="20"/>
      <c r="EU49" s="20"/>
      <c r="EV49" s="20"/>
      <c r="EW49" s="20"/>
      <c r="EX49" s="20"/>
      <c r="EY49" s="20"/>
      <c r="EZ49" s="20"/>
      <c r="FA49" s="20"/>
      <c r="FB49" s="20"/>
      <c r="FC49" s="20"/>
      <c r="FD49" s="20"/>
      <c r="FE49" s="20"/>
      <c r="FF49" s="20"/>
      <c r="FG49" s="20"/>
      <c r="FH49" s="20"/>
      <c r="FI49" s="20"/>
      <c r="FJ49" s="20"/>
      <c r="FK49" s="20"/>
      <c r="FL49" s="20"/>
      <c r="FM49" s="20"/>
      <c r="FN49" s="20"/>
      <c r="FO49" s="20"/>
      <c r="FP49" s="20"/>
      <c r="FQ49" s="20"/>
      <c r="FR49" s="20"/>
      <c r="FS49" s="20"/>
      <c r="FT49" s="20"/>
      <c r="FU49" s="20"/>
      <c r="FV49" s="20"/>
      <c r="FW49" s="20"/>
      <c r="FX49" s="20"/>
      <c r="FY49" s="20"/>
      <c r="FZ49" s="20"/>
      <c r="GA49" s="20"/>
      <c r="GB49" s="20"/>
      <c r="GC49" s="20"/>
      <c r="GD49" s="20"/>
      <c r="GE49" s="20"/>
    </row>
    <row r="50" spans="1:187" s="20" customFormat="1" ht="13.5" customHeight="1" x14ac:dyDescent="0.2">
      <c r="A50" s="143"/>
      <c r="B50" s="146" t="s">
        <v>75</v>
      </c>
      <c r="C50" s="20">
        <v>1.5164202245990099</v>
      </c>
      <c r="D50" s="20">
        <v>1.5148797942047301</v>
      </c>
      <c r="E50" s="20">
        <v>1.4977561937695101</v>
      </c>
      <c r="F50" s="20">
        <v>1.4951749773138401</v>
      </c>
      <c r="G50" s="20">
        <v>1.49272232924115</v>
      </c>
      <c r="H50" s="20">
        <v>1.503390703825648</v>
      </c>
      <c r="I50" s="20">
        <v>1.0147193614856199E-2</v>
      </c>
      <c r="J50" s="20">
        <v>1.4679942448619201</v>
      </c>
      <c r="K50" s="20">
        <v>1.46644964883123</v>
      </c>
      <c r="L50" s="20">
        <v>1.4650300534779701</v>
      </c>
      <c r="M50" s="20">
        <v>1.4649377118437299</v>
      </c>
      <c r="N50" s="20">
        <v>1.4716465001980801</v>
      </c>
      <c r="O50" s="20">
        <v>1.47234823888912</v>
      </c>
      <c r="P50" s="20">
        <v>1.4680677330170084</v>
      </c>
      <c r="Q50" s="20">
        <v>2.9658734386845205E-3</v>
      </c>
      <c r="R50" s="20">
        <v>1.50279640809397</v>
      </c>
      <c r="S50" s="20">
        <v>1.5009998006682099</v>
      </c>
      <c r="T50" s="20">
        <v>1.5021219698683801</v>
      </c>
      <c r="U50" s="20">
        <v>1.50323898045685</v>
      </c>
      <c r="V50" s="20">
        <v>1.5034516487309599</v>
      </c>
      <c r="W50" s="20">
        <v>1.5031348722590601</v>
      </c>
      <c r="X50" s="20">
        <v>1.5026239466795717</v>
      </c>
      <c r="Y50" s="20">
        <v>8.4102874559412188E-4</v>
      </c>
      <c r="Z50" s="20">
        <v>1.5036475509173199</v>
      </c>
      <c r="AA50" s="20">
        <v>1.5033780476554199</v>
      </c>
      <c r="AB50" s="20">
        <v>1.50305222470863</v>
      </c>
      <c r="AC50" s="20">
        <v>1.50550542826689</v>
      </c>
      <c r="AD50" s="20">
        <v>1.5044955573893699</v>
      </c>
      <c r="AE50" s="20">
        <v>1.5036055669561901</v>
      </c>
      <c r="AF50" s="20">
        <v>1.5039473959823033</v>
      </c>
      <c r="AG50" s="20">
        <v>8.2261663819738695E-4</v>
      </c>
      <c r="AH50" s="20">
        <v>1.4887936226712799</v>
      </c>
      <c r="AI50" s="20">
        <v>1.4900245746437</v>
      </c>
      <c r="AJ50" s="20">
        <v>1.4872096093604501</v>
      </c>
      <c r="AK50" s="20">
        <v>1.4863302706010699</v>
      </c>
      <c r="AL50" s="20">
        <v>1.488089519319125</v>
      </c>
      <c r="AM50" s="20">
        <v>1.4238502578427456E-3</v>
      </c>
      <c r="AN50" s="20">
        <v>1.4601032925466599</v>
      </c>
      <c r="AO50" s="20">
        <v>1.4614424904980201</v>
      </c>
      <c r="AP50" s="20">
        <v>1.46178022824426</v>
      </c>
      <c r="AQ50" s="20">
        <v>1.46551297025751</v>
      </c>
      <c r="AR50" s="20">
        <v>1.4668650395743901</v>
      </c>
      <c r="AS50" s="20">
        <v>1.463140804224168</v>
      </c>
      <c r="AT50" s="20">
        <v>2.5868519220901757E-3</v>
      </c>
      <c r="AU50" s="20">
        <v>1.50623902447324</v>
      </c>
      <c r="AV50" s="20">
        <v>1.5074282290009</v>
      </c>
      <c r="AW50" s="20">
        <v>1.5088012896557299</v>
      </c>
      <c r="AX50" s="20">
        <v>1.5074895143766234</v>
      </c>
      <c r="AY50" s="20">
        <v>1.0469376419851644E-3</v>
      </c>
      <c r="AZ50" s="20">
        <v>1.55566914762388</v>
      </c>
      <c r="BA50" s="20">
        <v>1.5553794276844399</v>
      </c>
      <c r="BB50" s="20">
        <v>1.55087900928029</v>
      </c>
      <c r="BC50" s="20">
        <v>1.5552684196839099</v>
      </c>
      <c r="BD50" s="20">
        <v>1.55861450790274</v>
      </c>
      <c r="BE50" s="20">
        <v>1.5544871651577099</v>
      </c>
      <c r="BF50" s="20">
        <v>1.5550496128888283</v>
      </c>
      <c r="BG50" s="20">
        <v>2.2715353057245788E-3</v>
      </c>
      <c r="BH50" s="20">
        <v>1.5555110037992801</v>
      </c>
      <c r="BI50" s="20">
        <v>1.5592937391192601</v>
      </c>
      <c r="BJ50" s="20">
        <v>1.5538613389762199</v>
      </c>
      <c r="BK50" s="20">
        <v>1.5562220272982534</v>
      </c>
      <c r="BL50" s="20">
        <v>2.2740431893574888E-3</v>
      </c>
      <c r="BM50" s="20">
        <v>1.63293162982152</v>
      </c>
      <c r="BN50" s="20">
        <v>1.6322591540693201</v>
      </c>
      <c r="BO50" s="20">
        <v>1.63427643788674</v>
      </c>
      <c r="BP50" s="20">
        <v>1.6852597058111001</v>
      </c>
      <c r="BQ50" s="20">
        <v>1.6813417977545899</v>
      </c>
      <c r="BR50" s="20">
        <v>1.6703751952464101</v>
      </c>
      <c r="BS50" s="20">
        <v>1.6560739867649463</v>
      </c>
      <c r="BT50" s="20">
        <v>2.3354660886694835E-2</v>
      </c>
      <c r="BU50" s="20">
        <v>3.9766189825527101</v>
      </c>
      <c r="BV50" s="20">
        <v>4.8690678289685998</v>
      </c>
      <c r="BW50" s="20">
        <v>3.6247322953132999</v>
      </c>
      <c r="BX50" s="20">
        <v>1.8297315586751099</v>
      </c>
      <c r="BY50" s="20">
        <v>1.83214382114701</v>
      </c>
      <c r="BZ50" s="20">
        <v>1.8149907386075601</v>
      </c>
      <c r="CA50" s="20">
        <v>2.9912142042107148</v>
      </c>
      <c r="CB50" s="20">
        <v>1.2230215121275925</v>
      </c>
      <c r="CC50" s="20">
        <v>1.56624120349326</v>
      </c>
      <c r="CD50" s="20">
        <v>1.5671830376849401</v>
      </c>
      <c r="CE50" s="20">
        <v>1.5698368048011699</v>
      </c>
      <c r="CF50" s="20">
        <v>1.6295658725227999</v>
      </c>
      <c r="CG50" s="20">
        <v>1.62412577579035</v>
      </c>
      <c r="CH50" s="20">
        <v>1.62988716857393</v>
      </c>
      <c r="CI50" s="20">
        <v>1.597806643811075</v>
      </c>
      <c r="CJ50" s="20">
        <v>3.0130271473587548E-2</v>
      </c>
      <c r="CK50" s="20">
        <v>1.69146997938455</v>
      </c>
      <c r="CL50" s="20">
        <v>1.68620337868628</v>
      </c>
      <c r="CM50" s="20">
        <v>1.6938514432966401</v>
      </c>
      <c r="CN50" s="20">
        <v>1.6839929737720201</v>
      </c>
      <c r="CO50" s="20">
        <v>1.67136760374482</v>
      </c>
      <c r="CP50" s="20">
        <v>1.67521383196319</v>
      </c>
      <c r="CQ50" s="20">
        <v>1.6836832018079166</v>
      </c>
      <c r="CR50" s="20">
        <v>8.1022473362585713E-3</v>
      </c>
      <c r="CS50" s="20">
        <v>1.700207384486</v>
      </c>
      <c r="CT50" s="20">
        <v>1.70213283102261</v>
      </c>
      <c r="CU50" s="20">
        <v>1.70111096946273</v>
      </c>
      <c r="CV50" s="20">
        <v>1.68109299095849</v>
      </c>
      <c r="CW50" s="20">
        <v>1.6961360439824573</v>
      </c>
      <c r="CX50" s="20">
        <v>8.7117821959242364E-3</v>
      </c>
      <c r="FG50" s="150"/>
      <c r="FP50" s="149"/>
    </row>
    <row r="51" spans="1:187" s="20" customFormat="1" ht="13.5" customHeight="1" x14ac:dyDescent="0.2">
      <c r="A51" s="143"/>
      <c r="B51" s="146" t="s">
        <v>76</v>
      </c>
      <c r="C51" s="20">
        <v>1.0185313203364501</v>
      </c>
      <c r="D51" s="20">
        <v>1.0168631075182999</v>
      </c>
      <c r="E51" s="20">
        <v>0.99050320688979798</v>
      </c>
      <c r="F51" s="20">
        <v>0.98803020877852799</v>
      </c>
      <c r="G51" s="20">
        <v>0.98498623589144496</v>
      </c>
      <c r="H51" s="20">
        <v>0.9997828158829043</v>
      </c>
      <c r="I51" s="20">
        <v>1.4740532404585817E-2</v>
      </c>
      <c r="J51" s="20">
        <v>0.95293091275819097</v>
      </c>
      <c r="K51" s="20">
        <v>0.95115782610255495</v>
      </c>
      <c r="L51" s="20">
        <v>0.94943521002597797</v>
      </c>
      <c r="M51" s="20">
        <v>0.94737650089147396</v>
      </c>
      <c r="N51" s="20">
        <v>0.95654230860790501</v>
      </c>
      <c r="O51" s="20">
        <v>0.95732321575506896</v>
      </c>
      <c r="P51" s="20">
        <v>0.95246099569019516</v>
      </c>
      <c r="Q51" s="20">
        <v>3.5875906111780182E-3</v>
      </c>
      <c r="R51" s="20">
        <v>0.99325669128065697</v>
      </c>
      <c r="S51" s="20">
        <v>0.99140773753174904</v>
      </c>
      <c r="T51" s="20">
        <v>0.99337112652299098</v>
      </c>
      <c r="U51" s="20">
        <v>0.99154217530932798</v>
      </c>
      <c r="V51" s="20">
        <v>0.99260120246791606</v>
      </c>
      <c r="W51" s="20">
        <v>0.99262264564553404</v>
      </c>
      <c r="X51" s="20">
        <v>0.9924669297930292</v>
      </c>
      <c r="Y51" s="20">
        <v>7.5945491562890658E-4</v>
      </c>
      <c r="Z51" s="20">
        <v>0.99782972266549697</v>
      </c>
      <c r="AA51" s="20">
        <v>0.997940312183482</v>
      </c>
      <c r="AB51" s="20">
        <v>0.99835478391657495</v>
      </c>
      <c r="AC51" s="20">
        <v>1.00322548836343</v>
      </c>
      <c r="AD51" s="20">
        <v>1.0025616028934601</v>
      </c>
      <c r="AE51" s="20">
        <v>1.00137150787011</v>
      </c>
      <c r="AF51" s="20">
        <v>1.0002139029820925</v>
      </c>
      <c r="AG51" s="20">
        <v>2.244669428558152E-3</v>
      </c>
      <c r="AH51" s="20">
        <v>0.96513558826741397</v>
      </c>
      <c r="AI51" s="20">
        <v>0.96698882014351295</v>
      </c>
      <c r="AJ51" s="20">
        <v>0.96336940943410698</v>
      </c>
      <c r="AK51" s="20">
        <v>0.96213334699617603</v>
      </c>
      <c r="AL51" s="20">
        <v>0.96440679121030237</v>
      </c>
      <c r="AM51" s="20">
        <v>1.833216306571453E-3</v>
      </c>
      <c r="AN51" s="20">
        <v>0.93147531646401605</v>
      </c>
      <c r="AO51" s="20">
        <v>0.933540417914695</v>
      </c>
      <c r="AP51" s="20">
        <v>0.93437003620349102</v>
      </c>
      <c r="AQ51" s="20">
        <v>0.93939280789671298</v>
      </c>
      <c r="AR51" s="20">
        <v>0.94140667901837505</v>
      </c>
      <c r="AS51" s="20">
        <v>0.93603705149945804</v>
      </c>
      <c r="AT51" s="20">
        <v>3.7393995902219924E-3</v>
      </c>
      <c r="AU51" s="20">
        <v>0.99641061259620001</v>
      </c>
      <c r="AV51" s="20">
        <v>0.99818897775967497</v>
      </c>
      <c r="AW51" s="20">
        <v>1.0002179902096</v>
      </c>
      <c r="AX51" s="20">
        <v>0.99827252685515833</v>
      </c>
      <c r="AY51" s="20">
        <v>1.5554777211030555E-3</v>
      </c>
      <c r="AZ51" s="20">
        <v>1.0058093100175101</v>
      </c>
      <c r="BA51" s="20">
        <v>1.00554937699378</v>
      </c>
      <c r="BB51" s="20">
        <v>0.99993940593670005</v>
      </c>
      <c r="BC51" s="20">
        <v>1.00259631441673</v>
      </c>
      <c r="BD51" s="20">
        <v>1.00676682511662</v>
      </c>
      <c r="BE51" s="20">
        <v>1.0024355442186399</v>
      </c>
      <c r="BF51" s="20">
        <v>1.0038494627833301</v>
      </c>
      <c r="BG51" s="20">
        <v>2.3839674063794503E-3</v>
      </c>
      <c r="BH51" s="20">
        <v>1.0032965049943301</v>
      </c>
      <c r="BI51" s="20">
        <v>1.00795157756543</v>
      </c>
      <c r="BJ51" s="20">
        <v>0.99994368516691701</v>
      </c>
      <c r="BK51" s="20">
        <v>1.0037305892422257</v>
      </c>
      <c r="BL51" s="20">
        <v>3.2835861510695616E-3</v>
      </c>
      <c r="BM51" s="20">
        <v>1.0753558773901299</v>
      </c>
      <c r="BN51" s="20">
        <v>1.0742100110464801</v>
      </c>
      <c r="BO51" s="20">
        <v>1.0764574196218799</v>
      </c>
      <c r="BP51" s="20">
        <v>1.12533508977921</v>
      </c>
      <c r="BQ51" s="20">
        <v>1.12228183655943</v>
      </c>
      <c r="BR51" s="20">
        <v>1.11202732066254</v>
      </c>
      <c r="BS51" s="20">
        <v>1.0976112591766116</v>
      </c>
      <c r="BT51" s="20">
        <v>2.2640216286020209E-2</v>
      </c>
      <c r="BU51" s="20">
        <v>2.0773414245945401</v>
      </c>
      <c r="BV51" s="20">
        <v>2.2044185740426898</v>
      </c>
      <c r="BW51" s="20">
        <v>2.0109022821184701</v>
      </c>
      <c r="BX51" s="20">
        <v>1.25825865997647</v>
      </c>
      <c r="BY51" s="20">
        <v>1.26080083965564</v>
      </c>
      <c r="BZ51" s="20">
        <v>1.2465003955551901</v>
      </c>
      <c r="CA51" s="20">
        <v>1.6763703626571667</v>
      </c>
      <c r="CB51" s="20">
        <v>0.42501527897626279</v>
      </c>
      <c r="CC51" s="20">
        <v>1.1430454294545001</v>
      </c>
      <c r="CD51" s="20">
        <v>1.14722298348008</v>
      </c>
      <c r="CE51" s="20">
        <v>1.1522696214435399</v>
      </c>
      <c r="CF51" s="20">
        <v>1.2041645137833901</v>
      </c>
      <c r="CG51" s="20">
        <v>1.19906438644047</v>
      </c>
      <c r="CH51" s="20">
        <v>1.20795269805489</v>
      </c>
      <c r="CI51" s="20">
        <v>1.175619938776145</v>
      </c>
      <c r="CJ51" s="20">
        <v>2.8350676824292303E-2</v>
      </c>
      <c r="CK51" s="20">
        <v>1.1847534342988399</v>
      </c>
      <c r="CL51" s="20">
        <v>1.1798028780840999</v>
      </c>
      <c r="CM51" s="20">
        <v>1.1882005150656001</v>
      </c>
      <c r="CN51" s="20">
        <v>1.17839272359564</v>
      </c>
      <c r="CO51" s="20">
        <v>1.1667203979733101</v>
      </c>
      <c r="CP51" s="20">
        <v>1.1710342805905301</v>
      </c>
      <c r="CQ51" s="20">
        <v>1.17815070493467</v>
      </c>
      <c r="CR51" s="20">
        <v>7.401332994230984E-3</v>
      </c>
      <c r="CS51" s="20">
        <v>1.2218963221033099</v>
      </c>
      <c r="CT51" s="20">
        <v>1.2243102562314701</v>
      </c>
      <c r="CU51" s="20">
        <v>1.2239643317531601</v>
      </c>
      <c r="CV51" s="20">
        <v>1.2005281210529899</v>
      </c>
      <c r="CW51" s="20">
        <v>1.2176747577852325</v>
      </c>
      <c r="CX51" s="20">
        <v>9.9425516952039179E-3</v>
      </c>
      <c r="FG51" s="150"/>
      <c r="FP51" s="149"/>
    </row>
    <row r="52" spans="1:187" s="20" customFormat="1" ht="13.5" customHeight="1" x14ac:dyDescent="0.2">
      <c r="A52" s="143"/>
      <c r="B52" s="146" t="s">
        <v>129</v>
      </c>
      <c r="C52" s="20">
        <v>1.2466178498809</v>
      </c>
      <c r="D52" s="20">
        <v>1.2459387963040101</v>
      </c>
      <c r="E52" s="20">
        <v>1.2412596242033</v>
      </c>
      <c r="F52" s="20">
        <v>1.2403340972443799</v>
      </c>
      <c r="G52" s="20">
        <v>1.2393563277423301</v>
      </c>
      <c r="H52" s="20">
        <v>1.2427013390749839</v>
      </c>
      <c r="I52" s="20">
        <v>2.9897044226481389E-3</v>
      </c>
      <c r="J52" s="20">
        <v>1.2307619531610701</v>
      </c>
      <c r="K52" s="20">
        <v>1.22981326490353</v>
      </c>
      <c r="L52" s="20">
        <v>1.2286793839524699</v>
      </c>
      <c r="M52" s="20">
        <v>1.22951673941543</v>
      </c>
      <c r="N52" s="20">
        <v>1.23162423436711</v>
      </c>
      <c r="O52" s="20">
        <v>1.2311648742221699</v>
      </c>
      <c r="P52" s="20">
        <v>1.2302600750036299</v>
      </c>
      <c r="Q52" s="20">
        <v>1.0150735064688298E-3</v>
      </c>
      <c r="R52" s="20">
        <v>1.24370400485574</v>
      </c>
      <c r="S52" s="20">
        <v>1.2430818105069501</v>
      </c>
      <c r="T52" s="20">
        <v>1.2435682346341601</v>
      </c>
      <c r="U52" s="20">
        <v>1.2429213857282999</v>
      </c>
      <c r="V52" s="20">
        <v>1.2432589666117499</v>
      </c>
      <c r="W52" s="20">
        <v>1.2431882455848799</v>
      </c>
      <c r="X52" s="20">
        <v>1.2432871079869632</v>
      </c>
      <c r="Y52" s="20">
        <v>2.7058600859557457E-4</v>
      </c>
      <c r="Z52" s="20">
        <v>1.24398268059641</v>
      </c>
      <c r="AA52" s="20">
        <v>1.24400698692009</v>
      </c>
      <c r="AB52" s="20">
        <v>1.2437805437940701</v>
      </c>
      <c r="AC52" s="20">
        <v>1.2446288583259799</v>
      </c>
      <c r="AD52" s="20">
        <v>1.2443088250726999</v>
      </c>
      <c r="AE52" s="20">
        <v>1.2440060498754899</v>
      </c>
      <c r="AF52" s="20">
        <v>1.2441189907641232</v>
      </c>
      <c r="AG52" s="20">
        <v>2.7520577577214877E-4</v>
      </c>
      <c r="AH52" s="20">
        <v>1.23735888436292</v>
      </c>
      <c r="AI52" s="20">
        <v>1.23788766827221</v>
      </c>
      <c r="AJ52" s="20">
        <v>1.2370384958734999</v>
      </c>
      <c r="AK52" s="20">
        <v>1.2366966479738299</v>
      </c>
      <c r="AL52" s="20">
        <v>1.2372454241206148</v>
      </c>
      <c r="AM52" s="20">
        <v>4.3855596438089586E-4</v>
      </c>
      <c r="AN52" s="20">
        <v>1.22897318695697</v>
      </c>
      <c r="AO52" s="20">
        <v>1.2293014586400299</v>
      </c>
      <c r="AP52" s="20">
        <v>1.2296730730332099</v>
      </c>
      <c r="AQ52" s="20">
        <v>1.2309266561175101</v>
      </c>
      <c r="AR52" s="20">
        <v>1.2312911022936801</v>
      </c>
      <c r="AS52" s="20">
        <v>1.2300330954082799</v>
      </c>
      <c r="AT52" s="20">
        <v>9.1316443876868865E-4</v>
      </c>
      <c r="AU52" s="20">
        <v>1.24460365715511</v>
      </c>
      <c r="AV52" s="20">
        <v>1.2449730880079399</v>
      </c>
      <c r="AW52" s="20">
        <v>1.2457845027712</v>
      </c>
      <c r="AX52" s="20">
        <v>1.2451204159780833</v>
      </c>
      <c r="AY52" s="20">
        <v>4.9320600182186855E-4</v>
      </c>
      <c r="AZ52" s="20">
        <v>1.2646520030413599</v>
      </c>
      <c r="BA52" s="20">
        <v>1.2645906738909201</v>
      </c>
      <c r="BB52" s="20">
        <v>1.26242044485421</v>
      </c>
      <c r="BC52" s="20">
        <v>1.2637729934888</v>
      </c>
      <c r="BD52" s="20">
        <v>1.26473710323988</v>
      </c>
      <c r="BE52" s="20">
        <v>1.26400759130185</v>
      </c>
      <c r="BF52" s="20">
        <v>1.2640301349695033</v>
      </c>
      <c r="BG52" s="20">
        <v>8.019206259412059E-4</v>
      </c>
      <c r="BH52" s="20">
        <v>1.26364706852652</v>
      </c>
      <c r="BI52" s="20">
        <v>1.2646187037685299</v>
      </c>
      <c r="BJ52" s="20">
        <v>1.26218488010548</v>
      </c>
      <c r="BK52" s="20">
        <v>1.2634835508001767</v>
      </c>
      <c r="BL52" s="20">
        <v>1.0003092657862611E-3</v>
      </c>
      <c r="BM52" s="20">
        <v>1.2900096795828599</v>
      </c>
      <c r="BN52" s="20">
        <v>1.28924538223846</v>
      </c>
      <c r="BO52" s="20">
        <v>1.29009425107612</v>
      </c>
      <c r="BP52" s="20">
        <v>1.3022196884225801</v>
      </c>
      <c r="BQ52" s="20">
        <v>1.3010699641925201</v>
      </c>
      <c r="BR52" s="20">
        <v>1.29850271793462</v>
      </c>
      <c r="BS52" s="20">
        <v>1.2951902805745268</v>
      </c>
      <c r="BT52" s="20">
        <v>5.5242715193374158E-3</v>
      </c>
      <c r="BU52" s="20">
        <v>1.36470659397981</v>
      </c>
      <c r="BV52" s="20">
        <v>1.3702081076625401</v>
      </c>
      <c r="BW52" s="20">
        <v>1.35991247178613</v>
      </c>
      <c r="BX52" s="20">
        <v>1.3257747461329299</v>
      </c>
      <c r="BY52" s="20">
        <v>1.3256592073056801</v>
      </c>
      <c r="BZ52" s="20">
        <v>1.3234256639036099</v>
      </c>
      <c r="CA52" s="20">
        <v>1.3449477984617833</v>
      </c>
      <c r="CB52" s="20">
        <v>2.0229074081948715E-2</v>
      </c>
      <c r="CC52" s="20">
        <v>1.2628230011088899</v>
      </c>
      <c r="CD52" s="20">
        <v>1.26290395882381</v>
      </c>
      <c r="CE52" s="20">
        <v>1.26397109206949</v>
      </c>
      <c r="CF52" s="20">
        <v>1.2800783018005599</v>
      </c>
      <c r="CG52" s="20">
        <v>1.2786593138026601</v>
      </c>
      <c r="CH52" s="20">
        <v>1.2798279479913901</v>
      </c>
      <c r="CI52" s="20">
        <v>1.2713772692661334</v>
      </c>
      <c r="CJ52" s="20">
        <v>8.1647011063960637E-3</v>
      </c>
      <c r="CK52" s="20">
        <v>1.30082546657952</v>
      </c>
      <c r="CL52" s="20">
        <v>1.29975036237825</v>
      </c>
      <c r="CM52" s="20">
        <v>1.30192114241019</v>
      </c>
      <c r="CN52" s="20">
        <v>1.29773622150629</v>
      </c>
      <c r="CO52" s="20">
        <v>1.2966687666382399</v>
      </c>
      <c r="CP52" s="20">
        <v>1.2968402603933</v>
      </c>
      <c r="CQ52" s="20">
        <v>1.2989570366509651</v>
      </c>
      <c r="CR52" s="20">
        <v>2.0047289946932109E-3</v>
      </c>
      <c r="CS52" s="20">
        <v>1.30196225518094</v>
      </c>
      <c r="CT52" s="20">
        <v>1.30178856569434</v>
      </c>
      <c r="CU52" s="20">
        <v>1.3017897901206501</v>
      </c>
      <c r="CV52" s="20">
        <v>1.2983310358673701</v>
      </c>
      <c r="CW52" s="20">
        <v>1.300967911715825</v>
      </c>
      <c r="CX52" s="20">
        <v>1.524039880675047E-3</v>
      </c>
      <c r="FG52" s="150"/>
      <c r="FP52" s="149"/>
    </row>
    <row r="53" spans="1:187" s="149" customFormat="1" ht="13.5" customHeight="1" x14ac:dyDescent="0.2">
      <c r="A53" s="143"/>
      <c r="B53" s="146" t="s">
        <v>130</v>
      </c>
      <c r="C53" s="20">
        <v>0.54231010007089697</v>
      </c>
      <c r="D53" s="20">
        <v>0.541191050533814</v>
      </c>
      <c r="E53" s="20">
        <v>0.53201766250490601</v>
      </c>
      <c r="F53" s="20">
        <v>0.53066652438195705</v>
      </c>
      <c r="G53" s="20">
        <v>0.52891954606792102</v>
      </c>
      <c r="H53" s="20">
        <v>0.53502097671189897</v>
      </c>
      <c r="I53" s="20">
        <v>5.5930266856775677E-3</v>
      </c>
      <c r="J53" s="20">
        <v>0.51608715486784895</v>
      </c>
      <c r="K53" s="20">
        <v>0.514463515795893</v>
      </c>
      <c r="L53" s="20">
        <v>0.51242213963624295</v>
      </c>
      <c r="M53" s="20">
        <v>0.51333380080717705</v>
      </c>
      <c r="N53" s="20">
        <v>0.51675175320877498</v>
      </c>
      <c r="O53" s="20">
        <v>0.51571910004281496</v>
      </c>
      <c r="P53" s="20">
        <v>0.51479624405979196</v>
      </c>
      <c r="Q53" s="20">
        <v>1.5399107165756432E-3</v>
      </c>
      <c r="R53" s="20">
        <v>0.53447489854091801</v>
      </c>
      <c r="S53" s="20">
        <v>0.53367549554600402</v>
      </c>
      <c r="T53" s="20">
        <v>0.53468304739786199</v>
      </c>
      <c r="U53" s="20">
        <v>0.53179176140863205</v>
      </c>
      <c r="V53" s="20">
        <v>0.5328316012041</v>
      </c>
      <c r="W53" s="20">
        <v>0.53285407471813995</v>
      </c>
      <c r="X53" s="20">
        <v>0.53338514646927593</v>
      </c>
      <c r="Y53" s="20">
        <v>1.0069536981548229E-3</v>
      </c>
      <c r="Z53" s="20">
        <v>0.53689489152858505</v>
      </c>
      <c r="AA53" s="20">
        <v>0.53722622580789403</v>
      </c>
      <c r="AB53" s="20">
        <v>0.53710495608352504</v>
      </c>
      <c r="AC53" s="20">
        <v>0.53893603242244603</v>
      </c>
      <c r="AD53" s="20">
        <v>0.53877467234976695</v>
      </c>
      <c r="AE53" s="20">
        <v>0.53815881235395002</v>
      </c>
      <c r="AF53" s="20">
        <v>0.53784926509102793</v>
      </c>
      <c r="AG53" s="20">
        <v>8.150934587328923E-4</v>
      </c>
      <c r="AH53" s="20">
        <v>0.52022730235271597</v>
      </c>
      <c r="AI53" s="20">
        <v>0.52130951389721003</v>
      </c>
      <c r="AJ53" s="20">
        <v>0.51980265363405997</v>
      </c>
      <c r="AK53" s="20">
        <v>0.51919011416642202</v>
      </c>
      <c r="AL53" s="20">
        <v>0.52013239601260208</v>
      </c>
      <c r="AM53" s="20">
        <v>7.7318155072156423E-4</v>
      </c>
      <c r="AN53" s="20">
        <v>0.51036170138954295</v>
      </c>
      <c r="AO53" s="20">
        <v>0.51103061659650595</v>
      </c>
      <c r="AP53" s="20">
        <v>0.51192496254755704</v>
      </c>
      <c r="AQ53" s="20">
        <v>0.51391833248966101</v>
      </c>
      <c r="AR53" s="20">
        <v>0.51462386157214501</v>
      </c>
      <c r="AS53" s="20">
        <v>0.51237189491908242</v>
      </c>
      <c r="AT53" s="20">
        <v>1.6433184156295544E-3</v>
      </c>
      <c r="AU53" s="20">
        <v>0.53542847722570197</v>
      </c>
      <c r="AV53" s="20">
        <v>0.53614539762928504</v>
      </c>
      <c r="AW53" s="20">
        <v>0.53773172057335705</v>
      </c>
      <c r="AX53" s="20">
        <v>0.53643519847611465</v>
      </c>
      <c r="AY53" s="20">
        <v>9.6236544609163712E-4</v>
      </c>
      <c r="AZ53" s="20">
        <v>0.539595848502327</v>
      </c>
      <c r="BA53" s="20">
        <v>0.53948782973657805</v>
      </c>
      <c r="BB53" s="20">
        <v>0.53578936679301803</v>
      </c>
      <c r="BC53" s="20">
        <v>0.53609407699822098</v>
      </c>
      <c r="BD53" s="20">
        <v>0.53772682480830303</v>
      </c>
      <c r="BE53" s="20">
        <v>0.53699955835454505</v>
      </c>
      <c r="BF53" s="20">
        <v>0.53761558419883204</v>
      </c>
      <c r="BG53" s="20">
        <v>1.4982582417672292E-3</v>
      </c>
      <c r="BH53" s="20">
        <v>0.53598193086129997</v>
      </c>
      <c r="BI53" s="20">
        <v>0.537569572307803</v>
      </c>
      <c r="BJ53" s="20">
        <v>0.53307842736410505</v>
      </c>
      <c r="BK53" s="20">
        <v>0.53554331017773604</v>
      </c>
      <c r="BL53" s="20">
        <v>1.859549551972828E-3</v>
      </c>
      <c r="BM53" s="20">
        <v>0.56847772051769496</v>
      </c>
      <c r="BN53" s="20">
        <v>0.567081782974037</v>
      </c>
      <c r="BO53" s="20">
        <v>0.56852161045262595</v>
      </c>
      <c r="BP53" s="20">
        <v>0.58481518268356703</v>
      </c>
      <c r="BQ53" s="20">
        <v>0.58347758811195505</v>
      </c>
      <c r="BR53" s="20">
        <v>0.58013949643998497</v>
      </c>
      <c r="BS53" s="20">
        <v>0.57541889686331082</v>
      </c>
      <c r="BT53" s="20">
        <v>7.5363199365350826E-3</v>
      </c>
      <c r="BU53" s="20">
        <v>0.67094945109265602</v>
      </c>
      <c r="BV53" s="20">
        <v>0.677859484554861</v>
      </c>
      <c r="BW53" s="20">
        <v>0.66499611708320205</v>
      </c>
      <c r="BX53" s="20">
        <v>0.61831962531032703</v>
      </c>
      <c r="BY53" s="20">
        <v>0.61844039080892399</v>
      </c>
      <c r="BZ53" s="20">
        <v>0.61530111034154999</v>
      </c>
      <c r="CA53" s="20">
        <v>0.64431102986525335</v>
      </c>
      <c r="CB53" s="20">
        <v>2.7231708348467002E-2</v>
      </c>
      <c r="CC53" s="20">
        <v>0.59138135510206802</v>
      </c>
      <c r="CD53" s="20">
        <v>0.59217875808017195</v>
      </c>
      <c r="CE53" s="20">
        <v>0.59458869545500503</v>
      </c>
      <c r="CF53" s="20">
        <v>0.61456900851275398</v>
      </c>
      <c r="CG53" s="20">
        <v>0.61240157424905295</v>
      </c>
      <c r="CH53" s="20">
        <v>0.61475504316128704</v>
      </c>
      <c r="CI53" s="20">
        <v>0.60331240576005651</v>
      </c>
      <c r="CJ53" s="20">
        <v>1.0666686786433026E-2</v>
      </c>
      <c r="CK53" s="20">
        <v>0.60734287609058402</v>
      </c>
      <c r="CL53" s="20">
        <v>0.60584284289719503</v>
      </c>
      <c r="CM53" s="20">
        <v>0.609476567476127</v>
      </c>
      <c r="CN53" s="20">
        <v>0.60328667818477899</v>
      </c>
      <c r="CO53" s="20">
        <v>0.60217493031010105</v>
      </c>
      <c r="CP53" s="20">
        <v>0.60251896227709301</v>
      </c>
      <c r="CQ53" s="20">
        <v>0.60510714287264655</v>
      </c>
      <c r="CR53" s="20">
        <v>2.6845940071803585E-3</v>
      </c>
      <c r="CS53" s="20">
        <v>0.62329474492131498</v>
      </c>
      <c r="CT53" s="20">
        <v>0.62312082794582502</v>
      </c>
      <c r="CU53" s="20">
        <v>0.62328561087854295</v>
      </c>
      <c r="CV53" s="20">
        <v>0.61711602422721101</v>
      </c>
      <c r="CW53" s="20">
        <v>0.62170430199322346</v>
      </c>
      <c r="CX53" s="20">
        <v>2.6499474113076574E-3</v>
      </c>
      <c r="CY53" s="20"/>
      <c r="CZ53" s="20"/>
      <c r="DA53" s="20"/>
      <c r="DB53" s="20"/>
      <c r="DC53" s="20"/>
      <c r="DD53" s="20"/>
      <c r="DE53" s="20"/>
      <c r="DF53" s="20"/>
      <c r="DG53" s="20"/>
      <c r="DH53" s="20"/>
      <c r="DI53" s="20"/>
      <c r="DJ53" s="20"/>
      <c r="DK53" s="20"/>
      <c r="DL53" s="20"/>
      <c r="DM53" s="20"/>
      <c r="DN53" s="20"/>
      <c r="DO53" s="20"/>
      <c r="DP53" s="20"/>
      <c r="DQ53" s="20"/>
      <c r="DR53" s="20"/>
      <c r="DS53" s="20"/>
      <c r="DT53" s="20"/>
      <c r="DU53" s="20"/>
      <c r="DV53" s="20"/>
      <c r="DW53" s="20"/>
      <c r="DX53" s="20"/>
      <c r="DY53" s="20"/>
      <c r="DZ53" s="20"/>
      <c r="EA53" s="20"/>
      <c r="EB53" s="20"/>
      <c r="EC53" s="20"/>
      <c r="ED53" s="20"/>
      <c r="EE53" s="20"/>
      <c r="EF53" s="20"/>
      <c r="EG53" s="20"/>
      <c r="EH53" s="20"/>
      <c r="EI53" s="20"/>
      <c r="EJ53" s="20"/>
      <c r="EK53" s="20"/>
      <c r="EL53" s="20"/>
      <c r="EM53" s="20"/>
      <c r="EN53" s="20"/>
      <c r="EO53" s="20"/>
      <c r="EP53" s="20"/>
      <c r="EQ53" s="20"/>
      <c r="ER53" s="20"/>
      <c r="ES53" s="20"/>
      <c r="ET53" s="20"/>
      <c r="EU53" s="20"/>
      <c r="EV53" s="20"/>
      <c r="EW53" s="20"/>
      <c r="EX53" s="20"/>
      <c r="EY53" s="20"/>
      <c r="EZ53" s="20"/>
      <c r="FA53" s="20"/>
      <c r="FB53" s="20"/>
      <c r="FC53" s="20"/>
      <c r="FD53" s="20"/>
      <c r="FE53" s="20"/>
      <c r="FF53" s="20"/>
      <c r="FG53" s="20"/>
      <c r="FH53" s="20"/>
      <c r="FI53" s="20"/>
      <c r="FJ53" s="20"/>
      <c r="FK53" s="20"/>
      <c r="FL53" s="20"/>
      <c r="FM53" s="20"/>
      <c r="FN53" s="20"/>
      <c r="FO53" s="20"/>
      <c r="FP53" s="20"/>
      <c r="FQ53" s="20"/>
      <c r="FR53" s="20"/>
      <c r="FS53" s="20"/>
      <c r="FT53" s="20"/>
      <c r="FU53" s="20"/>
      <c r="FV53" s="20"/>
      <c r="FW53" s="20"/>
      <c r="FX53" s="20"/>
      <c r="FY53" s="20"/>
      <c r="FZ53" s="20"/>
      <c r="GA53" s="20"/>
      <c r="GB53" s="20"/>
      <c r="GC53" s="20"/>
      <c r="GD53" s="20"/>
      <c r="GE53" s="20"/>
    </row>
    <row r="54" spans="1:187" s="160" customFormat="1" ht="13.5" customHeight="1" x14ac:dyDescent="0.2">
      <c r="A54" s="154"/>
      <c r="B54" s="17" t="s">
        <v>54</v>
      </c>
      <c r="C54" s="160">
        <v>0</v>
      </c>
      <c r="D54" s="160">
        <v>0</v>
      </c>
      <c r="E54" s="160">
        <v>0</v>
      </c>
      <c r="F54" s="160">
        <v>0</v>
      </c>
      <c r="G54" s="160">
        <v>0</v>
      </c>
      <c r="H54" s="160">
        <v>0</v>
      </c>
      <c r="I54" s="160">
        <v>0</v>
      </c>
      <c r="J54" s="160">
        <v>0</v>
      </c>
      <c r="K54" s="160">
        <v>0</v>
      </c>
      <c r="L54" s="160">
        <v>0</v>
      </c>
      <c r="M54" s="160">
        <v>0</v>
      </c>
      <c r="N54" s="160">
        <v>0</v>
      </c>
      <c r="O54" s="160">
        <v>0</v>
      </c>
      <c r="P54" s="160">
        <v>0</v>
      </c>
      <c r="Q54" s="160">
        <v>0</v>
      </c>
      <c r="R54" s="160">
        <v>0</v>
      </c>
      <c r="S54" s="160">
        <v>0</v>
      </c>
      <c r="T54" s="160">
        <v>0</v>
      </c>
      <c r="U54" s="160">
        <v>0</v>
      </c>
      <c r="V54" s="160">
        <v>0</v>
      </c>
      <c r="W54" s="160">
        <v>0</v>
      </c>
      <c r="X54" s="160">
        <v>0</v>
      </c>
      <c r="Y54" s="160">
        <v>0</v>
      </c>
      <c r="Z54" s="160">
        <v>0</v>
      </c>
      <c r="AA54" s="160">
        <v>0</v>
      </c>
      <c r="AB54" s="160">
        <v>0</v>
      </c>
      <c r="AC54" s="160">
        <v>0</v>
      </c>
      <c r="AD54" s="160">
        <v>0</v>
      </c>
      <c r="AE54" s="160">
        <v>0</v>
      </c>
      <c r="AF54" s="160">
        <v>0</v>
      </c>
      <c r="AG54" s="160">
        <v>0</v>
      </c>
      <c r="AH54" s="160">
        <v>0</v>
      </c>
      <c r="AI54" s="160">
        <v>0</v>
      </c>
      <c r="AJ54" s="160">
        <v>0</v>
      </c>
      <c r="AK54" s="160">
        <v>0</v>
      </c>
      <c r="AL54" s="160">
        <v>0</v>
      </c>
      <c r="AM54" s="160">
        <v>0</v>
      </c>
      <c r="AN54" s="160">
        <v>0</v>
      </c>
      <c r="AO54" s="160">
        <v>0</v>
      </c>
      <c r="AP54" s="160">
        <v>0</v>
      </c>
      <c r="AQ54" s="160">
        <v>0</v>
      </c>
      <c r="AR54" s="160">
        <v>0</v>
      </c>
      <c r="AS54" s="160">
        <v>0</v>
      </c>
      <c r="AT54" s="160">
        <v>0</v>
      </c>
      <c r="AU54" s="160">
        <v>0</v>
      </c>
      <c r="AV54" s="160">
        <v>0</v>
      </c>
      <c r="AW54" s="160">
        <v>0</v>
      </c>
      <c r="AX54" s="160">
        <v>0</v>
      </c>
      <c r="AY54" s="160">
        <v>0</v>
      </c>
      <c r="AZ54" s="160">
        <v>0</v>
      </c>
      <c r="BA54" s="160">
        <v>0</v>
      </c>
      <c r="BB54" s="160">
        <v>0</v>
      </c>
      <c r="BC54" s="160">
        <v>0</v>
      </c>
      <c r="BD54" s="160">
        <v>0</v>
      </c>
      <c r="BE54" s="160">
        <v>0</v>
      </c>
      <c r="BF54" s="160">
        <v>0</v>
      </c>
      <c r="BG54" s="160">
        <v>0</v>
      </c>
      <c r="BH54" s="160">
        <v>0</v>
      </c>
      <c r="BI54" s="160">
        <v>0</v>
      </c>
      <c r="BJ54" s="160">
        <v>0</v>
      </c>
      <c r="BK54" s="160">
        <v>0</v>
      </c>
      <c r="BL54" s="160">
        <v>0</v>
      </c>
      <c r="BM54" s="160">
        <v>0</v>
      </c>
      <c r="BN54" s="160">
        <v>0</v>
      </c>
      <c r="BO54" s="160">
        <v>0</v>
      </c>
      <c r="BP54" s="160">
        <v>0</v>
      </c>
      <c r="BQ54" s="160">
        <v>0</v>
      </c>
      <c r="BR54" s="160">
        <v>0</v>
      </c>
      <c r="BS54" s="160">
        <v>0</v>
      </c>
      <c r="BT54" s="160">
        <v>0</v>
      </c>
      <c r="BU54" s="160">
        <v>0</v>
      </c>
      <c r="BV54" s="160">
        <v>0</v>
      </c>
      <c r="BW54" s="160">
        <v>0</v>
      </c>
      <c r="BX54" s="160">
        <v>0</v>
      </c>
      <c r="BY54" s="160">
        <v>0</v>
      </c>
      <c r="BZ54" s="160">
        <v>0</v>
      </c>
      <c r="CA54" s="160">
        <v>0</v>
      </c>
      <c r="CB54" s="160">
        <v>0</v>
      </c>
      <c r="CC54" s="160">
        <v>0</v>
      </c>
      <c r="CD54" s="160">
        <v>0</v>
      </c>
      <c r="CE54" s="160">
        <v>0</v>
      </c>
      <c r="CF54" s="160">
        <v>0</v>
      </c>
      <c r="CG54" s="160">
        <v>0</v>
      </c>
      <c r="CH54" s="160">
        <v>0</v>
      </c>
      <c r="CI54" s="160">
        <v>0</v>
      </c>
      <c r="CJ54" s="160">
        <v>0</v>
      </c>
      <c r="CK54" s="160">
        <v>0</v>
      </c>
      <c r="CL54" s="160">
        <v>0</v>
      </c>
      <c r="CM54" s="160">
        <v>0</v>
      </c>
      <c r="CN54" s="160">
        <v>0</v>
      </c>
      <c r="CO54" s="160">
        <v>0</v>
      </c>
      <c r="CP54" s="160">
        <v>0</v>
      </c>
      <c r="CQ54" s="160">
        <v>0</v>
      </c>
      <c r="CR54" s="160">
        <v>0</v>
      </c>
      <c r="CS54" s="160">
        <v>0</v>
      </c>
      <c r="CT54" s="160">
        <v>0</v>
      </c>
      <c r="CU54" s="160">
        <v>0</v>
      </c>
      <c r="CV54" s="160">
        <v>0</v>
      </c>
      <c r="CW54" s="160">
        <v>0</v>
      </c>
      <c r="CX54" s="160">
        <v>0</v>
      </c>
    </row>
    <row r="55" spans="1:187" s="145" customFormat="1" ht="13.5" customHeight="1" x14ac:dyDescent="0.2">
      <c r="A55" s="143"/>
      <c r="B55" s="146" t="s">
        <v>55</v>
      </c>
      <c r="C55" s="145">
        <v>0.98484644645668695</v>
      </c>
      <c r="D55" s="157">
        <v>0.98421655654546603</v>
      </c>
      <c r="E55" s="145">
        <v>0.98639460768848797</v>
      </c>
      <c r="F55" s="145">
        <v>0.98569892005816095</v>
      </c>
      <c r="G55" s="145">
        <v>0.98502756698639105</v>
      </c>
      <c r="H55" s="145">
        <v>0.98523681954703868</v>
      </c>
      <c r="I55" s="145">
        <v>7.4714451601366316E-4</v>
      </c>
      <c r="J55" s="145">
        <v>0.98665185684207302</v>
      </c>
      <c r="K55" s="145">
        <v>0.98601427464541103</v>
      </c>
      <c r="L55" s="145">
        <v>0.98560423600364899</v>
      </c>
      <c r="M55" s="145">
        <v>0.98659601574579103</v>
      </c>
      <c r="N55" s="145">
        <v>0.98616464094722001</v>
      </c>
      <c r="O55" s="145">
        <v>0.98571314599736004</v>
      </c>
      <c r="P55" s="145">
        <v>0.98612402836358404</v>
      </c>
      <c r="Q55" s="145">
        <v>3.9876448115599636E-4</v>
      </c>
      <c r="R55" s="145">
        <v>0.98726457455539396</v>
      </c>
      <c r="S55" s="145">
        <v>0.986796412946363</v>
      </c>
      <c r="T55" s="145">
        <v>0.986354398434515</v>
      </c>
      <c r="U55" s="145">
        <v>0.98755289808145597</v>
      </c>
      <c r="V55" s="145">
        <v>0.98696585837129303</v>
      </c>
      <c r="W55" s="145">
        <v>0.98658741608756495</v>
      </c>
      <c r="X55" s="145">
        <v>0.98692025974609765</v>
      </c>
      <c r="Y55" s="145">
        <v>4.014941138342682E-4</v>
      </c>
      <c r="Z55" s="145">
        <v>0.98726326298102995</v>
      </c>
      <c r="AA55" s="145">
        <v>0.98674986914581997</v>
      </c>
      <c r="AB55" s="145">
        <v>0.98636496918366501</v>
      </c>
      <c r="AC55" s="145">
        <v>0.98673728076978695</v>
      </c>
      <c r="AD55" s="145">
        <v>0.98628723149645603</v>
      </c>
      <c r="AE55" s="145">
        <v>0.98595953628602695</v>
      </c>
      <c r="AF55" s="145">
        <v>0.98656035831046418</v>
      </c>
      <c r="AG55" s="145">
        <v>4.1534185953334148E-4</v>
      </c>
      <c r="AH55" s="145">
        <v>1</v>
      </c>
      <c r="AI55" s="145">
        <v>1</v>
      </c>
      <c r="AJ55" s="145">
        <v>1</v>
      </c>
      <c r="AK55" s="145">
        <v>1</v>
      </c>
      <c r="AL55" s="145">
        <v>1</v>
      </c>
      <c r="AM55" s="145">
        <v>0</v>
      </c>
      <c r="AN55" s="145">
        <v>1</v>
      </c>
      <c r="AO55" s="145">
        <v>1</v>
      </c>
      <c r="AP55" s="145">
        <v>1</v>
      </c>
      <c r="AQ55" s="145">
        <v>1</v>
      </c>
      <c r="AR55" s="145">
        <v>1</v>
      </c>
      <c r="AS55" s="145">
        <v>1</v>
      </c>
      <c r="AT55" s="145">
        <v>0</v>
      </c>
      <c r="AU55" s="145">
        <v>0.98726087631904003</v>
      </c>
      <c r="AV55" s="145">
        <v>0.98698179368639105</v>
      </c>
      <c r="AW55" s="145">
        <v>0.98669964174243696</v>
      </c>
      <c r="AX55" s="145">
        <v>0.98698077058262257</v>
      </c>
      <c r="AY55" s="145">
        <v>2.2912419856153119E-4</v>
      </c>
      <c r="AZ55" s="145">
        <v>1</v>
      </c>
      <c r="BA55" s="145">
        <v>1</v>
      </c>
      <c r="BB55" s="145">
        <v>1</v>
      </c>
      <c r="BC55" s="145">
        <v>1</v>
      </c>
      <c r="BD55" s="145">
        <v>1</v>
      </c>
      <c r="BE55" s="145">
        <v>1</v>
      </c>
      <c r="BF55" s="145">
        <v>1</v>
      </c>
      <c r="BG55" s="145">
        <v>0</v>
      </c>
      <c r="BH55" s="145">
        <v>1</v>
      </c>
      <c r="BI55" s="145">
        <v>1</v>
      </c>
      <c r="BJ55" s="145">
        <v>1</v>
      </c>
      <c r="BK55" s="145">
        <v>1</v>
      </c>
      <c r="BL55" s="145">
        <v>0</v>
      </c>
      <c r="BM55" s="145">
        <v>1</v>
      </c>
      <c r="BN55" s="145">
        <v>1</v>
      </c>
      <c r="BO55" s="145">
        <v>1</v>
      </c>
      <c r="BP55" s="145">
        <v>1</v>
      </c>
      <c r="BQ55" s="145">
        <v>1</v>
      </c>
      <c r="BR55" s="145">
        <v>1</v>
      </c>
      <c r="BS55" s="145">
        <v>1</v>
      </c>
      <c r="BT55" s="145">
        <v>0</v>
      </c>
      <c r="BU55" s="145">
        <v>1</v>
      </c>
      <c r="BV55" s="145">
        <v>1</v>
      </c>
      <c r="BW55" s="145">
        <v>1</v>
      </c>
      <c r="BX55" s="145">
        <v>1</v>
      </c>
      <c r="BY55" s="145">
        <v>1</v>
      </c>
      <c r="BZ55" s="145">
        <v>1</v>
      </c>
      <c r="CA55" s="145">
        <v>1</v>
      </c>
      <c r="CB55" s="145">
        <v>0</v>
      </c>
      <c r="CC55" s="145">
        <v>0.96756132810161599</v>
      </c>
      <c r="CD55" s="145">
        <v>0.96543559129836698</v>
      </c>
      <c r="CE55" s="145">
        <v>0.96459540213041695</v>
      </c>
      <c r="CF55" s="145">
        <v>0.97010003902872999</v>
      </c>
      <c r="CG55" s="145">
        <v>0.96905934073619504</v>
      </c>
      <c r="CH55" s="145">
        <v>0.96806828918475096</v>
      </c>
      <c r="CI55" s="145">
        <v>0.96746999841334613</v>
      </c>
      <c r="CJ55" s="145">
        <v>1.9240379291212532E-3</v>
      </c>
      <c r="CK55" s="145">
        <v>0.98777881409033397</v>
      </c>
      <c r="CL55" s="145">
        <v>0.98740275636447805</v>
      </c>
      <c r="CM55" s="145">
        <v>0.98703933870331095</v>
      </c>
      <c r="CN55" s="145">
        <v>0.98755629970115599</v>
      </c>
      <c r="CO55" s="145">
        <v>0.98694500884684699</v>
      </c>
      <c r="CP55" s="145">
        <v>0.98649330355318798</v>
      </c>
      <c r="CQ55" s="145">
        <v>0.98720258687655227</v>
      </c>
      <c r="CR55" s="145">
        <v>4.2686797887723198E-4</v>
      </c>
      <c r="CS55" s="145">
        <v>0.98375719931451699</v>
      </c>
      <c r="CT55" s="145">
        <v>0.98291114615967301</v>
      </c>
      <c r="CU55" s="145">
        <v>0.98231673974577005</v>
      </c>
      <c r="CV55" s="145">
        <v>0.98390307610870498</v>
      </c>
      <c r="CW55" s="145">
        <v>0.9832220403321662</v>
      </c>
      <c r="CX55" s="145">
        <v>6.4545123819231094E-4</v>
      </c>
    </row>
    <row r="56" spans="1:187" s="145" customFormat="1" ht="13.5" customHeight="1" x14ac:dyDescent="0.2">
      <c r="A56" s="143"/>
      <c r="B56" s="146" t="s">
        <v>56</v>
      </c>
      <c r="C56" s="145">
        <v>1.51535535433132E-2</v>
      </c>
      <c r="D56" s="145">
        <v>1.5783443454534401E-2</v>
      </c>
      <c r="E56" s="145">
        <v>1.3605392311512501E-2</v>
      </c>
      <c r="F56" s="145">
        <v>1.43010799418387E-2</v>
      </c>
      <c r="G56" s="145">
        <v>1.49724330136088E-2</v>
      </c>
      <c r="H56" s="145">
        <v>1.476318045296152E-2</v>
      </c>
      <c r="I56" s="145">
        <v>7.4714451601368451E-4</v>
      </c>
      <c r="J56" s="145">
        <v>1.3348143157926999E-2</v>
      </c>
      <c r="K56" s="145">
        <v>1.3985725354589E-2</v>
      </c>
      <c r="L56" s="145">
        <v>1.4395763996351001E-2</v>
      </c>
      <c r="M56" s="145">
        <v>1.3403984254209401E-2</v>
      </c>
      <c r="N56" s="145">
        <v>1.38353590527804E-2</v>
      </c>
      <c r="O56" s="145">
        <v>1.42868540026402E-2</v>
      </c>
      <c r="P56" s="145">
        <v>1.3875971636416165E-2</v>
      </c>
      <c r="Q56" s="145">
        <v>3.9876448115594161E-4</v>
      </c>
      <c r="R56" s="145">
        <v>1.27354254446064E-2</v>
      </c>
      <c r="S56" s="145">
        <v>1.32035870536369E-2</v>
      </c>
      <c r="T56" s="145">
        <v>1.36456015654849E-2</v>
      </c>
      <c r="U56" s="145">
        <v>1.2447101918544199E-2</v>
      </c>
      <c r="V56" s="145">
        <v>1.30341416287067E-2</v>
      </c>
      <c r="W56" s="145">
        <v>1.3412583912435E-2</v>
      </c>
      <c r="X56" s="145">
        <v>1.307974025390235E-2</v>
      </c>
      <c r="Y56" s="145">
        <v>4.0149411383414335E-4</v>
      </c>
      <c r="Z56" s="145">
        <v>1.2736737018969701E-2</v>
      </c>
      <c r="AA56" s="145">
        <v>1.3250130854180199E-2</v>
      </c>
      <c r="AB56" s="145">
        <v>1.36350308163352E-2</v>
      </c>
      <c r="AC56" s="145">
        <v>1.32627192302131E-2</v>
      </c>
      <c r="AD56" s="145">
        <v>1.37127685035442E-2</v>
      </c>
      <c r="AE56" s="145">
        <v>1.40404637139733E-2</v>
      </c>
      <c r="AF56" s="145">
        <v>1.343964168953595E-2</v>
      </c>
      <c r="AG56" s="145">
        <v>4.1534185953352411E-4</v>
      </c>
      <c r="AH56" s="145">
        <v>0</v>
      </c>
      <c r="AI56" s="145">
        <v>0</v>
      </c>
      <c r="AJ56" s="145">
        <v>0</v>
      </c>
      <c r="AK56" s="145">
        <v>0</v>
      </c>
      <c r="AL56" s="145">
        <v>0</v>
      </c>
      <c r="AM56" s="145">
        <v>0</v>
      </c>
      <c r="AN56" s="145">
        <v>0</v>
      </c>
      <c r="AO56" s="145">
        <v>0</v>
      </c>
      <c r="AP56" s="145">
        <v>0</v>
      </c>
      <c r="AQ56" s="145">
        <v>0</v>
      </c>
      <c r="AR56" s="145">
        <v>0</v>
      </c>
      <c r="AS56" s="145">
        <v>0</v>
      </c>
      <c r="AT56" s="145">
        <v>0</v>
      </c>
      <c r="AU56" s="145">
        <v>1.2739123680959899E-2</v>
      </c>
      <c r="AV56" s="145">
        <v>1.3018206313608701E-2</v>
      </c>
      <c r="AW56" s="145">
        <v>1.3300358257562501E-2</v>
      </c>
      <c r="AX56" s="145">
        <v>1.3019229417377034E-2</v>
      </c>
      <c r="AY56" s="145">
        <v>2.2912419856134199E-4</v>
      </c>
      <c r="AZ56" s="145">
        <v>0</v>
      </c>
      <c r="BA56" s="145">
        <v>0</v>
      </c>
      <c r="BB56" s="145">
        <v>0</v>
      </c>
      <c r="BC56" s="145">
        <v>0</v>
      </c>
      <c r="BD56" s="145">
        <v>0</v>
      </c>
      <c r="BE56" s="145">
        <v>0</v>
      </c>
      <c r="BF56" s="145">
        <v>0</v>
      </c>
      <c r="BG56" s="145">
        <v>0</v>
      </c>
      <c r="BH56" s="145">
        <v>0</v>
      </c>
      <c r="BI56" s="145">
        <v>0</v>
      </c>
      <c r="BJ56" s="145">
        <v>0</v>
      </c>
      <c r="BK56" s="145">
        <v>0</v>
      </c>
      <c r="BL56" s="145">
        <v>0</v>
      </c>
      <c r="BM56" s="145">
        <v>0</v>
      </c>
      <c r="BN56" s="145">
        <v>0</v>
      </c>
      <c r="BO56" s="145">
        <v>0</v>
      </c>
      <c r="BP56" s="145">
        <v>0</v>
      </c>
      <c r="BQ56" s="145">
        <v>0</v>
      </c>
      <c r="BR56" s="145">
        <v>0</v>
      </c>
      <c r="BS56" s="145">
        <v>0</v>
      </c>
      <c r="BT56" s="145">
        <v>0</v>
      </c>
      <c r="BU56" s="145">
        <v>0</v>
      </c>
      <c r="BV56" s="145">
        <v>0</v>
      </c>
      <c r="BW56" s="145">
        <v>0</v>
      </c>
      <c r="BX56" s="145">
        <v>0</v>
      </c>
      <c r="BY56" s="145">
        <v>0</v>
      </c>
      <c r="BZ56" s="145">
        <v>0</v>
      </c>
      <c r="CA56" s="145">
        <v>0</v>
      </c>
      <c r="CB56" s="145">
        <v>0</v>
      </c>
      <c r="CC56" s="145">
        <v>3.2438671898383703E-2</v>
      </c>
      <c r="CD56" s="145">
        <v>3.4564408701632902E-2</v>
      </c>
      <c r="CE56" s="145">
        <v>3.54045978695832E-2</v>
      </c>
      <c r="CF56" s="145">
        <v>2.98999609712698E-2</v>
      </c>
      <c r="CG56" s="145">
        <v>3.0940659263804501E-2</v>
      </c>
      <c r="CH56" s="145">
        <v>3.1931710815249197E-2</v>
      </c>
      <c r="CI56" s="145">
        <v>3.2530001586653888E-2</v>
      </c>
      <c r="CJ56" s="145">
        <v>1.9240379291213742E-3</v>
      </c>
      <c r="CK56" s="145">
        <v>1.22211859096664E-2</v>
      </c>
      <c r="CL56" s="145">
        <v>1.25972436355219E-2</v>
      </c>
      <c r="CM56" s="145">
        <v>1.29606612966893E-2</v>
      </c>
      <c r="CN56" s="145">
        <v>1.24437002988439E-2</v>
      </c>
      <c r="CO56" s="145">
        <v>1.30549911531529E-2</v>
      </c>
      <c r="CP56" s="145">
        <v>1.3506696446812501E-2</v>
      </c>
      <c r="CQ56" s="145">
        <v>1.2797413123447815E-2</v>
      </c>
      <c r="CR56" s="145">
        <v>4.2686797887730744E-4</v>
      </c>
      <c r="CS56" s="145">
        <v>1.6242800685483401E-2</v>
      </c>
      <c r="CT56" s="145">
        <v>1.7088853840327101E-2</v>
      </c>
      <c r="CU56" s="145">
        <v>1.76832602542304E-2</v>
      </c>
      <c r="CV56" s="145">
        <v>1.6096923891295301E-2</v>
      </c>
      <c r="CW56" s="145">
        <v>1.677795966783405E-2</v>
      </c>
      <c r="CX56" s="145">
        <v>6.4545123819232731E-4</v>
      </c>
    </row>
    <row r="57" spans="1:187" s="145" customFormat="1" ht="13.5" customHeight="1" x14ac:dyDescent="0.2">
      <c r="A57" s="143"/>
      <c r="B57" s="146" t="s">
        <v>57</v>
      </c>
      <c r="C57" s="145">
        <v>0</v>
      </c>
      <c r="D57" s="145">
        <v>0</v>
      </c>
      <c r="E57" s="145">
        <v>0</v>
      </c>
      <c r="F57" s="145">
        <v>0</v>
      </c>
      <c r="G57" s="145">
        <v>0</v>
      </c>
      <c r="H57" s="145">
        <v>0</v>
      </c>
      <c r="I57" s="145">
        <v>0</v>
      </c>
      <c r="J57" s="145">
        <v>0</v>
      </c>
      <c r="K57" s="145">
        <v>0</v>
      </c>
      <c r="L57" s="145">
        <v>0</v>
      </c>
      <c r="M57" s="145">
        <v>0</v>
      </c>
      <c r="N57" s="145">
        <v>0</v>
      </c>
      <c r="O57" s="145">
        <v>0</v>
      </c>
      <c r="P57" s="145">
        <v>0</v>
      </c>
      <c r="Q57" s="145">
        <v>0</v>
      </c>
      <c r="R57" s="145">
        <v>0</v>
      </c>
      <c r="S57" s="145">
        <v>0</v>
      </c>
      <c r="T57" s="145">
        <v>0</v>
      </c>
      <c r="U57" s="145">
        <v>0</v>
      </c>
      <c r="V57" s="145">
        <v>0</v>
      </c>
      <c r="W57" s="145">
        <v>0</v>
      </c>
      <c r="X57" s="145">
        <v>0</v>
      </c>
      <c r="Y57" s="145">
        <v>0</v>
      </c>
      <c r="Z57" s="145">
        <v>0</v>
      </c>
      <c r="AA57" s="145">
        <v>0</v>
      </c>
      <c r="AB57" s="145">
        <v>0</v>
      </c>
      <c r="AC57" s="145">
        <v>0</v>
      </c>
      <c r="AD57" s="145">
        <v>0</v>
      </c>
      <c r="AE57" s="145">
        <v>0</v>
      </c>
      <c r="AF57" s="145">
        <v>0</v>
      </c>
      <c r="AG57" s="145">
        <v>0</v>
      </c>
      <c r="AH57" s="145">
        <v>0</v>
      </c>
      <c r="AI57" s="145">
        <v>0</v>
      </c>
      <c r="AJ57" s="145">
        <v>0</v>
      </c>
      <c r="AK57" s="145">
        <v>0</v>
      </c>
      <c r="AL57" s="145">
        <v>0</v>
      </c>
      <c r="AM57" s="145">
        <v>0</v>
      </c>
      <c r="AN57" s="145">
        <v>0</v>
      </c>
      <c r="AO57" s="145">
        <v>0</v>
      </c>
      <c r="AP57" s="145">
        <v>0</v>
      </c>
      <c r="AQ57" s="145">
        <v>0</v>
      </c>
      <c r="AR57" s="145">
        <v>0</v>
      </c>
      <c r="AS57" s="145">
        <v>0</v>
      </c>
      <c r="AT57" s="145">
        <v>0</v>
      </c>
      <c r="AU57" s="145">
        <v>0</v>
      </c>
      <c r="AV57" s="145">
        <v>0</v>
      </c>
      <c r="AW57" s="145">
        <v>0</v>
      </c>
      <c r="AX57" s="145">
        <v>0</v>
      </c>
      <c r="AY57" s="145">
        <v>0</v>
      </c>
      <c r="AZ57" s="145">
        <v>0</v>
      </c>
      <c r="BA57" s="145">
        <v>0</v>
      </c>
      <c r="BB57" s="145">
        <v>0</v>
      </c>
      <c r="BC57" s="145">
        <v>0</v>
      </c>
      <c r="BD57" s="145">
        <v>0</v>
      </c>
      <c r="BE57" s="145">
        <v>0</v>
      </c>
      <c r="BF57" s="145">
        <v>0</v>
      </c>
      <c r="BG57" s="145">
        <v>0</v>
      </c>
      <c r="BH57" s="145">
        <v>0</v>
      </c>
      <c r="BI57" s="145">
        <v>0</v>
      </c>
      <c r="BJ57" s="145">
        <v>0</v>
      </c>
      <c r="BK57" s="145">
        <v>0</v>
      </c>
      <c r="BL57" s="145">
        <v>0</v>
      </c>
      <c r="BM57" s="145">
        <v>0</v>
      </c>
      <c r="BN57" s="145">
        <v>0</v>
      </c>
      <c r="BO57" s="145">
        <v>0</v>
      </c>
      <c r="BP57" s="145">
        <v>0</v>
      </c>
      <c r="BQ57" s="145">
        <v>0</v>
      </c>
      <c r="BR57" s="145">
        <v>0</v>
      </c>
      <c r="BS57" s="145">
        <v>0</v>
      </c>
      <c r="BT57" s="145">
        <v>0</v>
      </c>
      <c r="BU57" s="145">
        <v>0</v>
      </c>
      <c r="BV57" s="145">
        <v>0</v>
      </c>
      <c r="BW57" s="145">
        <v>0</v>
      </c>
      <c r="BX57" s="145">
        <v>0</v>
      </c>
      <c r="BY57" s="145">
        <v>0</v>
      </c>
      <c r="BZ57" s="145">
        <v>0</v>
      </c>
      <c r="CA57" s="145">
        <v>0</v>
      </c>
      <c r="CB57" s="145">
        <v>0</v>
      </c>
      <c r="CC57" s="145">
        <v>0</v>
      </c>
      <c r="CD57" s="145">
        <v>0</v>
      </c>
      <c r="CE57" s="145">
        <v>0</v>
      </c>
      <c r="CF57" s="145">
        <v>0</v>
      </c>
      <c r="CG57" s="145">
        <v>0</v>
      </c>
      <c r="CH57" s="145">
        <v>0</v>
      </c>
      <c r="CI57" s="145">
        <v>0</v>
      </c>
      <c r="CJ57" s="145">
        <v>0</v>
      </c>
      <c r="CK57" s="145">
        <v>0</v>
      </c>
      <c r="CL57" s="145">
        <v>0</v>
      </c>
      <c r="CM57" s="145">
        <v>0</v>
      </c>
      <c r="CN57" s="145">
        <v>0</v>
      </c>
      <c r="CO57" s="145">
        <v>0</v>
      </c>
      <c r="CP57" s="145">
        <v>0</v>
      </c>
      <c r="CQ57" s="145">
        <v>0</v>
      </c>
      <c r="CR57" s="145">
        <v>0</v>
      </c>
      <c r="CS57" s="145">
        <v>0</v>
      </c>
      <c r="CT57" s="145">
        <v>0</v>
      </c>
      <c r="CU57" s="145">
        <v>0</v>
      </c>
      <c r="CV57" s="145">
        <v>0</v>
      </c>
      <c r="CW57" s="145">
        <v>0</v>
      </c>
      <c r="CX57" s="145">
        <v>0</v>
      </c>
    </row>
    <row r="58" spans="1:187" s="145" customFormat="1" ht="13.5" customHeight="1" x14ac:dyDescent="0.2">
      <c r="A58" s="143"/>
      <c r="B58" s="146" t="s">
        <v>58</v>
      </c>
      <c r="C58" s="145">
        <v>0</v>
      </c>
      <c r="D58" s="145">
        <v>0</v>
      </c>
      <c r="E58" s="145">
        <v>0</v>
      </c>
      <c r="F58" s="145">
        <v>0</v>
      </c>
      <c r="G58" s="145">
        <v>0</v>
      </c>
      <c r="H58" s="145">
        <v>0</v>
      </c>
      <c r="I58" s="145">
        <v>0</v>
      </c>
      <c r="J58" s="145">
        <v>0</v>
      </c>
      <c r="K58" s="145">
        <v>0</v>
      </c>
      <c r="L58" s="145">
        <v>0</v>
      </c>
      <c r="M58" s="145">
        <v>0</v>
      </c>
      <c r="N58" s="145">
        <v>0</v>
      </c>
      <c r="O58" s="145">
        <v>0</v>
      </c>
      <c r="P58" s="145">
        <v>0</v>
      </c>
      <c r="Q58" s="145">
        <v>0</v>
      </c>
      <c r="R58" s="145">
        <v>0</v>
      </c>
      <c r="S58" s="145">
        <v>0</v>
      </c>
      <c r="T58" s="145">
        <v>0</v>
      </c>
      <c r="U58" s="145">
        <v>0</v>
      </c>
      <c r="V58" s="145">
        <v>0</v>
      </c>
      <c r="W58" s="145">
        <v>0</v>
      </c>
      <c r="X58" s="145">
        <v>0</v>
      </c>
      <c r="Y58" s="145">
        <v>0</v>
      </c>
      <c r="Z58" s="145">
        <v>0</v>
      </c>
      <c r="AA58" s="145">
        <v>0</v>
      </c>
      <c r="AB58" s="145">
        <v>0</v>
      </c>
      <c r="AC58" s="145">
        <v>0</v>
      </c>
      <c r="AD58" s="145">
        <v>0</v>
      </c>
      <c r="AE58" s="145">
        <v>0</v>
      </c>
      <c r="AF58" s="145">
        <v>0</v>
      </c>
      <c r="AG58" s="145">
        <v>0</v>
      </c>
      <c r="AH58" s="145">
        <v>0</v>
      </c>
      <c r="AI58" s="145">
        <v>0</v>
      </c>
      <c r="AJ58" s="145">
        <v>0</v>
      </c>
      <c r="AK58" s="145">
        <v>0</v>
      </c>
      <c r="AL58" s="145">
        <v>0</v>
      </c>
      <c r="AM58" s="145">
        <v>0</v>
      </c>
      <c r="AN58" s="145">
        <v>0</v>
      </c>
      <c r="AO58" s="145">
        <v>0</v>
      </c>
      <c r="AP58" s="145">
        <v>0</v>
      </c>
      <c r="AQ58" s="145">
        <v>0</v>
      </c>
      <c r="AR58" s="145">
        <v>0</v>
      </c>
      <c r="AS58" s="145">
        <v>0</v>
      </c>
      <c r="AT58" s="145">
        <v>0</v>
      </c>
      <c r="AU58" s="145">
        <v>0</v>
      </c>
      <c r="AV58" s="145">
        <v>0</v>
      </c>
      <c r="AW58" s="145">
        <v>0</v>
      </c>
      <c r="AX58" s="145">
        <v>0</v>
      </c>
      <c r="AY58" s="145">
        <v>0</v>
      </c>
      <c r="AZ58" s="145">
        <v>0</v>
      </c>
      <c r="BA58" s="145">
        <v>0</v>
      </c>
      <c r="BB58" s="145">
        <v>0</v>
      </c>
      <c r="BC58" s="145">
        <v>0</v>
      </c>
      <c r="BD58" s="145">
        <v>0</v>
      </c>
      <c r="BE58" s="145">
        <v>0</v>
      </c>
      <c r="BF58" s="145">
        <v>0</v>
      </c>
      <c r="BG58" s="145">
        <v>0</v>
      </c>
      <c r="BH58" s="145">
        <v>0</v>
      </c>
      <c r="BI58" s="145">
        <v>0</v>
      </c>
      <c r="BJ58" s="145">
        <v>0</v>
      </c>
      <c r="BK58" s="145">
        <v>0</v>
      </c>
      <c r="BL58" s="145">
        <v>0</v>
      </c>
      <c r="BM58" s="145">
        <v>0</v>
      </c>
      <c r="BN58" s="145">
        <v>0</v>
      </c>
      <c r="BO58" s="145">
        <v>0</v>
      </c>
      <c r="BP58" s="145">
        <v>0</v>
      </c>
      <c r="BQ58" s="145">
        <v>0</v>
      </c>
      <c r="BR58" s="145">
        <v>0</v>
      </c>
      <c r="BS58" s="145">
        <v>0</v>
      </c>
      <c r="BT58" s="145">
        <v>0</v>
      </c>
      <c r="BU58" s="145">
        <v>0</v>
      </c>
      <c r="BV58" s="145">
        <v>0</v>
      </c>
      <c r="BW58" s="145">
        <v>0</v>
      </c>
      <c r="BX58" s="145">
        <v>0</v>
      </c>
      <c r="BY58" s="145">
        <v>0</v>
      </c>
      <c r="BZ58" s="145">
        <v>0</v>
      </c>
      <c r="CA58" s="145">
        <v>0</v>
      </c>
      <c r="CB58" s="145">
        <v>0</v>
      </c>
      <c r="CC58" s="145">
        <v>0</v>
      </c>
      <c r="CD58" s="145">
        <v>0</v>
      </c>
      <c r="CE58" s="145">
        <v>0</v>
      </c>
      <c r="CF58" s="145">
        <v>0</v>
      </c>
      <c r="CG58" s="145">
        <v>0</v>
      </c>
      <c r="CH58" s="145">
        <v>0</v>
      </c>
      <c r="CI58" s="145">
        <v>0</v>
      </c>
      <c r="CJ58" s="145">
        <v>0</v>
      </c>
      <c r="CK58" s="145">
        <v>0</v>
      </c>
      <c r="CL58" s="145">
        <v>0</v>
      </c>
      <c r="CM58" s="145">
        <v>0</v>
      </c>
      <c r="CN58" s="145">
        <v>0</v>
      </c>
      <c r="CO58" s="145">
        <v>0</v>
      </c>
      <c r="CP58" s="145">
        <v>0</v>
      </c>
      <c r="CQ58" s="145">
        <v>0</v>
      </c>
      <c r="CR58" s="145">
        <v>0</v>
      </c>
      <c r="CS58" s="145">
        <v>0</v>
      </c>
      <c r="CT58" s="145">
        <v>0</v>
      </c>
      <c r="CU58" s="145">
        <v>0</v>
      </c>
      <c r="CV58" s="145">
        <v>0</v>
      </c>
      <c r="CW58" s="145">
        <v>0</v>
      </c>
      <c r="CX58" s="145">
        <v>0</v>
      </c>
    </row>
    <row r="59" spans="1:187" s="145" customFormat="1" ht="13.5" customHeight="1" x14ac:dyDescent="0.2">
      <c r="A59" s="143"/>
      <c r="B59" s="146" t="s">
        <v>59</v>
      </c>
      <c r="C59" s="145">
        <v>0</v>
      </c>
      <c r="D59" s="145">
        <v>0</v>
      </c>
      <c r="E59" s="145">
        <v>0</v>
      </c>
      <c r="F59" s="145">
        <v>0</v>
      </c>
      <c r="G59" s="145">
        <v>0</v>
      </c>
      <c r="H59" s="145">
        <v>0</v>
      </c>
      <c r="I59" s="145">
        <v>0</v>
      </c>
      <c r="J59" s="145">
        <v>0</v>
      </c>
      <c r="K59" s="145">
        <v>0</v>
      </c>
      <c r="L59" s="145">
        <v>0</v>
      </c>
      <c r="M59" s="145">
        <v>0</v>
      </c>
      <c r="N59" s="145">
        <v>0</v>
      </c>
      <c r="O59" s="145">
        <v>0</v>
      </c>
      <c r="P59" s="145">
        <v>0</v>
      </c>
      <c r="Q59" s="145">
        <v>0</v>
      </c>
      <c r="R59" s="145">
        <v>0</v>
      </c>
      <c r="S59" s="145">
        <v>0</v>
      </c>
      <c r="T59" s="145">
        <v>0</v>
      </c>
      <c r="U59" s="145">
        <v>0</v>
      </c>
      <c r="V59" s="145">
        <v>0</v>
      </c>
      <c r="W59" s="145">
        <v>0</v>
      </c>
      <c r="X59" s="145">
        <v>0</v>
      </c>
      <c r="Y59" s="145">
        <v>0</v>
      </c>
      <c r="Z59" s="145">
        <v>0</v>
      </c>
      <c r="AA59" s="145">
        <v>0</v>
      </c>
      <c r="AB59" s="145">
        <v>0</v>
      </c>
      <c r="AC59" s="145">
        <v>0</v>
      </c>
      <c r="AD59" s="145">
        <v>0</v>
      </c>
      <c r="AE59" s="145">
        <v>0</v>
      </c>
      <c r="AF59" s="145">
        <v>0</v>
      </c>
      <c r="AG59" s="145">
        <v>0</v>
      </c>
      <c r="AH59" s="145">
        <v>0</v>
      </c>
      <c r="AI59" s="145">
        <v>0</v>
      </c>
      <c r="AJ59" s="145">
        <v>0</v>
      </c>
      <c r="AK59" s="145">
        <v>0</v>
      </c>
      <c r="AL59" s="145">
        <v>0</v>
      </c>
      <c r="AM59" s="145">
        <v>0</v>
      </c>
      <c r="AN59" s="145">
        <v>0</v>
      </c>
      <c r="AO59" s="145">
        <v>0</v>
      </c>
      <c r="AP59" s="145">
        <v>0</v>
      </c>
      <c r="AQ59" s="145">
        <v>0</v>
      </c>
      <c r="AR59" s="145">
        <v>0</v>
      </c>
      <c r="AS59" s="145">
        <v>0</v>
      </c>
      <c r="AT59" s="145">
        <v>0</v>
      </c>
      <c r="AU59" s="145">
        <v>0</v>
      </c>
      <c r="AV59" s="145">
        <v>0</v>
      </c>
      <c r="AW59" s="145">
        <v>0</v>
      </c>
      <c r="AX59" s="145">
        <v>0</v>
      </c>
      <c r="AY59" s="145">
        <v>0</v>
      </c>
      <c r="AZ59" s="145">
        <v>0</v>
      </c>
      <c r="BA59" s="145">
        <v>0</v>
      </c>
      <c r="BB59" s="145">
        <v>0</v>
      </c>
      <c r="BC59" s="145">
        <v>0</v>
      </c>
      <c r="BD59" s="145">
        <v>0</v>
      </c>
      <c r="BE59" s="145">
        <v>0</v>
      </c>
      <c r="BF59" s="145">
        <v>0</v>
      </c>
      <c r="BG59" s="145">
        <v>0</v>
      </c>
      <c r="BH59" s="145">
        <v>0</v>
      </c>
      <c r="BI59" s="145">
        <v>0</v>
      </c>
      <c r="BJ59" s="145">
        <v>0</v>
      </c>
      <c r="BK59" s="145">
        <v>0</v>
      </c>
      <c r="BL59" s="145">
        <v>0</v>
      </c>
      <c r="BM59" s="145">
        <v>0</v>
      </c>
      <c r="BN59" s="145">
        <v>0</v>
      </c>
      <c r="BO59" s="145">
        <v>0</v>
      </c>
      <c r="BP59" s="145">
        <v>0</v>
      </c>
      <c r="BQ59" s="145">
        <v>0</v>
      </c>
      <c r="BR59" s="145">
        <v>0</v>
      </c>
      <c r="BS59" s="145">
        <v>0</v>
      </c>
      <c r="BT59" s="145">
        <v>0</v>
      </c>
      <c r="BU59" s="145">
        <v>0</v>
      </c>
      <c r="BV59" s="145">
        <v>0</v>
      </c>
      <c r="BW59" s="145">
        <v>0</v>
      </c>
      <c r="BX59" s="145">
        <v>0</v>
      </c>
      <c r="BY59" s="145">
        <v>0</v>
      </c>
      <c r="BZ59" s="145">
        <v>0</v>
      </c>
      <c r="CA59" s="145">
        <v>0</v>
      </c>
      <c r="CB59" s="145">
        <v>0</v>
      </c>
      <c r="CC59" s="145">
        <v>0</v>
      </c>
      <c r="CD59" s="145">
        <v>0</v>
      </c>
      <c r="CE59" s="145">
        <v>0</v>
      </c>
      <c r="CF59" s="145">
        <v>0</v>
      </c>
      <c r="CG59" s="145">
        <v>0</v>
      </c>
      <c r="CH59" s="145">
        <v>0</v>
      </c>
      <c r="CI59" s="145">
        <v>0</v>
      </c>
      <c r="CJ59" s="145">
        <v>0</v>
      </c>
      <c r="CK59" s="145">
        <v>0</v>
      </c>
      <c r="CL59" s="145">
        <v>0</v>
      </c>
      <c r="CM59" s="145">
        <v>0</v>
      </c>
      <c r="CN59" s="145">
        <v>0</v>
      </c>
      <c r="CO59" s="145">
        <v>0</v>
      </c>
      <c r="CP59" s="145">
        <v>0</v>
      </c>
      <c r="CQ59" s="145">
        <v>0</v>
      </c>
      <c r="CR59" s="145">
        <v>0</v>
      </c>
      <c r="CS59" s="145">
        <v>0</v>
      </c>
      <c r="CT59" s="145">
        <v>0</v>
      </c>
      <c r="CU59" s="145">
        <v>0</v>
      </c>
      <c r="CV59" s="145">
        <v>0</v>
      </c>
      <c r="CW59" s="145">
        <v>0</v>
      </c>
      <c r="CX59" s="145">
        <v>0</v>
      </c>
    </row>
    <row r="60" spans="1:187" s="145" customFormat="1" ht="13.5" customHeight="1" x14ac:dyDescent="0.2">
      <c r="A60" s="143"/>
      <c r="B60" s="146" t="s">
        <v>60</v>
      </c>
      <c r="C60" s="145">
        <v>0</v>
      </c>
      <c r="D60" s="145">
        <v>0</v>
      </c>
      <c r="E60" s="145">
        <v>0</v>
      </c>
      <c r="F60" s="145">
        <v>0</v>
      </c>
      <c r="G60" s="145">
        <v>0</v>
      </c>
      <c r="H60" s="145">
        <v>0</v>
      </c>
      <c r="I60" s="145">
        <v>0</v>
      </c>
      <c r="J60" s="145">
        <v>0</v>
      </c>
      <c r="K60" s="145">
        <v>0</v>
      </c>
      <c r="L60" s="145">
        <v>0</v>
      </c>
      <c r="M60" s="145">
        <v>0</v>
      </c>
      <c r="N60" s="145">
        <v>0</v>
      </c>
      <c r="O60" s="145">
        <v>0</v>
      </c>
      <c r="P60" s="145">
        <v>0</v>
      </c>
      <c r="Q60" s="145">
        <v>0</v>
      </c>
      <c r="R60" s="145">
        <v>0</v>
      </c>
      <c r="S60" s="145">
        <v>0</v>
      </c>
      <c r="T60" s="145">
        <v>0</v>
      </c>
      <c r="U60" s="145">
        <v>0</v>
      </c>
      <c r="V60" s="145">
        <v>0</v>
      </c>
      <c r="W60" s="145">
        <v>0</v>
      </c>
      <c r="X60" s="145">
        <v>0</v>
      </c>
      <c r="Y60" s="145">
        <v>0</v>
      </c>
      <c r="Z60" s="145">
        <v>0</v>
      </c>
      <c r="AA60" s="145">
        <v>0</v>
      </c>
      <c r="AB60" s="145">
        <v>0</v>
      </c>
      <c r="AC60" s="145">
        <v>0</v>
      </c>
      <c r="AD60" s="145">
        <v>0</v>
      </c>
      <c r="AE60" s="145">
        <v>0</v>
      </c>
      <c r="AF60" s="145">
        <v>0</v>
      </c>
      <c r="AG60" s="145">
        <v>0</v>
      </c>
      <c r="AH60" s="145">
        <v>0</v>
      </c>
      <c r="AI60" s="145">
        <v>0</v>
      </c>
      <c r="AJ60" s="145">
        <v>0</v>
      </c>
      <c r="AK60" s="145">
        <v>0</v>
      </c>
      <c r="AL60" s="145">
        <v>0</v>
      </c>
      <c r="AM60" s="145">
        <v>0</v>
      </c>
      <c r="AN60" s="145">
        <v>0</v>
      </c>
      <c r="AO60" s="145">
        <v>0</v>
      </c>
      <c r="AP60" s="145">
        <v>0</v>
      </c>
      <c r="AQ60" s="145">
        <v>0</v>
      </c>
      <c r="AR60" s="145">
        <v>0</v>
      </c>
      <c r="AS60" s="145">
        <v>0</v>
      </c>
      <c r="AT60" s="145">
        <v>0</v>
      </c>
      <c r="AU60" s="145">
        <v>0</v>
      </c>
      <c r="AV60" s="145">
        <v>0</v>
      </c>
      <c r="AW60" s="145">
        <v>0</v>
      </c>
      <c r="AX60" s="145">
        <v>0</v>
      </c>
      <c r="AY60" s="145">
        <v>0</v>
      </c>
      <c r="AZ60" s="145">
        <v>0</v>
      </c>
      <c r="BA60" s="145">
        <v>0</v>
      </c>
      <c r="BB60" s="145">
        <v>0</v>
      </c>
      <c r="BC60" s="145">
        <v>0</v>
      </c>
      <c r="BD60" s="145">
        <v>0</v>
      </c>
      <c r="BE60" s="145">
        <v>0</v>
      </c>
      <c r="BF60" s="145">
        <v>0</v>
      </c>
      <c r="BG60" s="145">
        <v>0</v>
      </c>
      <c r="BH60" s="145">
        <v>0</v>
      </c>
      <c r="BI60" s="145">
        <v>0</v>
      </c>
      <c r="BJ60" s="145">
        <v>0</v>
      </c>
      <c r="BK60" s="145">
        <v>0</v>
      </c>
      <c r="BL60" s="145">
        <v>0</v>
      </c>
      <c r="BM60" s="145">
        <v>0</v>
      </c>
      <c r="BN60" s="145">
        <v>0</v>
      </c>
      <c r="BO60" s="145">
        <v>0</v>
      </c>
      <c r="BP60" s="145">
        <v>0</v>
      </c>
      <c r="BQ60" s="145">
        <v>0</v>
      </c>
      <c r="BR60" s="145">
        <v>0</v>
      </c>
      <c r="BS60" s="145">
        <v>0</v>
      </c>
      <c r="BT60" s="145">
        <v>0</v>
      </c>
      <c r="BU60" s="145">
        <v>0</v>
      </c>
      <c r="BV60" s="145">
        <v>0</v>
      </c>
      <c r="BW60" s="145">
        <v>0</v>
      </c>
      <c r="BX60" s="145">
        <v>0</v>
      </c>
      <c r="BY60" s="145">
        <v>0</v>
      </c>
      <c r="BZ60" s="145">
        <v>0</v>
      </c>
      <c r="CA60" s="145">
        <v>0</v>
      </c>
      <c r="CB60" s="145">
        <v>0</v>
      </c>
      <c r="CC60" s="145">
        <v>0</v>
      </c>
      <c r="CD60" s="145">
        <v>0</v>
      </c>
      <c r="CE60" s="145">
        <v>0</v>
      </c>
      <c r="CF60" s="145">
        <v>0</v>
      </c>
      <c r="CG60" s="145">
        <v>0</v>
      </c>
      <c r="CH60" s="145">
        <v>0</v>
      </c>
      <c r="CI60" s="145">
        <v>0</v>
      </c>
      <c r="CJ60" s="145">
        <v>0</v>
      </c>
      <c r="CK60" s="145">
        <v>0</v>
      </c>
      <c r="CL60" s="145">
        <v>0</v>
      </c>
      <c r="CM60" s="145">
        <v>0</v>
      </c>
      <c r="CN60" s="145">
        <v>0</v>
      </c>
      <c r="CO60" s="145">
        <v>0</v>
      </c>
      <c r="CP60" s="145">
        <v>0</v>
      </c>
      <c r="CQ60" s="145">
        <v>0</v>
      </c>
      <c r="CR60" s="145">
        <v>0</v>
      </c>
      <c r="CS60" s="145">
        <v>0</v>
      </c>
      <c r="CT60" s="145">
        <v>0</v>
      </c>
      <c r="CU60" s="145">
        <v>0</v>
      </c>
      <c r="CV60" s="145">
        <v>0</v>
      </c>
      <c r="CW60" s="145">
        <v>0</v>
      </c>
      <c r="CX60" s="145">
        <v>0</v>
      </c>
    </row>
    <row r="61" spans="1:187" s="145" customFormat="1" ht="13.5" customHeight="1" x14ac:dyDescent="0.2">
      <c r="A61" s="143"/>
      <c r="B61" s="146" t="s">
        <v>61</v>
      </c>
      <c r="C61" s="145">
        <v>0</v>
      </c>
      <c r="D61" s="145">
        <v>0</v>
      </c>
      <c r="E61" s="145">
        <v>0</v>
      </c>
      <c r="F61" s="145">
        <v>0</v>
      </c>
      <c r="G61" s="145">
        <v>0</v>
      </c>
      <c r="H61" s="145">
        <v>0</v>
      </c>
      <c r="I61" s="145">
        <v>0</v>
      </c>
      <c r="J61" s="145">
        <v>0</v>
      </c>
      <c r="K61" s="145">
        <v>0</v>
      </c>
      <c r="L61" s="145">
        <v>0</v>
      </c>
      <c r="M61" s="145">
        <v>0</v>
      </c>
      <c r="N61" s="145">
        <v>0</v>
      </c>
      <c r="O61" s="145">
        <v>0</v>
      </c>
      <c r="P61" s="145">
        <v>0</v>
      </c>
      <c r="Q61" s="145">
        <v>0</v>
      </c>
      <c r="R61" s="145">
        <v>0</v>
      </c>
      <c r="S61" s="145">
        <v>0</v>
      </c>
      <c r="T61" s="145">
        <v>0</v>
      </c>
      <c r="U61" s="145">
        <v>0</v>
      </c>
      <c r="V61" s="145">
        <v>0</v>
      </c>
      <c r="W61" s="145">
        <v>0</v>
      </c>
      <c r="X61" s="145">
        <v>0</v>
      </c>
      <c r="Y61" s="145">
        <v>0</v>
      </c>
      <c r="Z61" s="145">
        <v>0</v>
      </c>
      <c r="AA61" s="145">
        <v>0</v>
      </c>
      <c r="AB61" s="145">
        <v>0</v>
      </c>
      <c r="AC61" s="145">
        <v>0</v>
      </c>
      <c r="AD61" s="145">
        <v>0</v>
      </c>
      <c r="AE61" s="145">
        <v>0</v>
      </c>
      <c r="AF61" s="145">
        <v>0</v>
      </c>
      <c r="AG61" s="145">
        <v>0</v>
      </c>
      <c r="AH61" s="145">
        <v>0</v>
      </c>
      <c r="AI61" s="145">
        <v>0</v>
      </c>
      <c r="AJ61" s="145">
        <v>0</v>
      </c>
      <c r="AK61" s="145">
        <v>0</v>
      </c>
      <c r="AL61" s="145">
        <v>0</v>
      </c>
      <c r="AM61" s="145">
        <v>0</v>
      </c>
      <c r="AN61" s="145">
        <v>0</v>
      </c>
      <c r="AO61" s="145">
        <v>0</v>
      </c>
      <c r="AP61" s="145">
        <v>0</v>
      </c>
      <c r="AQ61" s="145">
        <v>0</v>
      </c>
      <c r="AR61" s="145">
        <v>0</v>
      </c>
      <c r="AS61" s="145">
        <v>0</v>
      </c>
      <c r="AT61" s="145">
        <v>0</v>
      </c>
      <c r="AU61" s="145">
        <v>0</v>
      </c>
      <c r="AV61" s="145">
        <v>0</v>
      </c>
      <c r="AW61" s="145">
        <v>0</v>
      </c>
      <c r="AX61" s="145">
        <v>0</v>
      </c>
      <c r="AY61" s="145">
        <v>0</v>
      </c>
      <c r="AZ61" s="145">
        <v>0</v>
      </c>
      <c r="BA61" s="145">
        <v>0</v>
      </c>
      <c r="BB61" s="145">
        <v>0</v>
      </c>
      <c r="BC61" s="145">
        <v>0</v>
      </c>
      <c r="BD61" s="145">
        <v>0</v>
      </c>
      <c r="BE61" s="145">
        <v>0</v>
      </c>
      <c r="BF61" s="145">
        <v>0</v>
      </c>
      <c r="BG61" s="145">
        <v>0</v>
      </c>
      <c r="BH61" s="145">
        <v>0</v>
      </c>
      <c r="BI61" s="145">
        <v>0</v>
      </c>
      <c r="BJ61" s="145">
        <v>0</v>
      </c>
      <c r="BK61" s="145">
        <v>0</v>
      </c>
      <c r="BL61" s="145">
        <v>0</v>
      </c>
      <c r="BM61" s="145">
        <v>0</v>
      </c>
      <c r="BN61" s="145">
        <v>0</v>
      </c>
      <c r="BO61" s="145">
        <v>0</v>
      </c>
      <c r="BP61" s="145">
        <v>0</v>
      </c>
      <c r="BQ61" s="145">
        <v>0</v>
      </c>
      <c r="BR61" s="145">
        <v>0</v>
      </c>
      <c r="BS61" s="145">
        <v>0</v>
      </c>
      <c r="BT61" s="145">
        <v>0</v>
      </c>
      <c r="BU61" s="145">
        <v>0</v>
      </c>
      <c r="BV61" s="145">
        <v>0</v>
      </c>
      <c r="BW61" s="145">
        <v>0</v>
      </c>
      <c r="BX61" s="145">
        <v>0</v>
      </c>
      <c r="BY61" s="145">
        <v>0</v>
      </c>
      <c r="BZ61" s="145">
        <v>0</v>
      </c>
      <c r="CA61" s="145">
        <v>0</v>
      </c>
      <c r="CB61" s="145">
        <v>0</v>
      </c>
      <c r="CC61" s="145">
        <v>0</v>
      </c>
      <c r="CD61" s="145">
        <v>0</v>
      </c>
      <c r="CE61" s="145">
        <v>0</v>
      </c>
      <c r="CF61" s="145">
        <v>0</v>
      </c>
      <c r="CG61" s="145">
        <v>0</v>
      </c>
      <c r="CH61" s="145">
        <v>0</v>
      </c>
      <c r="CI61" s="145">
        <v>0</v>
      </c>
      <c r="CJ61" s="145">
        <v>0</v>
      </c>
      <c r="CK61" s="145">
        <v>0</v>
      </c>
      <c r="CL61" s="145">
        <v>0</v>
      </c>
      <c r="CM61" s="145">
        <v>0</v>
      </c>
      <c r="CN61" s="145">
        <v>0</v>
      </c>
      <c r="CO61" s="145">
        <v>0</v>
      </c>
      <c r="CP61" s="145">
        <v>0</v>
      </c>
      <c r="CQ61" s="145">
        <v>0</v>
      </c>
      <c r="CR61" s="145">
        <v>0</v>
      </c>
      <c r="CS61" s="145">
        <v>0</v>
      </c>
      <c r="CT61" s="145">
        <v>0</v>
      </c>
      <c r="CU61" s="145">
        <v>0</v>
      </c>
      <c r="CV61" s="145">
        <v>0</v>
      </c>
      <c r="CW61" s="145">
        <v>0</v>
      </c>
      <c r="CX61" s="145">
        <v>0</v>
      </c>
    </row>
    <row r="62" spans="1:187" s="145" customFormat="1" ht="13.5" customHeight="1" x14ac:dyDescent="0.2">
      <c r="A62" s="143"/>
      <c r="B62" s="146" t="s">
        <v>62</v>
      </c>
      <c r="C62" s="145">
        <v>2.7755082453461998E-3</v>
      </c>
      <c r="D62" s="145">
        <v>2.8242447421609001E-3</v>
      </c>
      <c r="E62" s="145">
        <v>0</v>
      </c>
      <c r="F62" s="145">
        <v>0</v>
      </c>
      <c r="G62" s="145">
        <v>0</v>
      </c>
      <c r="H62" s="145">
        <v>1.1199505975014201E-3</v>
      </c>
      <c r="I62" s="145">
        <v>1.3717403310677494E-3</v>
      </c>
      <c r="J62" s="145">
        <v>0</v>
      </c>
      <c r="K62" s="145">
        <v>0</v>
      </c>
      <c r="L62" s="145">
        <v>0</v>
      </c>
      <c r="M62" s="145">
        <v>0</v>
      </c>
      <c r="N62" s="145">
        <v>2.2564262468467498E-3</v>
      </c>
      <c r="O62" s="145">
        <v>3.23524879550552E-3</v>
      </c>
      <c r="P62" s="145">
        <v>9.1527917372537834E-4</v>
      </c>
      <c r="Q62" s="145">
        <v>1.3248822828932365E-3</v>
      </c>
      <c r="R62" s="145">
        <v>0</v>
      </c>
      <c r="S62" s="145">
        <v>0</v>
      </c>
      <c r="T62" s="145">
        <v>0</v>
      </c>
      <c r="U62" s="145">
        <v>0</v>
      </c>
      <c r="V62" s="145">
        <v>0</v>
      </c>
      <c r="W62" s="145">
        <v>0</v>
      </c>
      <c r="X62" s="145">
        <v>0</v>
      </c>
      <c r="Y62" s="145">
        <v>0</v>
      </c>
      <c r="Z62" s="145">
        <v>0</v>
      </c>
      <c r="AA62" s="145">
        <v>0</v>
      </c>
      <c r="AB62" s="145">
        <v>0</v>
      </c>
      <c r="AC62" s="145">
        <v>0</v>
      </c>
      <c r="AD62" s="145">
        <v>0</v>
      </c>
      <c r="AE62" s="145">
        <v>0</v>
      </c>
      <c r="AF62" s="145">
        <v>0</v>
      </c>
      <c r="AG62" s="145">
        <v>0</v>
      </c>
      <c r="AH62" s="145">
        <v>0</v>
      </c>
      <c r="AI62" s="145">
        <v>0</v>
      </c>
      <c r="AJ62" s="145">
        <v>0</v>
      </c>
      <c r="AK62" s="145">
        <v>0</v>
      </c>
      <c r="AL62" s="145">
        <v>0</v>
      </c>
      <c r="AM62" s="145">
        <v>0</v>
      </c>
      <c r="AN62" s="145">
        <v>0</v>
      </c>
      <c r="AO62" s="145">
        <v>0</v>
      </c>
      <c r="AP62" s="145">
        <v>0</v>
      </c>
      <c r="AQ62" s="145">
        <v>0</v>
      </c>
      <c r="AR62" s="145">
        <v>0</v>
      </c>
      <c r="AS62" s="145">
        <v>0</v>
      </c>
      <c r="AT62" s="145">
        <v>0</v>
      </c>
      <c r="AU62" s="145">
        <v>0</v>
      </c>
      <c r="AV62" s="145">
        <v>0</v>
      </c>
      <c r="AW62" s="145">
        <v>0</v>
      </c>
      <c r="AX62" s="145">
        <v>0</v>
      </c>
      <c r="AY62" s="145">
        <v>0</v>
      </c>
      <c r="AZ62" s="145">
        <v>0</v>
      </c>
      <c r="BA62" s="145">
        <v>0</v>
      </c>
      <c r="BB62" s="145">
        <v>0</v>
      </c>
      <c r="BC62" s="145">
        <v>0</v>
      </c>
      <c r="BD62" s="145">
        <v>0</v>
      </c>
      <c r="BE62" s="145">
        <v>0</v>
      </c>
      <c r="BF62" s="145">
        <v>0</v>
      </c>
      <c r="BG62" s="145">
        <v>0</v>
      </c>
      <c r="BH62" s="145">
        <v>0</v>
      </c>
      <c r="BI62" s="145">
        <v>0</v>
      </c>
      <c r="BJ62" s="145">
        <v>0</v>
      </c>
      <c r="BK62" s="145">
        <v>0</v>
      </c>
      <c r="BL62" s="145">
        <v>0</v>
      </c>
      <c r="BM62" s="145">
        <v>0</v>
      </c>
      <c r="BN62" s="145">
        <v>0</v>
      </c>
      <c r="BO62" s="145">
        <v>0</v>
      </c>
      <c r="BP62" s="145">
        <v>1.07088686322007E-2</v>
      </c>
      <c r="BQ62" s="145">
        <v>6.7943067212650303E-3</v>
      </c>
      <c r="BR62" s="145">
        <v>6.2331546517205797E-3</v>
      </c>
      <c r="BS62" s="145">
        <v>3.9560550008643849E-3</v>
      </c>
      <c r="BT62" s="145">
        <v>4.1990566618674502E-3</v>
      </c>
      <c r="BU62" s="145">
        <v>5.8022316461585399E-2</v>
      </c>
      <c r="BV62" s="145">
        <v>6.7298886478924694E-2</v>
      </c>
      <c r="BW62" s="145">
        <v>5.5067315914492002E-2</v>
      </c>
      <c r="BX62" s="145">
        <v>2.5016293293500601E-2</v>
      </c>
      <c r="BY62" s="145">
        <v>2.2176225288072799E-2</v>
      </c>
      <c r="BZ62" s="145">
        <v>2.2242071071404901E-2</v>
      </c>
      <c r="CA62" s="145">
        <v>4.1637184751330068E-2</v>
      </c>
      <c r="CB62" s="145">
        <v>1.8879077089549411E-2</v>
      </c>
      <c r="CC62" s="145">
        <v>0</v>
      </c>
      <c r="CD62" s="145">
        <v>0</v>
      </c>
      <c r="CE62" s="145">
        <v>0</v>
      </c>
      <c r="CF62" s="145">
        <v>7.3903525163203799E-3</v>
      </c>
      <c r="CG62" s="145">
        <v>4.7877339480325203E-3</v>
      </c>
      <c r="CH62" s="145">
        <v>5.98605423246059E-3</v>
      </c>
      <c r="CI62" s="145">
        <v>3.0273567828022485E-3</v>
      </c>
      <c r="CJ62" s="145">
        <v>3.119380745284569E-3</v>
      </c>
      <c r="CK62" s="145">
        <v>8.7536141474873607E-3</v>
      </c>
      <c r="CL62" s="145">
        <v>7.7154077267986296E-3</v>
      </c>
      <c r="CM62" s="145">
        <v>8.4368874585381594E-3</v>
      </c>
      <c r="CN62" s="145">
        <v>9.6642064913679809E-3</v>
      </c>
      <c r="CO62" s="145">
        <v>6.1872135244106898E-3</v>
      </c>
      <c r="CP62" s="145">
        <v>6.0107970619156003E-3</v>
      </c>
      <c r="CQ62" s="145">
        <v>7.7946877350864039E-3</v>
      </c>
      <c r="CR62" s="145">
        <v>1.3291341367482879E-3</v>
      </c>
      <c r="CS62" s="145">
        <v>1.1981826214954E-2</v>
      </c>
      <c r="CT62" s="145">
        <v>1.37125651716923E-2</v>
      </c>
      <c r="CU62" s="145">
        <v>1.2203019661905901E-2</v>
      </c>
      <c r="CV62" s="145">
        <v>6.9129279450709496E-3</v>
      </c>
      <c r="CW62" s="145">
        <v>1.1202584748405789E-2</v>
      </c>
      <c r="CX62" s="145">
        <v>2.5646268975728515E-3</v>
      </c>
    </row>
    <row r="63" spans="1:187" s="145" customFormat="1" ht="13.5" customHeight="1" x14ac:dyDescent="0.2">
      <c r="A63" s="143"/>
      <c r="B63" s="146" t="s">
        <v>63</v>
      </c>
      <c r="C63" s="145">
        <v>6.5933842493551501E-3</v>
      </c>
      <c r="D63" s="145">
        <v>6.4015446474311897E-3</v>
      </c>
      <c r="E63" s="145">
        <v>0</v>
      </c>
      <c r="F63" s="145">
        <v>0</v>
      </c>
      <c r="G63" s="145">
        <v>0</v>
      </c>
      <c r="H63" s="145">
        <v>2.5989857793572678E-3</v>
      </c>
      <c r="I63" s="145">
        <v>3.1836725436574964E-3</v>
      </c>
      <c r="J63" s="145">
        <v>0</v>
      </c>
      <c r="K63" s="145">
        <v>0</v>
      </c>
      <c r="L63" s="145">
        <v>0</v>
      </c>
      <c r="M63" s="145">
        <v>0</v>
      </c>
      <c r="N63" s="145">
        <v>5.5095826784658302E-3</v>
      </c>
      <c r="O63" s="145">
        <v>6.9063586560438699E-3</v>
      </c>
      <c r="P63" s="145">
        <v>2.0693235557516167E-3</v>
      </c>
      <c r="Q63" s="145">
        <v>2.9541127067878245E-3</v>
      </c>
      <c r="R63" s="145">
        <v>0</v>
      </c>
      <c r="S63" s="145">
        <v>0</v>
      </c>
      <c r="T63" s="145">
        <v>0</v>
      </c>
      <c r="U63" s="145">
        <v>0</v>
      </c>
      <c r="V63" s="145">
        <v>0</v>
      </c>
      <c r="W63" s="145">
        <v>0</v>
      </c>
      <c r="X63" s="145">
        <v>0</v>
      </c>
      <c r="Y63" s="145">
        <v>0</v>
      </c>
      <c r="Z63" s="145">
        <v>0</v>
      </c>
      <c r="AA63" s="145">
        <v>0</v>
      </c>
      <c r="AB63" s="145">
        <v>0</v>
      </c>
      <c r="AC63" s="145">
        <v>0</v>
      </c>
      <c r="AD63" s="145">
        <v>0</v>
      </c>
      <c r="AE63" s="145">
        <v>0</v>
      </c>
      <c r="AF63" s="145">
        <v>0</v>
      </c>
      <c r="AG63" s="145">
        <v>0</v>
      </c>
      <c r="AH63" s="145">
        <v>0</v>
      </c>
      <c r="AI63" s="145">
        <v>0</v>
      </c>
      <c r="AJ63" s="145">
        <v>0</v>
      </c>
      <c r="AK63" s="145">
        <v>0</v>
      </c>
      <c r="AL63" s="145">
        <v>0</v>
      </c>
      <c r="AM63" s="145">
        <v>0</v>
      </c>
      <c r="AN63" s="145">
        <v>0</v>
      </c>
      <c r="AO63" s="145">
        <v>0</v>
      </c>
      <c r="AP63" s="145">
        <v>0</v>
      </c>
      <c r="AQ63" s="145">
        <v>0</v>
      </c>
      <c r="AR63" s="145">
        <v>0</v>
      </c>
      <c r="AS63" s="145">
        <v>0</v>
      </c>
      <c r="AT63" s="145">
        <v>0</v>
      </c>
      <c r="AU63" s="145">
        <v>0</v>
      </c>
      <c r="AV63" s="145">
        <v>0</v>
      </c>
      <c r="AW63" s="145">
        <v>0</v>
      </c>
      <c r="AX63" s="145">
        <v>0</v>
      </c>
      <c r="AY63" s="145">
        <v>0</v>
      </c>
      <c r="AZ63" s="145">
        <v>0</v>
      </c>
      <c r="BA63" s="145">
        <v>0</v>
      </c>
      <c r="BB63" s="145">
        <v>0</v>
      </c>
      <c r="BC63" s="145">
        <v>0</v>
      </c>
      <c r="BD63" s="145">
        <v>0</v>
      </c>
      <c r="BE63" s="145">
        <v>0</v>
      </c>
      <c r="BF63" s="145">
        <v>0</v>
      </c>
      <c r="BG63" s="145">
        <v>0</v>
      </c>
      <c r="BH63" s="145">
        <v>0</v>
      </c>
      <c r="BI63" s="145">
        <v>0</v>
      </c>
      <c r="BJ63" s="145">
        <v>0</v>
      </c>
      <c r="BK63" s="145">
        <v>0</v>
      </c>
      <c r="BL63" s="145">
        <v>0</v>
      </c>
      <c r="BM63" s="145">
        <v>2.3205967649125098E-2</v>
      </c>
      <c r="BN63" s="145">
        <v>2.2981176069406702E-2</v>
      </c>
      <c r="BO63" s="145">
        <v>2.18697713934695E-2</v>
      </c>
      <c r="BP63" s="145">
        <v>2.9312249585376201E-2</v>
      </c>
      <c r="BQ63" s="145">
        <v>3.31683643842711E-2</v>
      </c>
      <c r="BR63" s="145">
        <v>3.2088782308553998E-2</v>
      </c>
      <c r="BS63" s="145">
        <v>2.7104385231700435E-2</v>
      </c>
      <c r="BT63" s="145">
        <v>4.5842196330881371E-3</v>
      </c>
      <c r="BU63" s="145">
        <v>5.3682348496203902E-2</v>
      </c>
      <c r="BV63" s="145">
        <v>4.95200054181043E-2</v>
      </c>
      <c r="BW63" s="145">
        <v>5.2980048032878299E-2</v>
      </c>
      <c r="BX63" s="145">
        <v>4.4074371266719897E-2</v>
      </c>
      <c r="BY63" s="145">
        <v>4.4467741090816401E-2</v>
      </c>
      <c r="BZ63" s="145">
        <v>4.2321422385845901E-2</v>
      </c>
      <c r="CA63" s="145">
        <v>4.7840989448428121E-2</v>
      </c>
      <c r="CB63" s="145">
        <v>4.4606115211018307E-3</v>
      </c>
      <c r="CC63" s="145">
        <v>0</v>
      </c>
      <c r="CD63" s="145">
        <v>0</v>
      </c>
      <c r="CE63" s="145">
        <v>0</v>
      </c>
      <c r="CF63" s="145">
        <v>2.4501592963112499E-2</v>
      </c>
      <c r="CG63" s="145">
        <v>2.1931222007052099E-2</v>
      </c>
      <c r="CH63" s="145">
        <v>2.3042791028547401E-2</v>
      </c>
      <c r="CI63" s="145">
        <v>1.1579267666452E-2</v>
      </c>
      <c r="CJ63" s="145">
        <v>1.1603161470693454E-2</v>
      </c>
      <c r="CK63" s="145">
        <v>3.0886645210195102E-2</v>
      </c>
      <c r="CL63" s="145">
        <v>2.92437895948164E-2</v>
      </c>
      <c r="CM63" s="145">
        <v>2.98620336006356E-2</v>
      </c>
      <c r="CN63" s="145">
        <v>2.90630120545993E-2</v>
      </c>
      <c r="CO63" s="145">
        <v>2.9810872830588399E-2</v>
      </c>
      <c r="CP63" s="145">
        <v>2.9920453068666801E-2</v>
      </c>
      <c r="CQ63" s="145">
        <v>2.9797801059916931E-2</v>
      </c>
      <c r="CR63" s="145">
        <v>5.8477422639276536E-4</v>
      </c>
      <c r="CS63" s="145">
        <v>3.2254125241486499E-2</v>
      </c>
      <c r="CT63" s="145">
        <v>2.9343234206773101E-2</v>
      </c>
      <c r="CU63" s="145">
        <v>3.0367865157470302E-2</v>
      </c>
      <c r="CV63" s="145">
        <v>3.1259245588257503E-2</v>
      </c>
      <c r="CW63" s="145">
        <v>3.080611754849685E-2</v>
      </c>
      <c r="CX63" s="145">
        <v>1.0763531169077211E-3</v>
      </c>
    </row>
    <row r="64" spans="1:187" s="145" customFormat="1" ht="13.5" customHeight="1" x14ac:dyDescent="0.2">
      <c r="A64" s="143"/>
      <c r="B64" s="146" t="s">
        <v>64</v>
      </c>
      <c r="C64" s="145">
        <v>0.103568992284349</v>
      </c>
      <c r="D64" s="145">
        <v>0.10243240382888601</v>
      </c>
      <c r="E64" s="145">
        <v>0.104794978132949</v>
      </c>
      <c r="F64" s="145">
        <v>0.102220032207762</v>
      </c>
      <c r="G64" s="145">
        <v>0.100438734486748</v>
      </c>
      <c r="H64" s="145">
        <v>0.1026910281881388</v>
      </c>
      <c r="I64" s="145">
        <v>1.4532017763927822E-3</v>
      </c>
      <c r="J64" s="145">
        <v>8.2509353466666394E-2</v>
      </c>
      <c r="K64" s="145">
        <v>8.0653113570375801E-2</v>
      </c>
      <c r="L64" s="145">
        <v>7.9096935887918496E-2</v>
      </c>
      <c r="M64" s="145">
        <v>8.1546901275543496E-2</v>
      </c>
      <c r="N64" s="145">
        <v>8.0460171189886395E-2</v>
      </c>
      <c r="O64" s="145">
        <v>7.8886104975063098E-2</v>
      </c>
      <c r="P64" s="145">
        <v>8.052543006090894E-2</v>
      </c>
      <c r="Q64" s="145">
        <v>1.2733093143738542E-3</v>
      </c>
      <c r="R64" s="145">
        <v>0.11225526701392501</v>
      </c>
      <c r="S64" s="145">
        <v>0.11049519370022499</v>
      </c>
      <c r="T64" s="145">
        <v>0.110754273839498</v>
      </c>
      <c r="U64" s="145">
        <v>0.11496697284583</v>
      </c>
      <c r="V64" s="145">
        <v>0.114268803845987</v>
      </c>
      <c r="W64" s="145">
        <v>0.11360702984566701</v>
      </c>
      <c r="X64" s="145">
        <v>0.11272459018185532</v>
      </c>
      <c r="Y64" s="145">
        <v>1.696279998981862E-3</v>
      </c>
      <c r="Z64" s="145">
        <v>0.10907420350573201</v>
      </c>
      <c r="AA64" s="145">
        <v>0.108423612170212</v>
      </c>
      <c r="AB64" s="145">
        <v>0.107368199117838</v>
      </c>
      <c r="AC64" s="145">
        <v>0.10738779822250499</v>
      </c>
      <c r="AD64" s="145">
        <v>0.106082289432661</v>
      </c>
      <c r="AE64" s="145">
        <v>0.10553190364085401</v>
      </c>
      <c r="AF64" s="145">
        <v>0.10731133434830033</v>
      </c>
      <c r="AG64" s="145">
        <v>1.2268438499305992E-3</v>
      </c>
      <c r="AH64" s="145">
        <v>0.112729403836905</v>
      </c>
      <c r="AI64" s="145">
        <v>0.113302049762688</v>
      </c>
      <c r="AJ64" s="145">
        <v>0.111326668136753</v>
      </c>
      <c r="AK64" s="145">
        <v>0.110790209597681</v>
      </c>
      <c r="AL64" s="145">
        <v>0.11203708283350675</v>
      </c>
      <c r="AM64" s="145">
        <v>1.0172059294030486E-3</v>
      </c>
      <c r="AN64" s="145">
        <v>8.9358423625112898E-2</v>
      </c>
      <c r="AO64" s="145">
        <v>8.9978020000537506E-2</v>
      </c>
      <c r="AP64" s="145">
        <v>8.9851859212072505E-2</v>
      </c>
      <c r="AQ64" s="145">
        <v>9.2107744862618093E-2</v>
      </c>
      <c r="AR64" s="145">
        <v>9.2776287422153297E-2</v>
      </c>
      <c r="AS64" s="145">
        <v>9.0814467024498843E-2</v>
      </c>
      <c r="AT64" s="145">
        <v>1.3614423707639528E-3</v>
      </c>
      <c r="AU64" s="145">
        <v>0.115960234315344</v>
      </c>
      <c r="AV64" s="145">
        <v>0.116525348133301</v>
      </c>
      <c r="AW64" s="145">
        <v>0.117214728971685</v>
      </c>
      <c r="AX64" s="145">
        <v>0.11656677047344333</v>
      </c>
      <c r="AY64" s="145">
        <v>5.129821753850609E-4</v>
      </c>
      <c r="AZ64" s="145">
        <v>0.22018202854521099</v>
      </c>
      <c r="BA64" s="145">
        <v>0.220098329468851</v>
      </c>
      <c r="BB64" s="145">
        <v>0.217550224214727</v>
      </c>
      <c r="BC64" s="145">
        <v>0.225446889340089</v>
      </c>
      <c r="BD64" s="145">
        <v>0.226684989531796</v>
      </c>
      <c r="BE64" s="145">
        <v>0.22403937232605201</v>
      </c>
      <c r="BF64" s="145">
        <v>0.22233363890445434</v>
      </c>
      <c r="BG64" s="145">
        <v>3.2670883716086115E-3</v>
      </c>
      <c r="BH64" s="145">
        <v>0.22496696977198199</v>
      </c>
      <c r="BI64" s="145">
        <v>0.226416743144713</v>
      </c>
      <c r="BJ64" s="145">
        <v>0.224815923661175</v>
      </c>
      <c r="BK64" s="145">
        <v>0.22539987885929</v>
      </c>
      <c r="BL64" s="145">
        <v>7.2167096062960992E-4</v>
      </c>
      <c r="BM64" s="145">
        <v>0.25664533690340302</v>
      </c>
      <c r="BN64" s="145">
        <v>0.25655239985366302</v>
      </c>
      <c r="BO64" s="145">
        <v>0.25829608711886798</v>
      </c>
      <c r="BP64" s="145">
        <v>0.25768577162804501</v>
      </c>
      <c r="BQ64" s="145">
        <v>0.25556980437481103</v>
      </c>
      <c r="BR64" s="145">
        <v>0.25341940123567103</v>
      </c>
      <c r="BS64" s="145">
        <v>0.25636146685241018</v>
      </c>
      <c r="BT64" s="145">
        <v>1.5756509714302067E-3</v>
      </c>
      <c r="BU64" s="145">
        <v>0.235469222650179</v>
      </c>
      <c r="BV64" s="145">
        <v>0.23412250102489601</v>
      </c>
      <c r="BW64" s="145">
        <v>0.23595741452136901</v>
      </c>
      <c r="BX64" s="145">
        <v>0.25303168393957198</v>
      </c>
      <c r="BY64" s="145">
        <v>0.254536472978378</v>
      </c>
      <c r="BZ64" s="145">
        <v>0.25445062878352598</v>
      </c>
      <c r="CA64" s="145">
        <v>0.24459465398298666</v>
      </c>
      <c r="CB64" s="145">
        <v>9.440205407361537E-3</v>
      </c>
      <c r="CC64" s="145">
        <v>9.2427043907126805E-2</v>
      </c>
      <c r="CD64" s="145">
        <v>9.0850215036797105E-2</v>
      </c>
      <c r="CE64" s="145">
        <v>9.1100755968143196E-2</v>
      </c>
      <c r="CF64" s="145">
        <v>0.10377176653554</v>
      </c>
      <c r="CG64" s="145">
        <v>0.105636843713349</v>
      </c>
      <c r="CH64" s="145">
        <v>0.104577819246692</v>
      </c>
      <c r="CI64" s="145">
        <v>9.8060740734608007E-2</v>
      </c>
      <c r="CJ64" s="145">
        <v>6.6414992422425649E-3</v>
      </c>
      <c r="CK64" s="145">
        <v>0.19866675141074</v>
      </c>
      <c r="CL64" s="145">
        <v>0.19993906178340701</v>
      </c>
      <c r="CM64" s="145">
        <v>0.20018399995498601</v>
      </c>
      <c r="CN64" s="145">
        <v>0.195173409071178</v>
      </c>
      <c r="CO64" s="145">
        <v>0.19526826185327301</v>
      </c>
      <c r="CP64" s="145">
        <v>0.19543795685123999</v>
      </c>
      <c r="CQ64" s="145">
        <v>0.19744490682080404</v>
      </c>
      <c r="CR64" s="145">
        <v>2.2038480701840231E-3</v>
      </c>
      <c r="CS64" s="145">
        <v>0.165510211357977</v>
      </c>
      <c r="CT64" s="145">
        <v>0.16633923740791201</v>
      </c>
      <c r="CU64" s="145">
        <v>0.16646165721272399</v>
      </c>
      <c r="CV64" s="145">
        <v>0.168085015515375</v>
      </c>
      <c r="CW64" s="145">
        <v>0.16659903037349699</v>
      </c>
      <c r="CX64" s="145">
        <v>9.3274359562372817E-4</v>
      </c>
    </row>
    <row r="65" spans="1:102" s="145" customFormat="1" ht="13.5" customHeight="1" x14ac:dyDescent="0.2">
      <c r="A65" s="143"/>
      <c r="B65" s="146" t="s">
        <v>65</v>
      </c>
      <c r="C65" s="145">
        <v>0.79025949997832001</v>
      </c>
      <c r="D65" s="145">
        <v>0.79118728338311395</v>
      </c>
      <c r="E65" s="145">
        <v>0.80197502229346795</v>
      </c>
      <c r="F65" s="145">
        <v>0.80354895383159597</v>
      </c>
      <c r="G65" s="145">
        <v>0.80504754650724497</v>
      </c>
      <c r="H65" s="145">
        <v>0.79840366119874862</v>
      </c>
      <c r="I65" s="145">
        <v>6.3525323942704793E-3</v>
      </c>
      <c r="J65" s="145">
        <v>0.82147686378695495</v>
      </c>
      <c r="K65" s="145">
        <v>0.82288642546795399</v>
      </c>
      <c r="L65" s="145">
        <v>0.82413699826532705</v>
      </c>
      <c r="M65" s="145">
        <v>0.82387922973052896</v>
      </c>
      <c r="N65" s="145">
        <v>0.81725428988382498</v>
      </c>
      <c r="O65" s="145">
        <v>0.81658605153850705</v>
      </c>
      <c r="P65" s="145">
        <v>0.82103664311218283</v>
      </c>
      <c r="Q65" s="145">
        <v>3.0392419851115945E-3</v>
      </c>
      <c r="R65" s="145">
        <v>0.79835801827175001</v>
      </c>
      <c r="S65" s="145">
        <v>0.79955184113389799</v>
      </c>
      <c r="T65" s="145">
        <v>0.79880667210524203</v>
      </c>
      <c r="U65" s="145">
        <v>0.79907638511420198</v>
      </c>
      <c r="V65" s="145">
        <v>0.79860204525334</v>
      </c>
      <c r="W65" s="145">
        <v>0.79854923050637105</v>
      </c>
      <c r="X65" s="145">
        <v>0.79882403206413388</v>
      </c>
      <c r="Y65" s="145">
        <v>3.9489500019828164E-4</v>
      </c>
      <c r="Z65" s="145">
        <v>0.79828129599513398</v>
      </c>
      <c r="AA65" s="145">
        <v>0.79843866343624603</v>
      </c>
      <c r="AB65" s="145">
        <v>0.79861313962569302</v>
      </c>
      <c r="AC65" s="145">
        <v>0.79692783222046304</v>
      </c>
      <c r="AD65" s="145">
        <v>0.79753292459839797</v>
      </c>
      <c r="AE65" s="145">
        <v>0.79808143021779099</v>
      </c>
      <c r="AF65" s="145">
        <v>0.79797921434895402</v>
      </c>
      <c r="AG65" s="145">
        <v>5.8011996556237954E-4</v>
      </c>
      <c r="AH65" s="145">
        <v>0.81410391372937696</v>
      </c>
      <c r="AI65" s="145">
        <v>0.81325633322189494</v>
      </c>
      <c r="AJ65" s="145">
        <v>0.81499347251397602</v>
      </c>
      <c r="AK65" s="145">
        <v>0.815626109047346</v>
      </c>
      <c r="AL65" s="145">
        <v>0.81449495712814857</v>
      </c>
      <c r="AM65" s="145">
        <v>8.9653867388370036E-4</v>
      </c>
      <c r="AN65" s="145">
        <v>0.83019835389194796</v>
      </c>
      <c r="AO65" s="145">
        <v>0.82921474926274397</v>
      </c>
      <c r="AP65" s="145">
        <v>0.82872889699690799</v>
      </c>
      <c r="AQ65" s="145">
        <v>0.82665583003683496</v>
      </c>
      <c r="AR65" s="145">
        <v>0.82570769411213496</v>
      </c>
      <c r="AS65" s="145">
        <v>0.82810110486011401</v>
      </c>
      <c r="AT65" s="145">
        <v>1.6643325777862881E-3</v>
      </c>
      <c r="AU65" s="145">
        <v>0.79678386792760603</v>
      </c>
      <c r="AV65" s="145">
        <v>0.79586415949741895</v>
      </c>
      <c r="AW65" s="145">
        <v>0.79479172614665194</v>
      </c>
      <c r="AX65" s="145">
        <v>0.7958132511905589</v>
      </c>
      <c r="AY65" s="145">
        <v>8.1408474605380724E-4</v>
      </c>
      <c r="AZ65" s="145">
        <v>0.74213926595068402</v>
      </c>
      <c r="BA65" s="145">
        <v>0.74200533625654297</v>
      </c>
      <c r="BB65" s="145">
        <v>0.744727531584639</v>
      </c>
      <c r="BC65" s="145">
        <v>0.73882747470872001</v>
      </c>
      <c r="BD65" s="145">
        <v>0.73737503521858105</v>
      </c>
      <c r="BE65" s="145">
        <v>0.73962667894939804</v>
      </c>
      <c r="BF65" s="145">
        <v>0.74078355377809413</v>
      </c>
      <c r="BG65" s="145">
        <v>2.4381780193254523E-3</v>
      </c>
      <c r="BH65" s="145">
        <v>0.73833784026798399</v>
      </c>
      <c r="BI65" s="145">
        <v>0.73641984686893902</v>
      </c>
      <c r="BJ65" s="145">
        <v>0.74031314122986502</v>
      </c>
      <c r="BK65" s="145">
        <v>0.73835694278892927</v>
      </c>
      <c r="BL65" s="145">
        <v>1.5894881618379346E-3</v>
      </c>
      <c r="BM65" s="145">
        <v>0.690538789716585</v>
      </c>
      <c r="BN65" s="145">
        <v>0.69110890092853805</v>
      </c>
      <c r="BO65" s="145">
        <v>0.69040206028428996</v>
      </c>
      <c r="BP65" s="145">
        <v>0.67379698938795896</v>
      </c>
      <c r="BQ65" s="145">
        <v>0.67550317666223703</v>
      </c>
      <c r="BR65" s="145">
        <v>0.67908752830250996</v>
      </c>
      <c r="BS65" s="145">
        <v>0.68340624088035318</v>
      </c>
      <c r="BT65" s="145">
        <v>7.445279605913663E-3</v>
      </c>
      <c r="BU65" s="145">
        <v>0.61953307749067299</v>
      </c>
      <c r="BV65" s="145">
        <v>0.61584601466798705</v>
      </c>
      <c r="BW65" s="145">
        <v>0.62232107532129999</v>
      </c>
      <c r="BX65" s="145">
        <v>0.64550948323734103</v>
      </c>
      <c r="BY65" s="145">
        <v>0.64616428229889</v>
      </c>
      <c r="BZ65" s="145">
        <v>0.64819016403122698</v>
      </c>
      <c r="CA65" s="145">
        <v>0.63292734950790297</v>
      </c>
      <c r="CB65" s="145">
        <v>1.3845285364690256E-2</v>
      </c>
      <c r="CC65" s="145">
        <v>0.74773894327065005</v>
      </c>
      <c r="CD65" s="145">
        <v>0.74719437950504297</v>
      </c>
      <c r="CE65" s="145">
        <v>0.74566474340050803</v>
      </c>
      <c r="CF65" s="145">
        <v>0.72062312385502403</v>
      </c>
      <c r="CG65" s="145">
        <v>0.72313068208973696</v>
      </c>
      <c r="CH65" s="145">
        <v>0.72062210513576397</v>
      </c>
      <c r="CI65" s="145">
        <v>0.7341623295427876</v>
      </c>
      <c r="CJ65" s="145">
        <v>1.2746302106003849E-2</v>
      </c>
      <c r="CK65" s="145">
        <v>0.69580151423026304</v>
      </c>
      <c r="CL65" s="145">
        <v>0.69689761725443</v>
      </c>
      <c r="CM65" s="145">
        <v>0.69484476693814201</v>
      </c>
      <c r="CN65" s="145">
        <v>0.699305077377815</v>
      </c>
      <c r="CO65" s="145">
        <v>0.70077091189783203</v>
      </c>
      <c r="CP65" s="145">
        <v>0.70032049278575204</v>
      </c>
      <c r="CQ65" s="145">
        <v>0.69799006341403913</v>
      </c>
      <c r="CR65" s="145">
        <v>2.2645587183828825E-3</v>
      </c>
      <c r="CS65" s="145">
        <v>0.70010078582709301</v>
      </c>
      <c r="CT65" s="145">
        <v>0.69993443977049996</v>
      </c>
      <c r="CU65" s="145">
        <v>0.69962468399189404</v>
      </c>
      <c r="CV65" s="145">
        <v>0.70519228246084598</v>
      </c>
      <c r="CW65" s="145">
        <v>0.70121304801258333</v>
      </c>
      <c r="CX65" s="145">
        <v>2.3037563490121743E-3</v>
      </c>
    </row>
    <row r="66" spans="1:102" s="145" customFormat="1" ht="13.5" customHeight="1" x14ac:dyDescent="0.2">
      <c r="A66" s="143"/>
      <c r="B66" s="146" t="s">
        <v>66</v>
      </c>
      <c r="C66" s="145">
        <v>8.1649061699316405E-2</v>
      </c>
      <c r="D66" s="145">
        <v>8.1371079943873506E-2</v>
      </c>
      <c r="E66" s="145">
        <v>7.9624607262069699E-2</v>
      </c>
      <c r="F66" s="145">
        <v>7.9929934018803106E-2</v>
      </c>
      <c r="G66" s="145">
        <v>7.9541285992398195E-2</v>
      </c>
      <c r="H66" s="145">
        <v>8.0423193783292185E-2</v>
      </c>
      <c r="I66" s="145">
        <v>9.0111567512065119E-4</v>
      </c>
      <c r="J66" s="145">
        <v>8.26656395884518E-2</v>
      </c>
      <c r="K66" s="145">
        <v>8.2474735607081198E-2</v>
      </c>
      <c r="L66" s="145">
        <v>8.2370301850403699E-2</v>
      </c>
      <c r="M66" s="145">
        <v>8.1169884739718201E-2</v>
      </c>
      <c r="N66" s="145">
        <v>8.0684170948195702E-2</v>
      </c>
      <c r="O66" s="145">
        <v>8.0099382032240499E-2</v>
      </c>
      <c r="P66" s="145">
        <v>8.1577352461015176E-2</v>
      </c>
      <c r="Q66" s="145">
        <v>9.8035995632497828E-4</v>
      </c>
      <c r="R66" s="145">
        <v>7.6651289269718606E-2</v>
      </c>
      <c r="S66" s="145">
        <v>7.6749378112239405E-2</v>
      </c>
      <c r="T66" s="145">
        <v>7.6793452489775593E-2</v>
      </c>
      <c r="U66" s="145">
        <v>7.3509540121424494E-2</v>
      </c>
      <c r="V66" s="145">
        <v>7.4095009271965995E-2</v>
      </c>
      <c r="W66" s="145">
        <v>7.4431155735526999E-2</v>
      </c>
      <c r="X66" s="145">
        <v>7.5371637500108515E-2</v>
      </c>
      <c r="Y66" s="145">
        <v>1.3867785175678204E-3</v>
      </c>
      <c r="Z66" s="145">
        <v>7.9907763480164498E-2</v>
      </c>
      <c r="AA66" s="145">
        <v>7.9887593539361895E-2</v>
      </c>
      <c r="AB66" s="145">
        <v>8.0383630440134093E-2</v>
      </c>
      <c r="AC66" s="145">
        <v>8.2421650326819806E-2</v>
      </c>
      <c r="AD66" s="145">
        <v>8.2672017465396402E-2</v>
      </c>
      <c r="AE66" s="145">
        <v>8.2346202427381998E-2</v>
      </c>
      <c r="AF66" s="145">
        <v>8.1269809613209787E-2</v>
      </c>
      <c r="AG66" s="145">
        <v>1.2249183544768224E-3</v>
      </c>
      <c r="AH66" s="145">
        <v>7.3166682433717198E-2</v>
      </c>
      <c r="AI66" s="145">
        <v>7.3441617015417404E-2</v>
      </c>
      <c r="AJ66" s="145">
        <v>7.3679859349270904E-2</v>
      </c>
      <c r="AK66" s="145">
        <v>7.3583681354973104E-2</v>
      </c>
      <c r="AL66" s="145">
        <v>7.346796003834466E-2</v>
      </c>
      <c r="AM66" s="145">
        <v>1.9349088544440868E-4</v>
      </c>
      <c r="AN66" s="145">
        <v>8.0443222482938698E-2</v>
      </c>
      <c r="AO66" s="145">
        <v>8.0807230736718499E-2</v>
      </c>
      <c r="AP66" s="145">
        <v>8.1419243791019696E-2</v>
      </c>
      <c r="AQ66" s="145">
        <v>8.1236425100547099E-2</v>
      </c>
      <c r="AR66" s="145">
        <v>8.1516018465711507E-2</v>
      </c>
      <c r="AS66" s="145">
        <v>8.1084428115387103E-2</v>
      </c>
      <c r="AT66" s="145">
        <v>4.0235752769507974E-4</v>
      </c>
      <c r="AU66" s="145">
        <v>7.4516774076090406E-2</v>
      </c>
      <c r="AV66" s="145">
        <v>7.4592286055670504E-2</v>
      </c>
      <c r="AW66" s="145">
        <v>7.4693186624100294E-2</v>
      </c>
      <c r="AX66" s="145">
        <v>7.4600748918620396E-2</v>
      </c>
      <c r="AY66" s="145">
        <v>7.2268304766874775E-5</v>
      </c>
      <c r="AZ66" s="145">
        <v>3.7678705504104598E-2</v>
      </c>
      <c r="BA66" s="145">
        <v>3.7896334274606598E-2</v>
      </c>
      <c r="BB66" s="145">
        <v>3.77222442006339E-2</v>
      </c>
      <c r="BC66" s="145">
        <v>3.5725635951191097E-2</v>
      </c>
      <c r="BD66" s="145">
        <v>3.5939975249622197E-2</v>
      </c>
      <c r="BE66" s="145">
        <v>3.6333948724549897E-2</v>
      </c>
      <c r="BF66" s="145">
        <v>3.6882807317451381E-2</v>
      </c>
      <c r="BG66" s="145">
        <v>9.0319513683984889E-4</v>
      </c>
      <c r="BH66" s="145">
        <v>3.6695189960033903E-2</v>
      </c>
      <c r="BI66" s="145">
        <v>3.7163409986347803E-2</v>
      </c>
      <c r="BJ66" s="145">
        <v>3.4870935108960499E-2</v>
      </c>
      <c r="BK66" s="145">
        <v>3.6243178351780737E-2</v>
      </c>
      <c r="BL66" s="145">
        <v>9.8897122855342136E-4</v>
      </c>
      <c r="BM66" s="145">
        <v>2.9609905730886801E-2</v>
      </c>
      <c r="BN66" s="145">
        <v>2.93575231483914E-2</v>
      </c>
      <c r="BO66" s="145">
        <v>2.9432081203372502E-2</v>
      </c>
      <c r="BP66" s="145">
        <v>2.8496120766419199E-2</v>
      </c>
      <c r="BQ66" s="145">
        <v>2.8964347857415602E-2</v>
      </c>
      <c r="BR66" s="145">
        <v>2.91711335015452E-2</v>
      </c>
      <c r="BS66" s="145">
        <v>2.9171852034671788E-2</v>
      </c>
      <c r="BT66" s="145">
        <v>3.6372042153350287E-4</v>
      </c>
      <c r="BU66" s="145">
        <v>3.3293034901358397E-2</v>
      </c>
      <c r="BV66" s="145">
        <v>3.3212592410088199E-2</v>
      </c>
      <c r="BW66" s="145">
        <v>3.3674146209960197E-2</v>
      </c>
      <c r="BX66" s="145">
        <v>3.2368168262866599E-2</v>
      </c>
      <c r="BY66" s="145">
        <v>3.2655278343842999E-2</v>
      </c>
      <c r="BZ66" s="145">
        <v>3.2795713727995897E-2</v>
      </c>
      <c r="CA66" s="145">
        <v>3.2999822309352049E-2</v>
      </c>
      <c r="CB66" s="145">
        <v>4.3690486271862918E-4</v>
      </c>
      <c r="CC66" s="145">
        <v>0.127395340923839</v>
      </c>
      <c r="CD66" s="145">
        <v>0.12739099675652699</v>
      </c>
      <c r="CE66" s="145">
        <v>0.12782990276176601</v>
      </c>
      <c r="CF66" s="145">
        <v>0.113813203158734</v>
      </c>
      <c r="CG66" s="145">
        <v>0.11357285897802499</v>
      </c>
      <c r="CH66" s="145">
        <v>0.113839519541286</v>
      </c>
      <c r="CI66" s="145">
        <v>0.12064030368669616</v>
      </c>
      <c r="CJ66" s="145">
        <v>6.9005007207204542E-3</v>
      </c>
      <c r="CK66" s="145">
        <v>5.3670289091648199E-2</v>
      </c>
      <c r="CL66" s="145">
        <v>5.3606880005025802E-2</v>
      </c>
      <c r="CM66" s="145">
        <v>5.3711650751009497E-2</v>
      </c>
      <c r="CN66" s="145">
        <v>5.4350594706195403E-2</v>
      </c>
      <c r="CO66" s="145">
        <v>5.49077487407423E-2</v>
      </c>
      <c r="CP66" s="145">
        <v>5.4803603785613303E-2</v>
      </c>
      <c r="CQ66" s="145">
        <v>5.4175127846705751E-2</v>
      </c>
      <c r="CR66" s="145">
        <v>5.4084544855883068E-4</v>
      </c>
      <c r="CS66" s="145">
        <v>7.3910250673005898E-2</v>
      </c>
      <c r="CT66" s="145">
        <v>7.3581669602795802E-2</v>
      </c>
      <c r="CU66" s="145">
        <v>7.3659513721775496E-2</v>
      </c>
      <c r="CV66" s="145">
        <v>7.2453604599154897E-2</v>
      </c>
      <c r="CW66" s="145">
        <v>7.3401259649183023E-2</v>
      </c>
      <c r="CX66" s="145">
        <v>5.6043841623081828E-4</v>
      </c>
    </row>
    <row r="67" spans="1:102" s="145" customFormat="1" ht="13.5" customHeight="1" x14ac:dyDescent="0.2">
      <c r="A67" s="143"/>
      <c r="B67" s="146" t="s">
        <v>67</v>
      </c>
      <c r="C67" s="145">
        <v>4.6287315775838103E-3</v>
      </c>
      <c r="D67" s="145">
        <v>4.6904634174850897E-3</v>
      </c>
      <c r="E67" s="145">
        <v>4.6102063062284102E-3</v>
      </c>
      <c r="F67" s="145">
        <v>4.5156885924713197E-3</v>
      </c>
      <c r="G67" s="145">
        <v>4.5874195182336996E-3</v>
      </c>
      <c r="H67" s="145">
        <v>4.6065018824004659E-3</v>
      </c>
      <c r="I67" s="145">
        <v>5.686582757255222E-5</v>
      </c>
      <c r="J67" s="145">
        <v>4.5688501492135497E-3</v>
      </c>
      <c r="K67" s="145">
        <v>4.6251231792980704E-3</v>
      </c>
      <c r="L67" s="145">
        <v>4.5751916085362198E-3</v>
      </c>
      <c r="M67" s="145">
        <v>4.5764089496404398E-3</v>
      </c>
      <c r="N67" s="145">
        <v>4.50332440392728E-3</v>
      </c>
      <c r="O67" s="145">
        <v>4.4542056417573401E-3</v>
      </c>
      <c r="P67" s="145">
        <v>4.55051732206215E-3</v>
      </c>
      <c r="Q67" s="145">
        <v>5.5803874659601956E-5</v>
      </c>
      <c r="R67" s="145">
        <v>4.6194139926154804E-3</v>
      </c>
      <c r="S67" s="145">
        <v>4.6284363820315397E-3</v>
      </c>
      <c r="T67" s="145">
        <v>4.6913855881314196E-3</v>
      </c>
      <c r="U67" s="145">
        <v>4.3387379187917897E-3</v>
      </c>
      <c r="V67" s="145">
        <v>4.4934061438220898E-3</v>
      </c>
      <c r="W67" s="145">
        <v>4.4896910381939398E-3</v>
      </c>
      <c r="X67" s="145">
        <v>4.5435118439310432E-3</v>
      </c>
      <c r="Y67" s="145">
        <v>1.170324586748419E-4</v>
      </c>
      <c r="Z67" s="145">
        <v>4.4788461185760299E-3</v>
      </c>
      <c r="AA67" s="145">
        <v>4.6263561547787903E-3</v>
      </c>
      <c r="AB67" s="145">
        <v>4.6607993586972899E-3</v>
      </c>
      <c r="AC67" s="145">
        <v>4.9126213316424104E-3</v>
      </c>
      <c r="AD67" s="145">
        <v>4.9913111186663198E-3</v>
      </c>
      <c r="AE67" s="145">
        <v>5.06114074436866E-3</v>
      </c>
      <c r="AF67" s="145">
        <v>4.7885124711215836E-3</v>
      </c>
      <c r="AG67" s="145">
        <v>2.1187851707730467E-4</v>
      </c>
      <c r="AH67" s="145">
        <v>0</v>
      </c>
      <c r="AI67" s="145">
        <v>0</v>
      </c>
      <c r="AJ67" s="145">
        <v>0</v>
      </c>
      <c r="AK67" s="145">
        <v>0</v>
      </c>
      <c r="AL67" s="145">
        <v>0</v>
      </c>
      <c r="AM67" s="145">
        <v>0</v>
      </c>
      <c r="AN67" s="145">
        <v>0</v>
      </c>
      <c r="AO67" s="145">
        <v>0</v>
      </c>
      <c r="AP67" s="145">
        <v>0</v>
      </c>
      <c r="AQ67" s="145">
        <v>0</v>
      </c>
      <c r="AR67" s="145">
        <v>0</v>
      </c>
      <c r="AS67" s="145">
        <v>0</v>
      </c>
      <c r="AT67" s="145">
        <v>0</v>
      </c>
      <c r="AU67" s="145">
        <v>4.4429010827778401E-3</v>
      </c>
      <c r="AV67" s="145">
        <v>4.4758959806290499E-3</v>
      </c>
      <c r="AW67" s="145">
        <v>4.5133013417215304E-3</v>
      </c>
      <c r="AX67" s="145">
        <v>4.4773661350428068E-3</v>
      </c>
      <c r="AY67" s="145">
        <v>2.8759579625287485E-5</v>
      </c>
      <c r="AZ67" s="145">
        <v>0</v>
      </c>
      <c r="BA67" s="145">
        <v>0</v>
      </c>
      <c r="BB67" s="145">
        <v>0</v>
      </c>
      <c r="BC67" s="145">
        <v>0</v>
      </c>
      <c r="BD67" s="145">
        <v>0</v>
      </c>
      <c r="BE67" s="145">
        <v>0</v>
      </c>
      <c r="BF67" s="145">
        <v>0</v>
      </c>
      <c r="BG67" s="145">
        <v>0</v>
      </c>
      <c r="BH67" s="145">
        <v>0</v>
      </c>
      <c r="BI67" s="145">
        <v>0</v>
      </c>
      <c r="BJ67" s="145">
        <v>0</v>
      </c>
      <c r="BK67" s="145">
        <v>0</v>
      </c>
      <c r="BL67" s="145">
        <v>0</v>
      </c>
      <c r="BM67" s="145">
        <v>0</v>
      </c>
      <c r="BN67" s="145">
        <v>0</v>
      </c>
      <c r="BO67" s="145">
        <v>0</v>
      </c>
      <c r="BP67" s="145">
        <v>0</v>
      </c>
      <c r="BQ67" s="145">
        <v>0</v>
      </c>
      <c r="BR67" s="145">
        <v>0</v>
      </c>
      <c r="BS67" s="145">
        <v>0</v>
      </c>
      <c r="BT67" s="145">
        <v>0</v>
      </c>
      <c r="BU67" s="145">
        <v>0</v>
      </c>
      <c r="BV67" s="145">
        <v>0</v>
      </c>
      <c r="BW67" s="145">
        <v>0</v>
      </c>
      <c r="BX67" s="145">
        <v>0</v>
      </c>
      <c r="BY67" s="145">
        <v>0</v>
      </c>
      <c r="BZ67" s="145">
        <v>0</v>
      </c>
      <c r="CA67" s="145">
        <v>0</v>
      </c>
      <c r="CB67" s="145">
        <v>0</v>
      </c>
      <c r="CC67" s="145">
        <v>1.4050194281695801E-2</v>
      </c>
      <c r="CD67" s="145">
        <v>1.4047195746639599E-2</v>
      </c>
      <c r="CE67" s="145">
        <v>1.40624897096221E-2</v>
      </c>
      <c r="CF67" s="145">
        <v>1.2404948380116E-2</v>
      </c>
      <c r="CG67" s="145">
        <v>1.24114439806399E-2</v>
      </c>
      <c r="CH67" s="145">
        <v>1.23170488278662E-2</v>
      </c>
      <c r="CI67" s="145">
        <v>1.3215553487763267E-2</v>
      </c>
      <c r="CJ67" s="145">
        <v>8.3830567509595789E-4</v>
      </c>
      <c r="CK67" s="145">
        <v>4.0435296461808403E-3</v>
      </c>
      <c r="CL67" s="145">
        <v>4.1119132237658097E-3</v>
      </c>
      <c r="CM67" s="145">
        <v>4.1879027755543103E-3</v>
      </c>
      <c r="CN67" s="145">
        <v>4.1126774743094098E-3</v>
      </c>
      <c r="CO67" s="145">
        <v>4.1897678931114499E-3</v>
      </c>
      <c r="CP67" s="145">
        <v>4.2085961998556297E-3</v>
      </c>
      <c r="CQ67" s="145">
        <v>4.1423978687962415E-3</v>
      </c>
      <c r="CR67" s="145">
        <v>5.8144039035177079E-5</v>
      </c>
      <c r="CS67" s="145">
        <v>5.9642821763003402E-3</v>
      </c>
      <c r="CT67" s="145">
        <v>6.007198956042E-3</v>
      </c>
      <c r="CU67" s="145">
        <v>6.0462460983386297E-3</v>
      </c>
      <c r="CV67" s="145">
        <v>5.8023087999809798E-3</v>
      </c>
      <c r="CW67" s="145">
        <v>5.9550090076654879E-3</v>
      </c>
      <c r="CX67" s="145">
        <v>9.2805364216547834E-5</v>
      </c>
    </row>
    <row r="68" spans="1:102" s="145" customFormat="1" ht="13.5" customHeight="1" x14ac:dyDescent="0.2">
      <c r="A68" s="143"/>
      <c r="B68" s="146" t="s">
        <v>68</v>
      </c>
      <c r="C68" s="145">
        <v>1.58063104990276E-3</v>
      </c>
      <c r="D68" s="145">
        <v>1.7040412311378401E-3</v>
      </c>
      <c r="E68" s="145">
        <v>1.4012975699429801E-3</v>
      </c>
      <c r="F68" s="145">
        <v>1.5311393032000401E-3</v>
      </c>
      <c r="G68" s="145">
        <v>1.64339411964548E-3</v>
      </c>
      <c r="H68" s="145">
        <v>1.5721006547658202E-3</v>
      </c>
      <c r="I68" s="145">
        <v>1.033589546930639E-4</v>
      </c>
      <c r="J68" s="145">
        <v>1.24925214144895E-3</v>
      </c>
      <c r="K68" s="145">
        <v>1.3500379684450101E-3</v>
      </c>
      <c r="L68" s="145">
        <v>1.41454321540266E-3</v>
      </c>
      <c r="M68" s="145">
        <v>1.3046190961254901E-3</v>
      </c>
      <c r="N68" s="145">
        <v>1.3510827484262201E-3</v>
      </c>
      <c r="O68" s="145">
        <v>1.44307305948374E-3</v>
      </c>
      <c r="P68" s="145">
        <v>1.3521013715553452E-3</v>
      </c>
      <c r="Q68" s="145">
        <v>6.4566061397795625E-5</v>
      </c>
      <c r="R68" s="145">
        <v>1.0377053289238301E-3</v>
      </c>
      <c r="S68" s="145">
        <v>1.12820665331384E-3</v>
      </c>
      <c r="T68" s="145">
        <v>1.1834998557404199E-3</v>
      </c>
      <c r="U68" s="145">
        <v>1.0692078584955301E-3</v>
      </c>
      <c r="V68" s="145">
        <v>1.1429342533121199E-3</v>
      </c>
      <c r="W68" s="145">
        <v>1.22149247412239E-3</v>
      </c>
      <c r="X68" s="145">
        <v>1.1305077373180217E-3</v>
      </c>
      <c r="Y68" s="145">
        <v>6.2737631425131669E-5</v>
      </c>
      <c r="Z68" s="145">
        <v>1.14380206674866E-3</v>
      </c>
      <c r="AA68" s="145">
        <v>1.2007247826557E-3</v>
      </c>
      <c r="AB68" s="145">
        <v>1.26434589169733E-3</v>
      </c>
      <c r="AC68" s="145">
        <v>1.1545501716197699E-3</v>
      </c>
      <c r="AD68" s="145">
        <v>1.23029577164374E-3</v>
      </c>
      <c r="AE68" s="145">
        <v>1.2727035226256999E-3</v>
      </c>
      <c r="AF68" s="145">
        <v>1.2110703678318163E-3</v>
      </c>
      <c r="AG68" s="145">
        <v>4.9721107871509889E-5</v>
      </c>
      <c r="AH68" s="145">
        <v>0</v>
      </c>
      <c r="AI68" s="145">
        <v>0</v>
      </c>
      <c r="AJ68" s="145">
        <v>0</v>
      </c>
      <c r="AK68" s="145">
        <v>0</v>
      </c>
      <c r="AL68" s="145">
        <v>0</v>
      </c>
      <c r="AM68" s="145">
        <v>0</v>
      </c>
      <c r="AN68" s="145">
        <v>0</v>
      </c>
      <c r="AO68" s="145">
        <v>0</v>
      </c>
      <c r="AP68" s="145">
        <v>0</v>
      </c>
      <c r="AQ68" s="145">
        <v>0</v>
      </c>
      <c r="AR68" s="145">
        <v>0</v>
      </c>
      <c r="AS68" s="145">
        <v>0</v>
      </c>
      <c r="AT68" s="145">
        <v>0</v>
      </c>
      <c r="AU68" s="145">
        <v>1.15371240698252E-3</v>
      </c>
      <c r="AV68" s="145">
        <v>1.1889598438578699E-3</v>
      </c>
      <c r="AW68" s="145">
        <v>1.2529797777979499E-3</v>
      </c>
      <c r="AX68" s="145">
        <v>1.1985506762127798E-3</v>
      </c>
      <c r="AY68" s="145">
        <v>4.1089258743188251E-5</v>
      </c>
      <c r="AZ68" s="145">
        <v>0</v>
      </c>
      <c r="BA68" s="145">
        <v>0</v>
      </c>
      <c r="BB68" s="145">
        <v>0</v>
      </c>
      <c r="BC68" s="145">
        <v>0</v>
      </c>
      <c r="BD68" s="145">
        <v>0</v>
      </c>
      <c r="BE68" s="145">
        <v>0</v>
      </c>
      <c r="BF68" s="145">
        <v>0</v>
      </c>
      <c r="BG68" s="145">
        <v>0</v>
      </c>
      <c r="BH68" s="145">
        <v>0</v>
      </c>
      <c r="BI68" s="145">
        <v>0</v>
      </c>
      <c r="BJ68" s="145">
        <v>0</v>
      </c>
      <c r="BK68" s="145">
        <v>0</v>
      </c>
      <c r="BL68" s="145">
        <v>0</v>
      </c>
      <c r="BM68" s="145">
        <v>0</v>
      </c>
      <c r="BN68" s="145">
        <v>0</v>
      </c>
      <c r="BO68" s="145">
        <v>0</v>
      </c>
      <c r="BP68" s="145">
        <v>0</v>
      </c>
      <c r="BQ68" s="145">
        <v>0</v>
      </c>
      <c r="BR68" s="145">
        <v>0</v>
      </c>
      <c r="BS68" s="145">
        <v>0</v>
      </c>
      <c r="BT68" s="145">
        <v>0</v>
      </c>
      <c r="BU68" s="145">
        <v>0</v>
      </c>
      <c r="BV68" s="145">
        <v>0</v>
      </c>
      <c r="BW68" s="145">
        <v>0</v>
      </c>
      <c r="BX68" s="145">
        <v>0</v>
      </c>
      <c r="BY68" s="145">
        <v>0</v>
      </c>
      <c r="BZ68" s="145">
        <v>0</v>
      </c>
      <c r="CA68" s="145">
        <v>0</v>
      </c>
      <c r="CB68" s="145">
        <v>0</v>
      </c>
      <c r="CC68" s="145">
        <v>5.4191474719839103E-3</v>
      </c>
      <c r="CD68" s="145">
        <v>5.6538576702681101E-3</v>
      </c>
      <c r="CE68" s="145">
        <v>5.7904877535260397E-3</v>
      </c>
      <c r="CF68" s="145">
        <v>5.0095065884754302E-3</v>
      </c>
      <c r="CG68" s="145">
        <v>5.1272505834741404E-3</v>
      </c>
      <c r="CH68" s="145">
        <v>5.2135749990306103E-3</v>
      </c>
      <c r="CI68" s="145">
        <v>5.3689708444597068E-3</v>
      </c>
      <c r="CJ68" s="145">
        <v>2.8081601532427145E-4</v>
      </c>
      <c r="CK68" s="145">
        <v>1.29689414084311E-3</v>
      </c>
      <c r="CL68" s="145">
        <v>1.3515373529998001E-3</v>
      </c>
      <c r="CM68" s="145">
        <v>1.3987095508338099E-3</v>
      </c>
      <c r="CN68" s="145">
        <v>1.30663002448088E-3</v>
      </c>
      <c r="CO68" s="145">
        <v>1.3917698585446199E-3</v>
      </c>
      <c r="CP68" s="145">
        <v>1.46539433384163E-3</v>
      </c>
      <c r="CQ68" s="145">
        <v>1.3684892102573084E-3</v>
      </c>
      <c r="CR68" s="145">
        <v>5.78585038980952E-5</v>
      </c>
      <c r="CS68" s="145">
        <v>2.0707304728593101E-3</v>
      </c>
      <c r="CT68" s="145">
        <v>2.2108505169516901E-3</v>
      </c>
      <c r="CU68" s="145">
        <v>2.2944124814262101E-3</v>
      </c>
      <c r="CV68" s="145">
        <v>2.0999288333143802E-3</v>
      </c>
      <c r="CW68" s="145">
        <v>2.1689805761378978E-3</v>
      </c>
      <c r="CX68" s="145">
        <v>8.9313325978300942E-5</v>
      </c>
    </row>
    <row r="69" spans="1:102" s="145" customFormat="1" ht="13.5" customHeight="1" x14ac:dyDescent="0.2">
      <c r="A69" s="143"/>
      <c r="B69" s="146" t="s">
        <v>69</v>
      </c>
      <c r="C69" s="145">
        <v>1.04036996167423E-3</v>
      </c>
      <c r="D69" s="145">
        <v>1.1441713350419001E-3</v>
      </c>
      <c r="E69" s="145">
        <v>6.6386365458171804E-4</v>
      </c>
      <c r="F69" s="145">
        <v>8.22723385320927E-4</v>
      </c>
      <c r="G69" s="145">
        <v>9.2690122106219497E-4</v>
      </c>
      <c r="H69" s="145">
        <v>9.1960591153619395E-4</v>
      </c>
      <c r="I69" s="145">
        <v>1.6724660394707003E-4</v>
      </c>
      <c r="J69" s="145">
        <v>5.3855635780152499E-4</v>
      </c>
      <c r="K69" s="145">
        <v>6.6500080347495303E-4</v>
      </c>
      <c r="L69" s="145">
        <v>7.6624148351200504E-4</v>
      </c>
      <c r="M69" s="145">
        <v>5.3124849350339798E-4</v>
      </c>
      <c r="N69" s="145">
        <v>6.6924203251602396E-4</v>
      </c>
      <c r="O69" s="145">
        <v>7.85925353609684E-4</v>
      </c>
      <c r="P69" s="145">
        <v>6.593690874029315E-4</v>
      </c>
      <c r="Q69" s="145">
        <v>9.8807886875089472E-5</v>
      </c>
      <c r="R69" s="145">
        <v>4.6128864724664698E-4</v>
      </c>
      <c r="S69" s="145">
        <v>5.6170718355957698E-4</v>
      </c>
      <c r="T69" s="145">
        <v>6.38741383281882E-4</v>
      </c>
      <c r="U69" s="145">
        <v>4.3855722135234E-4</v>
      </c>
      <c r="V69" s="145">
        <v>5.4469848568899698E-4</v>
      </c>
      <c r="W69" s="145">
        <v>6.2401489300199797E-4</v>
      </c>
      <c r="X69" s="145">
        <v>5.4483463568857351E-4</v>
      </c>
      <c r="Y69" s="145">
        <v>7.4886038733296966E-5</v>
      </c>
      <c r="Z69" s="145">
        <v>4.8743887188123797E-4</v>
      </c>
      <c r="AA69" s="145">
        <v>5.7079471817147E-4</v>
      </c>
      <c r="AB69" s="145">
        <v>6.5189114215087303E-4</v>
      </c>
      <c r="AC69" s="145">
        <v>5.1108516725250296E-4</v>
      </c>
      <c r="AD69" s="145">
        <v>5.8214634714516902E-4</v>
      </c>
      <c r="AE69" s="145">
        <v>6.5971318374565197E-4</v>
      </c>
      <c r="AF69" s="145">
        <v>5.7717823839115092E-4</v>
      </c>
      <c r="AG69" s="145">
        <v>6.4395800305617318E-5</v>
      </c>
      <c r="AH69" s="145">
        <v>0</v>
      </c>
      <c r="AI69" s="145">
        <v>0</v>
      </c>
      <c r="AJ69" s="145">
        <v>0</v>
      </c>
      <c r="AK69" s="145">
        <v>0</v>
      </c>
      <c r="AL69" s="145">
        <v>0</v>
      </c>
      <c r="AM69" s="145">
        <v>0</v>
      </c>
      <c r="AN69" s="145">
        <v>0</v>
      </c>
      <c r="AO69" s="145">
        <v>0</v>
      </c>
      <c r="AP69" s="145">
        <v>0</v>
      </c>
      <c r="AQ69" s="145">
        <v>0</v>
      </c>
      <c r="AR69" s="145">
        <v>0</v>
      </c>
      <c r="AS69" s="145">
        <v>0</v>
      </c>
      <c r="AT69" s="145">
        <v>0</v>
      </c>
      <c r="AU69" s="145">
        <v>5.2880019118290995E-4</v>
      </c>
      <c r="AV69" s="145">
        <v>5.8103781863437097E-4</v>
      </c>
      <c r="AW69" s="145">
        <v>6.3842616065045397E-4</v>
      </c>
      <c r="AX69" s="145">
        <v>5.8275472348924497E-4</v>
      </c>
      <c r="AY69" s="145">
        <v>4.4771077845228319E-5</v>
      </c>
      <c r="AZ69" s="145">
        <v>0</v>
      </c>
      <c r="BA69" s="145">
        <v>0</v>
      </c>
      <c r="BB69" s="145">
        <v>0</v>
      </c>
      <c r="BC69" s="145">
        <v>0</v>
      </c>
      <c r="BD69" s="145">
        <v>0</v>
      </c>
      <c r="BE69" s="145">
        <v>0</v>
      </c>
      <c r="BF69" s="145">
        <v>0</v>
      </c>
      <c r="BG69" s="145">
        <v>0</v>
      </c>
      <c r="BH69" s="145">
        <v>0</v>
      </c>
      <c r="BI69" s="145">
        <v>0</v>
      </c>
      <c r="BJ69" s="145">
        <v>0</v>
      </c>
      <c r="BK69" s="145">
        <v>0</v>
      </c>
      <c r="BL69" s="145">
        <v>0</v>
      </c>
      <c r="BM69" s="145">
        <v>0</v>
      </c>
      <c r="BN69" s="145">
        <v>0</v>
      </c>
      <c r="BO69" s="145">
        <v>0</v>
      </c>
      <c r="BP69" s="145">
        <v>0</v>
      </c>
      <c r="BQ69" s="145">
        <v>0</v>
      </c>
      <c r="BR69" s="145">
        <v>0</v>
      </c>
      <c r="BS69" s="145">
        <v>0</v>
      </c>
      <c r="BT69" s="145">
        <v>0</v>
      </c>
      <c r="BU69" s="145">
        <v>0</v>
      </c>
      <c r="BV69" s="145">
        <v>0</v>
      </c>
      <c r="BW69" s="145">
        <v>0</v>
      </c>
      <c r="BX69" s="145">
        <v>0</v>
      </c>
      <c r="BY69" s="145">
        <v>0</v>
      </c>
      <c r="BZ69" s="145">
        <v>0</v>
      </c>
      <c r="CA69" s="145">
        <v>0</v>
      </c>
      <c r="CB69" s="145">
        <v>0</v>
      </c>
      <c r="CC69" s="145">
        <v>2.8041134756500701E-3</v>
      </c>
      <c r="CD69" s="145">
        <v>3.16490518178767E-3</v>
      </c>
      <c r="CE69" s="145">
        <v>3.31706721359438E-3</v>
      </c>
      <c r="CF69" s="145">
        <v>2.6969417041364401E-3</v>
      </c>
      <c r="CG69" s="145">
        <v>2.8941333897095898E-3</v>
      </c>
      <c r="CH69" s="145">
        <v>3.0191212096636398E-3</v>
      </c>
      <c r="CI69" s="145">
        <v>2.9827136957569652E-3</v>
      </c>
      <c r="CJ69" s="145">
        <v>2.1123512175521186E-4</v>
      </c>
      <c r="CK69" s="145">
        <v>6.9644890806173996E-4</v>
      </c>
      <c r="CL69" s="145">
        <v>7.7136840028927604E-4</v>
      </c>
      <c r="CM69" s="145">
        <v>8.3602540745062002E-4</v>
      </c>
      <c r="CN69" s="145">
        <v>7.1999259007753797E-4</v>
      </c>
      <c r="CO69" s="145">
        <v>8.5264246176407698E-4</v>
      </c>
      <c r="CP69" s="145">
        <v>9.3653410524140699E-4</v>
      </c>
      <c r="CQ69" s="145">
        <v>8.0216864548077627E-4</v>
      </c>
      <c r="CR69" s="145">
        <v>8.2286273970218695E-5</v>
      </c>
      <c r="CS69" s="145">
        <v>1.2573858419820301E-3</v>
      </c>
      <c r="CT69" s="145">
        <v>1.4263227105020301E-3</v>
      </c>
      <c r="CU69" s="145">
        <v>1.5495824103445E-3</v>
      </c>
      <c r="CV69" s="145">
        <v>1.24693749813716E-3</v>
      </c>
      <c r="CW69" s="145">
        <v>1.3700571152414302E-3</v>
      </c>
      <c r="CX69" s="145">
        <v>1.2574617760161783E-4</v>
      </c>
    </row>
    <row r="70" spans="1:102" s="145" customFormat="1" ht="13.5" customHeight="1" x14ac:dyDescent="0.2">
      <c r="A70" s="143"/>
      <c r="B70" s="146" t="s">
        <v>70</v>
      </c>
      <c r="C70" s="145">
        <v>9.9815335543056009E-4</v>
      </c>
      <c r="D70" s="145">
        <v>1.1367875980367601E-3</v>
      </c>
      <c r="E70" s="145">
        <v>5.9899464997116103E-4</v>
      </c>
      <c r="F70" s="145">
        <v>7.8546014368555497E-4</v>
      </c>
      <c r="G70" s="145">
        <v>9.3367668449914696E-4</v>
      </c>
      <c r="H70" s="145">
        <v>8.9061448632463667E-4</v>
      </c>
      <c r="I70" s="145">
        <v>1.8445580876780033E-4</v>
      </c>
      <c r="J70" s="145">
        <v>4.8624293483953799E-4</v>
      </c>
      <c r="K70" s="145">
        <v>6.10340954525697E-4</v>
      </c>
      <c r="L70" s="145">
        <v>7.1977494728514601E-4</v>
      </c>
      <c r="M70" s="145">
        <v>4.7993861758101298E-4</v>
      </c>
      <c r="N70" s="145">
        <v>6.0905837861852802E-4</v>
      </c>
      <c r="O70" s="145">
        <v>7.1747926027782699E-4</v>
      </c>
      <c r="P70" s="145">
        <v>6.0380584885462484E-4</v>
      </c>
      <c r="Q70" s="145">
        <v>9.6267771229990236E-5</v>
      </c>
      <c r="R70" s="145">
        <v>4.2658111708576002E-4</v>
      </c>
      <c r="S70" s="145">
        <v>5.3526377351246904E-4</v>
      </c>
      <c r="T70" s="145">
        <v>6.2287967689954402E-4</v>
      </c>
      <c r="U70" s="145">
        <v>4.2452047138127099E-4</v>
      </c>
      <c r="V70" s="145">
        <v>5.3517442824144699E-4</v>
      </c>
      <c r="W70" s="145">
        <v>6.2069866934322704E-4</v>
      </c>
      <c r="X70" s="145">
        <v>5.2751968941061969E-4</v>
      </c>
      <c r="Y70" s="145">
        <v>8.0303434627617242E-5</v>
      </c>
      <c r="Z70" s="145">
        <v>4.40429235641062E-4</v>
      </c>
      <c r="AA70" s="145">
        <v>5.2042105107972202E-4</v>
      </c>
      <c r="AB70" s="145">
        <v>6.0236556036173303E-4</v>
      </c>
      <c r="AC70" s="145">
        <v>4.4880758485192E-4</v>
      </c>
      <c r="AD70" s="145">
        <v>5.3749451370919098E-4</v>
      </c>
      <c r="AE70" s="145">
        <v>5.97762310135295E-4</v>
      </c>
      <c r="AF70" s="145">
        <v>5.2454670929648719E-4</v>
      </c>
      <c r="AG70" s="145">
        <v>6.3787575629237978E-5</v>
      </c>
      <c r="AH70" s="145">
        <v>0</v>
      </c>
      <c r="AI70" s="145">
        <v>0</v>
      </c>
      <c r="AJ70" s="145">
        <v>0</v>
      </c>
      <c r="AK70" s="145">
        <v>0</v>
      </c>
      <c r="AL70" s="145">
        <v>0</v>
      </c>
      <c r="AM70" s="145">
        <v>0</v>
      </c>
      <c r="AN70" s="145">
        <v>0</v>
      </c>
      <c r="AO70" s="145">
        <v>0</v>
      </c>
      <c r="AP70" s="145">
        <v>0</v>
      </c>
      <c r="AQ70" s="145">
        <v>0</v>
      </c>
      <c r="AR70" s="145">
        <v>0</v>
      </c>
      <c r="AS70" s="145">
        <v>0</v>
      </c>
      <c r="AT70" s="145">
        <v>0</v>
      </c>
      <c r="AU70" s="145">
        <v>4.7455427081942502E-4</v>
      </c>
      <c r="AV70" s="145">
        <v>5.3335990028912804E-4</v>
      </c>
      <c r="AW70" s="145">
        <v>5.8759339066512001E-4</v>
      </c>
      <c r="AX70" s="145">
        <v>5.3183585392455773E-4</v>
      </c>
      <c r="AY70" s="145">
        <v>4.6160608689396418E-5</v>
      </c>
      <c r="AZ70" s="145">
        <v>0</v>
      </c>
      <c r="BA70" s="145">
        <v>0</v>
      </c>
      <c r="BB70" s="145">
        <v>0</v>
      </c>
      <c r="BC70" s="145">
        <v>0</v>
      </c>
      <c r="BD70" s="145">
        <v>0</v>
      </c>
      <c r="BE70" s="145">
        <v>0</v>
      </c>
      <c r="BF70" s="145">
        <v>0</v>
      </c>
      <c r="BG70" s="145">
        <v>0</v>
      </c>
      <c r="BH70" s="145">
        <v>0</v>
      </c>
      <c r="BI70" s="145">
        <v>0</v>
      </c>
      <c r="BJ70" s="145">
        <v>0</v>
      </c>
      <c r="BK70" s="145">
        <v>0</v>
      </c>
      <c r="BL70" s="145">
        <v>0</v>
      </c>
      <c r="BM70" s="145">
        <v>0</v>
      </c>
      <c r="BN70" s="145">
        <v>0</v>
      </c>
      <c r="BO70" s="145">
        <v>0</v>
      </c>
      <c r="BP70" s="145">
        <v>0</v>
      </c>
      <c r="BQ70" s="145">
        <v>0</v>
      </c>
      <c r="BR70" s="145">
        <v>0</v>
      </c>
      <c r="BS70" s="145">
        <v>0</v>
      </c>
      <c r="BT70" s="145">
        <v>0</v>
      </c>
      <c r="BU70" s="145">
        <v>0</v>
      </c>
      <c r="BV70" s="145">
        <v>0</v>
      </c>
      <c r="BW70" s="145">
        <v>0</v>
      </c>
      <c r="BX70" s="145">
        <v>0</v>
      </c>
      <c r="BY70" s="145">
        <v>0</v>
      </c>
      <c r="BZ70" s="145">
        <v>0</v>
      </c>
      <c r="CA70" s="145">
        <v>0</v>
      </c>
      <c r="CB70" s="145">
        <v>0</v>
      </c>
      <c r="CC70" s="145">
        <v>2.0892061373189099E-3</v>
      </c>
      <c r="CD70" s="145">
        <v>2.5777873271964299E-3</v>
      </c>
      <c r="CE70" s="145">
        <v>2.77317865407625E-3</v>
      </c>
      <c r="CF70" s="145">
        <v>2.0501738062902999E-3</v>
      </c>
      <c r="CG70" s="145">
        <v>2.3324509074455998E-3</v>
      </c>
      <c r="CH70" s="145">
        <v>2.5635606904292302E-3</v>
      </c>
      <c r="CI70" s="145">
        <v>2.3977262537927869E-3</v>
      </c>
      <c r="CJ70" s="145">
        <v>2.6492948504686466E-4</v>
      </c>
      <c r="CK70" s="145">
        <v>5.66915503981704E-4</v>
      </c>
      <c r="CL70" s="145">
        <v>6.4099688164091599E-4</v>
      </c>
      <c r="CM70" s="145">
        <v>7.0207317007174195E-4</v>
      </c>
      <c r="CN70" s="145">
        <v>6.1188685958271096E-4</v>
      </c>
      <c r="CO70" s="145">
        <v>7.4371273899060905E-4</v>
      </c>
      <c r="CP70" s="145">
        <v>8.3948557506076295E-4</v>
      </c>
      <c r="CQ70" s="145">
        <v>6.8417845488807406E-4</v>
      </c>
      <c r="CR70" s="145">
        <v>9.0209179195360349E-5</v>
      </c>
      <c r="CS70" s="145">
        <v>9.5000126311106203E-4</v>
      </c>
      <c r="CT70" s="145">
        <v>1.15264822359165E-3</v>
      </c>
      <c r="CU70" s="145">
        <v>1.2869936760949901E-3</v>
      </c>
      <c r="CV70" s="145">
        <v>9.4965223361796801E-4</v>
      </c>
      <c r="CW70" s="145">
        <v>1.0848238491039176E-3</v>
      </c>
      <c r="CX70" s="145">
        <v>1.4310946863077813E-4</v>
      </c>
    </row>
    <row r="71" spans="1:102" s="158" customFormat="1" ht="13.5" customHeight="1" x14ac:dyDescent="0.2">
      <c r="A71" s="143"/>
      <c r="B71" s="146" t="s">
        <v>71</v>
      </c>
      <c r="C71" s="158">
        <v>2.01365803488414E-3</v>
      </c>
      <c r="D71" s="158">
        <v>2.11412655903473E-3</v>
      </c>
      <c r="E71" s="158">
        <v>1.72797196762033E-3</v>
      </c>
      <c r="F71" s="158">
        <v>1.87426204949205E-3</v>
      </c>
      <c r="G71" s="158">
        <v>1.9882117114896399E-3</v>
      </c>
      <c r="H71" s="158">
        <v>1.9436460645041779E-3</v>
      </c>
      <c r="I71" s="158">
        <v>1.3212178435743723E-4</v>
      </c>
      <c r="J71" s="158">
        <v>1.7297216508387701E-3</v>
      </c>
      <c r="K71" s="158">
        <v>1.8419719726297499E-3</v>
      </c>
      <c r="L71" s="158">
        <v>1.93563045517891E-3</v>
      </c>
      <c r="M71" s="158">
        <v>1.7188083754308501E-3</v>
      </c>
      <c r="N71" s="158">
        <v>1.83126825654909E-3</v>
      </c>
      <c r="O71" s="158">
        <v>1.92483557170874E-3</v>
      </c>
      <c r="P71" s="158">
        <v>1.8303727137226847E-3</v>
      </c>
      <c r="Q71" s="158">
        <v>8.4375160758032474E-5</v>
      </c>
      <c r="R71" s="158">
        <v>1.6300522471938399E-3</v>
      </c>
      <c r="S71" s="158">
        <v>1.7176884458514499E-3</v>
      </c>
      <c r="T71" s="158">
        <v>1.81276046254141E-3</v>
      </c>
      <c r="U71" s="158">
        <v>1.62935746382587E-3</v>
      </c>
      <c r="V71" s="158">
        <v>1.7074066299707601E-3</v>
      </c>
      <c r="W71" s="158">
        <v>1.77209632641379E-3</v>
      </c>
      <c r="X71" s="158">
        <v>1.7115602626328532E-3</v>
      </c>
      <c r="Y71" s="158">
        <v>6.7529943341184569E-5</v>
      </c>
      <c r="Z71" s="158">
        <v>1.63203317396224E-3</v>
      </c>
      <c r="AA71" s="158">
        <v>1.7081920134590701E-3</v>
      </c>
      <c r="AB71" s="158">
        <v>1.7673167667541601E-3</v>
      </c>
      <c r="AC71" s="158">
        <v>1.6420742561614101E-3</v>
      </c>
      <c r="AD71" s="158">
        <v>1.7081083186619101E-3</v>
      </c>
      <c r="AE71" s="158">
        <v>1.76554143378524E-3</v>
      </c>
      <c r="AF71" s="158">
        <v>1.7038776604640048E-3</v>
      </c>
      <c r="AG71" s="158">
        <v>5.2985444985316595E-5</v>
      </c>
      <c r="AH71" s="158">
        <v>0</v>
      </c>
      <c r="AI71" s="158">
        <v>0</v>
      </c>
      <c r="AJ71" s="158">
        <v>0</v>
      </c>
      <c r="AK71" s="158">
        <v>0</v>
      </c>
      <c r="AL71" s="158">
        <v>0</v>
      </c>
      <c r="AM71" s="158">
        <v>0</v>
      </c>
      <c r="AN71" s="158">
        <v>0</v>
      </c>
      <c r="AO71" s="158">
        <v>0</v>
      </c>
      <c r="AP71" s="158">
        <v>0</v>
      </c>
      <c r="AQ71" s="158">
        <v>0</v>
      </c>
      <c r="AR71" s="158">
        <v>0</v>
      </c>
      <c r="AS71" s="158">
        <v>0</v>
      </c>
      <c r="AT71" s="158">
        <v>0</v>
      </c>
      <c r="AU71" s="158">
        <v>1.63200668749596E-3</v>
      </c>
      <c r="AV71" s="158">
        <v>1.6895682912846199E-3</v>
      </c>
      <c r="AW71" s="158">
        <v>1.7301724014471599E-3</v>
      </c>
      <c r="AX71" s="158">
        <v>1.6839157934092465E-3</v>
      </c>
      <c r="AY71" s="158">
        <v>4.0274805176938484E-5</v>
      </c>
      <c r="AZ71" s="158">
        <v>0</v>
      </c>
      <c r="BA71" s="158">
        <v>0</v>
      </c>
      <c r="BB71" s="158">
        <v>0</v>
      </c>
      <c r="BC71" s="158">
        <v>0</v>
      </c>
      <c r="BD71" s="158">
        <v>0</v>
      </c>
      <c r="BE71" s="158">
        <v>0</v>
      </c>
      <c r="BF71" s="158">
        <v>0</v>
      </c>
      <c r="BG71" s="158">
        <v>0</v>
      </c>
      <c r="BH71" s="158">
        <v>0</v>
      </c>
      <c r="BI71" s="158">
        <v>0</v>
      </c>
      <c r="BJ71" s="158">
        <v>0</v>
      </c>
      <c r="BK71" s="158">
        <v>0</v>
      </c>
      <c r="BL71" s="158">
        <v>0</v>
      </c>
      <c r="BM71" s="158">
        <v>0</v>
      </c>
      <c r="BN71" s="158">
        <v>0</v>
      </c>
      <c r="BO71" s="158">
        <v>0</v>
      </c>
      <c r="BP71" s="158">
        <v>0</v>
      </c>
      <c r="BQ71" s="158">
        <v>0</v>
      </c>
      <c r="BR71" s="158">
        <v>0</v>
      </c>
      <c r="BS71" s="158">
        <v>0</v>
      </c>
      <c r="BT71" s="158">
        <v>0</v>
      </c>
      <c r="BU71" s="158">
        <v>0</v>
      </c>
      <c r="BV71" s="158">
        <v>0</v>
      </c>
      <c r="BW71" s="158">
        <v>0</v>
      </c>
      <c r="BX71" s="158">
        <v>0</v>
      </c>
      <c r="BY71" s="158">
        <v>0</v>
      </c>
      <c r="BZ71" s="158">
        <v>0</v>
      </c>
      <c r="CA71" s="158">
        <v>0</v>
      </c>
      <c r="CB71" s="158">
        <v>0</v>
      </c>
      <c r="CC71" s="158">
        <v>2.6278533934213002E-3</v>
      </c>
      <c r="CD71" s="158">
        <v>3.0566395327460299E-3</v>
      </c>
      <c r="CE71" s="158">
        <v>3.2448758830686598E-3</v>
      </c>
      <c r="CF71" s="158">
        <v>2.5934812058726201E-3</v>
      </c>
      <c r="CG71" s="158">
        <v>2.8054948415591201E-3</v>
      </c>
      <c r="CH71" s="158">
        <v>3.0295054070617802E-3</v>
      </c>
      <c r="CI71" s="158">
        <v>2.8929750439549186E-3</v>
      </c>
      <c r="CJ71" s="158">
        <v>2.3695978560100601E-4</v>
      </c>
      <c r="CK71" s="158">
        <v>1.53876972716645E-3</v>
      </c>
      <c r="CL71" s="158">
        <v>1.6124085588300799E-3</v>
      </c>
      <c r="CM71" s="158">
        <v>1.67095624424277E-3</v>
      </c>
      <c r="CN71" s="158">
        <v>1.5946076029267401E-3</v>
      </c>
      <c r="CO71" s="158">
        <v>1.6709921893129801E-3</v>
      </c>
      <c r="CP71" s="158">
        <v>1.7606573703118E-3</v>
      </c>
      <c r="CQ71" s="158">
        <v>1.6413986154651366E-3</v>
      </c>
      <c r="CR71" s="158">
        <v>7.016004868764603E-5</v>
      </c>
      <c r="CS71" s="158">
        <v>1.74882574397856E-3</v>
      </c>
      <c r="CT71" s="158">
        <v>1.91410161780567E-3</v>
      </c>
      <c r="CU71" s="158">
        <v>2.0277171994354101E-3</v>
      </c>
      <c r="CV71" s="158">
        <v>1.7581696087591999E-3</v>
      </c>
      <c r="CW71" s="158">
        <v>1.86220354249471E-3</v>
      </c>
      <c r="CX71" s="158">
        <v>1.1593723023658E-4</v>
      </c>
    </row>
    <row r="72" spans="1:102" s="158" customFormat="1" ht="13.5" customHeight="1" x14ac:dyDescent="0.2">
      <c r="A72" s="143"/>
      <c r="B72" s="121" t="s">
        <v>72</v>
      </c>
      <c r="C72" s="158">
        <v>4.8920095638376902E-3</v>
      </c>
      <c r="D72" s="158">
        <v>4.9938533137981302E-3</v>
      </c>
      <c r="E72" s="158">
        <v>4.6030581631679003E-3</v>
      </c>
      <c r="F72" s="158">
        <v>4.7718064676688203E-3</v>
      </c>
      <c r="G72" s="158">
        <v>4.8928297586786603E-3</v>
      </c>
      <c r="H72" s="158">
        <v>4.8307114534302401E-3</v>
      </c>
      <c r="I72" s="158">
        <v>1.3381123025036289E-4</v>
      </c>
      <c r="J72" s="158">
        <v>4.7755199237846596E-3</v>
      </c>
      <c r="K72" s="158">
        <v>4.8932504762154803E-3</v>
      </c>
      <c r="L72" s="158">
        <v>4.9843822864360701E-3</v>
      </c>
      <c r="M72" s="158">
        <v>4.79296072192824E-3</v>
      </c>
      <c r="N72" s="158">
        <v>4.87138323274323E-3</v>
      </c>
      <c r="O72" s="158">
        <v>4.9613351158028299E-3</v>
      </c>
      <c r="P72" s="158">
        <v>4.8798052928184189E-3</v>
      </c>
      <c r="Q72" s="158">
        <v>7.7730926245685284E-5</v>
      </c>
      <c r="R72" s="158">
        <v>4.5603841115408302E-3</v>
      </c>
      <c r="S72" s="158">
        <v>4.6322846153680104E-3</v>
      </c>
      <c r="T72" s="158">
        <v>4.6963345988902498E-3</v>
      </c>
      <c r="U72" s="158">
        <v>4.5467209846974301E-3</v>
      </c>
      <c r="V72" s="158">
        <v>4.61052168767125E-3</v>
      </c>
      <c r="W72" s="158">
        <v>4.6845905113596601E-3</v>
      </c>
      <c r="X72" s="158">
        <v>4.6218060849212384E-3</v>
      </c>
      <c r="Y72" s="158">
        <v>5.6485915514124843E-5</v>
      </c>
      <c r="Z72" s="158">
        <v>4.5541875521604401E-3</v>
      </c>
      <c r="AA72" s="158">
        <v>4.6236421340354597E-3</v>
      </c>
      <c r="AB72" s="158">
        <v>4.6883120966738504E-3</v>
      </c>
      <c r="AC72" s="158">
        <v>4.5935807186850697E-3</v>
      </c>
      <c r="AD72" s="158">
        <v>4.6634124337178702E-3</v>
      </c>
      <c r="AE72" s="158">
        <v>4.6836025193127302E-3</v>
      </c>
      <c r="AF72" s="158">
        <v>4.6344562424309029E-3</v>
      </c>
      <c r="AG72" s="158">
        <v>4.8964420077321358E-5</v>
      </c>
      <c r="AH72" s="158">
        <v>0</v>
      </c>
      <c r="AI72" s="158">
        <v>0</v>
      </c>
      <c r="AJ72" s="158">
        <v>0</v>
      </c>
      <c r="AK72" s="158">
        <v>0</v>
      </c>
      <c r="AL72" s="158">
        <v>0</v>
      </c>
      <c r="AM72" s="158">
        <v>0</v>
      </c>
      <c r="AN72" s="158">
        <v>0</v>
      </c>
      <c r="AO72" s="158">
        <v>0</v>
      </c>
      <c r="AP72" s="158">
        <v>0</v>
      </c>
      <c r="AQ72" s="158">
        <v>0</v>
      </c>
      <c r="AR72" s="158">
        <v>0</v>
      </c>
      <c r="AS72" s="158">
        <v>0</v>
      </c>
      <c r="AT72" s="158">
        <v>0</v>
      </c>
      <c r="AU72" s="158">
        <v>4.5071490417012703E-3</v>
      </c>
      <c r="AV72" s="158">
        <v>4.5493844789136501E-3</v>
      </c>
      <c r="AW72" s="158">
        <v>4.57788518528034E-3</v>
      </c>
      <c r="AX72" s="158">
        <v>4.5448062352984207E-3</v>
      </c>
      <c r="AY72" s="158">
        <v>2.9058799448245009E-5</v>
      </c>
      <c r="AZ72" s="158">
        <v>0</v>
      </c>
      <c r="BA72" s="158">
        <v>0</v>
      </c>
      <c r="BB72" s="158">
        <v>0</v>
      </c>
      <c r="BC72" s="158">
        <v>0</v>
      </c>
      <c r="BD72" s="158">
        <v>0</v>
      </c>
      <c r="BE72" s="158">
        <v>0</v>
      </c>
      <c r="BF72" s="158">
        <v>0</v>
      </c>
      <c r="BG72" s="158">
        <v>0</v>
      </c>
      <c r="BH72" s="158">
        <v>0</v>
      </c>
      <c r="BI72" s="158">
        <v>0</v>
      </c>
      <c r="BJ72" s="158">
        <v>0</v>
      </c>
      <c r="BK72" s="158">
        <v>0</v>
      </c>
      <c r="BL72" s="158">
        <v>0</v>
      </c>
      <c r="BM72" s="158">
        <v>0</v>
      </c>
      <c r="BN72" s="158">
        <v>0</v>
      </c>
      <c r="BO72" s="158">
        <v>0</v>
      </c>
      <c r="BP72" s="158">
        <v>0</v>
      </c>
      <c r="BQ72" s="158">
        <v>0</v>
      </c>
      <c r="BR72" s="158">
        <v>0</v>
      </c>
      <c r="BS72" s="158">
        <v>0</v>
      </c>
      <c r="BT72" s="158">
        <v>0</v>
      </c>
      <c r="BU72" s="158">
        <v>0</v>
      </c>
      <c r="BV72" s="158">
        <v>0</v>
      </c>
      <c r="BW72" s="158">
        <v>0</v>
      </c>
      <c r="BX72" s="158">
        <v>0</v>
      </c>
      <c r="BY72" s="158">
        <v>0</v>
      </c>
      <c r="BZ72" s="158">
        <v>0</v>
      </c>
      <c r="CA72" s="158">
        <v>0</v>
      </c>
      <c r="CB72" s="158">
        <v>0</v>
      </c>
      <c r="CC72" s="158">
        <v>5.4481571383136898E-3</v>
      </c>
      <c r="CD72" s="158">
        <v>6.0640232429950902E-3</v>
      </c>
      <c r="CE72" s="158">
        <v>6.2164986556957997E-3</v>
      </c>
      <c r="CF72" s="158">
        <v>5.14490928637898E-3</v>
      </c>
      <c r="CG72" s="158">
        <v>5.3698855609761098E-3</v>
      </c>
      <c r="CH72" s="158">
        <v>5.7888996811978196E-3</v>
      </c>
      <c r="CI72" s="158">
        <v>5.6720622609262479E-3</v>
      </c>
      <c r="CJ72" s="158">
        <v>3.8362957452223959E-4</v>
      </c>
      <c r="CK72" s="158">
        <v>4.0786279834325997E-3</v>
      </c>
      <c r="CL72" s="158">
        <v>4.1090192179960598E-3</v>
      </c>
      <c r="CM72" s="158">
        <v>4.1649941485360402E-3</v>
      </c>
      <c r="CN72" s="158">
        <v>4.09790574746665E-3</v>
      </c>
      <c r="CO72" s="158">
        <v>4.2061060114291096E-3</v>
      </c>
      <c r="CP72" s="158">
        <v>4.2960288625012296E-3</v>
      </c>
      <c r="CQ72" s="158">
        <v>4.1587803285602814E-3</v>
      </c>
      <c r="CR72" s="158">
        <v>7.496863017734869E-5</v>
      </c>
      <c r="CS72" s="158">
        <v>4.2515751872521396E-3</v>
      </c>
      <c r="CT72" s="158">
        <v>4.3777318154340598E-3</v>
      </c>
      <c r="CU72" s="158">
        <v>4.47830838859062E-3</v>
      </c>
      <c r="CV72" s="158">
        <v>4.2399269174856601E-3</v>
      </c>
      <c r="CW72" s="158">
        <v>4.3368855771906203E-3</v>
      </c>
      <c r="CX72" s="158">
        <v>9.7912806984272517E-5</v>
      </c>
    </row>
    <row r="73" spans="1:102" s="13" customFormat="1" x14ac:dyDescent="0.2">
      <c r="B73" s="121"/>
    </row>
    <row r="74" spans="1:102" x14ac:dyDescent="0.2">
      <c r="A74" s="13"/>
      <c r="B74" s="121"/>
    </row>
    <row r="75" spans="1:102" x14ac:dyDescent="0.2">
      <c r="A75" s="13"/>
      <c r="B75" s="121"/>
    </row>
    <row r="76" spans="1:102" x14ac:dyDescent="0.2">
      <c r="A76" s="13"/>
      <c r="B76" s="121"/>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23" customWidth="1"/>
    <col min="2" max="2" width="13.42578125" style="23" customWidth="1"/>
    <col min="3" max="3" width="12.5703125" style="23" customWidth="1"/>
    <col min="4" max="4" width="14.28515625" style="23" customWidth="1"/>
    <col min="5" max="5" width="12.5703125" style="23" customWidth="1"/>
    <col min="6" max="6" width="12.28515625" style="23" customWidth="1"/>
    <col min="7" max="8" width="12.140625" style="23" customWidth="1"/>
    <col min="9" max="9" width="11.42578125" style="23" customWidth="1"/>
    <col min="10" max="10" width="14.5703125" style="23" customWidth="1"/>
    <col min="11" max="11" width="11.85546875" style="23" customWidth="1"/>
    <col min="12" max="12" width="11.7109375" style="23" customWidth="1"/>
    <col min="13" max="13" width="13.85546875" style="23" customWidth="1"/>
    <col min="14" max="14" width="11.28515625" style="23" customWidth="1"/>
    <col min="15" max="15" width="11" style="23" customWidth="1"/>
    <col min="16" max="16" width="6.7109375" style="23" customWidth="1"/>
    <col min="17" max="17" width="11" style="23" customWidth="1"/>
    <col min="18" max="18" width="14.42578125" style="23" customWidth="1"/>
    <col min="19" max="19" width="13.42578125" style="23" customWidth="1"/>
    <col min="20" max="20" width="16.42578125" style="23" customWidth="1"/>
    <col min="21" max="21" width="16.140625" style="23" customWidth="1"/>
    <col min="22" max="22" width="11.85546875" style="23" customWidth="1"/>
    <col min="23" max="23" width="12.7109375" style="23" customWidth="1"/>
    <col min="24" max="24" width="13.42578125" style="23" customWidth="1"/>
    <col min="25" max="25" width="10.85546875" style="23" customWidth="1"/>
    <col min="26" max="26" width="53" style="23" customWidth="1"/>
    <col min="27" max="27" width="11" style="23" customWidth="1"/>
    <col min="28" max="77" width="0.85546875" style="23" customWidth="1"/>
    <col min="78" max="16384" width="9.140625" style="23"/>
  </cols>
  <sheetData>
    <row r="1" spans="1:28" ht="9.75" customHeight="1" x14ac:dyDescent="0.2">
      <c r="R1" s="4"/>
      <c r="S1" s="5"/>
      <c r="T1" s="5"/>
      <c r="U1" s="5"/>
      <c r="V1" s="5"/>
      <c r="W1" s="5"/>
      <c r="X1" s="3"/>
      <c r="Y1" s="2"/>
    </row>
    <row r="2" spans="1:28" ht="15.75" x14ac:dyDescent="0.2">
      <c r="A2" s="24" t="s">
        <v>82</v>
      </c>
      <c r="C2" s="25" t="s">
        <v>81</v>
      </c>
      <c r="D2" s="18" t="s">
        <v>7</v>
      </c>
      <c r="E2" s="18"/>
      <c r="F2" s="18" t="s">
        <v>8</v>
      </c>
      <c r="G2" s="26" t="s">
        <v>9</v>
      </c>
      <c r="H2" s="18" t="s">
        <v>10</v>
      </c>
      <c r="I2" s="27"/>
      <c r="J2" s="27" t="s">
        <v>44</v>
      </c>
      <c r="K2" s="27"/>
      <c r="L2" s="28"/>
      <c r="M2" s="28"/>
      <c r="N2" s="28"/>
      <c r="O2" s="28"/>
      <c r="P2" s="2"/>
      <c r="Q2" s="2"/>
      <c r="R2" s="29"/>
      <c r="S2" s="29"/>
      <c r="T2" s="29"/>
      <c r="U2" s="29"/>
      <c r="V2" s="29"/>
      <c r="W2" s="29"/>
      <c r="X2" s="29"/>
      <c r="Y2" s="29"/>
      <c r="Z2" s="2"/>
      <c r="AA2" s="2"/>
      <c r="AB2" s="2"/>
    </row>
    <row r="3" spans="1:28" ht="16.5" thickBot="1" x14ac:dyDescent="0.25">
      <c r="C3" s="30" t="s">
        <v>307</v>
      </c>
      <c r="D3" s="18">
        <f>LARGE(O30:O250,1)</f>
        <v>11.81207983233914</v>
      </c>
      <c r="E3" s="18"/>
      <c r="F3" s="18">
        <f>LARGE(D6:H6,1)</f>
        <v>11.81207983233914</v>
      </c>
      <c r="G3" s="18" t="e">
        <f>LARGE(D6:H6,2)</f>
        <v>#NUM!</v>
      </c>
      <c r="H3" s="18" t="e">
        <f>LARGE(D6:H6,3)</f>
        <v>#NUM!</v>
      </c>
      <c r="I3" s="18"/>
      <c r="J3" s="18">
        <v>100</v>
      </c>
      <c r="K3" s="18"/>
      <c r="L3" s="28"/>
      <c r="M3" s="28"/>
      <c r="N3" s="28"/>
      <c r="O3" s="28"/>
      <c r="P3" s="2"/>
      <c r="Q3" s="2"/>
      <c r="R3" s="22"/>
      <c r="S3" s="22"/>
      <c r="T3" s="22"/>
      <c r="U3" s="22"/>
      <c r="V3" s="22"/>
      <c r="W3" s="22"/>
      <c r="X3" s="22"/>
      <c r="Y3" s="22"/>
      <c r="Z3" s="2"/>
      <c r="AA3" s="2"/>
      <c r="AB3" s="2"/>
    </row>
    <row r="4" spans="1:28" ht="15.75" x14ac:dyDescent="0.25">
      <c r="A4" s="31" t="s">
        <v>11</v>
      </c>
      <c r="B4" s="32">
        <f>(SUMIF(I30:I250, "&gt;0")+SUMIF(I30:I250, "&lt;0"))/100</f>
        <v>2.4022979833156954</v>
      </c>
      <c r="C4" s="30" t="s">
        <v>307</v>
      </c>
      <c r="D4" s="33"/>
      <c r="E4" s="2"/>
      <c r="F4" s="2"/>
      <c r="H4" s="2"/>
      <c r="I4" s="28"/>
      <c r="J4" s="28"/>
      <c r="K4" s="28"/>
      <c r="L4" s="28"/>
      <c r="M4" s="28"/>
      <c r="N4" s="28"/>
      <c r="O4" s="28"/>
      <c r="P4" s="2"/>
      <c r="Q4" s="2"/>
      <c r="R4" s="22"/>
      <c r="S4" s="22"/>
      <c r="T4" s="22"/>
      <c r="U4" s="22"/>
      <c r="V4" s="22"/>
      <c r="W4" s="22"/>
      <c r="X4" s="22"/>
      <c r="Y4" s="22"/>
      <c r="Z4" s="2"/>
      <c r="AA4" s="2"/>
      <c r="AB4" s="2"/>
    </row>
    <row r="5" spans="1:28" ht="15.75" x14ac:dyDescent="0.25">
      <c r="A5" s="34" t="s">
        <v>12</v>
      </c>
      <c r="B5" s="35">
        <f>SQRT((SUMIF(J30:J250, "&gt;0")+SUMIF(J30:J250, "&lt;0"))/100)</f>
        <v>0.85932104192233938</v>
      </c>
      <c r="C5" s="36"/>
      <c r="D5" s="25" t="s">
        <v>13</v>
      </c>
      <c r="E5" s="25" t="s">
        <v>14</v>
      </c>
      <c r="F5" s="25" t="s">
        <v>15</v>
      </c>
      <c r="G5" s="37" t="s">
        <v>16</v>
      </c>
      <c r="H5" s="25" t="s">
        <v>17</v>
      </c>
      <c r="I5" s="28"/>
      <c r="J5" s="28"/>
      <c r="K5" s="28"/>
      <c r="L5" s="28"/>
      <c r="M5" s="28"/>
      <c r="N5" s="28"/>
      <c r="O5" s="28"/>
      <c r="P5" s="2"/>
      <c r="Q5" s="2"/>
      <c r="R5" s="22"/>
      <c r="S5" s="22"/>
      <c r="T5" s="22"/>
      <c r="U5" s="22"/>
      <c r="V5" s="22"/>
      <c r="W5" s="22"/>
      <c r="X5" s="22"/>
      <c r="Y5" s="22"/>
      <c r="Z5" s="2"/>
      <c r="AA5" s="2"/>
      <c r="AB5" s="2"/>
    </row>
    <row r="6" spans="1:28" ht="15.75" x14ac:dyDescent="0.25">
      <c r="A6" s="34" t="s">
        <v>18</v>
      </c>
      <c r="B6" s="35">
        <f>(SUMIF(K30:K250, "&gt;0")+SUMIF(K30:K250, "&lt;0"))/((100)*(B5)^3)</f>
        <v>3.714819900685435</v>
      </c>
      <c r="C6" s="36"/>
      <c r="D6" s="25">
        <v>11.81207983233914</v>
      </c>
      <c r="E6" s="25"/>
      <c r="F6" s="25"/>
      <c r="G6" s="37"/>
      <c r="H6" s="25"/>
      <c r="I6" s="28"/>
      <c r="J6" s="28"/>
      <c r="K6" s="28"/>
      <c r="L6" s="28"/>
      <c r="M6" s="28"/>
      <c r="N6" s="28"/>
      <c r="O6" s="28"/>
      <c r="P6" s="2"/>
      <c r="Q6" s="2"/>
      <c r="R6" s="22"/>
      <c r="S6" s="22"/>
      <c r="T6" s="22"/>
      <c r="U6" s="22"/>
      <c r="V6" s="22"/>
      <c r="W6" s="22"/>
      <c r="X6" s="22"/>
      <c r="Y6" s="22"/>
      <c r="Z6" s="2"/>
      <c r="AA6" s="2"/>
      <c r="AB6" s="2"/>
    </row>
    <row r="7" spans="1:28" ht="16.5" thickBot="1" x14ac:dyDescent="0.3">
      <c r="A7" s="38" t="s">
        <v>19</v>
      </c>
      <c r="B7" s="39">
        <f>(SUMIF(L30:L250, "&gt;0")+SUMIF(L30:L250, "&lt;0"))/((100)*(B5)^4)</f>
        <v>33.942391651126229</v>
      </c>
      <c r="C7" s="40"/>
      <c r="D7" s="33"/>
      <c r="E7" s="2"/>
      <c r="F7" s="2"/>
      <c r="H7" s="2"/>
      <c r="I7" s="28"/>
      <c r="J7" s="28"/>
      <c r="K7" s="28"/>
      <c r="L7" s="28"/>
      <c r="M7" s="28"/>
      <c r="N7" s="28"/>
      <c r="O7" s="28"/>
      <c r="P7" s="2"/>
      <c r="Q7" s="2"/>
      <c r="R7" s="22"/>
      <c r="S7" s="22"/>
      <c r="T7" s="22"/>
      <c r="U7" s="22"/>
      <c r="V7" s="22"/>
      <c r="W7" s="22"/>
      <c r="X7" s="22"/>
      <c r="Y7" s="22"/>
      <c r="Z7" s="2"/>
      <c r="AA7" s="2"/>
      <c r="AB7" s="2"/>
    </row>
    <row r="8" spans="1:28" ht="15.75" x14ac:dyDescent="0.25">
      <c r="C8" s="41"/>
      <c r="D8" s="25" t="s">
        <v>107</v>
      </c>
      <c r="E8" s="2" t="s">
        <v>125</v>
      </c>
      <c r="F8" s="2"/>
      <c r="H8" s="2"/>
      <c r="I8" s="28"/>
      <c r="J8" s="28"/>
      <c r="K8" s="28"/>
      <c r="L8" s="28"/>
      <c r="M8" s="28"/>
      <c r="N8" s="28"/>
      <c r="O8" s="28"/>
      <c r="P8" s="2"/>
      <c r="Q8" s="2"/>
      <c r="R8" s="22"/>
      <c r="S8" s="22"/>
      <c r="T8" s="22"/>
      <c r="U8" s="22"/>
      <c r="V8" s="22"/>
      <c r="W8" s="22"/>
      <c r="X8" s="22"/>
      <c r="Y8" s="22"/>
      <c r="Z8" s="2"/>
      <c r="AA8" s="2"/>
      <c r="AB8" s="2"/>
    </row>
    <row r="9" spans="1:28" ht="15.75" x14ac:dyDescent="0.2">
      <c r="A9" s="23" t="s">
        <v>20</v>
      </c>
      <c r="C9" s="25"/>
      <c r="D9" s="25" t="s">
        <v>222</v>
      </c>
      <c r="E9" s="18">
        <f>LARGE(O30:O250,1)</f>
        <v>11.81207983233914</v>
      </c>
      <c r="F9" s="2"/>
      <c r="H9" s="2"/>
      <c r="I9" s="28"/>
      <c r="J9" s="28"/>
      <c r="K9" s="28"/>
      <c r="L9" s="28"/>
      <c r="M9" s="28"/>
      <c r="N9" s="28"/>
      <c r="O9" s="28"/>
      <c r="P9" s="2"/>
      <c r="Q9" s="2"/>
      <c r="R9" s="22"/>
      <c r="S9" s="22"/>
      <c r="T9" s="22"/>
      <c r="U9" s="22"/>
      <c r="V9" s="22"/>
      <c r="W9" s="22"/>
      <c r="X9" s="22"/>
      <c r="Y9" s="22"/>
      <c r="Z9" s="2"/>
      <c r="AA9" s="2"/>
      <c r="AB9" s="2"/>
    </row>
    <row r="10" spans="1:28" ht="15.75" x14ac:dyDescent="0.2">
      <c r="A10" s="42">
        <f>SUM(G30:G250)</f>
        <v>100.02055000000003</v>
      </c>
      <c r="C10" s="43"/>
      <c r="D10" s="122" t="s">
        <v>127</v>
      </c>
      <c r="E10" s="2" t="s">
        <v>128</v>
      </c>
      <c r="F10" s="2"/>
      <c r="H10" s="2"/>
      <c r="I10" s="28"/>
      <c r="J10" s="28"/>
      <c r="K10" s="28"/>
      <c r="L10" s="28"/>
      <c r="M10" s="28"/>
      <c r="N10" s="28"/>
      <c r="O10" s="28"/>
      <c r="P10" s="2"/>
      <c r="Q10" s="2"/>
      <c r="R10" s="22"/>
      <c r="S10" s="22"/>
      <c r="T10" s="22"/>
      <c r="U10" s="22"/>
      <c r="V10" s="22"/>
      <c r="W10" s="22"/>
      <c r="X10" s="22"/>
      <c r="Y10" s="22"/>
      <c r="Z10" s="2"/>
      <c r="AA10" s="2"/>
      <c r="AB10" s="2"/>
    </row>
    <row r="11" spans="1:28" ht="15.75" x14ac:dyDescent="0.25">
      <c r="C11" s="36"/>
      <c r="D11" s="122">
        <v>87</v>
      </c>
      <c r="E11" s="123">
        <v>4</v>
      </c>
      <c r="F11" s="2"/>
      <c r="G11" s="23">
        <f>(((2.095-1)/(11-1))*(513.74-43.91))+43.91</f>
        <v>95.356385000000017</v>
      </c>
      <c r="H11" s="119"/>
      <c r="I11" s="28"/>
      <c r="J11" s="28"/>
      <c r="K11" s="28"/>
      <c r="L11" s="28"/>
      <c r="M11" s="28"/>
      <c r="N11" s="28"/>
      <c r="O11" s="28"/>
      <c r="P11" s="2"/>
      <c r="Q11" s="2"/>
      <c r="R11" s="22"/>
      <c r="S11" s="22"/>
      <c r="T11" s="22"/>
      <c r="U11" s="22"/>
      <c r="V11" s="22"/>
      <c r="W11" s="22"/>
      <c r="X11" s="22"/>
      <c r="Y11" s="22"/>
      <c r="Z11" s="2"/>
      <c r="AA11" s="2"/>
      <c r="AB11" s="2"/>
    </row>
    <row r="12" spans="1:28" ht="15.75" x14ac:dyDescent="0.25">
      <c r="A12" s="23" t="s">
        <v>21</v>
      </c>
      <c r="C12" s="36"/>
      <c r="D12" s="33"/>
      <c r="E12" s="2"/>
      <c r="F12" s="2"/>
      <c r="H12" s="2"/>
      <c r="I12" s="28"/>
      <c r="J12" s="28"/>
      <c r="K12" s="28"/>
      <c r="L12" s="28"/>
      <c r="M12" s="28"/>
      <c r="N12" s="28"/>
      <c r="O12" s="28"/>
      <c r="P12" s="2"/>
      <c r="Q12" s="2"/>
      <c r="R12" s="22"/>
      <c r="S12" s="22"/>
      <c r="T12" s="22"/>
      <c r="U12" s="22"/>
      <c r="V12" s="22"/>
      <c r="W12" s="22"/>
      <c r="X12" s="22"/>
      <c r="Y12" s="22"/>
      <c r="Z12" s="2"/>
      <c r="AA12" s="2"/>
      <c r="AB12" s="2"/>
    </row>
    <row r="13" spans="1:28" ht="15.75" x14ac:dyDescent="0.25">
      <c r="A13" s="23">
        <f>SUMIF(N31:N250, "&gt;0")</f>
        <v>743.20283443424864</v>
      </c>
      <c r="C13" s="36"/>
      <c r="D13" s="33"/>
      <c r="E13" s="2"/>
      <c r="F13" s="2"/>
      <c r="G13" s="2"/>
      <c r="H13" s="2"/>
      <c r="I13" s="28"/>
      <c r="J13" s="28"/>
      <c r="K13" s="28"/>
      <c r="L13" s="28"/>
      <c r="M13" s="28"/>
      <c r="N13" s="28"/>
      <c r="O13" s="28"/>
      <c r="P13" s="2"/>
      <c r="Q13" s="2"/>
      <c r="R13" s="22"/>
      <c r="S13" s="22"/>
      <c r="T13" s="22"/>
      <c r="U13" s="22"/>
      <c r="V13" s="22"/>
      <c r="W13" s="22"/>
      <c r="X13" s="22"/>
      <c r="Y13" s="22"/>
      <c r="Z13" s="2"/>
      <c r="AA13" s="2"/>
      <c r="AB13" s="2"/>
    </row>
    <row r="14" spans="1:28" ht="30.75" thickBot="1" x14ac:dyDescent="0.45">
      <c r="A14" s="23" t="s">
        <v>83</v>
      </c>
      <c r="C14" s="36"/>
      <c r="D14" s="23" t="s">
        <v>94</v>
      </c>
      <c r="F14" s="2"/>
      <c r="G14" s="2"/>
      <c r="H14" s="2"/>
      <c r="I14" s="28"/>
      <c r="J14" s="28"/>
      <c r="K14" s="28"/>
      <c r="L14" s="28"/>
      <c r="M14" s="28"/>
      <c r="N14" s="28"/>
      <c r="O14" s="28"/>
      <c r="P14" s="2"/>
      <c r="Q14" s="2"/>
      <c r="R14" s="22"/>
      <c r="S14" s="22"/>
      <c r="T14" s="22"/>
      <c r="U14" s="22"/>
      <c r="V14" s="22"/>
      <c r="W14" s="22"/>
      <c r="X14" s="22"/>
      <c r="Y14" s="22"/>
      <c r="Z14" s="2"/>
      <c r="AA14" s="2"/>
      <c r="AB14" s="44" t="s">
        <v>78</v>
      </c>
    </row>
    <row r="15" spans="1:28" ht="30" x14ac:dyDescent="0.4">
      <c r="A15" s="31" t="s">
        <v>95</v>
      </c>
      <c r="B15" s="32">
        <f>(SUMIF(Q30:Q250, "&gt;0")+SUMIF(Q30:Q250, "&lt;0"))/100</f>
        <v>215.81070952214313</v>
      </c>
      <c r="C15" s="36"/>
      <c r="D15" s="31" t="s">
        <v>22</v>
      </c>
      <c r="E15" s="32">
        <f>10^((SUMIF(V30:V250, "&gt;0")+SUMIF(V30:V250, "&lt;0"))/100)</f>
        <v>189.16302416412555</v>
      </c>
      <c r="F15" s="2"/>
      <c r="G15" s="2"/>
      <c r="H15" s="19"/>
      <c r="I15" s="28"/>
      <c r="J15" s="28"/>
      <c r="K15" s="28"/>
      <c r="L15" s="28"/>
      <c r="M15" s="28"/>
      <c r="N15" s="28"/>
      <c r="O15" s="28"/>
      <c r="P15" s="2"/>
      <c r="Q15" s="2"/>
      <c r="R15" s="22"/>
      <c r="S15" s="22"/>
      <c r="T15" s="22"/>
      <c r="U15" s="22"/>
      <c r="V15" s="22"/>
      <c r="W15" s="22"/>
      <c r="X15" s="22"/>
      <c r="Y15" s="22"/>
      <c r="Z15" s="2"/>
      <c r="AA15" s="2"/>
      <c r="AB15" s="44" t="s">
        <v>80</v>
      </c>
    </row>
    <row r="16" spans="1:28" ht="15.75" x14ac:dyDescent="0.25">
      <c r="A16" s="34" t="s">
        <v>96</v>
      </c>
      <c r="B16" s="35">
        <f>SQRT((SUMIF(R30:R250, "&gt;0")+SUMIF(R30:R250, "&lt;0"))/100)</f>
        <v>128.55579465142549</v>
      </c>
      <c r="C16" s="36"/>
      <c r="D16" s="34" t="s">
        <v>23</v>
      </c>
      <c r="E16" s="35">
        <f>10^(SQRT((SUMIF(W30:W250, "&gt;0")+SUMIF(W30:W250, "&lt;0"))/100))</f>
        <v>1.8141843221243374</v>
      </c>
      <c r="G16" s="2"/>
      <c r="H16" s="19"/>
      <c r="I16" s="28"/>
      <c r="J16" s="28"/>
      <c r="K16" s="28"/>
      <c r="L16" s="28"/>
      <c r="M16" s="28"/>
      <c r="N16" s="28"/>
      <c r="O16" s="28"/>
      <c r="P16" s="2"/>
      <c r="Q16" s="2"/>
      <c r="R16" s="22"/>
      <c r="S16" s="22"/>
      <c r="T16" s="22"/>
      <c r="U16" s="22"/>
      <c r="V16" s="22"/>
      <c r="W16" s="22"/>
      <c r="X16" s="22"/>
      <c r="Y16" s="22"/>
      <c r="Z16" s="2"/>
      <c r="AA16" s="2"/>
      <c r="AB16" s="2"/>
    </row>
    <row r="17" spans="1:78" ht="15" customHeight="1" x14ac:dyDescent="0.25">
      <c r="A17" s="34" t="s">
        <v>97</v>
      </c>
      <c r="B17" s="35">
        <f>(SUMIF(S30:S250, "&gt;0")+SUMIF(S30:S250, "&lt;0"))/((100)*(B16)^3)</f>
        <v>4.0650657211762962</v>
      </c>
      <c r="C17" s="45"/>
      <c r="D17" s="34" t="s">
        <v>24</v>
      </c>
      <c r="E17" s="35">
        <f>(SUMIF(X30:X250, "&gt;0")+SUMIF(X30:X250, "&lt;0"))/((100)*(LOG(E16))^3)</f>
        <v>-3.7148199006854181</v>
      </c>
      <c r="G17" s="2"/>
      <c r="H17" s="19"/>
      <c r="I17" s="28"/>
      <c r="J17" s="28"/>
      <c r="K17" s="28"/>
      <c r="L17" s="28"/>
      <c r="M17" s="28"/>
      <c r="N17" s="28"/>
      <c r="O17" s="28"/>
      <c r="P17" s="2"/>
      <c r="Q17" s="2"/>
      <c r="R17" s="22"/>
      <c r="S17" s="22"/>
      <c r="T17" s="22"/>
      <c r="U17" s="22"/>
      <c r="V17" s="22"/>
      <c r="W17" s="22"/>
      <c r="X17" s="22"/>
      <c r="Y17" s="22"/>
      <c r="Z17" s="2"/>
      <c r="AA17" s="2"/>
      <c r="AB17" s="2"/>
    </row>
    <row r="18" spans="1:78" ht="22.5" customHeight="1" x14ac:dyDescent="0.35">
      <c r="A18" s="34" t="s">
        <v>98</v>
      </c>
      <c r="B18" s="35">
        <f>(SUMIF(T30:T250, "&gt;0")+SUMIF(T30:T250, "&lt;0"))/((100)*(B16)^4)</f>
        <v>26.155672193900596</v>
      </c>
      <c r="D18" s="34" t="s">
        <v>25</v>
      </c>
      <c r="E18" s="35">
        <f>(SUMIF(Y30:Y250, "&gt;0")+SUMIF(Y30:Y250, "&lt;0"))/((100)*(LOG(E16))^4)</f>
        <v>33.942391651126123</v>
      </c>
      <c r="F18" s="46"/>
      <c r="G18" s="2"/>
      <c r="H18" s="19"/>
      <c r="I18" s="18"/>
      <c r="J18" s="18"/>
      <c r="K18" s="18"/>
      <c r="L18" s="18"/>
      <c r="N18" s="47"/>
      <c r="O18" s="18"/>
      <c r="P18" s="2"/>
      <c r="Q18" s="2"/>
      <c r="R18" s="4"/>
      <c r="S18" s="2"/>
      <c r="T18" s="6"/>
      <c r="U18" s="9"/>
      <c r="V18" s="6"/>
      <c r="W18" s="48"/>
      <c r="X18" s="49"/>
      <c r="Y18" s="2"/>
      <c r="Z18" s="2"/>
      <c r="AA18" s="2"/>
      <c r="AB18" s="50" t="s">
        <v>79</v>
      </c>
      <c r="AC18" s="51"/>
      <c r="AD18" s="52"/>
      <c r="AE18" s="53"/>
      <c r="BL18" s="129">
        <v>1</v>
      </c>
      <c r="BM18" s="129"/>
      <c r="BN18" s="129"/>
      <c r="BO18" s="129"/>
      <c r="BP18" s="129"/>
      <c r="BQ18" s="129"/>
      <c r="BR18" s="129"/>
      <c r="BS18" s="129"/>
      <c r="BT18" s="129"/>
      <c r="BU18" s="129"/>
      <c r="BV18" s="129"/>
    </row>
    <row r="19" spans="1:78" ht="15" customHeight="1" thickBot="1" x14ac:dyDescent="0.3">
      <c r="A19" s="38" t="s">
        <v>99</v>
      </c>
      <c r="B19" s="54">
        <f>B18-3</f>
        <v>23.155672193900596</v>
      </c>
      <c r="C19" s="55"/>
      <c r="D19" s="38" t="s">
        <v>26</v>
      </c>
      <c r="E19" s="54">
        <f>E18-3</f>
        <v>30.942391651126123</v>
      </c>
      <c r="F19" s="56"/>
      <c r="G19" s="2"/>
      <c r="H19" s="120"/>
      <c r="I19" s="19"/>
      <c r="J19" s="19"/>
      <c r="K19" s="19"/>
      <c r="L19" s="19"/>
      <c r="N19" s="19"/>
      <c r="O19" s="19"/>
      <c r="P19" s="57"/>
      <c r="Q19" s="2"/>
      <c r="R19" s="58"/>
      <c r="S19" s="59"/>
      <c r="T19" s="60"/>
      <c r="U19" s="4"/>
      <c r="V19" s="4"/>
      <c r="W19" s="4"/>
      <c r="X19" s="2"/>
      <c r="Y19" s="2"/>
      <c r="Z19" s="2"/>
      <c r="AA19" s="2"/>
      <c r="AB19" s="2"/>
    </row>
    <row r="20" spans="1:78" ht="15" x14ac:dyDescent="0.2">
      <c r="A20" s="61"/>
      <c r="B20" s="61"/>
      <c r="C20" s="62"/>
      <c r="D20" s="56"/>
      <c r="E20" s="63"/>
      <c r="F20" s="64"/>
      <c r="H20" s="2"/>
      <c r="I20" s="2"/>
      <c r="J20" s="2"/>
      <c r="K20" s="2"/>
      <c r="L20" s="2"/>
      <c r="M20" s="2"/>
      <c r="N20" s="2"/>
      <c r="O20" s="2"/>
      <c r="P20" s="2"/>
      <c r="Q20" s="2"/>
      <c r="R20" s="4"/>
      <c r="S20" s="6"/>
      <c r="T20" s="65"/>
      <c r="U20" s="4"/>
      <c r="V20" s="4"/>
      <c r="W20" s="2"/>
      <c r="X20" s="6"/>
      <c r="Y20" s="66"/>
      <c r="Z20" s="2"/>
      <c r="AA20" s="2"/>
      <c r="AB20" s="130">
        <v>0</v>
      </c>
      <c r="AC20" s="130"/>
      <c r="AD20" s="130"/>
      <c r="AE20" s="130"/>
      <c r="AF20" s="130"/>
      <c r="BV20" s="128">
        <v>1</v>
      </c>
      <c r="BW20" s="128"/>
      <c r="BX20" s="128"/>
      <c r="BY20" s="128"/>
      <c r="BZ20" s="128"/>
    </row>
    <row r="21" spans="1:78" ht="8.25" customHeight="1" thickBot="1" x14ac:dyDescent="0.25">
      <c r="A21" s="56"/>
      <c r="B21" s="56"/>
      <c r="C21" s="67"/>
      <c r="D21" s="56"/>
      <c r="E21" s="63"/>
      <c r="F21" s="68"/>
      <c r="H21" s="2"/>
      <c r="I21" s="2"/>
      <c r="J21" s="2"/>
      <c r="K21" s="2"/>
      <c r="L21" s="2"/>
      <c r="M21" s="2"/>
      <c r="N21" s="2"/>
      <c r="O21" s="2"/>
      <c r="P21" s="2"/>
      <c r="Q21" s="2"/>
      <c r="R21" s="4"/>
      <c r="S21" s="6"/>
      <c r="T21" s="69"/>
      <c r="U21" s="4"/>
      <c r="V21" s="4"/>
      <c r="W21" s="2"/>
      <c r="X21" s="6"/>
      <c r="Y21" s="66"/>
      <c r="Z21" s="2"/>
      <c r="AA21" s="2"/>
      <c r="AB21" s="2"/>
    </row>
    <row r="22" spans="1:78" ht="18" customHeight="1" thickBot="1" x14ac:dyDescent="0.25">
      <c r="B22" s="56"/>
      <c r="C22" s="67"/>
      <c r="E22" s="63"/>
      <c r="F22" s="70"/>
      <c r="H22" s="2"/>
      <c r="I22" s="2"/>
      <c r="J22" s="2"/>
      <c r="K22" s="2"/>
      <c r="L22" s="2"/>
      <c r="M22" s="2"/>
      <c r="N22" s="2"/>
      <c r="O22" s="2"/>
      <c r="P22" s="2"/>
      <c r="Q22" s="2"/>
      <c r="R22" s="4"/>
      <c r="S22" s="6"/>
      <c r="T22" s="69"/>
      <c r="U22" s="4"/>
      <c r="V22" s="4"/>
      <c r="W22" s="2"/>
      <c r="X22" s="6"/>
      <c r="Y22" s="66"/>
      <c r="Z22" s="2"/>
      <c r="AA22" s="2"/>
      <c r="AB22" s="125"/>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c r="BH22" s="126"/>
      <c r="BI22" s="126"/>
      <c r="BJ22" s="126"/>
      <c r="BK22" s="126"/>
      <c r="BL22" s="126"/>
      <c r="BM22" s="126"/>
      <c r="BN22" s="126"/>
      <c r="BO22" s="126"/>
      <c r="BP22" s="126"/>
      <c r="BQ22" s="126"/>
      <c r="BR22" s="126"/>
      <c r="BS22" s="126"/>
      <c r="BT22" s="126"/>
      <c r="BU22" s="126"/>
      <c r="BV22" s="126"/>
      <c r="BW22" s="126"/>
      <c r="BX22" s="126"/>
      <c r="BY22" s="71"/>
    </row>
    <row r="23" spans="1:78" ht="14.25" customHeight="1" x14ac:dyDescent="0.2">
      <c r="M23" s="2"/>
      <c r="N23" s="2"/>
      <c r="O23" s="2"/>
      <c r="P23" s="2"/>
      <c r="Q23" s="2"/>
      <c r="R23" s="4"/>
      <c r="S23" s="4"/>
      <c r="T23" s="4"/>
      <c r="U23" s="4"/>
      <c r="V23" s="4"/>
      <c r="W23" s="4"/>
      <c r="X23" s="4"/>
      <c r="Y23" s="65"/>
      <c r="Z23" s="2"/>
    </row>
    <row r="24" spans="1:78" x14ac:dyDescent="0.2">
      <c r="A24" s="72"/>
      <c r="B24" s="1"/>
      <c r="C24" s="73"/>
      <c r="D24" s="74"/>
      <c r="E24" s="72"/>
      <c r="F24" s="74"/>
      <c r="G24" s="72"/>
      <c r="H24" s="72"/>
      <c r="I24" s="75" t="s">
        <v>27</v>
      </c>
      <c r="J24" s="76"/>
      <c r="K24" s="76"/>
      <c r="L24" s="77"/>
      <c r="M24" s="1"/>
      <c r="N24" s="78"/>
      <c r="O24" s="1"/>
      <c r="P24" s="2"/>
      <c r="Q24" s="75" t="s">
        <v>27</v>
      </c>
      <c r="R24" s="76"/>
      <c r="S24" s="76"/>
      <c r="T24" s="77"/>
      <c r="U24" s="134" t="s">
        <v>27</v>
      </c>
      <c r="V24" s="135"/>
      <c r="W24" s="135"/>
      <c r="X24" s="135"/>
      <c r="Y24" s="136"/>
      <c r="Z24" s="2"/>
    </row>
    <row r="25" spans="1:78" ht="15.75" customHeight="1" x14ac:dyDescent="0.2">
      <c r="A25" s="79" t="s">
        <v>28</v>
      </c>
      <c r="B25" s="80" t="s">
        <v>85</v>
      </c>
      <c r="C25" s="80" t="s">
        <v>28</v>
      </c>
      <c r="D25" s="80" t="s">
        <v>85</v>
      </c>
      <c r="E25" s="79" t="s">
        <v>29</v>
      </c>
      <c r="F25" s="79" t="s">
        <v>30</v>
      </c>
      <c r="G25" s="79" t="s">
        <v>30</v>
      </c>
      <c r="H25" s="79" t="s">
        <v>28</v>
      </c>
      <c r="I25" s="131" t="s">
        <v>84</v>
      </c>
      <c r="J25" s="132"/>
      <c r="K25" s="132"/>
      <c r="L25" s="133"/>
      <c r="M25" s="80" t="s">
        <v>85</v>
      </c>
      <c r="N25" s="81" t="s">
        <v>31</v>
      </c>
      <c r="O25" s="82"/>
      <c r="P25" s="2"/>
      <c r="Q25" s="131" t="s">
        <v>91</v>
      </c>
      <c r="R25" s="132"/>
      <c r="S25" s="132"/>
      <c r="T25" s="133"/>
      <c r="U25" s="131" t="s">
        <v>102</v>
      </c>
      <c r="V25" s="132"/>
      <c r="W25" s="132"/>
      <c r="X25" s="132"/>
      <c r="Y25" s="133"/>
      <c r="Z25" s="2"/>
      <c r="AB25" s="83"/>
    </row>
    <row r="26" spans="1:78" ht="13.5" customHeight="1" x14ac:dyDescent="0.2">
      <c r="A26" s="79" t="s">
        <v>32</v>
      </c>
      <c r="B26" s="80" t="s">
        <v>32</v>
      </c>
      <c r="C26" s="80" t="s">
        <v>33</v>
      </c>
      <c r="D26" s="26" t="s">
        <v>33</v>
      </c>
      <c r="E26" s="79" t="s">
        <v>34</v>
      </c>
      <c r="F26" s="79" t="s">
        <v>86</v>
      </c>
      <c r="G26" s="79" t="s">
        <v>35</v>
      </c>
      <c r="H26" s="79" t="s">
        <v>32</v>
      </c>
      <c r="I26" s="84"/>
      <c r="J26" s="85"/>
      <c r="K26" s="86"/>
      <c r="L26" s="87"/>
      <c r="M26" s="80" t="s">
        <v>32</v>
      </c>
      <c r="N26" s="81" t="s">
        <v>36</v>
      </c>
      <c r="O26" s="82"/>
      <c r="P26" s="86"/>
      <c r="Q26" s="84"/>
      <c r="R26" s="4"/>
      <c r="S26" s="6"/>
      <c r="T26" s="88"/>
      <c r="U26" s="89"/>
      <c r="V26" s="90"/>
      <c r="W26" s="90"/>
      <c r="X26" s="6"/>
      <c r="Y26" s="91"/>
      <c r="Z26" s="2"/>
      <c r="AB26" s="92"/>
    </row>
    <row r="27" spans="1:78" ht="13.5" customHeight="1" x14ac:dyDescent="0.2">
      <c r="A27" s="87"/>
      <c r="B27" s="87"/>
      <c r="C27" s="87"/>
      <c r="D27" s="87"/>
      <c r="E27" s="87"/>
      <c r="F27" s="87"/>
      <c r="G27" s="79"/>
      <c r="H27" s="87"/>
      <c r="I27" s="84"/>
      <c r="J27" s="2"/>
      <c r="K27" s="2"/>
      <c r="L27" s="87"/>
      <c r="M27" s="87"/>
      <c r="N27" s="93"/>
      <c r="O27" s="94"/>
      <c r="P27" s="2"/>
      <c r="Q27" s="84"/>
      <c r="R27" s="4"/>
      <c r="S27" s="6"/>
      <c r="T27" s="88"/>
      <c r="U27" s="89"/>
      <c r="V27" s="90"/>
      <c r="W27" s="90"/>
      <c r="X27" s="6"/>
      <c r="Y27" s="91"/>
      <c r="Z27" s="2"/>
    </row>
    <row r="28" spans="1:78" ht="14.25" x14ac:dyDescent="0.2">
      <c r="A28" s="79" t="s">
        <v>0</v>
      </c>
      <c r="B28" s="80" t="s">
        <v>0</v>
      </c>
      <c r="C28" s="80" t="s">
        <v>37</v>
      </c>
      <c r="D28" s="80" t="s">
        <v>37</v>
      </c>
      <c r="E28" s="79" t="s">
        <v>38</v>
      </c>
      <c r="F28" s="79" t="s">
        <v>38</v>
      </c>
      <c r="G28" s="79" t="s">
        <v>39</v>
      </c>
      <c r="H28" s="79" t="s">
        <v>106</v>
      </c>
      <c r="I28" s="95" t="s">
        <v>87</v>
      </c>
      <c r="J28" s="18" t="s">
        <v>88</v>
      </c>
      <c r="K28" s="18" t="s">
        <v>90</v>
      </c>
      <c r="L28" s="80" t="s">
        <v>89</v>
      </c>
      <c r="M28" s="80" t="s">
        <v>106</v>
      </c>
      <c r="N28" s="96" t="s">
        <v>40</v>
      </c>
      <c r="O28" s="97" t="s">
        <v>38</v>
      </c>
      <c r="P28" s="18"/>
      <c r="Q28" s="95" t="s">
        <v>87</v>
      </c>
      <c r="R28" s="18" t="s">
        <v>88</v>
      </c>
      <c r="S28" s="18" t="s">
        <v>90</v>
      </c>
      <c r="T28" s="80" t="s">
        <v>89</v>
      </c>
      <c r="U28" s="89" t="s">
        <v>92</v>
      </c>
      <c r="V28" s="98" t="s">
        <v>93</v>
      </c>
      <c r="W28" s="18" t="s">
        <v>103</v>
      </c>
      <c r="X28" s="18" t="s">
        <v>104</v>
      </c>
      <c r="Y28" s="94" t="s">
        <v>105</v>
      </c>
      <c r="Z28" s="2"/>
    </row>
    <row r="29" spans="1:78" x14ac:dyDescent="0.2">
      <c r="A29" s="99"/>
      <c r="B29" s="100"/>
      <c r="C29" s="101"/>
      <c r="D29" s="102"/>
      <c r="E29" s="103"/>
      <c r="F29" s="103"/>
      <c r="G29" s="104"/>
      <c r="H29" s="99"/>
      <c r="I29" s="105"/>
      <c r="J29" s="106"/>
      <c r="K29" s="106"/>
      <c r="L29" s="100"/>
      <c r="M29" s="100"/>
      <c r="N29" s="102"/>
      <c r="O29" s="107"/>
      <c r="P29" s="2"/>
      <c r="Q29" s="104"/>
      <c r="R29" s="104"/>
      <c r="S29" s="104"/>
      <c r="T29" s="104"/>
      <c r="U29" s="108"/>
      <c r="V29" s="109"/>
      <c r="W29" s="109"/>
      <c r="X29" s="110"/>
      <c r="Y29" s="111"/>
      <c r="Z29" s="2"/>
    </row>
    <row r="30" spans="1:78" x14ac:dyDescent="0.2">
      <c r="A30" s="112">
        <v>1.909</v>
      </c>
      <c r="B30" s="112"/>
      <c r="C30" s="7">
        <f>IF(A30=0,IF(B30&gt;0,IF(C29&lt;10,10,-LOG(0,2)),-LOG(0,2)),-LOG(A30,2))</f>
        <v>-0.93281710274185059</v>
      </c>
      <c r="D30" s="113"/>
      <c r="E30" s="114">
        <f>F30</f>
        <v>0</v>
      </c>
      <c r="F30" s="112">
        <f>(G30*100)/$A$10</f>
        <v>0</v>
      </c>
      <c r="G30" s="112">
        <v>0</v>
      </c>
      <c r="H30" s="118">
        <f>A30*1000</f>
        <v>1909</v>
      </c>
      <c r="I30" s="112">
        <f t="shared" ref="I30:I93" si="0">D30*F30</f>
        <v>0</v>
      </c>
      <c r="J30" s="115">
        <f>(F30)*(D30-$B$4)^2</f>
        <v>0</v>
      </c>
      <c r="K30" s="115">
        <f>(F30)*(D30-$B$4)^3</f>
        <v>0</v>
      </c>
      <c r="L30" s="115">
        <f>(F30)*(D30-$B$4)^4</f>
        <v>0</v>
      </c>
      <c r="M30" s="124"/>
      <c r="N30" s="112"/>
      <c r="O30" s="116"/>
      <c r="P30" s="2"/>
      <c r="Q30" s="112">
        <f>(B30*1000)*F30</f>
        <v>0</v>
      </c>
      <c r="R30" s="115">
        <f>(F30)*((B30*1000)-$B$15)^2</f>
        <v>0</v>
      </c>
      <c r="S30" s="115">
        <f>(F30)*((B30*1000)-$B$15)^3</f>
        <v>0</v>
      </c>
      <c r="T30" s="115">
        <f>(F30)*((B30*1000)-$B$15)^4</f>
        <v>0</v>
      </c>
      <c r="U30" s="21"/>
      <c r="V30" s="98">
        <f>U30*F30</f>
        <v>0</v>
      </c>
      <c r="W30" s="117">
        <f>(F30)*(U30-LOG($E$15))^2</f>
        <v>0</v>
      </c>
      <c r="X30" s="117">
        <f>(F30)*(U30-LOG($E$15))^3</f>
        <v>0</v>
      </c>
      <c r="Y30" s="117">
        <f>(F30)*(U30-LOG($E$15))^4</f>
        <v>0</v>
      </c>
      <c r="Z30" s="2"/>
    </row>
    <row r="31" spans="1:78" ht="12.75" customHeight="1" x14ac:dyDescent="0.2">
      <c r="A31" s="112">
        <v>1.7390000000000001</v>
      </c>
      <c r="B31" s="112">
        <f>(A30+A31)/2</f>
        <v>1.8240000000000001</v>
      </c>
      <c r="C31" s="7">
        <f t="shared" ref="C31:C94" si="1">IF(A31=0,IF(B31&gt;0,IF(C30&lt;10,10,-LOG(0,2)),-LOG(0,2)),-LOG(A31,2))</f>
        <v>-0.79825793264450029</v>
      </c>
      <c r="D31" s="113">
        <f t="shared" ref="D31:D48" si="2">(C30+C31)/2</f>
        <v>-0.86553751769317544</v>
      </c>
      <c r="E31" s="114">
        <f>F31+E30</f>
        <v>0</v>
      </c>
      <c r="F31" s="112">
        <f t="shared" ref="F31:F94" si="3">(G31*100)/$A$10</f>
        <v>0</v>
      </c>
      <c r="G31" s="112">
        <v>0</v>
      </c>
      <c r="H31" s="118">
        <f t="shared" ref="H31:H94" si="4">A31*1000</f>
        <v>1739</v>
      </c>
      <c r="I31" s="112">
        <f t="shared" si="0"/>
        <v>0</v>
      </c>
      <c r="J31" s="115">
        <f t="shared" ref="J31:J94" si="5">(F31)*(D31-$B$4)^2</f>
        <v>0</v>
      </c>
      <c r="K31" s="115">
        <f t="shared" ref="K31:K94" si="6">(F31)*(D31-$B$4)^3</f>
        <v>0</v>
      </c>
      <c r="L31" s="115">
        <f t="shared" ref="L31:L94" si="7">(F31)*(D31-$B$4)^4</f>
        <v>0</v>
      </c>
      <c r="M31" s="124">
        <f>((2^(-D31))*1000)</f>
        <v>1822.0183862958136</v>
      </c>
      <c r="N31" s="112">
        <v>0</v>
      </c>
      <c r="O31" s="116">
        <f>(N31*100)/$A$13</f>
        <v>0</v>
      </c>
      <c r="P31" s="57"/>
      <c r="Q31" s="112">
        <f t="shared" ref="Q31:Q94" si="8">(B31*1000)*F31</f>
        <v>0</v>
      </c>
      <c r="R31" s="115">
        <f t="shared" ref="R31:R94" si="9">(F31)*((B31*1000)-$B$15)^2</f>
        <v>0</v>
      </c>
      <c r="S31" s="115">
        <f t="shared" ref="S31:S94" si="10">(F31)*((B31*1000)-$B$15)^3</f>
        <v>0</v>
      </c>
      <c r="T31" s="115">
        <f t="shared" ref="T31:T94" si="11">(F31)*((B31*1000)-$B$15)^4</f>
        <v>0</v>
      </c>
      <c r="U31" s="21">
        <f t="shared" ref="U31:U94" si="12">LOG(((2^(-D31))*1000),10)</f>
        <v>3.2605527551981894</v>
      </c>
      <c r="V31" s="98">
        <f t="shared" ref="V31:V94" si="13">U31*F31</f>
        <v>0</v>
      </c>
      <c r="W31" s="115">
        <f t="shared" ref="W31:W94" si="14">(F31)*(U31-LOG($E$15))^2</f>
        <v>0</v>
      </c>
      <c r="X31" s="115">
        <f t="shared" ref="X31:X94" si="15">(F31)*(U31-LOG($E$15))^3</f>
        <v>0</v>
      </c>
      <c r="Y31" s="115">
        <f t="shared" ref="Y31:Y94" si="16">(F31)*(U31-LOG($E$15))^4</f>
        <v>0</v>
      </c>
      <c r="Z31" s="2"/>
    </row>
    <row r="32" spans="1:78" x14ac:dyDescent="0.2">
      <c r="A32" s="112">
        <v>1.5840000000000001</v>
      </c>
      <c r="B32" s="7">
        <f>IF(A32=0,IF(A31&gt;0,IF(B31&gt;0.001,((A31+(2^(-10)))/2),0),0),(A31+A32)/2)</f>
        <v>1.6615000000000002</v>
      </c>
      <c r="C32" s="7">
        <f t="shared" si="1"/>
        <v>-0.6635723354175227</v>
      </c>
      <c r="D32" s="113">
        <f t="shared" si="2"/>
        <v>-0.73091513403101149</v>
      </c>
      <c r="E32" s="114">
        <f t="shared" ref="E32:E95" si="17">F32+E31</f>
        <v>2.5994658097760901E-4</v>
      </c>
      <c r="F32" s="112">
        <f t="shared" si="3"/>
        <v>2.5994658097760901E-4</v>
      </c>
      <c r="G32" s="112">
        <v>2.5999999999999998E-4</v>
      </c>
      <c r="H32" s="118">
        <f t="shared" si="4"/>
        <v>1584</v>
      </c>
      <c r="I32" s="112">
        <f t="shared" si="0"/>
        <v>-1.8999889007615227E-4</v>
      </c>
      <c r="J32" s="115">
        <f t="shared" si="5"/>
        <v>2.5519019382171976E-3</v>
      </c>
      <c r="K32" s="115">
        <f t="shared" si="6"/>
        <v>-7.9956526270046086E-3</v>
      </c>
      <c r="L32" s="115">
        <f t="shared" si="7"/>
        <v>2.5052083692678494E-2</v>
      </c>
      <c r="M32" s="124">
        <f t="shared" ref="M32:M95" si="18">((2^(-D32))*1000)</f>
        <v>1659.6915376057084</v>
      </c>
      <c r="N32" s="112">
        <v>1.9300250830794963E-3</v>
      </c>
      <c r="O32" s="116">
        <f t="shared" ref="O32:O95" si="19">(N32*100)/$A$13</f>
        <v>2.5969022098101889E-4</v>
      </c>
      <c r="P32" s="57"/>
      <c r="Q32" s="112">
        <f t="shared" si="8"/>
        <v>0.43190124429429744</v>
      </c>
      <c r="R32" s="115">
        <f t="shared" si="9"/>
        <v>543.29290970367197</v>
      </c>
      <c r="S32" s="115">
        <f t="shared" si="10"/>
        <v>785432.74115115195</v>
      </c>
      <c r="T32" s="115">
        <f t="shared" si="11"/>
        <v>1135491702.2728872</v>
      </c>
      <c r="U32" s="21">
        <f t="shared" si="12"/>
        <v>3.2200273796280934</v>
      </c>
      <c r="V32" s="98">
        <f t="shared" si="13"/>
        <v>8.3703510798861227E-4</v>
      </c>
      <c r="W32" s="115">
        <f t="shared" si="14"/>
        <v>2.3125095048828192E-4</v>
      </c>
      <c r="X32" s="115">
        <f t="shared" si="15"/>
        <v>2.1811384556574742E-4</v>
      </c>
      <c r="Y32" s="115">
        <f t="shared" si="16"/>
        <v>2.0572304471409898E-4</v>
      </c>
      <c r="Z32" s="2"/>
    </row>
    <row r="33" spans="1:26" x14ac:dyDescent="0.2">
      <c r="A33" s="112">
        <v>1.4430000000000001</v>
      </c>
      <c r="B33" s="7">
        <f t="shared" ref="B33:B96" si="20">IF(A33=0,IF(A32&gt;0,IF(B32&gt;0.001,((A32+(2^(-10)))/2),0),0),(A32+A33)/2)</f>
        <v>1.5135000000000001</v>
      </c>
      <c r="C33" s="7">
        <f t="shared" si="1"/>
        <v>-0.52907129982911116</v>
      </c>
      <c r="D33" s="113">
        <f t="shared" si="2"/>
        <v>-0.59632181762331693</v>
      </c>
      <c r="E33" s="114">
        <f t="shared" si="17"/>
        <v>9.358076915193924E-3</v>
      </c>
      <c r="F33" s="112">
        <f t="shared" si="3"/>
        <v>9.0981303342163155E-3</v>
      </c>
      <c r="G33" s="112">
        <v>9.1000000000000004E-3</v>
      </c>
      <c r="H33" s="118">
        <f t="shared" si="4"/>
        <v>1443</v>
      </c>
      <c r="I33" s="112">
        <f t="shared" si="0"/>
        <v>-5.4254136178737093E-3</v>
      </c>
      <c r="J33" s="115">
        <f t="shared" si="5"/>
        <v>8.1807846953761032E-2</v>
      </c>
      <c r="K33" s="115">
        <f t="shared" si="6"/>
        <v>-0.24531062974773613</v>
      </c>
      <c r="L33" s="115">
        <f t="shared" si="7"/>
        <v>0.7355933117423803</v>
      </c>
      <c r="M33" s="124">
        <f t="shared" si="18"/>
        <v>1511.8571361077738</v>
      </c>
      <c r="N33" s="112">
        <v>6.7643570879689197E-2</v>
      </c>
      <c r="O33" s="116">
        <f t="shared" si="19"/>
        <v>9.1016298304596472E-3</v>
      </c>
      <c r="P33" s="57"/>
      <c r="Q33" s="112">
        <f t="shared" si="8"/>
        <v>13.770020260836393</v>
      </c>
      <c r="R33" s="115">
        <f t="shared" si="9"/>
        <v>15321.228688554904</v>
      </c>
      <c r="S33" s="115">
        <f t="shared" si="10"/>
        <v>19882194.3860998</v>
      </c>
      <c r="T33" s="115">
        <f t="shared" si="11"/>
        <v>25800910726.04068</v>
      </c>
      <c r="U33" s="21">
        <f t="shared" si="12"/>
        <v>3.1795107541734842</v>
      </c>
      <c r="V33" s="98">
        <f t="shared" si="13"/>
        <v>2.8927603240512773E-2</v>
      </c>
      <c r="W33" s="115">
        <f t="shared" si="14"/>
        <v>7.4133500516378285E-3</v>
      </c>
      <c r="X33" s="115">
        <f t="shared" si="15"/>
        <v>6.6918420932549488E-3</v>
      </c>
      <c r="Y33" s="115">
        <f t="shared" si="16"/>
        <v>6.0405552535813924E-3</v>
      </c>
      <c r="Z33" s="2"/>
    </row>
    <row r="34" spans="1:26" ht="13.5" customHeight="1" x14ac:dyDescent="0.2">
      <c r="A34" s="112">
        <v>1.3140000000000001</v>
      </c>
      <c r="B34" s="7">
        <f t="shared" si="20"/>
        <v>1.3785000000000001</v>
      </c>
      <c r="C34" s="7">
        <f t="shared" si="1"/>
        <v>-0.39396527566024264</v>
      </c>
      <c r="D34" s="113">
        <f t="shared" si="2"/>
        <v>-0.4615182877446769</v>
      </c>
      <c r="E34" s="114">
        <f t="shared" si="17"/>
        <v>6.0347598568494157E-2</v>
      </c>
      <c r="F34" s="112">
        <f t="shared" si="3"/>
        <v>5.0989521653300229E-2</v>
      </c>
      <c r="G34" s="112">
        <v>5.0999999999999997E-2</v>
      </c>
      <c r="H34" s="118">
        <f t="shared" si="4"/>
        <v>1314</v>
      </c>
      <c r="I34" s="112">
        <f t="shared" si="0"/>
        <v>-2.3532596726351249E-2</v>
      </c>
      <c r="J34" s="115">
        <f t="shared" si="5"/>
        <v>0.41818768778405718</v>
      </c>
      <c r="K34" s="115">
        <f t="shared" si="6"/>
        <v>-1.1976127046330978</v>
      </c>
      <c r="L34" s="115">
        <f t="shared" si="7"/>
        <v>3.4297427499568856</v>
      </c>
      <c r="M34" s="124">
        <f t="shared" si="18"/>
        <v>1376.9901960435304</v>
      </c>
      <c r="N34" s="112">
        <v>0.37740376098676853</v>
      </c>
      <c r="O34" s="116">
        <f t="shared" si="19"/>
        <v>5.0780721426346709E-2</v>
      </c>
      <c r="P34" s="57"/>
      <c r="Q34" s="112">
        <f t="shared" si="8"/>
        <v>70.289055599074359</v>
      </c>
      <c r="R34" s="115">
        <f t="shared" si="9"/>
        <v>68930.000580667678</v>
      </c>
      <c r="S34" s="115">
        <f t="shared" si="10"/>
        <v>80144173.467774764</v>
      </c>
      <c r="T34" s="115">
        <f t="shared" si="11"/>
        <v>93182772185.181335</v>
      </c>
      <c r="U34" s="21">
        <f t="shared" si="12"/>
        <v>3.138930848158628</v>
      </c>
      <c r="V34" s="98">
        <f t="shared" si="13"/>
        <v>0.16005258245039641</v>
      </c>
      <c r="W34" s="115">
        <f t="shared" si="14"/>
        <v>3.789577445523664E-2</v>
      </c>
      <c r="X34" s="115">
        <f t="shared" si="15"/>
        <v>3.2669742507783185E-2</v>
      </c>
      <c r="Y34" s="115">
        <f t="shared" si="16"/>
        <v>2.8164408588234265E-2</v>
      </c>
      <c r="Z34" s="2"/>
    </row>
    <row r="35" spans="1:26" ht="12.75" customHeight="1" x14ac:dyDescent="0.2">
      <c r="A35" s="112">
        <v>1.1970000000000001</v>
      </c>
      <c r="B35" s="7">
        <f t="shared" si="20"/>
        <v>1.2555000000000001</v>
      </c>
      <c r="C35" s="7">
        <f t="shared" si="1"/>
        <v>-0.25942315228141505</v>
      </c>
      <c r="D35" s="113">
        <f t="shared" si="2"/>
        <v>-0.32669421397082887</v>
      </c>
      <c r="E35" s="114">
        <f t="shared" si="17"/>
        <v>0.1703249982128672</v>
      </c>
      <c r="F35" s="112">
        <f t="shared" si="3"/>
        <v>0.10997739964437304</v>
      </c>
      <c r="G35" s="112">
        <v>0.11</v>
      </c>
      <c r="H35" s="118">
        <f t="shared" si="4"/>
        <v>1197</v>
      </c>
      <c r="I35" s="112">
        <f t="shared" si="0"/>
        <v>-3.5928980131374168E-2</v>
      </c>
      <c r="J35" s="115">
        <f t="shared" si="5"/>
        <v>0.81904551156095451</v>
      </c>
      <c r="K35" s="115">
        <f t="shared" si="6"/>
        <v>-2.2351688102723948</v>
      </c>
      <c r="L35" s="115">
        <f t="shared" si="7"/>
        <v>6.0997582428515686</v>
      </c>
      <c r="M35" s="124">
        <f t="shared" si="18"/>
        <v>1254.1363562228792</v>
      </c>
      <c r="N35" s="112">
        <v>0.81741983017996422</v>
      </c>
      <c r="O35" s="116">
        <f t="shared" si="19"/>
        <v>0.10998610235417254</v>
      </c>
      <c r="P35" s="57"/>
      <c r="Q35" s="112">
        <f t="shared" si="8"/>
        <v>138.07662525351034</v>
      </c>
      <c r="R35" s="115">
        <f t="shared" si="9"/>
        <v>118880.49034001354</v>
      </c>
      <c r="S35" s="115">
        <f t="shared" si="10"/>
        <v>123598772.6532684</v>
      </c>
      <c r="T35" s="115">
        <f t="shared" si="11"/>
        <v>128504320243.81056</v>
      </c>
      <c r="U35" s="21">
        <f t="shared" si="12"/>
        <v>3.0983447578150862</v>
      </c>
      <c r="V35" s="98">
        <f t="shared" si="13"/>
        <v>0.34074789966627794</v>
      </c>
      <c r="W35" s="115">
        <f t="shared" si="14"/>
        <v>7.4221132953860111E-2</v>
      </c>
      <c r="X35" s="115">
        <f t="shared" si="15"/>
        <v>6.0973292292685277E-2</v>
      </c>
      <c r="Y35" s="115">
        <f t="shared" si="16"/>
        <v>5.0090078459464955E-2</v>
      </c>
      <c r="Z35" s="2"/>
    </row>
    <row r="36" spans="1:26" x14ac:dyDescent="0.2">
      <c r="A36" s="112">
        <v>1.091</v>
      </c>
      <c r="B36" s="7">
        <f t="shared" si="20"/>
        <v>1.1440000000000001</v>
      </c>
      <c r="C36" s="7">
        <f t="shared" si="1"/>
        <v>-0.12565110166152013</v>
      </c>
      <c r="D36" s="113">
        <f t="shared" si="2"/>
        <v>-0.19253712697146758</v>
      </c>
      <c r="E36" s="114">
        <f t="shared" si="17"/>
        <v>0.3402900703905346</v>
      </c>
      <c r="F36" s="112">
        <f t="shared" si="3"/>
        <v>0.16996507217766743</v>
      </c>
      <c r="G36" s="112">
        <v>0.17</v>
      </c>
      <c r="H36" s="118">
        <f t="shared" si="4"/>
        <v>1091</v>
      </c>
      <c r="I36" s="112">
        <f t="shared" si="0"/>
        <v>-3.2724586682586203E-2</v>
      </c>
      <c r="J36" s="115">
        <f t="shared" si="5"/>
        <v>1.1444035974891447</v>
      </c>
      <c r="K36" s="115">
        <f t="shared" si="6"/>
        <v>-2.9695386351037705</v>
      </c>
      <c r="L36" s="115">
        <f t="shared" si="7"/>
        <v>7.7054631117214845</v>
      </c>
      <c r="M36" s="124">
        <f t="shared" si="18"/>
        <v>1142.7716307294297</v>
      </c>
      <c r="N36" s="112">
        <v>1.2705574250380056</v>
      </c>
      <c r="O36" s="116">
        <f t="shared" si="19"/>
        <v>0.17095702090603532</v>
      </c>
      <c r="P36" s="57"/>
      <c r="Q36" s="112">
        <f t="shared" si="8"/>
        <v>194.44004257125158</v>
      </c>
      <c r="R36" s="115">
        <f t="shared" si="9"/>
        <v>146430.91946887301</v>
      </c>
      <c r="S36" s="115">
        <f t="shared" si="10"/>
        <v>135915611.24583349</v>
      </c>
      <c r="T36" s="115">
        <f t="shared" si="11"/>
        <v>126155414767.13441</v>
      </c>
      <c r="U36" s="21">
        <f t="shared" si="12"/>
        <v>3.0579594504973762</v>
      </c>
      <c r="V36" s="98">
        <f t="shared" si="13"/>
        <v>0.51974629872016676</v>
      </c>
      <c r="W36" s="115">
        <f t="shared" si="14"/>
        <v>0.1037047763075329</v>
      </c>
      <c r="X36" s="115">
        <f t="shared" si="15"/>
        <v>8.1006206931877461E-2</v>
      </c>
      <c r="Y36" s="115">
        <f t="shared" si="16"/>
        <v>6.3275827740380583E-2</v>
      </c>
      <c r="Z36" s="2"/>
    </row>
    <row r="37" spans="1:26" x14ac:dyDescent="0.2">
      <c r="A37" s="112">
        <v>0.99360000000000004</v>
      </c>
      <c r="B37" s="7">
        <f t="shared" si="20"/>
        <v>1.0423</v>
      </c>
      <c r="C37" s="7">
        <f t="shared" si="1"/>
        <v>9.2629213289679192E-3</v>
      </c>
      <c r="D37" s="113">
        <f t="shared" si="2"/>
        <v>-5.8194090166276108E-2</v>
      </c>
      <c r="E37" s="114">
        <f t="shared" si="17"/>
        <v>0.58024076052371221</v>
      </c>
      <c r="F37" s="112">
        <f t="shared" si="3"/>
        <v>0.23995069013317757</v>
      </c>
      <c r="G37" s="112">
        <v>0.24</v>
      </c>
      <c r="H37" s="118">
        <f t="shared" si="4"/>
        <v>993.6</v>
      </c>
      <c r="I37" s="112">
        <f t="shared" si="0"/>
        <v>-1.3963712097070315E-2</v>
      </c>
      <c r="J37" s="115">
        <f t="shared" si="5"/>
        <v>1.4526665754989614</v>
      </c>
      <c r="K37" s="115">
        <f t="shared" si="6"/>
        <v>-3.5742745944273948</v>
      </c>
      <c r="L37" s="115">
        <f t="shared" si="7"/>
        <v>8.7944743080365928</v>
      </c>
      <c r="M37" s="124">
        <f t="shared" si="18"/>
        <v>1041.1616589175765</v>
      </c>
      <c r="N37" s="112">
        <v>1.7785452157934318</v>
      </c>
      <c r="O37" s="116">
        <f t="shared" si="19"/>
        <v>0.2393081852476143</v>
      </c>
      <c r="P37" s="57"/>
      <c r="Q37" s="112">
        <f t="shared" si="8"/>
        <v>250.10060432581096</v>
      </c>
      <c r="R37" s="115">
        <f t="shared" si="9"/>
        <v>163906.60853784732</v>
      </c>
      <c r="S37" s="115">
        <f t="shared" si="10"/>
        <v>135467056.59507725</v>
      </c>
      <c r="T37" s="115">
        <f t="shared" si="11"/>
        <v>111962071488.38907</v>
      </c>
      <c r="U37" s="21">
        <f t="shared" si="12"/>
        <v>3.0175181667104227</v>
      </c>
      <c r="V37" s="98">
        <f t="shared" si="13"/>
        <v>0.72405556659156667</v>
      </c>
      <c r="W37" s="115">
        <f t="shared" si="14"/>
        <v>0.13163927708028586</v>
      </c>
      <c r="X37" s="115">
        <f t="shared" si="15"/>
        <v>9.7502832259806368E-2</v>
      </c>
      <c r="Y37" s="115">
        <f t="shared" si="16"/>
        <v>7.2218584829251281E-2</v>
      </c>
      <c r="Z37" s="2"/>
    </row>
    <row r="38" spans="1:26" x14ac:dyDescent="0.2">
      <c r="A38" s="112">
        <v>0.90510000000000002</v>
      </c>
      <c r="B38" s="7">
        <f t="shared" si="20"/>
        <v>0.94935000000000003</v>
      </c>
      <c r="C38" s="7">
        <f t="shared" si="1"/>
        <v>0.14385089768159096</v>
      </c>
      <c r="D38" s="113">
        <f t="shared" si="2"/>
        <v>7.6556909505279436E-2</v>
      </c>
      <c r="E38" s="114">
        <f t="shared" si="17"/>
        <v>0.86018323234575278</v>
      </c>
      <c r="F38" s="112">
        <f t="shared" si="3"/>
        <v>0.27994247182204052</v>
      </c>
      <c r="G38" s="112">
        <v>0.28000000000000003</v>
      </c>
      <c r="H38" s="118">
        <f t="shared" si="4"/>
        <v>905.1</v>
      </c>
      <c r="I38" s="112">
        <f t="shared" si="0"/>
        <v>2.1431530481964195E-2</v>
      </c>
      <c r="J38" s="115">
        <f t="shared" si="5"/>
        <v>1.514228857844184</v>
      </c>
      <c r="K38" s="115">
        <f t="shared" si="6"/>
        <v>-3.5217042498372519</v>
      </c>
      <c r="L38" s="115">
        <f t="shared" si="7"/>
        <v>8.1905722236591956</v>
      </c>
      <c r="M38" s="124">
        <f t="shared" si="18"/>
        <v>948.31817445412275</v>
      </c>
      <c r="N38" s="112">
        <v>2.0799961438500714</v>
      </c>
      <c r="O38" s="116">
        <f t="shared" si="19"/>
        <v>0.27986924261846169</v>
      </c>
      <c r="P38" s="57"/>
      <c r="Q38" s="112">
        <f t="shared" si="8"/>
        <v>265.76338562425417</v>
      </c>
      <c r="R38" s="115">
        <f t="shared" si="9"/>
        <v>150631.41463322498</v>
      </c>
      <c r="S38" s="115">
        <f t="shared" si="10"/>
        <v>110494061.01373173</v>
      </c>
      <c r="T38" s="115">
        <f t="shared" si="11"/>
        <v>81051735118.029785</v>
      </c>
      <c r="U38" s="21">
        <f t="shared" si="12"/>
        <v>2.9769540738635776</v>
      </c>
      <c r="V38" s="98">
        <f t="shared" si="13"/>
        <v>0.83337588193806333</v>
      </c>
      <c r="W38" s="115">
        <f t="shared" si="14"/>
        <v>0.13721799313255975</v>
      </c>
      <c r="X38" s="115">
        <f t="shared" si="15"/>
        <v>9.6068762952875197E-2</v>
      </c>
      <c r="Y38" s="115">
        <f t="shared" si="16"/>
        <v>6.7259453404043212E-2</v>
      </c>
      <c r="Z38" s="2"/>
    </row>
    <row r="39" spans="1:26" x14ac:dyDescent="0.2">
      <c r="A39" s="112">
        <v>0.82450000000000001</v>
      </c>
      <c r="B39" s="7">
        <f t="shared" si="20"/>
        <v>0.86480000000000001</v>
      </c>
      <c r="C39" s="7">
        <f t="shared" si="1"/>
        <v>0.27840860122461997</v>
      </c>
      <c r="D39" s="113">
        <f t="shared" si="2"/>
        <v>0.21112974945310548</v>
      </c>
      <c r="E39" s="114">
        <f t="shared" si="17"/>
        <v>1.1401257041677932</v>
      </c>
      <c r="F39" s="112">
        <f t="shared" si="3"/>
        <v>0.27994247182204052</v>
      </c>
      <c r="G39" s="112">
        <v>0.28000000000000003</v>
      </c>
      <c r="H39" s="118">
        <f t="shared" si="4"/>
        <v>824.5</v>
      </c>
      <c r="I39" s="112">
        <f t="shared" si="0"/>
        <v>5.9104183937070454E-2</v>
      </c>
      <c r="J39" s="115">
        <f t="shared" si="5"/>
        <v>1.344064898808075</v>
      </c>
      <c r="K39" s="115">
        <f t="shared" si="6"/>
        <v>-2.945072310517991</v>
      </c>
      <c r="L39" s="115">
        <f t="shared" si="7"/>
        <v>6.4531488932353218</v>
      </c>
      <c r="M39" s="124">
        <f t="shared" si="18"/>
        <v>863.86049220924554</v>
      </c>
      <c r="N39" s="112">
        <v>2.0804641016522716</v>
      </c>
      <c r="O39" s="116">
        <f t="shared" si="19"/>
        <v>0.27993220763696247</v>
      </c>
      <c r="P39" s="57"/>
      <c r="Q39" s="112">
        <f t="shared" si="8"/>
        <v>242.09424963170065</v>
      </c>
      <c r="R39" s="115">
        <f t="shared" si="9"/>
        <v>117908.15763699218</v>
      </c>
      <c r="S39" s="115">
        <f t="shared" si="10"/>
        <v>76521131.566382855</v>
      </c>
      <c r="T39" s="115">
        <f t="shared" si="11"/>
        <v>49661394881.829559</v>
      </c>
      <c r="U39" s="21">
        <f t="shared" si="12"/>
        <v>2.9364436124375941</v>
      </c>
      <c r="V39" s="98">
        <f t="shared" si="13"/>
        <v>0.82203528323182207</v>
      </c>
      <c r="W39" s="115">
        <f t="shared" si="14"/>
        <v>0.12179789540990195</v>
      </c>
      <c r="X39" s="115">
        <f t="shared" si="15"/>
        <v>8.0338788724608146E-2</v>
      </c>
      <c r="Y39" s="115">
        <f t="shared" si="16"/>
        <v>5.2992056652667742E-2</v>
      </c>
      <c r="Z39" s="2"/>
    </row>
    <row r="40" spans="1:26" x14ac:dyDescent="0.2">
      <c r="A40" s="112">
        <v>0.75109999999999999</v>
      </c>
      <c r="B40" s="7">
        <f t="shared" si="20"/>
        <v>0.78780000000000006</v>
      </c>
      <c r="C40" s="7">
        <f t="shared" si="1"/>
        <v>0.41292309673532346</v>
      </c>
      <c r="D40" s="113">
        <f t="shared" si="2"/>
        <v>0.34566584897997171</v>
      </c>
      <c r="E40" s="114">
        <f t="shared" si="17"/>
        <v>1.4300661214120494</v>
      </c>
      <c r="F40" s="112">
        <f t="shared" si="3"/>
        <v>0.28994041724425618</v>
      </c>
      <c r="G40" s="112">
        <v>0.28999999999999998</v>
      </c>
      <c r="H40" s="118">
        <f t="shared" si="4"/>
        <v>751.1</v>
      </c>
      <c r="I40" s="112">
        <f t="shared" si="0"/>
        <v>0.10022250048034304</v>
      </c>
      <c r="J40" s="115">
        <f t="shared" si="5"/>
        <v>1.2263713441236535</v>
      </c>
      <c r="K40" s="115">
        <f t="shared" si="6"/>
        <v>-2.5221947149531996</v>
      </c>
      <c r="L40" s="115">
        <f t="shared" si="7"/>
        <v>5.1872266998244818</v>
      </c>
      <c r="M40" s="124">
        <f t="shared" si="18"/>
        <v>786.94469310110981</v>
      </c>
      <c r="N40" s="112">
        <v>2.1554585336209007</v>
      </c>
      <c r="O40" s="116">
        <f t="shared" si="19"/>
        <v>0.29002291618837933</v>
      </c>
      <c r="P40" s="57"/>
      <c r="Q40" s="112">
        <f t="shared" si="8"/>
        <v>228.41506070502504</v>
      </c>
      <c r="R40" s="115">
        <f t="shared" si="9"/>
        <v>94860.31324782256</v>
      </c>
      <c r="S40" s="115">
        <f t="shared" si="10"/>
        <v>54259083.269129284</v>
      </c>
      <c r="T40" s="115">
        <f t="shared" si="11"/>
        <v>31035614541.088215</v>
      </c>
      <c r="U40" s="21">
        <f t="shared" si="12"/>
        <v>2.8959442109803724</v>
      </c>
      <c r="V40" s="98">
        <f t="shared" si="13"/>
        <v>0.83965127284773744</v>
      </c>
      <c r="W40" s="115">
        <f t="shared" si="14"/>
        <v>0.11113261631766087</v>
      </c>
      <c r="X40" s="115">
        <f t="shared" si="15"/>
        <v>6.8803087653664025E-2</v>
      </c>
      <c r="Y40" s="115">
        <f t="shared" si="16"/>
        <v>4.2596539409695183E-2</v>
      </c>
      <c r="Z40" s="2"/>
    </row>
    <row r="41" spans="1:26" x14ac:dyDescent="0.2">
      <c r="A41" s="112">
        <v>0.68420000000000003</v>
      </c>
      <c r="B41" s="7">
        <f t="shared" si="20"/>
        <v>0.71765000000000001</v>
      </c>
      <c r="C41" s="7">
        <f t="shared" si="1"/>
        <v>0.5475099907815496</v>
      </c>
      <c r="D41" s="113">
        <f t="shared" si="2"/>
        <v>0.48021654375843653</v>
      </c>
      <c r="E41" s="114">
        <f t="shared" si="17"/>
        <v>1.7799942111895999</v>
      </c>
      <c r="F41" s="112">
        <f t="shared" si="3"/>
        <v>0.34992808977755063</v>
      </c>
      <c r="G41" s="112">
        <v>0.35</v>
      </c>
      <c r="H41" s="118">
        <f t="shared" si="4"/>
        <v>684.2</v>
      </c>
      <c r="I41" s="112">
        <f t="shared" si="0"/>
        <v>0.16804125783696724</v>
      </c>
      <c r="J41" s="115">
        <f t="shared" si="5"/>
        <v>1.2927733061872551</v>
      </c>
      <c r="K41" s="115">
        <f t="shared" si="6"/>
        <v>-2.4848155773775962</v>
      </c>
      <c r="L41" s="115">
        <f t="shared" si="7"/>
        <v>4.7760179020002314</v>
      </c>
      <c r="M41" s="124">
        <f t="shared" si="18"/>
        <v>716.87001611170763</v>
      </c>
      <c r="N41" s="112">
        <v>2.6000160881739487</v>
      </c>
      <c r="O41" s="116">
        <f t="shared" si="19"/>
        <v>0.34983936655101289</v>
      </c>
      <c r="P41" s="57"/>
      <c r="Q41" s="112">
        <f t="shared" si="8"/>
        <v>251.12589362885922</v>
      </c>
      <c r="R41" s="115">
        <f t="shared" si="9"/>
        <v>88126.825650890285</v>
      </c>
      <c r="S41" s="115">
        <f t="shared" si="10"/>
        <v>44225503.656708576</v>
      </c>
      <c r="T41" s="115">
        <f t="shared" si="11"/>
        <v>22194095376.108494</v>
      </c>
      <c r="U41" s="21">
        <f t="shared" si="12"/>
        <v>2.8554404159146256</v>
      </c>
      <c r="V41" s="98">
        <f t="shared" si="13"/>
        <v>0.99919881021461965</v>
      </c>
      <c r="W41" s="115">
        <f t="shared" si="14"/>
        <v>0.11714989958843679</v>
      </c>
      <c r="X41" s="115">
        <f t="shared" si="15"/>
        <v>6.7783420114205198E-2</v>
      </c>
      <c r="Y41" s="115">
        <f t="shared" si="16"/>
        <v>3.9219769359771131E-2</v>
      </c>
      <c r="Z41" s="2"/>
    </row>
    <row r="42" spans="1:26" x14ac:dyDescent="0.2">
      <c r="A42" s="112">
        <v>0.62329999999999997</v>
      </c>
      <c r="B42" s="7">
        <f t="shared" si="20"/>
        <v>0.65375000000000005</v>
      </c>
      <c r="C42" s="7">
        <f t="shared" si="1"/>
        <v>0.68200138213856498</v>
      </c>
      <c r="D42" s="113">
        <f t="shared" si="2"/>
        <v>0.61475568646005729</v>
      </c>
      <c r="E42" s="114">
        <f t="shared" si="17"/>
        <v>2.219903809767092</v>
      </c>
      <c r="F42" s="112">
        <f t="shared" si="3"/>
        <v>0.43990959857749218</v>
      </c>
      <c r="G42" s="112">
        <v>0.44</v>
      </c>
      <c r="H42" s="118">
        <f t="shared" si="4"/>
        <v>623.29999999999995</v>
      </c>
      <c r="I42" s="112">
        <f t="shared" si="0"/>
        <v>0.27043692725387447</v>
      </c>
      <c r="J42" s="115">
        <f t="shared" si="5"/>
        <v>1.4056464234010797</v>
      </c>
      <c r="K42" s="115">
        <f t="shared" si="6"/>
        <v>-2.5126524362532785</v>
      </c>
      <c r="L42" s="115">
        <f t="shared" si="7"/>
        <v>4.4914725071001005</v>
      </c>
      <c r="M42" s="124">
        <f t="shared" si="18"/>
        <v>653.04047347771632</v>
      </c>
      <c r="N42" s="112">
        <v>3.2709126891975266</v>
      </c>
      <c r="O42" s="116">
        <f t="shared" si="19"/>
        <v>0.44011036256171671</v>
      </c>
      <c r="P42" s="57"/>
      <c r="Q42" s="112">
        <f t="shared" si="8"/>
        <v>287.5909000700355</v>
      </c>
      <c r="R42" s="115">
        <f t="shared" si="9"/>
        <v>84370.623580323634</v>
      </c>
      <c r="S42" s="115">
        <f t="shared" si="10"/>
        <v>36949211.027941272</v>
      </c>
      <c r="T42" s="115">
        <f t="shared" si="11"/>
        <v>16181511261.293201</v>
      </c>
      <c r="U42" s="21">
        <f t="shared" si="12"/>
        <v>2.8149400983705211</v>
      </c>
      <c r="V42" s="98">
        <f t="shared" si="13"/>
        <v>1.2383191686938622</v>
      </c>
      <c r="W42" s="115">
        <f t="shared" si="14"/>
        <v>0.12737835517654919</v>
      </c>
      <c r="X42" s="115">
        <f t="shared" si="15"/>
        <v>6.8542783310817895E-2</v>
      </c>
      <c r="Y42" s="115">
        <f t="shared" si="16"/>
        <v>3.6883135580468497E-2</v>
      </c>
      <c r="Z42" s="2"/>
    </row>
    <row r="43" spans="1:26" x14ac:dyDescent="0.2">
      <c r="A43" s="112">
        <v>0.56779999999999997</v>
      </c>
      <c r="B43" s="7">
        <f t="shared" si="20"/>
        <v>0.59555000000000002</v>
      </c>
      <c r="C43" s="7">
        <f t="shared" si="1"/>
        <v>0.81654524582505783</v>
      </c>
      <c r="D43" s="113">
        <f t="shared" si="2"/>
        <v>0.74927331398181141</v>
      </c>
      <c r="E43" s="114">
        <f t="shared" si="17"/>
        <v>2.7497949171445257</v>
      </c>
      <c r="F43" s="112">
        <f t="shared" si="3"/>
        <v>0.52989110737743383</v>
      </c>
      <c r="G43" s="112">
        <v>0.53</v>
      </c>
      <c r="H43" s="118">
        <f t="shared" si="4"/>
        <v>567.79999999999995</v>
      </c>
      <c r="I43" s="112">
        <f t="shared" si="0"/>
        <v>0.39703326607418171</v>
      </c>
      <c r="J43" s="115">
        <f t="shared" si="5"/>
        <v>1.447922447373055</v>
      </c>
      <c r="K43" s="115">
        <f t="shared" si="6"/>
        <v>-2.3934515247899522</v>
      </c>
      <c r="L43" s="115">
        <f t="shared" si="7"/>
        <v>3.9564344153325917</v>
      </c>
      <c r="M43" s="124">
        <f t="shared" si="18"/>
        <v>594.90313497240879</v>
      </c>
      <c r="N43" s="112">
        <v>3.9384264198935055</v>
      </c>
      <c r="O43" s="116">
        <f t="shared" si="19"/>
        <v>0.52992618399949598</v>
      </c>
      <c r="P43" s="57"/>
      <c r="Q43" s="112">
        <f t="shared" si="8"/>
        <v>315.57664899863073</v>
      </c>
      <c r="R43" s="115">
        <f t="shared" si="9"/>
        <v>76411.319702093097</v>
      </c>
      <c r="S43" s="115">
        <f t="shared" si="10"/>
        <v>29016380.328149516</v>
      </c>
      <c r="T43" s="115">
        <f t="shared" si="11"/>
        <v>11018659678.047144</v>
      </c>
      <c r="U43" s="21">
        <f t="shared" si="12"/>
        <v>2.7744462575409181</v>
      </c>
      <c r="V43" s="98">
        <f t="shared" si="13"/>
        <v>1.4701543997675341</v>
      </c>
      <c r="W43" s="115">
        <f t="shared" si="14"/>
        <v>0.13120936865711197</v>
      </c>
      <c r="X43" s="115">
        <f t="shared" si="15"/>
        <v>6.5291095123865078E-2</v>
      </c>
      <c r="Y43" s="115">
        <f t="shared" si="16"/>
        <v>3.2489502434950808E-2</v>
      </c>
      <c r="Z43" s="2"/>
    </row>
    <row r="44" spans="1:26" x14ac:dyDescent="0.2">
      <c r="A44" s="112">
        <v>0.51719999999999999</v>
      </c>
      <c r="B44" s="7">
        <f t="shared" si="20"/>
        <v>0.54249999999999998</v>
      </c>
      <c r="C44" s="7">
        <f t="shared" si="1"/>
        <v>0.95120581973919505</v>
      </c>
      <c r="D44" s="113">
        <f t="shared" si="2"/>
        <v>0.88387553278212638</v>
      </c>
      <c r="E44" s="114">
        <f t="shared" si="17"/>
        <v>3.3096798607886067</v>
      </c>
      <c r="F44" s="112">
        <f t="shared" si="3"/>
        <v>0.55988494364408103</v>
      </c>
      <c r="G44" s="112">
        <v>0.56000000000000005</v>
      </c>
      <c r="H44" s="118">
        <f t="shared" si="4"/>
        <v>517.20000000000005</v>
      </c>
      <c r="I44" s="112">
        <f t="shared" si="0"/>
        <v>0.49486860286010292</v>
      </c>
      <c r="J44" s="115">
        <f t="shared" si="5"/>
        <v>1.2908744987297573</v>
      </c>
      <c r="K44" s="115">
        <f t="shared" si="6"/>
        <v>-1.9600928196925307</v>
      </c>
      <c r="L44" s="115">
        <f t="shared" si="7"/>
        <v>2.9762489425507854</v>
      </c>
      <c r="M44" s="124">
        <f t="shared" si="18"/>
        <v>541.90973418088743</v>
      </c>
      <c r="N44" s="112">
        <v>4.1577495726483162</v>
      </c>
      <c r="O44" s="116">
        <f t="shared" si="19"/>
        <v>0.55943672171451519</v>
      </c>
      <c r="P44" s="57"/>
      <c r="Q44" s="112">
        <f t="shared" si="8"/>
        <v>303.73758192691395</v>
      </c>
      <c r="R44" s="115">
        <f t="shared" si="9"/>
        <v>59754.220314963553</v>
      </c>
      <c r="S44" s="115">
        <f t="shared" si="10"/>
        <v>19521063.837752983</v>
      </c>
      <c r="T44" s="115">
        <f t="shared" si="11"/>
        <v>6377322494.528471</v>
      </c>
      <c r="U44" s="21">
        <f t="shared" si="12"/>
        <v>2.7339269521990972</v>
      </c>
      <c r="V44" s="98">
        <f t="shared" si="13"/>
        <v>1.5306845375590257</v>
      </c>
      <c r="W44" s="115">
        <f t="shared" si="14"/>
        <v>0.11697783144476549</v>
      </c>
      <c r="X44" s="115">
        <f t="shared" si="15"/>
        <v>5.3469479292412789E-2</v>
      </c>
      <c r="Y44" s="115">
        <f t="shared" si="16"/>
        <v>2.4440401916252939E-2</v>
      </c>
      <c r="Z44" s="2"/>
    </row>
    <row r="45" spans="1:26" x14ac:dyDescent="0.2">
      <c r="A45" s="112">
        <v>0.47110000000000002</v>
      </c>
      <c r="B45" s="7">
        <f t="shared" si="20"/>
        <v>0.49414999999999998</v>
      </c>
      <c r="C45" s="7">
        <f t="shared" si="1"/>
        <v>1.0858947628815283</v>
      </c>
      <c r="D45" s="113">
        <f t="shared" si="2"/>
        <v>1.0185502913103617</v>
      </c>
      <c r="E45" s="114">
        <f t="shared" si="17"/>
        <v>3.7995791864771773</v>
      </c>
      <c r="F45" s="112">
        <f t="shared" si="3"/>
        <v>0.48989932568857086</v>
      </c>
      <c r="G45" s="112">
        <v>0.49</v>
      </c>
      <c r="H45" s="118">
        <f t="shared" si="4"/>
        <v>471.1</v>
      </c>
      <c r="I45" s="112">
        <f t="shared" si="0"/>
        <v>0.49898710089284359</v>
      </c>
      <c r="J45" s="115">
        <f t="shared" si="5"/>
        <v>0.93803849390324578</v>
      </c>
      <c r="K45" s="115">
        <f t="shared" si="6"/>
        <v>-1.2980086009507756</v>
      </c>
      <c r="L45" s="115">
        <f t="shared" si="7"/>
        <v>1.7961164057687082</v>
      </c>
      <c r="M45" s="124">
        <f t="shared" si="18"/>
        <v>493.61211492425906</v>
      </c>
      <c r="N45" s="112">
        <v>3.6372646058323221</v>
      </c>
      <c r="O45" s="116">
        <f t="shared" si="19"/>
        <v>0.48940402771756542</v>
      </c>
      <c r="P45" s="57"/>
      <c r="Q45" s="112">
        <f t="shared" si="8"/>
        <v>242.08375178900729</v>
      </c>
      <c r="R45" s="115">
        <f t="shared" si="9"/>
        <v>37953.853188790905</v>
      </c>
      <c r="S45" s="115">
        <f t="shared" si="10"/>
        <v>10564048.567468803</v>
      </c>
      <c r="T45" s="115">
        <f t="shared" si="11"/>
        <v>2940389782.8428869</v>
      </c>
      <c r="U45" s="21">
        <f t="shared" si="12"/>
        <v>2.6933858102232944</v>
      </c>
      <c r="V45" s="98">
        <f t="shared" si="13"/>
        <v>1.319487892247557</v>
      </c>
      <c r="W45" s="115">
        <f t="shared" si="14"/>
        <v>8.5004164956772557E-2</v>
      </c>
      <c r="X45" s="115">
        <f t="shared" si="15"/>
        <v>3.540844765749309E-2</v>
      </c>
      <c r="Y45" s="115">
        <f t="shared" si="16"/>
        <v>1.4749373353070474E-2</v>
      </c>
      <c r="Z45" s="2"/>
    </row>
    <row r="46" spans="1:26" x14ac:dyDescent="0.2">
      <c r="A46" s="112">
        <v>0.42919999999999997</v>
      </c>
      <c r="B46" s="7">
        <f t="shared" si="20"/>
        <v>0.45014999999999999</v>
      </c>
      <c r="C46" s="7">
        <f t="shared" si="1"/>
        <v>1.2202780187929276</v>
      </c>
      <c r="D46" s="113">
        <f t="shared" si="2"/>
        <v>1.153086390837228</v>
      </c>
      <c r="E46" s="114">
        <f t="shared" si="17"/>
        <v>4.1894990579435909</v>
      </c>
      <c r="F46" s="112">
        <f t="shared" si="3"/>
        <v>0.38991987146641355</v>
      </c>
      <c r="G46" s="112">
        <v>0.39</v>
      </c>
      <c r="H46" s="118">
        <f t="shared" si="4"/>
        <v>429.2</v>
      </c>
      <c r="I46" s="112">
        <f t="shared" si="0"/>
        <v>0.44961129730492261</v>
      </c>
      <c r="J46" s="115">
        <f t="shared" si="5"/>
        <v>0.60848150213652041</v>
      </c>
      <c r="K46" s="115">
        <f t="shared" si="6"/>
        <v>-0.76012214627765262</v>
      </c>
      <c r="L46" s="115">
        <f t="shared" si="7"/>
        <v>0.94955339682965711</v>
      </c>
      <c r="M46" s="124">
        <f t="shared" si="18"/>
        <v>449.66222878956603</v>
      </c>
      <c r="N46" s="112">
        <v>2.9015510066484245</v>
      </c>
      <c r="O46" s="116">
        <f t="shared" si="19"/>
        <v>0.39041172506522853</v>
      </c>
      <c r="P46" s="57"/>
      <c r="Q46" s="112">
        <f t="shared" si="8"/>
        <v>175.52243014060605</v>
      </c>
      <c r="R46" s="115">
        <f t="shared" si="9"/>
        <v>21412.41194339512</v>
      </c>
      <c r="S46" s="115">
        <f t="shared" si="10"/>
        <v>5017769.4222348006</v>
      </c>
      <c r="T46" s="115">
        <f t="shared" si="11"/>
        <v>1175860526.187989</v>
      </c>
      <c r="U46" s="21">
        <f t="shared" si="12"/>
        <v>2.6528864087660735</v>
      </c>
      <c r="V46" s="98">
        <f t="shared" si="13"/>
        <v>1.0344131275210628</v>
      </c>
      <c r="W46" s="115">
        <f t="shared" si="14"/>
        <v>5.514002071016582E-2</v>
      </c>
      <c r="X46" s="115">
        <f t="shared" si="15"/>
        <v>2.0735413625194005E-2</v>
      </c>
      <c r="Y46" s="115">
        <f t="shared" si="16"/>
        <v>7.7975556169606712E-3</v>
      </c>
      <c r="Z46" s="2"/>
    </row>
    <row r="47" spans="1:26" x14ac:dyDescent="0.2">
      <c r="A47" s="112">
        <v>0.39100000000000001</v>
      </c>
      <c r="B47" s="7">
        <f t="shared" si="20"/>
        <v>0.41010000000000002</v>
      </c>
      <c r="C47" s="7">
        <f t="shared" si="1"/>
        <v>1.3547594873547346</v>
      </c>
      <c r="D47" s="113">
        <f t="shared" si="2"/>
        <v>1.2875187530738312</v>
      </c>
      <c r="E47" s="114">
        <f t="shared" si="17"/>
        <v>4.5794189294100045</v>
      </c>
      <c r="F47" s="112">
        <f t="shared" si="3"/>
        <v>0.38991987146641355</v>
      </c>
      <c r="G47" s="112">
        <v>0.39</v>
      </c>
      <c r="H47" s="118">
        <f t="shared" si="4"/>
        <v>391</v>
      </c>
      <c r="I47" s="112">
        <f t="shared" si="0"/>
        <v>0.50202914670914534</v>
      </c>
      <c r="J47" s="115">
        <f t="shared" si="5"/>
        <v>0.48456618719820149</v>
      </c>
      <c r="K47" s="115">
        <f t="shared" si="6"/>
        <v>-0.54018432116604609</v>
      </c>
      <c r="L47" s="115">
        <f t="shared" si="7"/>
        <v>0.60218626173820888</v>
      </c>
      <c r="M47" s="124">
        <f t="shared" si="18"/>
        <v>409.65497677924037</v>
      </c>
      <c r="N47" s="112">
        <v>2.899431985955808</v>
      </c>
      <c r="O47" s="116">
        <f t="shared" si="19"/>
        <v>0.39012660496147789</v>
      </c>
      <c r="P47" s="57"/>
      <c r="Q47" s="112">
        <f t="shared" si="8"/>
        <v>159.90613928837621</v>
      </c>
      <c r="R47" s="115">
        <f t="shared" si="9"/>
        <v>14718.82335561215</v>
      </c>
      <c r="S47" s="115">
        <f t="shared" si="10"/>
        <v>2859709.7464307933</v>
      </c>
      <c r="T47" s="115">
        <f t="shared" si="11"/>
        <v>555610977.60665095</v>
      </c>
      <c r="U47" s="21">
        <f t="shared" si="12"/>
        <v>2.6124182353448897</v>
      </c>
      <c r="V47" s="98">
        <f t="shared" si="13"/>
        <v>1.0186337825421943</v>
      </c>
      <c r="W47" s="115">
        <f t="shared" si="14"/>
        <v>4.3910931562813803E-2</v>
      </c>
      <c r="X47" s="115">
        <f t="shared" si="15"/>
        <v>1.4735717658108039E-2</v>
      </c>
      <c r="Y47" s="115">
        <f t="shared" si="16"/>
        <v>4.9450414093096659E-3</v>
      </c>
      <c r="Z47" s="2"/>
    </row>
    <row r="48" spans="1:26" x14ac:dyDescent="0.2">
      <c r="A48" s="112">
        <v>0.35610000000000003</v>
      </c>
      <c r="B48" s="7">
        <f t="shared" si="20"/>
        <v>0.37355000000000005</v>
      </c>
      <c r="C48" s="7">
        <f t="shared" si="1"/>
        <v>1.4896456591863865</v>
      </c>
      <c r="D48" s="113">
        <f t="shared" si="2"/>
        <v>1.4222025732705605</v>
      </c>
      <c r="E48" s="114">
        <f t="shared" si="17"/>
        <v>5.2492812726984583</v>
      </c>
      <c r="F48" s="112">
        <f t="shared" si="3"/>
        <v>0.66986234328845407</v>
      </c>
      <c r="G48" s="112">
        <v>0.67</v>
      </c>
      <c r="H48" s="118">
        <f t="shared" si="4"/>
        <v>356.1</v>
      </c>
      <c r="I48" s="112">
        <f t="shared" si="0"/>
        <v>0.95267994836188696</v>
      </c>
      <c r="J48" s="115">
        <f t="shared" si="5"/>
        <v>0.64346106732099795</v>
      </c>
      <c r="K48" s="115">
        <f t="shared" si="6"/>
        <v>-0.63065323862405365</v>
      </c>
      <c r="L48" s="115">
        <f t="shared" si="7"/>
        <v>0.61810034450553419</v>
      </c>
      <c r="M48" s="124">
        <f t="shared" si="18"/>
        <v>373.14219809611461</v>
      </c>
      <c r="N48" s="112">
        <v>4.9661305839748566</v>
      </c>
      <c r="O48" s="116">
        <f t="shared" si="19"/>
        <v>0.66820662595497826</v>
      </c>
      <c r="P48" s="57"/>
      <c r="Q48" s="112">
        <f t="shared" si="8"/>
        <v>250.22707833540207</v>
      </c>
      <c r="R48" s="115">
        <f t="shared" si="9"/>
        <v>16667.302988742489</v>
      </c>
      <c r="S48" s="115">
        <f t="shared" si="10"/>
        <v>2629088.5476237047</v>
      </c>
      <c r="T48" s="115">
        <f t="shared" si="11"/>
        <v>414710562.10562259</v>
      </c>
      <c r="U48" s="21">
        <f t="shared" si="12"/>
        <v>2.5718743655350602</v>
      </c>
      <c r="V48" s="98">
        <f t="shared" si="13"/>
        <v>1.7228017891408216</v>
      </c>
      <c r="W48" s="115">
        <f t="shared" si="14"/>
        <v>5.830983596655797E-2</v>
      </c>
      <c r="X48" s="115">
        <f t="shared" si="15"/>
        <v>1.7203624208261568E-2</v>
      </c>
      <c r="Y48" s="115">
        <f t="shared" si="16"/>
        <v>5.0757248926034705E-3</v>
      </c>
      <c r="Z48" s="2"/>
    </row>
    <row r="49" spans="1:26" x14ac:dyDescent="0.2">
      <c r="A49" s="112">
        <v>0.32439999999999997</v>
      </c>
      <c r="B49" s="7">
        <f t="shared" si="20"/>
        <v>0.34025</v>
      </c>
      <c r="C49" s="7">
        <f t="shared" si="1"/>
        <v>1.6241542753321765</v>
      </c>
      <c r="D49" s="113">
        <f>(C48+C49)/2</f>
        <v>1.5568999672592816</v>
      </c>
      <c r="E49" s="114">
        <f t="shared" si="17"/>
        <v>6.7289771951863866</v>
      </c>
      <c r="F49" s="112">
        <f t="shared" si="3"/>
        <v>1.4796959224879283</v>
      </c>
      <c r="G49" s="112">
        <v>1.48</v>
      </c>
      <c r="H49" s="118">
        <f t="shared" si="4"/>
        <v>324.39999999999998</v>
      </c>
      <c r="I49" s="112">
        <f t="shared" si="0"/>
        <v>2.3037385332751481</v>
      </c>
      <c r="J49" s="115">
        <f t="shared" si="5"/>
        <v>1.057535428686543</v>
      </c>
      <c r="K49" s="115">
        <f t="shared" si="6"/>
        <v>-0.89403835332097259</v>
      </c>
      <c r="L49" s="115">
        <f t="shared" si="7"/>
        <v>0.75581825017589355</v>
      </c>
      <c r="M49" s="124">
        <f t="shared" si="18"/>
        <v>339.88062610275392</v>
      </c>
      <c r="N49" s="112">
        <v>11.000751958403381</v>
      </c>
      <c r="O49" s="116">
        <f t="shared" si="19"/>
        <v>1.4801816474203207</v>
      </c>
      <c r="P49" s="57"/>
      <c r="Q49" s="112">
        <f t="shared" si="8"/>
        <v>503.46653762651761</v>
      </c>
      <c r="R49" s="115">
        <f t="shared" si="9"/>
        <v>22913.294099718514</v>
      </c>
      <c r="S49" s="115">
        <f t="shared" si="10"/>
        <v>2851314.0602794359</v>
      </c>
      <c r="T49" s="115">
        <f t="shared" si="11"/>
        <v>354815498.59071022</v>
      </c>
      <c r="U49" s="21">
        <f t="shared" si="12"/>
        <v>2.5313264096066859</v>
      </c>
      <c r="V49" s="98">
        <f t="shared" si="13"/>
        <v>3.7455933667810202</v>
      </c>
      <c r="W49" s="115">
        <f t="shared" si="14"/>
        <v>9.5832864655312239E-2</v>
      </c>
      <c r="X49" s="115">
        <f t="shared" si="15"/>
        <v>2.4388521165552582E-2</v>
      </c>
      <c r="Y49" s="115">
        <f t="shared" si="16"/>
        <v>6.2066386806025131E-3</v>
      </c>
      <c r="Z49" s="2"/>
    </row>
    <row r="50" spans="1:26" x14ac:dyDescent="0.2">
      <c r="A50" s="112">
        <v>0.29549999999999998</v>
      </c>
      <c r="B50" s="7">
        <f t="shared" si="20"/>
        <v>0.30994999999999995</v>
      </c>
      <c r="C50" s="7">
        <f t="shared" si="1"/>
        <v>1.7587699644845547</v>
      </c>
      <c r="D50" s="113">
        <f>(C49+C50)/2</f>
        <v>1.6914621199083655</v>
      </c>
      <c r="E50" s="114">
        <f t="shared" si="17"/>
        <v>9.658375203895595</v>
      </c>
      <c r="F50" s="112">
        <f t="shared" si="3"/>
        <v>2.9293980087092093</v>
      </c>
      <c r="G50" s="112">
        <v>2.93</v>
      </c>
      <c r="H50" s="118">
        <f t="shared" si="4"/>
        <v>295.5</v>
      </c>
      <c r="I50" s="112">
        <f t="shared" si="0"/>
        <v>4.954965765866624</v>
      </c>
      <c r="J50" s="115">
        <f t="shared" si="5"/>
        <v>1.4801885616392922</v>
      </c>
      <c r="K50" s="115">
        <f t="shared" si="6"/>
        <v>-1.0521711142185202</v>
      </c>
      <c r="L50" s="115">
        <f t="shared" si="7"/>
        <v>0.74792096242777428</v>
      </c>
      <c r="M50" s="124">
        <f t="shared" si="18"/>
        <v>309.61298422385323</v>
      </c>
      <c r="N50" s="112">
        <v>21.761193120612248</v>
      </c>
      <c r="O50" s="116">
        <f t="shared" si="19"/>
        <v>2.9280288115663082</v>
      </c>
      <c r="P50" s="57"/>
      <c r="Q50" s="112">
        <f t="shared" si="8"/>
        <v>907.96691279941922</v>
      </c>
      <c r="R50" s="115">
        <f t="shared" si="9"/>
        <v>25960.928643369483</v>
      </c>
      <c r="S50" s="115">
        <f t="shared" si="10"/>
        <v>2443943.4026330723</v>
      </c>
      <c r="T50" s="115">
        <f t="shared" si="11"/>
        <v>230071097.8919166</v>
      </c>
      <c r="U50" s="21">
        <f t="shared" si="12"/>
        <v>2.4908191653781961</v>
      </c>
      <c r="V50" s="98">
        <f t="shared" si="13"/>
        <v>7.2966007031136222</v>
      </c>
      <c r="W50" s="115">
        <f t="shared" si="14"/>
        <v>0.13413329354657946</v>
      </c>
      <c r="X50" s="115">
        <f t="shared" si="15"/>
        <v>2.8702233403726091E-2</v>
      </c>
      <c r="Y50" s="115">
        <f t="shared" si="16"/>
        <v>6.1417876246801359E-3</v>
      </c>
      <c r="Z50" s="2"/>
    </row>
    <row r="51" spans="1:26" x14ac:dyDescent="0.2">
      <c r="A51" s="112">
        <v>0.26919999999999999</v>
      </c>
      <c r="B51" s="7">
        <f t="shared" si="20"/>
        <v>0.28234999999999999</v>
      </c>
      <c r="C51" s="7">
        <f t="shared" si="1"/>
        <v>1.8932496849391323</v>
      </c>
      <c r="D51" s="113">
        <f t="shared" ref="D51:D114" si="21">(C50+C51)/2</f>
        <v>1.8260098247118435</v>
      </c>
      <c r="E51" s="114">
        <f t="shared" si="17"/>
        <v>14.617356133314598</v>
      </c>
      <c r="F51" s="112">
        <f t="shared" si="3"/>
        <v>4.9589809294190026</v>
      </c>
      <c r="G51" s="112">
        <v>4.96</v>
      </c>
      <c r="H51" s="118">
        <f t="shared" si="4"/>
        <v>269.2</v>
      </c>
      <c r="I51" s="112">
        <f t="shared" si="0"/>
        <v>9.0551478976777684</v>
      </c>
      <c r="J51" s="115">
        <f t="shared" si="5"/>
        <v>1.6469174455301543</v>
      </c>
      <c r="K51" s="115">
        <f t="shared" si="6"/>
        <v>-0.94909902205713226</v>
      </c>
      <c r="L51" s="115">
        <f t="shared" si="7"/>
        <v>0.54695452775402142</v>
      </c>
      <c r="M51" s="124">
        <f t="shared" si="18"/>
        <v>282.04361364866958</v>
      </c>
      <c r="N51" s="112">
        <v>36.875306645911486</v>
      </c>
      <c r="O51" s="116">
        <f t="shared" si="19"/>
        <v>4.9616746515750618</v>
      </c>
      <c r="P51" s="57"/>
      <c r="Q51" s="112">
        <f t="shared" si="8"/>
        <v>1400.1682654214553</v>
      </c>
      <c r="R51" s="115">
        <f t="shared" si="9"/>
        <v>21955.774887651762</v>
      </c>
      <c r="S51" s="115">
        <f t="shared" si="10"/>
        <v>1460921.6829158952</v>
      </c>
      <c r="T51" s="115">
        <f t="shared" si="11"/>
        <v>97208692.224940225</v>
      </c>
      <c r="U51" s="21">
        <f t="shared" si="12"/>
        <v>2.4503162703846066</v>
      </c>
      <c r="V51" s="98">
        <f t="shared" si="13"/>
        <v>12.15107165588236</v>
      </c>
      <c r="W51" s="115">
        <f t="shared" si="14"/>
        <v>0.14924210799442231</v>
      </c>
      <c r="X51" s="115">
        <f t="shared" si="15"/>
        <v>2.5890524161143767E-2</v>
      </c>
      <c r="Y51" s="115">
        <f t="shared" si="16"/>
        <v>4.4914886981080515E-3</v>
      </c>
      <c r="Z51" s="2"/>
    </row>
    <row r="52" spans="1:26" x14ac:dyDescent="0.2">
      <c r="A52" s="112">
        <v>0.2452</v>
      </c>
      <c r="B52" s="7">
        <f t="shared" si="20"/>
        <v>0.25719999999999998</v>
      </c>
      <c r="C52" s="7">
        <f t="shared" si="1"/>
        <v>2.0279691158586681</v>
      </c>
      <c r="D52" s="113">
        <f t="shared" si="21"/>
        <v>1.9606094003989001</v>
      </c>
      <c r="E52" s="114">
        <f t="shared" si="17"/>
        <v>21.895860400687649</v>
      </c>
      <c r="F52" s="112">
        <f t="shared" si="3"/>
        <v>7.2785042673730524</v>
      </c>
      <c r="G52" s="112">
        <v>7.28</v>
      </c>
      <c r="H52" s="118">
        <f t="shared" si="4"/>
        <v>245.2</v>
      </c>
      <c r="I52" s="112">
        <f t="shared" si="0"/>
        <v>14.270303887455116</v>
      </c>
      <c r="J52" s="115">
        <f t="shared" si="5"/>
        <v>1.4199546944617485</v>
      </c>
      <c r="K52" s="115">
        <f t="shared" si="6"/>
        <v>-0.6271777768028608</v>
      </c>
      <c r="L52" s="115">
        <f t="shared" si="7"/>
        <v>0.27701726347296179</v>
      </c>
      <c r="M52" s="124">
        <f t="shared" si="18"/>
        <v>256.91990969950149</v>
      </c>
      <c r="N52" s="112">
        <v>54.027130442083731</v>
      </c>
      <c r="O52" s="116">
        <f t="shared" si="19"/>
        <v>7.2695000528639033</v>
      </c>
      <c r="P52" s="57"/>
      <c r="Q52" s="112">
        <f t="shared" si="8"/>
        <v>1872.0312975683489</v>
      </c>
      <c r="R52" s="115">
        <f t="shared" si="9"/>
        <v>12468.611806649533</v>
      </c>
      <c r="S52" s="115">
        <f t="shared" si="10"/>
        <v>516066.99592105317</v>
      </c>
      <c r="T52" s="115">
        <f t="shared" si="11"/>
        <v>21359646.800211437</v>
      </c>
      <c r="U52" s="21">
        <f t="shared" si="12"/>
        <v>2.4097977606991581</v>
      </c>
      <c r="V52" s="98">
        <f t="shared" si="13"/>
        <v>17.539723284754849</v>
      </c>
      <c r="W52" s="115">
        <f t="shared" si="14"/>
        <v>0.1286749572258189</v>
      </c>
      <c r="X52" s="115">
        <f t="shared" si="15"/>
        <v>1.7108816895050467E-2</v>
      </c>
      <c r="Y52" s="115">
        <f t="shared" si="16"/>
        <v>2.2748141663235075E-3</v>
      </c>
      <c r="Z52" s="2"/>
    </row>
    <row r="53" spans="1:26" x14ac:dyDescent="0.2">
      <c r="A53" s="112">
        <v>0.22340000000000002</v>
      </c>
      <c r="B53" s="7">
        <f t="shared" si="20"/>
        <v>0.23430000000000001</v>
      </c>
      <c r="C53" s="7">
        <f t="shared" si="1"/>
        <v>2.1622989090661346</v>
      </c>
      <c r="D53" s="113">
        <f t="shared" si="21"/>
        <v>2.0951340124624016</v>
      </c>
      <c r="E53" s="114">
        <f t="shared" si="17"/>
        <v>31.363914715525951</v>
      </c>
      <c r="F53" s="112">
        <f t="shared" si="3"/>
        <v>9.4680543148382998</v>
      </c>
      <c r="G53" s="112">
        <v>9.4700000000000006</v>
      </c>
      <c r="H53" s="118">
        <f t="shared" si="4"/>
        <v>223.4</v>
      </c>
      <c r="I53" s="112">
        <f t="shared" si="0"/>
        <v>19.836842626859124</v>
      </c>
      <c r="J53" s="115">
        <f t="shared" si="5"/>
        <v>0.89330813143772847</v>
      </c>
      <c r="K53" s="115">
        <f t="shared" si="6"/>
        <v>-0.27439207284794881</v>
      </c>
      <c r="L53" s="115">
        <f t="shared" si="7"/>
        <v>8.428335866664223E-2</v>
      </c>
      <c r="M53" s="124">
        <f t="shared" si="18"/>
        <v>234.04632020179247</v>
      </c>
      <c r="N53" s="112">
        <v>70.483651383392683</v>
      </c>
      <c r="O53" s="116">
        <f t="shared" si="19"/>
        <v>9.4837705290840617</v>
      </c>
      <c r="P53" s="57"/>
      <c r="Q53" s="112">
        <f t="shared" si="8"/>
        <v>2218.365125966614</v>
      </c>
      <c r="R53" s="115">
        <f t="shared" si="9"/>
        <v>3236.6909366996788</v>
      </c>
      <c r="S53" s="115">
        <f t="shared" si="10"/>
        <v>59844.118915687046</v>
      </c>
      <c r="T53" s="115">
        <f t="shared" si="11"/>
        <v>1106475.2980235475</v>
      </c>
      <c r="U53" s="21">
        <f t="shared" si="12"/>
        <v>2.3693018173129836</v>
      </c>
      <c r="V53" s="98">
        <f t="shared" si="13"/>
        <v>22.432678294564418</v>
      </c>
      <c r="W53" s="115">
        <f t="shared" si="14"/>
        <v>8.0950741633203344E-2</v>
      </c>
      <c r="X53" s="115">
        <f t="shared" si="15"/>
        <v>7.4851563710373629E-3</v>
      </c>
      <c r="Y53" s="115">
        <f t="shared" si="16"/>
        <v>6.9211924151045144E-4</v>
      </c>
      <c r="Z53" s="2"/>
    </row>
    <row r="54" spans="1:26" x14ac:dyDescent="0.2">
      <c r="A54" s="112">
        <v>0.20349999999999999</v>
      </c>
      <c r="B54" s="7">
        <f t="shared" si="20"/>
        <v>0.21345</v>
      </c>
      <c r="C54" s="7">
        <f t="shared" si="1"/>
        <v>2.29689930039584</v>
      </c>
      <c r="D54" s="113">
        <f t="shared" si="21"/>
        <v>2.2295991047309873</v>
      </c>
      <c r="E54" s="114">
        <f t="shared" si="17"/>
        <v>42.461634134185417</v>
      </c>
      <c r="F54" s="112">
        <f t="shared" si="3"/>
        <v>11.097719418659462</v>
      </c>
      <c r="G54" s="112">
        <v>11.1</v>
      </c>
      <c r="H54" s="118">
        <f t="shared" si="4"/>
        <v>203.5</v>
      </c>
      <c r="I54" s="112">
        <f t="shared" si="0"/>
        <v>24.74346528039883</v>
      </c>
      <c r="J54" s="115">
        <f t="shared" si="5"/>
        <v>0.33098840145851505</v>
      </c>
      <c r="K54" s="115">
        <f t="shared" si="6"/>
        <v>-5.7161325756430716E-2</v>
      </c>
      <c r="L54" s="115">
        <f t="shared" si="7"/>
        <v>9.8716968565507775E-3</v>
      </c>
      <c r="M54" s="124">
        <f t="shared" si="18"/>
        <v>213.21796359594097</v>
      </c>
      <c r="N54" s="112">
        <v>82.44938450049122</v>
      </c>
      <c r="O54" s="116">
        <f t="shared" si="19"/>
        <v>11.093793064346222</v>
      </c>
      <c r="P54" s="57"/>
      <c r="Q54" s="112">
        <f t="shared" si="8"/>
        <v>2368.8082099128619</v>
      </c>
      <c r="R54" s="115">
        <f t="shared" si="9"/>
        <v>61.847029307581188</v>
      </c>
      <c r="S54" s="115">
        <f t="shared" si="10"/>
        <v>-146.00287100267272</v>
      </c>
      <c r="T54" s="115">
        <f t="shared" si="11"/>
        <v>344.67036783624593</v>
      </c>
      <c r="U54" s="21">
        <f t="shared" si="12"/>
        <v>2.3288237911704144</v>
      </c>
      <c r="V54" s="98">
        <f t="shared" si="13"/>
        <v>25.844633009908055</v>
      </c>
      <c r="W54" s="115">
        <f t="shared" si="14"/>
        <v>2.9993857244904699E-2</v>
      </c>
      <c r="X54" s="115">
        <f t="shared" si="15"/>
        <v>1.559306933403274E-3</v>
      </c>
      <c r="Y54" s="115">
        <f t="shared" si="16"/>
        <v>8.1064535738315888E-5</v>
      </c>
      <c r="Z54" s="2"/>
    </row>
    <row r="55" spans="1:26" x14ac:dyDescent="0.2">
      <c r="A55" s="112">
        <v>0.18540000000000001</v>
      </c>
      <c r="B55" s="7">
        <f t="shared" si="20"/>
        <v>0.19445000000000001</v>
      </c>
      <c r="C55" s="7">
        <f t="shared" si="1"/>
        <v>2.4312868509239185</v>
      </c>
      <c r="D55" s="113">
        <f t="shared" si="21"/>
        <v>2.3640930756598793</v>
      </c>
      <c r="E55" s="114">
        <f t="shared" si="17"/>
        <v>54.259209732399981</v>
      </c>
      <c r="F55" s="112">
        <f t="shared" si="3"/>
        <v>11.797575598214564</v>
      </c>
      <c r="G55" s="112">
        <v>11.8</v>
      </c>
      <c r="H55" s="118">
        <f t="shared" si="4"/>
        <v>185.4</v>
      </c>
      <c r="I55" s="112">
        <f t="shared" si="0"/>
        <v>27.890566781313009</v>
      </c>
      <c r="J55" s="115">
        <f t="shared" si="5"/>
        <v>1.7219917940938554E-2</v>
      </c>
      <c r="K55" s="115">
        <f t="shared" si="6"/>
        <v>-6.5788537477428992E-4</v>
      </c>
      <c r="L55" s="115">
        <f t="shared" si="7"/>
        <v>2.5134449991363772E-5</v>
      </c>
      <c r="M55" s="124">
        <f t="shared" si="18"/>
        <v>194.23928541878445</v>
      </c>
      <c r="N55" s="112">
        <v>87.787712119580732</v>
      </c>
      <c r="O55" s="116">
        <f t="shared" si="19"/>
        <v>11.81207983233914</v>
      </c>
      <c r="P55" s="57"/>
      <c r="Q55" s="112">
        <f t="shared" si="8"/>
        <v>2294.0385750728224</v>
      </c>
      <c r="R55" s="115">
        <f t="shared" si="9"/>
        <v>5382.9967473830411</v>
      </c>
      <c r="S55" s="115">
        <f t="shared" si="10"/>
        <v>-114984.62987949033</v>
      </c>
      <c r="T55" s="115">
        <f t="shared" si="11"/>
        <v>2456153.2783669303</v>
      </c>
      <c r="U55" s="21">
        <f t="shared" si="12"/>
        <v>2.2883370716848583</v>
      </c>
      <c r="V55" s="98">
        <f t="shared" si="13"/>
        <v>26.996829597399056</v>
      </c>
      <c r="W55" s="115">
        <f t="shared" si="14"/>
        <v>1.5604527476298924E-3</v>
      </c>
      <c r="X55" s="115">
        <f t="shared" si="15"/>
        <v>1.7946491140559233E-5</v>
      </c>
      <c r="Y55" s="115">
        <f t="shared" si="16"/>
        <v>2.0639942141622671E-7</v>
      </c>
      <c r="Z55" s="2"/>
    </row>
    <row r="56" spans="1:26" x14ac:dyDescent="0.2">
      <c r="A56" s="112">
        <v>0.16889999999999999</v>
      </c>
      <c r="B56" s="7">
        <f t="shared" si="20"/>
        <v>0.17715</v>
      </c>
      <c r="C56" s="7">
        <f t="shared" si="1"/>
        <v>2.5657587667480639</v>
      </c>
      <c r="D56" s="113">
        <f t="shared" si="21"/>
        <v>2.4985228088359914</v>
      </c>
      <c r="E56" s="114">
        <f t="shared" si="17"/>
        <v>65.756846967948078</v>
      </c>
      <c r="F56" s="112">
        <f t="shared" si="3"/>
        <v>11.497637235548092</v>
      </c>
      <c r="G56" s="112">
        <v>11.5</v>
      </c>
      <c r="H56" s="118">
        <f t="shared" si="4"/>
        <v>168.9</v>
      </c>
      <c r="I56" s="112">
        <f t="shared" si="0"/>
        <v>28.727108880738903</v>
      </c>
      <c r="J56" s="115">
        <f t="shared" si="5"/>
        <v>0.10645911868484141</v>
      </c>
      <c r="K56" s="115">
        <f t="shared" si="6"/>
        <v>1.0244010120493346E-2</v>
      </c>
      <c r="L56" s="115">
        <f t="shared" si="7"/>
        <v>9.8572808647261851E-4</v>
      </c>
      <c r="M56" s="124">
        <f t="shared" si="18"/>
        <v>176.95779157753972</v>
      </c>
      <c r="N56" s="112">
        <v>85.502144928046064</v>
      </c>
      <c r="O56" s="116">
        <f t="shared" si="19"/>
        <v>11.504550435835355</v>
      </c>
      <c r="P56" s="57"/>
      <c r="Q56" s="112">
        <f t="shared" si="8"/>
        <v>2036.8064362773446</v>
      </c>
      <c r="R56" s="115">
        <f t="shared" si="9"/>
        <v>17184.948791711868</v>
      </c>
      <c r="S56" s="115">
        <f t="shared" si="10"/>
        <v>-664382.31338927697</v>
      </c>
      <c r="T56" s="115">
        <f t="shared" si="11"/>
        <v>25685491.629592296</v>
      </c>
      <c r="U56" s="21">
        <f t="shared" si="12"/>
        <v>2.2478696896897432</v>
      </c>
      <c r="V56" s="98">
        <f t="shared" si="13"/>
        <v>25.845190244836726</v>
      </c>
      <c r="W56" s="115">
        <f t="shared" si="14"/>
        <v>9.6472250815449745E-3</v>
      </c>
      <c r="X56" s="115">
        <f t="shared" si="15"/>
        <v>-2.7944691266959054E-4</v>
      </c>
      <c r="Y56" s="115">
        <f t="shared" si="16"/>
        <v>8.0946154298765236E-6</v>
      </c>
      <c r="Z56" s="2"/>
    </row>
    <row r="57" spans="1:26" x14ac:dyDescent="0.2">
      <c r="A57" s="112">
        <v>0.15380000000000002</v>
      </c>
      <c r="B57" s="7">
        <f t="shared" si="20"/>
        <v>0.16134999999999999</v>
      </c>
      <c r="C57" s="7">
        <f t="shared" si="1"/>
        <v>2.7008725915876228</v>
      </c>
      <c r="D57" s="113">
        <f t="shared" si="21"/>
        <v>2.6333156791678434</v>
      </c>
      <c r="E57" s="114">
        <f t="shared" si="17"/>
        <v>75.95475129860813</v>
      </c>
      <c r="F57" s="112">
        <f t="shared" si="3"/>
        <v>10.197904330660045</v>
      </c>
      <c r="G57" s="112">
        <v>10.199999999999999</v>
      </c>
      <c r="H57" s="118">
        <f t="shared" si="4"/>
        <v>153.80000000000001</v>
      </c>
      <c r="I57" s="112">
        <f t="shared" si="0"/>
        <v>26.854301368580746</v>
      </c>
      <c r="J57" s="115">
        <f t="shared" si="5"/>
        <v>0.54425374898230627</v>
      </c>
      <c r="K57" s="115">
        <f t="shared" si="6"/>
        <v>0.12573224704878569</v>
      </c>
      <c r="L57" s="115">
        <f t="shared" si="7"/>
        <v>2.9046374007523496E-2</v>
      </c>
      <c r="M57" s="124">
        <f t="shared" si="18"/>
        <v>161.17326080960203</v>
      </c>
      <c r="N57" s="112">
        <v>75.476394386507522</v>
      </c>
      <c r="O57" s="116">
        <f t="shared" si="19"/>
        <v>10.155557929749115</v>
      </c>
      <c r="P57" s="57"/>
      <c r="Q57" s="112">
        <f t="shared" si="8"/>
        <v>1645.4318637519982</v>
      </c>
      <c r="R57" s="115">
        <f t="shared" si="9"/>
        <v>30246.666902835019</v>
      </c>
      <c r="S57" s="115">
        <f t="shared" si="10"/>
        <v>-1647254.9402083186</v>
      </c>
      <c r="T57" s="115">
        <f t="shared" si="11"/>
        <v>89710672.807600498</v>
      </c>
      <c r="U57" s="21">
        <f t="shared" si="12"/>
        <v>2.2072929925182105</v>
      </c>
      <c r="V57" s="98">
        <f t="shared" si="13"/>
        <v>22.509762767437028</v>
      </c>
      <c r="W57" s="115">
        <f t="shared" si="14"/>
        <v>4.9319762203280645E-2</v>
      </c>
      <c r="X57" s="115">
        <f t="shared" si="15"/>
        <v>-3.4298568478086894E-3</v>
      </c>
      <c r="Y57" s="115">
        <f t="shared" si="16"/>
        <v>2.385234127442255E-4</v>
      </c>
      <c r="Z57" s="2"/>
    </row>
    <row r="58" spans="1:26" x14ac:dyDescent="0.2">
      <c r="A58" s="112">
        <v>0.1401</v>
      </c>
      <c r="B58" s="7">
        <f t="shared" si="20"/>
        <v>0.14695000000000003</v>
      </c>
      <c r="C58" s="7">
        <f t="shared" si="1"/>
        <v>2.8354711391186314</v>
      </c>
      <c r="D58" s="113">
        <f t="shared" si="21"/>
        <v>2.7681718653531271</v>
      </c>
      <c r="E58" s="114">
        <f t="shared" si="17"/>
        <v>84.153066544825023</v>
      </c>
      <c r="F58" s="112">
        <f t="shared" si="3"/>
        <v>8.1983152462168984</v>
      </c>
      <c r="G58" s="112">
        <v>8.1999999999999993</v>
      </c>
      <c r="H58" s="118">
        <f t="shared" si="4"/>
        <v>140.1</v>
      </c>
      <c r="I58" s="112">
        <f t="shared" si="0"/>
        <v>22.694345607873213</v>
      </c>
      <c r="J58" s="115">
        <f t="shared" si="5"/>
        <v>1.0974567925976724</v>
      </c>
      <c r="K58" s="115">
        <f t="shared" si="6"/>
        <v>0.40153077707605883</v>
      </c>
      <c r="L58" s="115">
        <f t="shared" si="7"/>
        <v>0.14690962416632422</v>
      </c>
      <c r="M58" s="124">
        <f t="shared" si="18"/>
        <v>146.79025853236993</v>
      </c>
      <c r="N58" s="112">
        <v>60.909388671732792</v>
      </c>
      <c r="O58" s="116">
        <f t="shared" si="19"/>
        <v>8.1955269611019581</v>
      </c>
      <c r="P58" s="57"/>
      <c r="Q58" s="112">
        <f t="shared" si="8"/>
        <v>1204.7424254315733</v>
      </c>
      <c r="R58" s="115">
        <f t="shared" si="9"/>
        <v>38874.749229355708</v>
      </c>
      <c r="S58" s="115">
        <f t="shared" si="10"/>
        <v>-2676942.8144288203</v>
      </c>
      <c r="T58" s="115">
        <f t="shared" si="11"/>
        <v>184336181.55177125</v>
      </c>
      <c r="U58" s="21">
        <f t="shared" si="12"/>
        <v>2.1666972353755933</v>
      </c>
      <c r="V58" s="98">
        <f t="shared" si="13"/>
        <v>17.76326697871573</v>
      </c>
      <c r="W58" s="115">
        <f t="shared" si="14"/>
        <v>9.9450501058566051E-2</v>
      </c>
      <c r="X58" s="115">
        <f t="shared" si="15"/>
        <v>-1.0953380041207238E-2</v>
      </c>
      <c r="Y58" s="115">
        <f t="shared" si="16"/>
        <v>1.206394468102914E-3</v>
      </c>
      <c r="Z58" s="2"/>
    </row>
    <row r="59" spans="1:26" x14ac:dyDescent="0.2">
      <c r="A59" s="112">
        <v>0.12770000000000001</v>
      </c>
      <c r="B59" s="7">
        <f t="shared" si="20"/>
        <v>0.13390000000000002</v>
      </c>
      <c r="C59" s="7">
        <f t="shared" si="1"/>
        <v>2.9691695698467258</v>
      </c>
      <c r="D59" s="113">
        <f t="shared" si="21"/>
        <v>2.9023203544826783</v>
      </c>
      <c r="E59" s="114">
        <f t="shared" si="17"/>
        <v>90.101844071043388</v>
      </c>
      <c r="F59" s="112">
        <f t="shared" si="3"/>
        <v>5.9487775262183602</v>
      </c>
      <c r="G59" s="112">
        <v>5.95</v>
      </c>
      <c r="H59" s="118">
        <f t="shared" si="4"/>
        <v>127.7</v>
      </c>
      <c r="I59" s="112">
        <f t="shared" si="0"/>
        <v>17.26525809863266</v>
      </c>
      <c r="J59" s="115">
        <f t="shared" si="5"/>
        <v>1.4873274656271525</v>
      </c>
      <c r="K59" s="115">
        <f t="shared" si="6"/>
        <v>0.74369700606466804</v>
      </c>
      <c r="L59" s="115">
        <f t="shared" si="7"/>
        <v>0.37186514040224139</v>
      </c>
      <c r="M59" s="124">
        <f t="shared" si="18"/>
        <v>133.75638302525979</v>
      </c>
      <c r="N59" s="112">
        <v>44.493996629747485</v>
      </c>
      <c r="O59" s="116">
        <f t="shared" si="19"/>
        <v>5.9867904922103587</v>
      </c>
      <c r="P59" s="57"/>
      <c r="Q59" s="112">
        <f t="shared" si="8"/>
        <v>796.54131076063845</v>
      </c>
      <c r="R59" s="115">
        <f t="shared" si="9"/>
        <v>39912.515767814104</v>
      </c>
      <c r="S59" s="115">
        <f t="shared" si="10"/>
        <v>-3269262.4853553777</v>
      </c>
      <c r="T59" s="115">
        <f t="shared" si="11"/>
        <v>267787609.78958404</v>
      </c>
      <c r="U59" s="21">
        <f t="shared" si="12"/>
        <v>2.1263145162745949</v>
      </c>
      <c r="V59" s="98">
        <f t="shared" si="13"/>
        <v>12.648972008086174</v>
      </c>
      <c r="W59" s="115">
        <f t="shared" si="14"/>
        <v>0.13478021430317419</v>
      </c>
      <c r="X59" s="115">
        <f t="shared" si="15"/>
        <v>-2.0287351326474683E-2</v>
      </c>
      <c r="Y59" s="115">
        <f t="shared" si="16"/>
        <v>3.053687263903699E-3</v>
      </c>
      <c r="Z59" s="2"/>
    </row>
    <row r="60" spans="1:26" x14ac:dyDescent="0.2">
      <c r="A60" s="112">
        <v>0.1163</v>
      </c>
      <c r="B60" s="7">
        <f t="shared" si="20"/>
        <v>0.122</v>
      </c>
      <c r="C60" s="7">
        <f t="shared" si="1"/>
        <v>3.1040769980762311</v>
      </c>
      <c r="D60" s="113">
        <f t="shared" si="21"/>
        <v>3.0366232839614784</v>
      </c>
      <c r="E60" s="114">
        <f t="shared" si="17"/>
        <v>93.951053058596443</v>
      </c>
      <c r="F60" s="112">
        <f t="shared" si="3"/>
        <v>3.8492089875530566</v>
      </c>
      <c r="G60" s="112">
        <v>3.85</v>
      </c>
      <c r="H60" s="118">
        <f t="shared" si="4"/>
        <v>116.3</v>
      </c>
      <c r="I60" s="112">
        <f t="shared" si="0"/>
        <v>11.6885976364374</v>
      </c>
      <c r="J60" s="115">
        <f t="shared" si="5"/>
        <v>1.5488007815409401</v>
      </c>
      <c r="K60" s="115">
        <f t="shared" si="6"/>
        <v>0.98244352139138047</v>
      </c>
      <c r="L60" s="115">
        <f t="shared" si="7"/>
        <v>0.62318878207408923</v>
      </c>
      <c r="M60" s="124">
        <f t="shared" si="18"/>
        <v>121.86677151709567</v>
      </c>
      <c r="N60" s="112">
        <v>28.53222419305748</v>
      </c>
      <c r="O60" s="116">
        <f t="shared" si="19"/>
        <v>3.839089797710094</v>
      </c>
      <c r="P60" s="57"/>
      <c r="Q60" s="112">
        <f t="shared" si="8"/>
        <v>469.60349648147292</v>
      </c>
      <c r="R60" s="115">
        <f t="shared" si="9"/>
        <v>33874.76823616193</v>
      </c>
      <c r="S60" s="115">
        <f t="shared" si="10"/>
        <v>-3177816.0431325072</v>
      </c>
      <c r="T60" s="115">
        <f t="shared" si="11"/>
        <v>298113177.7371099</v>
      </c>
      <c r="U60" s="21">
        <f t="shared" si="12"/>
        <v>2.0858853059959315</v>
      </c>
      <c r="V60" s="98">
        <f t="shared" si="13"/>
        <v>8.0290084668443971</v>
      </c>
      <c r="W60" s="115">
        <f t="shared" si="14"/>
        <v>0.14035086830121271</v>
      </c>
      <c r="X60" s="115">
        <f t="shared" si="15"/>
        <v>-2.6800130583224328E-2</v>
      </c>
      <c r="Y60" s="115">
        <f t="shared" si="16"/>
        <v>5.1175101940688882E-3</v>
      </c>
      <c r="Z60" s="2"/>
    </row>
    <row r="61" spans="1:26" x14ac:dyDescent="0.2">
      <c r="A61" s="112">
        <v>0.10590000000000001</v>
      </c>
      <c r="B61" s="7">
        <f t="shared" si="20"/>
        <v>0.1111</v>
      </c>
      <c r="C61" s="7">
        <f t="shared" si="1"/>
        <v>3.2392255055571129</v>
      </c>
      <c r="D61" s="113">
        <f t="shared" si="21"/>
        <v>3.1716512518166722</v>
      </c>
      <c r="E61" s="114">
        <f t="shared" si="17"/>
        <v>96.120607215217262</v>
      </c>
      <c r="F61" s="112">
        <f t="shared" si="3"/>
        <v>2.1695541566208139</v>
      </c>
      <c r="G61" s="112">
        <v>2.17</v>
      </c>
      <c r="H61" s="118">
        <f t="shared" si="4"/>
        <v>105.9</v>
      </c>
      <c r="I61" s="112">
        <f t="shared" si="0"/>
        <v>6.8810691567304687</v>
      </c>
      <c r="J61" s="115">
        <f t="shared" si="5"/>
        <v>1.2841687636233801</v>
      </c>
      <c r="K61" s="115">
        <f t="shared" si="6"/>
        <v>0.98797943560050572</v>
      </c>
      <c r="L61" s="115">
        <f t="shared" si="7"/>
        <v>0.76010520799099934</v>
      </c>
      <c r="M61" s="124">
        <f t="shared" si="18"/>
        <v>110.97824111058888</v>
      </c>
      <c r="N61" s="112">
        <v>16.053112217519089</v>
      </c>
      <c r="O61" s="116">
        <f t="shared" si="19"/>
        <v>2.1599907150164821</v>
      </c>
      <c r="P61" s="57"/>
      <c r="Q61" s="112">
        <f t="shared" si="8"/>
        <v>241.03746680057245</v>
      </c>
      <c r="R61" s="115">
        <f t="shared" si="9"/>
        <v>23787.713559192052</v>
      </c>
      <c r="S61" s="115">
        <f t="shared" si="10"/>
        <v>-2490828.3646925045</v>
      </c>
      <c r="T61" s="115">
        <f t="shared" si="11"/>
        <v>260816405.36483157</v>
      </c>
      <c r="U61" s="21">
        <f t="shared" si="12"/>
        <v>2.0452378374179663</v>
      </c>
      <c r="V61" s="98">
        <f t="shared" si="13"/>
        <v>4.4372542514483131</v>
      </c>
      <c r="W61" s="115">
        <f t="shared" si="14"/>
        <v>0.11637016404428535</v>
      </c>
      <c r="X61" s="115">
        <f t="shared" si="15"/>
        <v>-2.6951145089882229E-2</v>
      </c>
      <c r="Y61" s="115">
        <f t="shared" si="16"/>
        <v>6.2418423796280018E-3</v>
      </c>
      <c r="Z61" s="2"/>
    </row>
    <row r="62" spans="1:26" x14ac:dyDescent="0.2">
      <c r="A62" s="112">
        <v>9.6489999999999992E-2</v>
      </c>
      <c r="B62" s="7">
        <f t="shared" si="20"/>
        <v>0.10119500000000001</v>
      </c>
      <c r="C62" s="7">
        <f t="shared" si="1"/>
        <v>3.3734767572175399</v>
      </c>
      <c r="D62" s="113">
        <f t="shared" si="21"/>
        <v>3.3063511313873262</v>
      </c>
      <c r="E62" s="114">
        <f t="shared" si="17"/>
        <v>97.180389429972124</v>
      </c>
      <c r="F62" s="112">
        <f t="shared" si="3"/>
        <v>1.0597822147548677</v>
      </c>
      <c r="G62" s="112">
        <v>1.06</v>
      </c>
      <c r="H62" s="118">
        <f t="shared" si="4"/>
        <v>96.49</v>
      </c>
      <c r="I62" s="112">
        <f t="shared" si="0"/>
        <v>3.5040121247789231</v>
      </c>
      <c r="J62" s="115">
        <f t="shared" si="5"/>
        <v>0.86617282169566079</v>
      </c>
      <c r="K62" s="115">
        <f t="shared" si="6"/>
        <v>0.78306626622804942</v>
      </c>
      <c r="L62" s="115">
        <f t="shared" si="7"/>
        <v>0.70793352313216573</v>
      </c>
      <c r="M62" s="124">
        <f t="shared" si="18"/>
        <v>101.0855627673903</v>
      </c>
      <c r="N62" s="112">
        <v>7.8940211107711953</v>
      </c>
      <c r="O62" s="116">
        <f t="shared" si="19"/>
        <v>1.0621624064149855</v>
      </c>
      <c r="P62" s="57"/>
      <c r="Q62" s="112">
        <f t="shared" si="8"/>
        <v>107.24466122211884</v>
      </c>
      <c r="R62" s="115">
        <f t="shared" si="9"/>
        <v>13922.10552873399</v>
      </c>
      <c r="S62" s="115">
        <f t="shared" si="10"/>
        <v>-1595692.0032179977</v>
      </c>
      <c r="T62" s="115">
        <f t="shared" si="11"/>
        <v>182891371.12764069</v>
      </c>
      <c r="U62" s="21">
        <f t="shared" si="12"/>
        <v>2.0046891332548737</v>
      </c>
      <c r="V62" s="98">
        <f t="shared" si="13"/>
        <v>2.1245338895358663</v>
      </c>
      <c r="W62" s="115">
        <f t="shared" si="14"/>
        <v>7.8491765417981377E-2</v>
      </c>
      <c r="X62" s="115">
        <f t="shared" si="15"/>
        <v>-2.1361307528913197E-2</v>
      </c>
      <c r="Y62" s="115">
        <f t="shared" si="16"/>
        <v>5.8134182218338836E-3</v>
      </c>
      <c r="Z62" s="2"/>
    </row>
    <row r="63" spans="1:26" x14ac:dyDescent="0.2">
      <c r="A63" s="112">
        <v>8.7900000000000006E-2</v>
      </c>
      <c r="B63" s="7">
        <f t="shared" si="20"/>
        <v>9.2194999999999999E-2</v>
      </c>
      <c r="C63" s="7">
        <f t="shared" si="1"/>
        <v>3.5079930244060451</v>
      </c>
      <c r="D63" s="113">
        <f t="shared" si="21"/>
        <v>3.4407348908117923</v>
      </c>
      <c r="E63" s="114">
        <f t="shared" si="17"/>
        <v>97.630296973971838</v>
      </c>
      <c r="F63" s="112">
        <f t="shared" si="3"/>
        <v>0.44990754399970795</v>
      </c>
      <c r="G63" s="112">
        <v>0.45</v>
      </c>
      <c r="H63" s="118">
        <f t="shared" si="4"/>
        <v>87.9</v>
      </c>
      <c r="I63" s="112">
        <f t="shared" si="0"/>
        <v>1.5480125842792367</v>
      </c>
      <c r="J63" s="115">
        <f t="shared" si="5"/>
        <v>0.48515834484266046</v>
      </c>
      <c r="K63" s="115">
        <f t="shared" si="6"/>
        <v>0.50380633126433727</v>
      </c>
      <c r="L63" s="115">
        <f t="shared" si="7"/>
        <v>0.52317108861509254</v>
      </c>
      <c r="M63" s="124">
        <f t="shared" si="18"/>
        <v>92.094902139043512</v>
      </c>
      <c r="N63" s="112">
        <v>3.3446329830817212</v>
      </c>
      <c r="O63" s="116">
        <f t="shared" si="19"/>
        <v>0.45002963230458748</v>
      </c>
      <c r="P63" s="57"/>
      <c r="Q63" s="112">
        <f t="shared" si="8"/>
        <v>41.479226019053073</v>
      </c>
      <c r="R63" s="115">
        <f t="shared" si="9"/>
        <v>6874.9668326141864</v>
      </c>
      <c r="S63" s="115">
        <f t="shared" si="10"/>
        <v>-849853.90295480366</v>
      </c>
      <c r="T63" s="115">
        <f t="shared" si="11"/>
        <v>105055293.20392063</v>
      </c>
      <c r="U63" s="21">
        <f t="shared" si="12"/>
        <v>1.9642355907380171</v>
      </c>
      <c r="V63" s="98">
        <f t="shared" si="13"/>
        <v>0.88372441046575678</v>
      </c>
      <c r="W63" s="115">
        <f t="shared" si="14"/>
        <v>4.396459233091296E-2</v>
      </c>
      <c r="X63" s="115">
        <f t="shared" si="15"/>
        <v>-1.3743360480831756E-2</v>
      </c>
      <c r="Y63" s="115">
        <f t="shared" si="16"/>
        <v>4.2961835261527111E-3</v>
      </c>
      <c r="Z63" s="2"/>
    </row>
    <row r="64" spans="1:26" x14ac:dyDescent="0.2">
      <c r="A64" s="112">
        <v>8.0069999999999988E-2</v>
      </c>
      <c r="B64" s="7">
        <f t="shared" si="20"/>
        <v>8.3985000000000004E-2</v>
      </c>
      <c r="C64" s="7">
        <f t="shared" si="1"/>
        <v>3.6425943835736896</v>
      </c>
      <c r="D64" s="113">
        <f t="shared" si="21"/>
        <v>3.5752937039898676</v>
      </c>
      <c r="E64" s="114">
        <f t="shared" si="17"/>
        <v>97.840253827838367</v>
      </c>
      <c r="F64" s="112">
        <f t="shared" si="3"/>
        <v>0.20995685386653037</v>
      </c>
      <c r="G64" s="112">
        <v>0.21</v>
      </c>
      <c r="H64" s="118">
        <f t="shared" si="4"/>
        <v>80.069999999999993</v>
      </c>
      <c r="I64" s="112">
        <f t="shared" si="0"/>
        <v>0.75065741773852668</v>
      </c>
      <c r="J64" s="115">
        <f t="shared" si="5"/>
        <v>0.28888361616806069</v>
      </c>
      <c r="K64" s="115">
        <f t="shared" si="6"/>
        <v>0.33885924553801527</v>
      </c>
      <c r="L64" s="115">
        <f t="shared" si="7"/>
        <v>0.39748044492697049</v>
      </c>
      <c r="M64" s="124">
        <f t="shared" si="18"/>
        <v>83.893700597839867</v>
      </c>
      <c r="N64" s="112">
        <v>1.5598420043071888</v>
      </c>
      <c r="O64" s="116">
        <f t="shared" si="19"/>
        <v>0.20988106234748066</v>
      </c>
      <c r="P64" s="57"/>
      <c r="Q64" s="112">
        <f t="shared" si="8"/>
        <v>17.633226371980552</v>
      </c>
      <c r="R64" s="115">
        <f t="shared" si="9"/>
        <v>3648.633920842723</v>
      </c>
      <c r="S64" s="115">
        <f t="shared" si="10"/>
        <v>-480983.75540165103</v>
      </c>
      <c r="T64" s="115">
        <f t="shared" si="11"/>
        <v>63406024.824447609</v>
      </c>
      <c r="U64" s="21">
        <f t="shared" si="12"/>
        <v>1.9237293517904706</v>
      </c>
      <c r="V64" s="98">
        <f t="shared" si="13"/>
        <v>0.40390016239262705</v>
      </c>
      <c r="W64" s="115">
        <f t="shared" si="14"/>
        <v>2.6178361252402318E-2</v>
      </c>
      <c r="X64" s="115">
        <f t="shared" si="15"/>
        <v>-9.243759902747558E-3</v>
      </c>
      <c r="Y64" s="115">
        <f t="shared" si="16"/>
        <v>3.2640353731768559E-3</v>
      </c>
      <c r="Z64" s="2"/>
    </row>
    <row r="65" spans="1:26" x14ac:dyDescent="0.2">
      <c r="A65" s="112">
        <v>7.2939999999999991E-2</v>
      </c>
      <c r="B65" s="7">
        <f t="shared" si="20"/>
        <v>7.650499999999999E-2</v>
      </c>
      <c r="C65" s="7">
        <f t="shared" si="1"/>
        <v>3.7771459901006996</v>
      </c>
      <c r="D65" s="113">
        <f t="shared" si="21"/>
        <v>3.7098701868371946</v>
      </c>
      <c r="E65" s="114">
        <f t="shared" si="17"/>
        <v>97.980225063749387</v>
      </c>
      <c r="F65" s="112">
        <f t="shared" si="3"/>
        <v>0.13997123591102026</v>
      </c>
      <c r="G65" s="112">
        <v>0.14000000000000001</v>
      </c>
      <c r="H65" s="118">
        <f t="shared" si="4"/>
        <v>72.94</v>
      </c>
      <c r="I65" s="112">
        <f t="shared" si="0"/>
        <v>0.51927511512104974</v>
      </c>
      <c r="J65" s="115">
        <f t="shared" si="5"/>
        <v>0.23931513017983763</v>
      </c>
      <c r="K65" s="115">
        <f t="shared" si="6"/>
        <v>0.31292181210528469</v>
      </c>
      <c r="L65" s="115">
        <f t="shared" si="7"/>
        <v>0.40916786338444772</v>
      </c>
      <c r="M65" s="124">
        <f t="shared" si="18"/>
        <v>76.421893459924163</v>
      </c>
      <c r="N65" s="112">
        <v>1.0402791874723716</v>
      </c>
      <c r="O65" s="116">
        <f t="shared" si="19"/>
        <v>0.13997244618479793</v>
      </c>
      <c r="P65" s="2"/>
      <c r="Q65" s="112">
        <f t="shared" si="8"/>
        <v>10.708499403372604</v>
      </c>
      <c r="R65" s="115">
        <f t="shared" si="9"/>
        <v>2716.2931005333207</v>
      </c>
      <c r="S65" s="115">
        <f t="shared" si="10"/>
        <v>-378395.1376398963</v>
      </c>
      <c r="T65" s="115">
        <f t="shared" si="11"/>
        <v>52712603.128654771</v>
      </c>
      <c r="U65" s="21">
        <f t="shared" si="12"/>
        <v>1.8832177937424661</v>
      </c>
      <c r="V65" s="98">
        <f t="shared" si="13"/>
        <v>0.26359632207975781</v>
      </c>
      <c r="W65" s="115">
        <f t="shared" si="14"/>
        <v>2.1686511731315437E-2</v>
      </c>
      <c r="X65" s="115">
        <f t="shared" si="15"/>
        <v>-8.5362112367373105E-3</v>
      </c>
      <c r="Y65" s="115">
        <f t="shared" si="16"/>
        <v>3.360010276478911E-3</v>
      </c>
      <c r="Z65" s="2"/>
    </row>
    <row r="66" spans="1:26" x14ac:dyDescent="0.2">
      <c r="A66" s="112">
        <v>6.6450000000000009E-2</v>
      </c>
      <c r="B66" s="7">
        <f t="shared" si="20"/>
        <v>6.9695000000000007E-2</v>
      </c>
      <c r="C66" s="7">
        <f t="shared" si="1"/>
        <v>3.9115869902732747</v>
      </c>
      <c r="D66" s="113">
        <f t="shared" si="21"/>
        <v>3.844366490186987</v>
      </c>
      <c r="E66" s="114">
        <f t="shared" si="17"/>
        <v>98.13019424508262</v>
      </c>
      <c r="F66" s="112">
        <f t="shared" si="3"/>
        <v>0.14996918133323597</v>
      </c>
      <c r="G66" s="112">
        <v>0.15</v>
      </c>
      <c r="H66" s="118">
        <f t="shared" si="4"/>
        <v>66.45</v>
      </c>
      <c r="I66" s="112">
        <f t="shared" si="0"/>
        <v>0.57653649527826822</v>
      </c>
      <c r="J66" s="115">
        <f t="shared" si="5"/>
        <v>0.31187014746119607</v>
      </c>
      <c r="K66" s="115">
        <f t="shared" si="6"/>
        <v>0.44973811788709656</v>
      </c>
      <c r="L66" s="115">
        <f t="shared" si="7"/>
        <v>0.64855317614455033</v>
      </c>
      <c r="M66" s="124">
        <f t="shared" si="18"/>
        <v>69.619415395419708</v>
      </c>
      <c r="N66" s="112">
        <v>1.1155018271266068</v>
      </c>
      <c r="O66" s="116">
        <f t="shared" si="19"/>
        <v>0.15009386071243458</v>
      </c>
      <c r="P66" s="2"/>
      <c r="Q66" s="112">
        <f t="shared" si="8"/>
        <v>10.452102093019882</v>
      </c>
      <c r="R66" s="115">
        <f t="shared" si="9"/>
        <v>3201.8121129846759</v>
      </c>
      <c r="S66" s="115">
        <f t="shared" si="10"/>
        <v>-467835.04864534817</v>
      </c>
      <c r="T66" s="115">
        <f t="shared" si="11"/>
        <v>68358050.072141379</v>
      </c>
      <c r="U66" s="21">
        <f t="shared" si="12"/>
        <v>1.8427303721282566</v>
      </c>
      <c r="V66" s="98">
        <f t="shared" si="13"/>
        <v>0.27635276532596392</v>
      </c>
      <c r="W66" s="115">
        <f t="shared" si="14"/>
        <v>2.8261379071527353E-2</v>
      </c>
      <c r="X66" s="115">
        <f t="shared" si="15"/>
        <v>-1.2268430729287889E-2</v>
      </c>
      <c r="Y66" s="115">
        <f t="shared" si="16"/>
        <v>5.3257978734298538E-3</v>
      </c>
      <c r="Z66" s="2"/>
    </row>
    <row r="67" spans="1:26" x14ac:dyDescent="0.2">
      <c r="A67" s="112">
        <v>6.053E-2</v>
      </c>
      <c r="B67" s="7">
        <f t="shared" si="20"/>
        <v>6.3490000000000005E-2</v>
      </c>
      <c r="C67" s="7">
        <f t="shared" si="1"/>
        <v>4.046205838726614</v>
      </c>
      <c r="D67" s="113">
        <f t="shared" si="21"/>
        <v>3.9788964144999444</v>
      </c>
      <c r="E67" s="114">
        <f t="shared" si="17"/>
        <v>98.290161371838067</v>
      </c>
      <c r="F67" s="112">
        <f t="shared" si="3"/>
        <v>0.15996712675545172</v>
      </c>
      <c r="G67" s="112">
        <v>0.16</v>
      </c>
      <c r="H67" s="118">
        <f t="shared" si="4"/>
        <v>60.53</v>
      </c>
      <c r="I67" s="112">
        <f t="shared" si="0"/>
        <v>0.636492627085125</v>
      </c>
      <c r="J67" s="115">
        <f t="shared" si="5"/>
        <v>0.39762430631907292</v>
      </c>
      <c r="K67" s="115">
        <f t="shared" si="6"/>
        <v>0.62689385754337557</v>
      </c>
      <c r="L67" s="115">
        <f t="shared" si="7"/>
        <v>0.98835987232192801</v>
      </c>
      <c r="M67" s="124">
        <f t="shared" si="18"/>
        <v>63.420962622779534</v>
      </c>
      <c r="N67" s="112">
        <v>1.1882966508281974</v>
      </c>
      <c r="O67" s="116">
        <f t="shared" si="19"/>
        <v>0.1598886058787396</v>
      </c>
      <c r="P67" s="2"/>
      <c r="Q67" s="112">
        <f t="shared" si="8"/>
        <v>10.15631287770363</v>
      </c>
      <c r="R67" s="115">
        <f t="shared" si="9"/>
        <v>3711.493056069633</v>
      </c>
      <c r="S67" s="115">
        <f t="shared" si="10"/>
        <v>-565337.25568703376</v>
      </c>
      <c r="T67" s="115">
        <f t="shared" si="11"/>
        <v>86112571.905550227</v>
      </c>
      <c r="U67" s="21">
        <f t="shared" si="12"/>
        <v>1.8022328295956513</v>
      </c>
      <c r="V67" s="98">
        <f t="shared" si="13"/>
        <v>0.28829800749476397</v>
      </c>
      <c r="W67" s="115">
        <f t="shared" si="14"/>
        <v>3.6032340191632581E-2</v>
      </c>
      <c r="X67" s="115">
        <f t="shared" si="15"/>
        <v>-1.7101071846033183E-2</v>
      </c>
      <c r="Y67" s="115">
        <f t="shared" si="16"/>
        <v>8.1162271650371647E-3</v>
      </c>
      <c r="Z67" s="2"/>
    </row>
    <row r="68" spans="1:26" x14ac:dyDescent="0.2">
      <c r="A68" s="112">
        <v>5.5140000000000002E-2</v>
      </c>
      <c r="B68" s="7">
        <f t="shared" si="20"/>
        <v>5.7834999999999998E-2</v>
      </c>
      <c r="C68" s="7">
        <f t="shared" si="1"/>
        <v>4.180756922426621</v>
      </c>
      <c r="D68" s="113">
        <f t="shared" si="21"/>
        <v>4.1134813805766175</v>
      </c>
      <c r="E68" s="114">
        <f t="shared" si="17"/>
        <v>98.440130553171301</v>
      </c>
      <c r="F68" s="112">
        <f t="shared" si="3"/>
        <v>0.14996918133323597</v>
      </c>
      <c r="G68" s="112">
        <v>0.15</v>
      </c>
      <c r="H68" s="118">
        <f t="shared" si="4"/>
        <v>55.14</v>
      </c>
      <c r="I68" s="112">
        <f t="shared" si="0"/>
        <v>0.61689543507458455</v>
      </c>
      <c r="J68" s="115">
        <f t="shared" si="5"/>
        <v>0.43913205122268822</v>
      </c>
      <c r="K68" s="115">
        <f t="shared" si="6"/>
        <v>0.75143547525739685</v>
      </c>
      <c r="L68" s="115">
        <f t="shared" si="7"/>
        <v>1.285843909373328</v>
      </c>
      <c r="M68" s="124">
        <f t="shared" si="18"/>
        <v>57.772174963385282</v>
      </c>
      <c r="N68" s="112">
        <v>1.1145891746781089</v>
      </c>
      <c r="O68" s="116">
        <f t="shared" si="19"/>
        <v>0.14997106079749711</v>
      </c>
      <c r="P68" s="2"/>
      <c r="Q68" s="112">
        <f t="shared" si="8"/>
        <v>8.6734676024077029</v>
      </c>
      <c r="R68" s="115">
        <f t="shared" si="9"/>
        <v>3742.6795991960453</v>
      </c>
      <c r="S68" s="115">
        <f t="shared" si="10"/>
        <v>-591252.46519704547</v>
      </c>
      <c r="T68" s="115">
        <f t="shared" si="11"/>
        <v>93403527.696219474</v>
      </c>
      <c r="U68" s="21">
        <f t="shared" si="12"/>
        <v>1.7617187178411533</v>
      </c>
      <c r="V68" s="98">
        <f t="shared" si="13"/>
        <v>0.26420351385407592</v>
      </c>
      <c r="W68" s="115">
        <f t="shared" si="14"/>
        <v>3.9793732946517196E-2</v>
      </c>
      <c r="X68" s="115">
        <f t="shared" si="15"/>
        <v>-2.0498449451063123E-2</v>
      </c>
      <c r="Y68" s="115">
        <f t="shared" si="16"/>
        <v>1.0559110663543949E-2</v>
      </c>
      <c r="Z68" s="2"/>
    </row>
    <row r="69" spans="1:26" x14ac:dyDescent="0.2">
      <c r="A69" s="112">
        <v>5.0229999999999997E-2</v>
      </c>
      <c r="B69" s="7">
        <f t="shared" si="20"/>
        <v>5.2684999999999996E-2</v>
      </c>
      <c r="C69" s="7">
        <f t="shared" si="1"/>
        <v>4.3153069147649825</v>
      </c>
      <c r="D69" s="113">
        <f t="shared" si="21"/>
        <v>4.2480319185958013</v>
      </c>
      <c r="E69" s="114">
        <f t="shared" si="17"/>
        <v>98.560105898237893</v>
      </c>
      <c r="F69" s="112">
        <f t="shared" si="3"/>
        <v>0.11997534506658879</v>
      </c>
      <c r="G69" s="112">
        <v>0.12</v>
      </c>
      <c r="H69" s="118">
        <f t="shared" si="4"/>
        <v>50.23</v>
      </c>
      <c r="I69" s="112">
        <f t="shared" si="0"/>
        <v>0.50965909528741449</v>
      </c>
      <c r="J69" s="115">
        <f t="shared" si="5"/>
        <v>0.4087240583873516</v>
      </c>
      <c r="K69" s="115">
        <f t="shared" si="6"/>
        <v>0.75439586473094222</v>
      </c>
      <c r="L69" s="115">
        <f t="shared" si="7"/>
        <v>1.3924140481688805</v>
      </c>
      <c r="M69" s="124">
        <f t="shared" si="18"/>
        <v>52.627770235874529</v>
      </c>
      <c r="N69" s="112">
        <v>0.89167857226538572</v>
      </c>
      <c r="O69" s="116">
        <f t="shared" si="19"/>
        <v>0.11997782179398736</v>
      </c>
      <c r="P69" s="2"/>
      <c r="Q69" s="112">
        <f t="shared" si="8"/>
        <v>6.3209010548332296</v>
      </c>
      <c r="R69" s="115">
        <f t="shared" si="9"/>
        <v>3192.5435851455659</v>
      </c>
      <c r="S69" s="115">
        <f t="shared" si="10"/>
        <v>-520785.9375072369</v>
      </c>
      <c r="T69" s="115">
        <f t="shared" si="11"/>
        <v>84953575.565022528</v>
      </c>
      <c r="U69" s="21">
        <f t="shared" si="12"/>
        <v>1.7212149699646522</v>
      </c>
      <c r="V69" s="98">
        <f t="shared" si="13"/>
        <v>0.2065033599552874</v>
      </c>
      <c r="W69" s="115">
        <f t="shared" si="14"/>
        <v>3.7038189271306469E-2</v>
      </c>
      <c r="X69" s="115">
        <f t="shared" si="15"/>
        <v>-2.0579206077516166E-2</v>
      </c>
      <c r="Y69" s="115">
        <f t="shared" si="16"/>
        <v>1.1434244792008967E-2</v>
      </c>
      <c r="Z69" s="2"/>
    </row>
    <row r="70" spans="1:26" x14ac:dyDescent="0.2">
      <c r="A70" s="112">
        <v>4.5759999999999995E-2</v>
      </c>
      <c r="B70" s="7">
        <f t="shared" si="20"/>
        <v>4.7994999999999996E-2</v>
      </c>
      <c r="C70" s="7">
        <f t="shared" si="1"/>
        <v>4.4497691376584223</v>
      </c>
      <c r="D70" s="113">
        <f t="shared" si="21"/>
        <v>4.3825380262117024</v>
      </c>
      <c r="E70" s="114">
        <f t="shared" si="17"/>
        <v>98.645088434326723</v>
      </c>
      <c r="F70" s="112">
        <f t="shared" si="3"/>
        <v>8.4982536088833716E-2</v>
      </c>
      <c r="G70" s="112">
        <v>8.5000000000000006E-2</v>
      </c>
      <c r="H70" s="118">
        <f t="shared" si="4"/>
        <v>45.76</v>
      </c>
      <c r="I70" s="112">
        <f t="shared" si="0"/>
        <v>0.37243919597322206</v>
      </c>
      <c r="J70" s="115">
        <f t="shared" si="5"/>
        <v>0.33324632121753595</v>
      </c>
      <c r="K70" s="115">
        <f t="shared" si="6"/>
        <v>0.6599077094227499</v>
      </c>
      <c r="L70" s="115">
        <f t="shared" si="7"/>
        <v>1.3067756708147118</v>
      </c>
      <c r="M70" s="124">
        <f t="shared" si="18"/>
        <v>47.942932743001869</v>
      </c>
      <c r="N70" s="112">
        <v>0.63201793232424608</v>
      </c>
      <c r="O70" s="116">
        <f t="shared" si="19"/>
        <v>8.5039763445649355E-2</v>
      </c>
      <c r="P70" s="2"/>
      <c r="Q70" s="112">
        <f t="shared" si="8"/>
        <v>4.0787368195835736</v>
      </c>
      <c r="R70" s="115">
        <f t="shared" si="9"/>
        <v>2393.2877301771746</v>
      </c>
      <c r="S70" s="115">
        <f t="shared" si="10"/>
        <v>-401631.27853032202</v>
      </c>
      <c r="T70" s="115">
        <f t="shared" si="11"/>
        <v>67400037.97285147</v>
      </c>
      <c r="U70" s="21">
        <f t="shared" si="12"/>
        <v>1.6807245969722586</v>
      </c>
      <c r="V70" s="98">
        <f t="shared" si="13"/>
        <v>0.14283223871758546</v>
      </c>
      <c r="W70" s="115">
        <f t="shared" si="14"/>
        <v>3.0198467807158694E-2</v>
      </c>
      <c r="X70" s="115">
        <f t="shared" si="15"/>
        <v>-1.8001658518098998E-2</v>
      </c>
      <c r="Y70" s="115">
        <f t="shared" si="16"/>
        <v>1.0730998389442338E-2</v>
      </c>
      <c r="Z70" s="2"/>
    </row>
    <row r="71" spans="1:26" x14ac:dyDescent="0.2">
      <c r="A71" s="112">
        <v>4.1680000000000002E-2</v>
      </c>
      <c r="B71" s="7">
        <f t="shared" si="20"/>
        <v>4.3719999999999995E-2</v>
      </c>
      <c r="C71" s="7">
        <f t="shared" si="1"/>
        <v>4.5845009121583038</v>
      </c>
      <c r="D71" s="113">
        <f t="shared" si="21"/>
        <v>4.5171350249083631</v>
      </c>
      <c r="E71" s="114">
        <f t="shared" si="17"/>
        <v>98.70507610686002</v>
      </c>
      <c r="F71" s="112">
        <f t="shared" si="3"/>
        <v>5.9987672533294394E-2</v>
      </c>
      <c r="G71" s="112">
        <v>0.06</v>
      </c>
      <c r="H71" s="118">
        <f t="shared" si="4"/>
        <v>41.68</v>
      </c>
      <c r="I71" s="112">
        <f t="shared" si="0"/>
        <v>0.27097241666287747</v>
      </c>
      <c r="J71" s="115">
        <f t="shared" si="5"/>
        <v>0.26829700771446019</v>
      </c>
      <c r="K71" s="115">
        <f t="shared" si="6"/>
        <v>0.56740445006301421</v>
      </c>
      <c r="L71" s="115">
        <f t="shared" si="7"/>
        <v>1.1999679485577794</v>
      </c>
      <c r="M71" s="124">
        <f t="shared" si="18"/>
        <v>43.672380287774558</v>
      </c>
      <c r="N71" s="112">
        <v>0.44523775297969637</v>
      </c>
      <c r="O71" s="116">
        <f t="shared" si="19"/>
        <v>5.9907972945047572E-2</v>
      </c>
      <c r="P71" s="2"/>
      <c r="Q71" s="112">
        <f t="shared" si="8"/>
        <v>2.6226610431556305</v>
      </c>
      <c r="R71" s="115">
        <f t="shared" si="9"/>
        <v>1776.5476576864237</v>
      </c>
      <c r="S71" s="115">
        <f t="shared" si="10"/>
        <v>-305727.34691115806</v>
      </c>
      <c r="T71" s="115">
        <f t="shared" si="11"/>
        <v>52612836.050263591</v>
      </c>
      <c r="U71" s="21">
        <f t="shared" si="12"/>
        <v>1.6402068630382176</v>
      </c>
      <c r="V71" s="98">
        <f t="shared" si="13"/>
        <v>9.8392192186798649E-2</v>
      </c>
      <c r="W71" s="115">
        <f t="shared" si="14"/>
        <v>2.431282218096335E-2</v>
      </c>
      <c r="X71" s="115">
        <f t="shared" si="15"/>
        <v>-1.5478257043881158E-2</v>
      </c>
      <c r="Y71" s="115">
        <f t="shared" si="16"/>
        <v>9.8539132698482901E-3</v>
      </c>
      <c r="Z71" s="2"/>
    </row>
    <row r="72" spans="1:26" x14ac:dyDescent="0.2">
      <c r="A72" s="112">
        <v>3.7969999999999997E-2</v>
      </c>
      <c r="B72" s="7">
        <f t="shared" si="20"/>
        <v>3.9824999999999999E-2</v>
      </c>
      <c r="C72" s="7">
        <f t="shared" si="1"/>
        <v>4.7189961908177231</v>
      </c>
      <c r="D72" s="113">
        <f t="shared" si="21"/>
        <v>4.6517485514880139</v>
      </c>
      <c r="E72" s="114">
        <f t="shared" si="17"/>
        <v>98.750066861259995</v>
      </c>
      <c r="F72" s="112">
        <f t="shared" si="3"/>
        <v>4.4990754399970793E-2</v>
      </c>
      <c r="G72" s="112">
        <v>4.4999999999999998E-2</v>
      </c>
      <c r="H72" s="118">
        <f t="shared" si="4"/>
        <v>37.97</v>
      </c>
      <c r="I72" s="112">
        <f t="shared" si="0"/>
        <v>0.20928567661041714</v>
      </c>
      <c r="J72" s="115">
        <f t="shared" si="5"/>
        <v>0.22765447064556676</v>
      </c>
      <c r="K72" s="115">
        <f t="shared" si="6"/>
        <v>0.51209747834063857</v>
      </c>
      <c r="L72" s="115">
        <f t="shared" si="7"/>
        <v>1.1519379636129607</v>
      </c>
      <c r="M72" s="124">
        <f t="shared" si="18"/>
        <v>39.781774721598303</v>
      </c>
      <c r="N72" s="112">
        <v>0.33451549265086322</v>
      </c>
      <c r="O72" s="116">
        <f t="shared" si="19"/>
        <v>4.5009986123843007E-2</v>
      </c>
      <c r="P72" s="2"/>
      <c r="Q72" s="112">
        <f t="shared" si="8"/>
        <v>1.791756793978837</v>
      </c>
      <c r="R72" s="115">
        <f t="shared" si="9"/>
        <v>1393.4073028198161</v>
      </c>
      <c r="S72" s="115">
        <f t="shared" si="10"/>
        <v>-245219.77284008107</v>
      </c>
      <c r="T72" s="115">
        <f t="shared" si="11"/>
        <v>43155175.712120429</v>
      </c>
      <c r="U72" s="21">
        <f t="shared" si="12"/>
        <v>1.5996841537156323</v>
      </c>
      <c r="V72" s="98">
        <f t="shared" si="13"/>
        <v>7.1970996877345136E-2</v>
      </c>
      <c r="W72" s="115">
        <f t="shared" si="14"/>
        <v>2.0629833745285903E-2</v>
      </c>
      <c r="X72" s="115">
        <f t="shared" si="15"/>
        <v>-1.3969535135650562E-2</v>
      </c>
      <c r="Y72" s="115">
        <f t="shared" si="16"/>
        <v>9.4594999802540148E-3</v>
      </c>
      <c r="Z72" s="2"/>
    </row>
    <row r="73" spans="1:26" x14ac:dyDescent="0.2">
      <c r="A73" s="112">
        <v>3.4590000000000003E-2</v>
      </c>
      <c r="B73" s="7">
        <f t="shared" si="20"/>
        <v>3.628E-2</v>
      </c>
      <c r="C73" s="7">
        <f t="shared" si="1"/>
        <v>4.853501176063884</v>
      </c>
      <c r="D73" s="113">
        <f t="shared" si="21"/>
        <v>4.7862486834408031</v>
      </c>
      <c r="E73" s="114">
        <f t="shared" si="17"/>
        <v>98.78905884840664</v>
      </c>
      <c r="F73" s="112">
        <f t="shared" si="3"/>
        <v>3.8991987146641351E-2</v>
      </c>
      <c r="G73" s="112">
        <v>3.9E-2</v>
      </c>
      <c r="H73" s="118">
        <f t="shared" si="4"/>
        <v>34.590000000000003</v>
      </c>
      <c r="I73" s="112">
        <f t="shared" si="0"/>
        <v>0.18662534714535289</v>
      </c>
      <c r="J73" s="115">
        <f t="shared" si="5"/>
        <v>0.2216000778684506</v>
      </c>
      <c r="K73" s="115">
        <f t="shared" si="6"/>
        <v>0.52828366078227118</v>
      </c>
      <c r="L73" s="115">
        <f t="shared" si="7"/>
        <v>1.2594022029865504</v>
      </c>
      <c r="M73" s="124">
        <f t="shared" si="18"/>
        <v>36.240616716606795</v>
      </c>
      <c r="N73" s="112">
        <v>0.28989250528730343</v>
      </c>
      <c r="O73" s="116">
        <f t="shared" si="19"/>
        <v>3.9005839571101673E-2</v>
      </c>
      <c r="P73" s="2"/>
      <c r="Q73" s="112">
        <f t="shared" si="8"/>
        <v>1.4146292936801483</v>
      </c>
      <c r="R73" s="115">
        <f t="shared" si="9"/>
        <v>1256.7614863140032</v>
      </c>
      <c r="S73" s="115">
        <f t="shared" si="10"/>
        <v>-225627.28133805617</v>
      </c>
      <c r="T73" s="115">
        <f t="shared" si="11"/>
        <v>40507025.90617343</v>
      </c>
      <c r="U73" s="21">
        <f t="shared" si="12"/>
        <v>1.5591955795770791</v>
      </c>
      <c r="V73" s="98">
        <f t="shared" si="13"/>
        <v>6.079613399796948E-2</v>
      </c>
      <c r="W73" s="115">
        <f t="shared" si="14"/>
        <v>2.0081190373309164E-2</v>
      </c>
      <c r="X73" s="115">
        <f t="shared" si="15"/>
        <v>-1.4411078892247698E-2</v>
      </c>
      <c r="Y73" s="115">
        <f t="shared" si="16"/>
        <v>1.0341976296117541E-2</v>
      </c>
      <c r="Z73" s="2"/>
    </row>
    <row r="74" spans="1:26" x14ac:dyDescent="0.2">
      <c r="A74" s="112">
        <v>3.1510000000000003E-2</v>
      </c>
      <c r="B74" s="7">
        <f t="shared" si="20"/>
        <v>3.3050000000000003E-2</v>
      </c>
      <c r="C74" s="7">
        <f t="shared" si="1"/>
        <v>4.9880464354192728</v>
      </c>
      <c r="D74" s="113">
        <f t="shared" si="21"/>
        <v>4.9207738057415789</v>
      </c>
      <c r="E74" s="114">
        <f t="shared" si="17"/>
        <v>98.82705104101106</v>
      </c>
      <c r="F74" s="112">
        <f t="shared" si="3"/>
        <v>3.7992192604419779E-2</v>
      </c>
      <c r="G74" s="112">
        <v>3.7999999999999999E-2</v>
      </c>
      <c r="H74" s="118">
        <f t="shared" si="4"/>
        <v>31.51</v>
      </c>
      <c r="I74" s="112">
        <f t="shared" si="0"/>
        <v>0.18695098619051778</v>
      </c>
      <c r="J74" s="115">
        <f t="shared" si="5"/>
        <v>0.24097385766171217</v>
      </c>
      <c r="K74" s="115">
        <f t="shared" si="6"/>
        <v>0.60688683435771829</v>
      </c>
      <c r="L74" s="115">
        <f t="shared" si="7"/>
        <v>1.5284298192784957</v>
      </c>
      <c r="M74" s="124">
        <f t="shared" si="18"/>
        <v>33.014101532526965</v>
      </c>
      <c r="N74" s="112">
        <v>0.28237481414389276</v>
      </c>
      <c r="O74" s="116">
        <f t="shared" si="19"/>
        <v>3.7994313404206281E-2</v>
      </c>
      <c r="P74" s="2"/>
      <c r="Q74" s="112">
        <f t="shared" si="8"/>
        <v>1.2556419655760738</v>
      </c>
      <c r="R74" s="115">
        <f t="shared" si="9"/>
        <v>1268.9953453679391</v>
      </c>
      <c r="S74" s="115">
        <f t="shared" si="10"/>
        <v>-231922.48969974159</v>
      </c>
      <c r="T74" s="115">
        <f t="shared" si="11"/>
        <v>42386318.771666706</v>
      </c>
      <c r="U74" s="21">
        <f t="shared" si="12"/>
        <v>1.5186994825941802</v>
      </c>
      <c r="V74" s="98">
        <f t="shared" si="13"/>
        <v>5.7698723250950761E-2</v>
      </c>
      <c r="W74" s="115">
        <f t="shared" si="14"/>
        <v>2.1836824053681821E-2</v>
      </c>
      <c r="X74" s="115">
        <f t="shared" si="15"/>
        <v>-1.6555299165688379E-2</v>
      </c>
      <c r="Y74" s="115">
        <f t="shared" si="16"/>
        <v>1.2551180968059829E-2</v>
      </c>
      <c r="Z74" s="2"/>
    </row>
    <row r="75" spans="1:26" x14ac:dyDescent="0.2">
      <c r="A75" s="112">
        <v>2.87E-2</v>
      </c>
      <c r="B75" s="7">
        <f t="shared" si="20"/>
        <v>3.0105E-2</v>
      </c>
      <c r="C75" s="7">
        <f t="shared" si="1"/>
        <v>5.1228054528737621</v>
      </c>
      <c r="D75" s="113">
        <f t="shared" si="21"/>
        <v>5.055425944146517</v>
      </c>
      <c r="E75" s="114">
        <f t="shared" si="17"/>
        <v>98.865043233615481</v>
      </c>
      <c r="F75" s="112">
        <f t="shared" si="3"/>
        <v>3.7992192604419779E-2</v>
      </c>
      <c r="G75" s="112">
        <v>3.7999999999999999E-2</v>
      </c>
      <c r="H75" s="118">
        <f t="shared" si="4"/>
        <v>28.7</v>
      </c>
      <c r="I75" s="112">
        <f t="shared" si="0"/>
        <v>0.19206671616739518</v>
      </c>
      <c r="J75" s="115">
        <f t="shared" si="5"/>
        <v>0.26743038616425108</v>
      </c>
      <c r="K75" s="115">
        <f t="shared" si="6"/>
        <v>0.70952703510815873</v>
      </c>
      <c r="L75" s="115">
        <f t="shared" si="7"/>
        <v>1.8824660158108479</v>
      </c>
      <c r="M75" s="124">
        <f t="shared" si="18"/>
        <v>30.072196461183211</v>
      </c>
      <c r="N75" s="112">
        <v>0.28192690420327887</v>
      </c>
      <c r="O75" s="116">
        <f t="shared" si="19"/>
        <v>3.7934045881013262E-2</v>
      </c>
      <c r="P75" s="2"/>
      <c r="Q75" s="112">
        <f t="shared" si="8"/>
        <v>1.1437549583560576</v>
      </c>
      <c r="R75" s="115">
        <f t="shared" si="9"/>
        <v>1310.221950255881</v>
      </c>
      <c r="S75" s="115">
        <f t="shared" si="10"/>
        <v>-243315.69690375449</v>
      </c>
      <c r="T75" s="115">
        <f t="shared" si="11"/>
        <v>45185114.131386459</v>
      </c>
      <c r="U75" s="21">
        <f t="shared" si="12"/>
        <v>1.4781651499539958</v>
      </c>
      <c r="V75" s="98">
        <f t="shared" si="13"/>
        <v>5.6158735078193252E-2</v>
      </c>
      <c r="W75" s="115">
        <f t="shared" si="14"/>
        <v>2.4234289752190059E-2</v>
      </c>
      <c r="X75" s="115">
        <f t="shared" si="15"/>
        <v>-1.9355226818836758E-2</v>
      </c>
      <c r="Y75" s="115">
        <f t="shared" si="16"/>
        <v>1.5458460265985838E-2</v>
      </c>
      <c r="Z75" s="2"/>
    </row>
    <row r="76" spans="1:26" x14ac:dyDescent="0.2">
      <c r="A76" s="112">
        <v>2.615E-2</v>
      </c>
      <c r="B76" s="7">
        <f t="shared" si="20"/>
        <v>2.7424999999999998E-2</v>
      </c>
      <c r="C76" s="7">
        <f t="shared" si="1"/>
        <v>5.2570452433025086</v>
      </c>
      <c r="D76" s="113">
        <f t="shared" si="21"/>
        <v>5.1899253480881349</v>
      </c>
      <c r="E76" s="114">
        <f t="shared" si="17"/>
        <v>98.902035631677677</v>
      </c>
      <c r="F76" s="112">
        <f t="shared" si="3"/>
        <v>3.6992398062198208E-2</v>
      </c>
      <c r="G76" s="112">
        <v>3.6999999999999998E-2</v>
      </c>
      <c r="H76" s="118">
        <f t="shared" si="4"/>
        <v>26.15</v>
      </c>
      <c r="I76" s="112">
        <f t="shared" si="0"/>
        <v>0.19198778438956887</v>
      </c>
      <c r="J76" s="115">
        <f t="shared" si="5"/>
        <v>0.28746298037617363</v>
      </c>
      <c r="K76" s="115">
        <f t="shared" si="6"/>
        <v>0.80133967045566423</v>
      </c>
      <c r="L76" s="115">
        <f t="shared" si="7"/>
        <v>2.2338363938399382</v>
      </c>
      <c r="M76" s="124">
        <f t="shared" si="18"/>
        <v>27.395346320132553</v>
      </c>
      <c r="N76" s="112">
        <v>0.2755695456916965</v>
      </c>
      <c r="O76" s="116">
        <f t="shared" si="19"/>
        <v>3.7078645683781525E-2</v>
      </c>
      <c r="P76" s="2"/>
      <c r="Q76" s="112">
        <f t="shared" si="8"/>
        <v>1.0145165168557857</v>
      </c>
      <c r="R76" s="115">
        <f t="shared" si="9"/>
        <v>1312.8297089247835</v>
      </c>
      <c r="S76" s="115">
        <f t="shared" si="10"/>
        <v>-247318.356197544</v>
      </c>
      <c r="T76" s="115">
        <f t="shared" si="11"/>
        <v>46591244.01012446</v>
      </c>
      <c r="U76" s="21">
        <f t="shared" si="12"/>
        <v>1.4376767949686426</v>
      </c>
      <c r="V76" s="98">
        <f t="shared" si="13"/>
        <v>5.3183112284265345E-2</v>
      </c>
      <c r="W76" s="115">
        <f t="shared" si="14"/>
        <v>2.6049624574769292E-2</v>
      </c>
      <c r="X76" s="115">
        <f t="shared" si="15"/>
        <v>-2.1859788722831341E-2</v>
      </c>
      <c r="Y76" s="115">
        <f t="shared" si="16"/>
        <v>1.8343848358937685E-2</v>
      </c>
      <c r="Z76" s="2"/>
    </row>
    <row r="77" spans="1:26" x14ac:dyDescent="0.2">
      <c r="A77" s="112">
        <v>2.3820000000000001E-2</v>
      </c>
      <c r="B77" s="7">
        <f t="shared" si="20"/>
        <v>2.4985E-2</v>
      </c>
      <c r="C77" s="7">
        <f t="shared" si="1"/>
        <v>5.391682776572698</v>
      </c>
      <c r="D77" s="113">
        <f t="shared" si="21"/>
        <v>5.3243640099376037</v>
      </c>
      <c r="E77" s="114">
        <f t="shared" si="17"/>
        <v>98.937028440655439</v>
      </c>
      <c r="F77" s="112">
        <f t="shared" si="3"/>
        <v>3.4992808977755065E-2</v>
      </c>
      <c r="G77" s="112">
        <v>3.5000000000000003E-2</v>
      </c>
      <c r="H77" s="118">
        <f t="shared" si="4"/>
        <v>23.82</v>
      </c>
      <c r="I77" s="112">
        <f t="shared" si="0"/>
        <v>0.18631445272778055</v>
      </c>
      <c r="J77" s="115">
        <f t="shared" si="5"/>
        <v>0.29878504491109881</v>
      </c>
      <c r="K77" s="115">
        <f t="shared" si="6"/>
        <v>0.87306962899742302</v>
      </c>
      <c r="L77" s="115">
        <f t="shared" si="7"/>
        <v>2.5511671017687632</v>
      </c>
      <c r="M77" s="124">
        <f t="shared" si="18"/>
        <v>24.957824424416472</v>
      </c>
      <c r="N77" s="112">
        <v>0.25990381825795777</v>
      </c>
      <c r="O77" s="116">
        <f t="shared" si="19"/>
        <v>3.4970778664455096E-2</v>
      </c>
      <c r="P77" s="2"/>
      <c r="Q77" s="112">
        <f t="shared" si="8"/>
        <v>0.8742953323092103</v>
      </c>
      <c r="R77" s="115">
        <f t="shared" si="9"/>
        <v>1274.2439423818676</v>
      </c>
      <c r="S77" s="115">
        <f t="shared" si="10"/>
        <v>-243158.50440931277</v>
      </c>
      <c r="T77" s="115">
        <f t="shared" si="11"/>
        <v>46400894.130250283</v>
      </c>
      <c r="U77" s="21">
        <f t="shared" si="12"/>
        <v>1.3972067251750255</v>
      </c>
      <c r="V77" s="98">
        <f t="shared" si="13"/>
        <v>4.8892188036484388E-2</v>
      </c>
      <c r="W77" s="115">
        <f t="shared" si="14"/>
        <v>2.7075619400816674E-2</v>
      </c>
      <c r="X77" s="115">
        <f t="shared" si="15"/>
        <v>-2.3816514187238583E-2</v>
      </c>
      <c r="Y77" s="115">
        <f t="shared" si="16"/>
        <v>2.094970902175659E-2</v>
      </c>
      <c r="Z77" s="2"/>
    </row>
    <row r="78" spans="1:26" x14ac:dyDescent="0.2">
      <c r="A78" s="112">
        <v>2.1700000000000001E-2</v>
      </c>
      <c r="B78" s="7">
        <f t="shared" si="20"/>
        <v>2.2760000000000002E-2</v>
      </c>
      <c r="C78" s="7">
        <f t="shared" si="1"/>
        <v>5.5261611471049701</v>
      </c>
      <c r="D78" s="113">
        <f t="shared" si="21"/>
        <v>5.4589219618388345</v>
      </c>
      <c r="E78" s="114">
        <f t="shared" si="17"/>
        <v>98.969021866006528</v>
      </c>
      <c r="F78" s="112">
        <f t="shared" si="3"/>
        <v>3.1993425351090343E-2</v>
      </c>
      <c r="G78" s="112">
        <v>3.2000000000000001E-2</v>
      </c>
      <c r="H78" s="118">
        <f t="shared" si="4"/>
        <v>21.7</v>
      </c>
      <c r="I78" s="112">
        <f t="shared" si="0"/>
        <v>0.17464961228351839</v>
      </c>
      <c r="J78" s="115">
        <f t="shared" si="5"/>
        <v>0.29891297805765304</v>
      </c>
      <c r="K78" s="115">
        <f t="shared" si="6"/>
        <v>0.91366457622278319</v>
      </c>
      <c r="L78" s="115">
        <f t="shared" si="7"/>
        <v>2.7927290520097414</v>
      </c>
      <c r="M78" s="124">
        <f t="shared" si="18"/>
        <v>22.73530294497964</v>
      </c>
      <c r="N78" s="112">
        <v>0.23790759230989172</v>
      </c>
      <c r="O78" s="116">
        <f t="shared" si="19"/>
        <v>3.2011125534928173E-2</v>
      </c>
      <c r="P78" s="2"/>
      <c r="Q78" s="112">
        <f t="shared" si="8"/>
        <v>0.72817036099081622</v>
      </c>
      <c r="R78" s="115">
        <f t="shared" si="9"/>
        <v>1192.3494184985907</v>
      </c>
      <c r="S78" s="115">
        <f t="shared" si="10"/>
        <v>-230183.90123946773</v>
      </c>
      <c r="T78" s="115">
        <f t="shared" si="11"/>
        <v>44437165.454854168</v>
      </c>
      <c r="U78" s="21">
        <f t="shared" si="12"/>
        <v>1.3567007454976439</v>
      </c>
      <c r="V78" s="98">
        <f t="shared" si="13"/>
        <v>4.340550402484749E-2</v>
      </c>
      <c r="W78" s="115">
        <f t="shared" si="14"/>
        <v>2.7087212582081424E-2</v>
      </c>
      <c r="X78" s="115">
        <f t="shared" si="15"/>
        <v>-2.4923905974115011E-2</v>
      </c>
      <c r="Y78" s="115">
        <f t="shared" si="16"/>
        <v>2.2933370760247929E-2</v>
      </c>
      <c r="Z78" s="2"/>
    </row>
    <row r="79" spans="1:26" x14ac:dyDescent="0.2">
      <c r="A79" s="112">
        <v>1.9760000000000003E-2</v>
      </c>
      <c r="B79" s="7">
        <f t="shared" si="20"/>
        <v>2.0730000000000002E-2</v>
      </c>
      <c r="C79" s="7">
        <f t="shared" si="1"/>
        <v>5.6612732428521335</v>
      </c>
      <c r="D79" s="113">
        <f t="shared" si="21"/>
        <v>5.5937171949785522</v>
      </c>
      <c r="E79" s="114">
        <f t="shared" si="17"/>
        <v>98.998015907730959</v>
      </c>
      <c r="F79" s="112">
        <f t="shared" si="3"/>
        <v>2.8994041724425625E-2</v>
      </c>
      <c r="G79" s="112">
        <v>2.9000000000000001E-2</v>
      </c>
      <c r="H79" s="118">
        <f t="shared" si="4"/>
        <v>19.760000000000002</v>
      </c>
      <c r="I79" s="112">
        <f t="shared" si="0"/>
        <v>0.16218446974584522</v>
      </c>
      <c r="J79" s="115">
        <f t="shared" si="5"/>
        <v>0.29530885498285331</v>
      </c>
      <c r="K79" s="115">
        <f t="shared" si="6"/>
        <v>0.94245435316643855</v>
      </c>
      <c r="L79" s="115">
        <f t="shared" si="7"/>
        <v>3.0077669288106628</v>
      </c>
      <c r="M79" s="124">
        <f t="shared" si="18"/>
        <v>20.70729340111836</v>
      </c>
      <c r="N79" s="112">
        <v>0.21459249495087734</v>
      </c>
      <c r="O79" s="116">
        <f t="shared" si="19"/>
        <v>2.8874014603864163E-2</v>
      </c>
      <c r="P79" s="2"/>
      <c r="Q79" s="112">
        <f t="shared" si="8"/>
        <v>0.60104648494734325</v>
      </c>
      <c r="R79" s="115">
        <f t="shared" si="9"/>
        <v>1103.4112625877588</v>
      </c>
      <c r="S79" s="115">
        <f t="shared" si="10"/>
        <v>-215254.25200034378</v>
      </c>
      <c r="T79" s="115">
        <f t="shared" si="11"/>
        <v>41991952.207885258</v>
      </c>
      <c r="U79" s="21">
        <f t="shared" si="12"/>
        <v>1.3161233370500693</v>
      </c>
      <c r="V79" s="98">
        <f t="shared" si="13"/>
        <v>3.8159734948919999E-2</v>
      </c>
      <c r="W79" s="115">
        <f t="shared" si="14"/>
        <v>2.676061034308377E-2</v>
      </c>
      <c r="X79" s="115">
        <f t="shared" si="15"/>
        <v>-2.5709263874851274E-2</v>
      </c>
      <c r="Y79" s="115">
        <f t="shared" si="16"/>
        <v>2.4699221748414199E-2</v>
      </c>
      <c r="Z79" s="2"/>
    </row>
    <row r="80" spans="1:26" x14ac:dyDescent="0.2">
      <c r="A80" s="112">
        <v>1.7999999999999999E-2</v>
      </c>
      <c r="B80" s="7">
        <f t="shared" si="20"/>
        <v>1.8880000000000001E-2</v>
      </c>
      <c r="C80" s="7">
        <f t="shared" si="1"/>
        <v>5.7958592832197748</v>
      </c>
      <c r="D80" s="113">
        <f t="shared" si="21"/>
        <v>5.7285662630359546</v>
      </c>
      <c r="E80" s="114">
        <f t="shared" si="17"/>
        <v>99.024010565828718</v>
      </c>
      <c r="F80" s="112">
        <f t="shared" si="3"/>
        <v>2.5994658097760904E-2</v>
      </c>
      <c r="G80" s="112">
        <v>2.5999999999999999E-2</v>
      </c>
      <c r="H80" s="118">
        <f t="shared" si="4"/>
        <v>18</v>
      </c>
      <c r="I80" s="112">
        <f t="shared" si="0"/>
        <v>0.14891212139798748</v>
      </c>
      <c r="J80" s="115">
        <f t="shared" si="5"/>
        <v>0.28760647425504299</v>
      </c>
      <c r="K80" s="115">
        <f t="shared" si="6"/>
        <v>0.95665629235673078</v>
      </c>
      <c r="L80" s="115">
        <f t="shared" si="7"/>
        <v>3.1820954798609842</v>
      </c>
      <c r="M80" s="124">
        <f t="shared" si="18"/>
        <v>18.859480374602057</v>
      </c>
      <c r="N80" s="112">
        <v>0.19314527737611359</v>
      </c>
      <c r="O80" s="116">
        <f t="shared" si="19"/>
        <v>2.5988232071685029E-2</v>
      </c>
      <c r="P80" s="2"/>
      <c r="Q80" s="112">
        <f t="shared" si="8"/>
        <v>0.49077914488572594</v>
      </c>
      <c r="R80" s="115">
        <f t="shared" si="9"/>
        <v>1008.1171451019439</v>
      </c>
      <c r="S80" s="115">
        <f t="shared" si="10"/>
        <v>-198529.22466636315</v>
      </c>
      <c r="T80" s="115">
        <f t="shared" si="11"/>
        <v>39096501.074427858</v>
      </c>
      <c r="U80" s="21">
        <f t="shared" si="12"/>
        <v>1.2755297226774578</v>
      </c>
      <c r="V80" s="98">
        <f t="shared" si="13"/>
        <v>3.31569590345323E-2</v>
      </c>
      <c r="W80" s="115">
        <f t="shared" si="14"/>
        <v>2.606262785494274E-2</v>
      </c>
      <c r="X80" s="115">
        <f t="shared" si="15"/>
        <v>-2.6096679351209445E-2</v>
      </c>
      <c r="Y80" s="115">
        <f t="shared" si="16"/>
        <v>2.6130775336635277E-2</v>
      </c>
      <c r="Z80" s="2"/>
    </row>
    <row r="81" spans="1:26" x14ac:dyDescent="0.2">
      <c r="A81" s="112">
        <v>1.6399999999999998E-2</v>
      </c>
      <c r="B81" s="7">
        <f t="shared" si="20"/>
        <v>1.72E-2</v>
      </c>
      <c r="C81" s="7">
        <f t="shared" si="1"/>
        <v>5.9301603749313667</v>
      </c>
      <c r="D81" s="113">
        <f t="shared" si="21"/>
        <v>5.8630098290755708</v>
      </c>
      <c r="E81" s="114">
        <f t="shared" si="17"/>
        <v>99.048005634842042</v>
      </c>
      <c r="F81" s="112">
        <f t="shared" si="3"/>
        <v>2.3995069013317754E-2</v>
      </c>
      <c r="G81" s="112">
        <v>2.4E-2</v>
      </c>
      <c r="H81" s="118">
        <f t="shared" si="4"/>
        <v>16.399999999999999</v>
      </c>
      <c r="I81" s="112">
        <f t="shared" si="0"/>
        <v>0.14068332547442866</v>
      </c>
      <c r="J81" s="115">
        <f t="shared" si="5"/>
        <v>0.28737757941261594</v>
      </c>
      <c r="K81" s="115">
        <f t="shared" si="6"/>
        <v>0.99453099327903927</v>
      </c>
      <c r="L81" s="115">
        <f t="shared" si="7"/>
        <v>3.4417851894161062</v>
      </c>
      <c r="M81" s="124">
        <f t="shared" si="18"/>
        <v>17.181385275931621</v>
      </c>
      <c r="N81" s="112">
        <v>0.17866622458175205</v>
      </c>
      <c r="O81" s="116">
        <f t="shared" si="19"/>
        <v>2.4040035412103731E-2</v>
      </c>
      <c r="P81" s="2"/>
      <c r="Q81" s="112">
        <f t="shared" si="8"/>
        <v>0.41271518702906534</v>
      </c>
      <c r="R81" s="115">
        <f t="shared" si="9"/>
        <v>946.51462572975106</v>
      </c>
      <c r="S81" s="115">
        <f t="shared" si="10"/>
        <v>-187987.94138927164</v>
      </c>
      <c r="T81" s="115">
        <f t="shared" si="11"/>
        <v>37336418.420930296</v>
      </c>
      <c r="U81" s="21">
        <f t="shared" si="12"/>
        <v>1.2350581765755018</v>
      </c>
      <c r="V81" s="98">
        <f t="shared" si="13"/>
        <v>2.963530618239155E-2</v>
      </c>
      <c r="W81" s="115">
        <f t="shared" si="14"/>
        <v>2.6041885619874701E-2</v>
      </c>
      <c r="X81" s="115">
        <f t="shared" si="15"/>
        <v>-2.7129865390322319E-2</v>
      </c>
      <c r="Y81" s="115">
        <f t="shared" si="16"/>
        <v>2.8263298857870888E-2</v>
      </c>
      <c r="Z81" s="2"/>
    </row>
    <row r="82" spans="1:26" x14ac:dyDescent="0.2">
      <c r="A82" s="112">
        <v>1.494E-2</v>
      </c>
      <c r="B82" s="7">
        <f t="shared" si="20"/>
        <v>1.567E-2</v>
      </c>
      <c r="C82" s="7">
        <f t="shared" si="1"/>
        <v>6.0646760416475747</v>
      </c>
      <c r="D82" s="113">
        <f t="shared" si="21"/>
        <v>5.9974182082894707</v>
      </c>
      <c r="E82" s="114">
        <f t="shared" si="17"/>
        <v>99.071000909313142</v>
      </c>
      <c r="F82" s="112">
        <f t="shared" si="3"/>
        <v>2.2995274471096182E-2</v>
      </c>
      <c r="G82" s="112">
        <v>2.3E-2</v>
      </c>
      <c r="H82" s="118">
        <f t="shared" si="4"/>
        <v>14.94</v>
      </c>
      <c r="I82" s="112">
        <f t="shared" si="0"/>
        <v>0.13791227781756626</v>
      </c>
      <c r="J82" s="115">
        <f t="shared" si="5"/>
        <v>0.29721137999776659</v>
      </c>
      <c r="K82" s="115">
        <f t="shared" si="6"/>
        <v>1.0685106433223368</v>
      </c>
      <c r="L82" s="115">
        <f t="shared" si="7"/>
        <v>3.8414242244078731</v>
      </c>
      <c r="M82" s="124">
        <f t="shared" si="18"/>
        <v>15.652986935406284</v>
      </c>
      <c r="N82" s="112">
        <v>0.17094867112847201</v>
      </c>
      <c r="O82" s="116">
        <f t="shared" si="19"/>
        <v>2.3001617217808912E-2</v>
      </c>
      <c r="P82" s="2"/>
      <c r="Q82" s="112">
        <f t="shared" si="8"/>
        <v>0.36033595096207716</v>
      </c>
      <c r="R82" s="115">
        <f t="shared" si="9"/>
        <v>921.10569576413843</v>
      </c>
      <c r="S82" s="115">
        <f t="shared" si="10"/>
        <v>-184350.74749512199</v>
      </c>
      <c r="T82" s="115">
        <f t="shared" si="11"/>
        <v>36896089.404611163</v>
      </c>
      <c r="U82" s="21">
        <f t="shared" si="12"/>
        <v>1.1945972227635386</v>
      </c>
      <c r="V82" s="98">
        <f t="shared" si="13"/>
        <v>2.7470091019856799E-2</v>
      </c>
      <c r="W82" s="115">
        <f t="shared" si="14"/>
        <v>2.6933015368307361E-2</v>
      </c>
      <c r="X82" s="115">
        <f t="shared" si="15"/>
        <v>-2.9147960312312041E-2</v>
      </c>
      <c r="Y82" s="115">
        <f t="shared" si="16"/>
        <v>3.1545060170569093E-2</v>
      </c>
      <c r="Z82" s="2"/>
    </row>
    <row r="83" spans="1:26" x14ac:dyDescent="0.2">
      <c r="A83" s="112">
        <v>1.3609999999999999E-2</v>
      </c>
      <c r="B83" s="7">
        <f t="shared" si="20"/>
        <v>1.4274999999999999E-2</v>
      </c>
      <c r="C83" s="7">
        <f t="shared" si="1"/>
        <v>6.1991891229328173</v>
      </c>
      <c r="D83" s="113">
        <f t="shared" si="21"/>
        <v>6.1319325822901956</v>
      </c>
      <c r="E83" s="114">
        <f t="shared" si="17"/>
        <v>99.092996389242018</v>
      </c>
      <c r="F83" s="112">
        <f t="shared" si="3"/>
        <v>2.1995479928874608E-2</v>
      </c>
      <c r="G83" s="112">
        <v>2.1999999999999999E-2</v>
      </c>
      <c r="H83" s="118">
        <f t="shared" si="4"/>
        <v>13.61</v>
      </c>
      <c r="I83" s="112">
        <f t="shared" si="0"/>
        <v>0.13487480003897623</v>
      </c>
      <c r="J83" s="115">
        <f t="shared" si="5"/>
        <v>0.30596095834414916</v>
      </c>
      <c r="K83" s="115">
        <f t="shared" si="6"/>
        <v>1.1411225761757344</v>
      </c>
      <c r="L83" s="115">
        <f t="shared" si="7"/>
        <v>4.255970241775934</v>
      </c>
      <c r="M83" s="124">
        <f t="shared" si="18"/>
        <v>14.259502095094357</v>
      </c>
      <c r="N83" s="112">
        <v>0.16351926309852305</v>
      </c>
      <c r="O83" s="116">
        <f t="shared" si="19"/>
        <v>2.2001969788368676E-2</v>
      </c>
      <c r="P83" s="2"/>
      <c r="Q83" s="112">
        <f t="shared" si="8"/>
        <v>0.31398547598468501</v>
      </c>
      <c r="R83" s="115">
        <f t="shared" si="9"/>
        <v>893.38253856538483</v>
      </c>
      <c r="S83" s="115">
        <f t="shared" si="10"/>
        <v>-180048.4837844682</v>
      </c>
      <c r="T83" s="115">
        <f t="shared" si="11"/>
        <v>36286198.927888885</v>
      </c>
      <c r="U83" s="21">
        <f t="shared" si="12"/>
        <v>1.1541043613413575</v>
      </c>
      <c r="V83" s="98">
        <f t="shared" si="13"/>
        <v>2.5385079315710476E-2</v>
      </c>
      <c r="W83" s="115">
        <f t="shared" si="14"/>
        <v>2.7725893918486358E-2</v>
      </c>
      <c r="X83" s="115">
        <f t="shared" si="15"/>
        <v>-3.1128745202231575E-2</v>
      </c>
      <c r="Y83" s="115">
        <f t="shared" si="16"/>
        <v>3.494923484574726E-2</v>
      </c>
      <c r="Z83" s="2"/>
    </row>
    <row r="84" spans="1:26" x14ac:dyDescent="0.2">
      <c r="A84" s="112">
        <v>1.24E-2</v>
      </c>
      <c r="B84" s="7">
        <f t="shared" si="20"/>
        <v>1.3004999999999999E-2</v>
      </c>
      <c r="C84" s="7">
        <f t="shared" si="1"/>
        <v>6.3335160691625738</v>
      </c>
      <c r="D84" s="113">
        <f t="shared" si="21"/>
        <v>6.266352596047696</v>
      </c>
      <c r="E84" s="114">
        <f t="shared" si="17"/>
        <v>99.114991869170893</v>
      </c>
      <c r="F84" s="112">
        <f t="shared" si="3"/>
        <v>2.1995479928874608E-2</v>
      </c>
      <c r="G84" s="112">
        <v>2.1999999999999999E-2</v>
      </c>
      <c r="H84" s="118">
        <f t="shared" si="4"/>
        <v>12.4</v>
      </c>
      <c r="I84" s="112">
        <f t="shared" si="0"/>
        <v>0.13783143275361839</v>
      </c>
      <c r="J84" s="115">
        <f t="shared" si="5"/>
        <v>0.32841270829230573</v>
      </c>
      <c r="K84" s="115">
        <f t="shared" si="6"/>
        <v>1.2690046403566928</v>
      </c>
      <c r="L84" s="115">
        <f t="shared" si="7"/>
        <v>4.9035032341485927</v>
      </c>
      <c r="M84" s="124">
        <f t="shared" si="18"/>
        <v>12.99091990584192</v>
      </c>
      <c r="N84" s="112">
        <v>0.1637458495576378</v>
      </c>
      <c r="O84" s="116">
        <f t="shared" si="19"/>
        <v>2.2032457624073343E-2</v>
      </c>
      <c r="P84" s="2"/>
      <c r="Q84" s="112">
        <f t="shared" si="8"/>
        <v>0.28605121647501425</v>
      </c>
      <c r="R84" s="115">
        <f t="shared" si="9"/>
        <v>904.67751669547658</v>
      </c>
      <c r="S84" s="115">
        <f t="shared" si="10"/>
        <v>-183473.7656621566</v>
      </c>
      <c r="T84" s="115">
        <f t="shared" si="11"/>
        <v>37209527.223813094</v>
      </c>
      <c r="U84" s="21">
        <f t="shared" si="12"/>
        <v>1.1136399051827846</v>
      </c>
      <c r="V84" s="98">
        <f t="shared" si="13"/>
        <v>2.449504418244176E-2</v>
      </c>
      <c r="W84" s="115">
        <f t="shared" si="14"/>
        <v>2.9760450355738675E-2</v>
      </c>
      <c r="X84" s="115">
        <f t="shared" si="15"/>
        <v>-3.4617247029235534E-2</v>
      </c>
      <c r="Y84" s="115">
        <f t="shared" si="16"/>
        <v>4.0266655160076881E-2</v>
      </c>
      <c r="Z84" s="2"/>
    </row>
    <row r="85" spans="1:26" x14ac:dyDescent="0.2">
      <c r="A85" s="112">
        <v>1.129E-2</v>
      </c>
      <c r="B85" s="7">
        <f t="shared" si="20"/>
        <v>1.1845E-2</v>
      </c>
      <c r="C85" s="7">
        <f t="shared" si="1"/>
        <v>6.4688107036638103</v>
      </c>
      <c r="D85" s="113">
        <f t="shared" si="21"/>
        <v>6.4011633864131916</v>
      </c>
      <c r="E85" s="114">
        <f t="shared" si="17"/>
        <v>99.135987554557545</v>
      </c>
      <c r="F85" s="112">
        <f t="shared" si="3"/>
        <v>2.0995685386653036E-2</v>
      </c>
      <c r="G85" s="112">
        <v>2.1000000000000001E-2</v>
      </c>
      <c r="H85" s="118">
        <f t="shared" si="4"/>
        <v>11.29</v>
      </c>
      <c r="I85" s="112">
        <f t="shared" si="0"/>
        <v>0.13439681256969391</v>
      </c>
      <c r="J85" s="115">
        <f t="shared" si="5"/>
        <v>0.33574042009756194</v>
      </c>
      <c r="K85" s="115">
        <f t="shared" si="6"/>
        <v>1.3425807503495597</v>
      </c>
      <c r="L85" s="115">
        <f t="shared" si="7"/>
        <v>5.3687997134375305</v>
      </c>
      <c r="M85" s="124">
        <f t="shared" si="18"/>
        <v>11.831990534140919</v>
      </c>
      <c r="N85" s="112">
        <v>0.15518490784245517</v>
      </c>
      <c r="O85" s="116">
        <f t="shared" si="19"/>
        <v>2.0880559203005088E-2</v>
      </c>
      <c r="P85" s="2"/>
      <c r="Q85" s="112">
        <f t="shared" si="8"/>
        <v>0.24869389340490519</v>
      </c>
      <c r="R85" s="115">
        <f t="shared" si="9"/>
        <v>873.46272728783867</v>
      </c>
      <c r="S85" s="115">
        <f t="shared" si="10"/>
        <v>-178156.44491241022</v>
      </c>
      <c r="T85" s="115">
        <f t="shared" si="11"/>
        <v>36337805.692502357</v>
      </c>
      <c r="U85" s="21">
        <f t="shared" si="12"/>
        <v>1.0730578135436017</v>
      </c>
      <c r="V85" s="98">
        <f t="shared" si="13"/>
        <v>2.2529584254851256E-2</v>
      </c>
      <c r="W85" s="115">
        <f t="shared" si="14"/>
        <v>3.0424480698947518E-2</v>
      </c>
      <c r="X85" s="115">
        <f t="shared" si="15"/>
        <v>-3.6624333760106237E-2</v>
      </c>
      <c r="Y85" s="115">
        <f t="shared" si="16"/>
        <v>4.4087583175020581E-2</v>
      </c>
      <c r="Z85" s="2"/>
    </row>
    <row r="86" spans="1:26" x14ac:dyDescent="0.2">
      <c r="A86" s="112">
        <v>1.0289999999999999E-2</v>
      </c>
      <c r="B86" s="7">
        <f t="shared" si="20"/>
        <v>1.0789999999999999E-2</v>
      </c>
      <c r="C86" s="7">
        <f t="shared" si="1"/>
        <v>6.6026132075428441</v>
      </c>
      <c r="D86" s="113">
        <f t="shared" si="21"/>
        <v>6.5357119556033272</v>
      </c>
      <c r="E86" s="114">
        <f t="shared" si="17"/>
        <v>99.156983239944196</v>
      </c>
      <c r="F86" s="112">
        <f t="shared" si="3"/>
        <v>2.0995685386653036E-2</v>
      </c>
      <c r="G86" s="112">
        <v>2.1000000000000001E-2</v>
      </c>
      <c r="H86" s="118">
        <f t="shared" si="4"/>
        <v>10.29</v>
      </c>
      <c r="I86" s="112">
        <f t="shared" si="0"/>
        <v>0.13722175199763431</v>
      </c>
      <c r="J86" s="115">
        <f t="shared" si="5"/>
        <v>0.35871361674411401</v>
      </c>
      <c r="K86" s="115">
        <f t="shared" si="6"/>
        <v>1.4827118754999513</v>
      </c>
      <c r="L86" s="115">
        <f t="shared" si="7"/>
        <v>6.1286619830682989</v>
      </c>
      <c r="M86" s="124">
        <f t="shared" si="18"/>
        <v>10.778408973498825</v>
      </c>
      <c r="N86" s="112">
        <v>0.15691548945626985</v>
      </c>
      <c r="O86" s="116">
        <f t="shared" si="19"/>
        <v>2.1113413752750186E-2</v>
      </c>
      <c r="P86" s="2"/>
      <c r="Q86" s="112">
        <f t="shared" si="8"/>
        <v>0.22654344532198625</v>
      </c>
      <c r="R86" s="115">
        <f t="shared" si="9"/>
        <v>882.52195972949812</v>
      </c>
      <c r="S86" s="115">
        <f t="shared" si="10"/>
        <v>-180935.27835261394</v>
      </c>
      <c r="T86" s="115">
        <f t="shared" si="11"/>
        <v>37095479.145439371</v>
      </c>
      <c r="U86" s="21">
        <f t="shared" si="12"/>
        <v>1.0325546583437002</v>
      </c>
      <c r="V86" s="98">
        <f t="shared" si="13"/>
        <v>2.1679192751107343E-2</v>
      </c>
      <c r="W86" s="115">
        <f t="shared" si="14"/>
        <v>3.2506290144956568E-2</v>
      </c>
      <c r="X86" s="115">
        <f t="shared" si="15"/>
        <v>-4.0446978391612341E-2</v>
      </c>
      <c r="Y86" s="115">
        <f t="shared" si="16"/>
        <v>5.0327430590087763E-2</v>
      </c>
      <c r="Z86" s="2"/>
    </row>
    <row r="87" spans="1:26" x14ac:dyDescent="0.2">
      <c r="A87" s="112">
        <v>9.3710000000000009E-3</v>
      </c>
      <c r="B87" s="7">
        <f t="shared" si="20"/>
        <v>9.830499999999999E-3</v>
      </c>
      <c r="C87" s="7">
        <f t="shared" si="1"/>
        <v>6.7375812754049926</v>
      </c>
      <c r="D87" s="113">
        <f t="shared" si="21"/>
        <v>6.6700972414739184</v>
      </c>
      <c r="E87" s="114">
        <f t="shared" si="17"/>
        <v>99.177978925330848</v>
      </c>
      <c r="F87" s="112">
        <f t="shared" si="3"/>
        <v>2.0995685386653036E-2</v>
      </c>
      <c r="G87" s="112">
        <v>2.1000000000000001E-2</v>
      </c>
      <c r="H87" s="118">
        <f t="shared" si="4"/>
        <v>9.3710000000000004</v>
      </c>
      <c r="I87" s="112">
        <f t="shared" si="0"/>
        <v>0.14004326318036867</v>
      </c>
      <c r="J87" s="115">
        <f t="shared" si="5"/>
        <v>0.38241773382235283</v>
      </c>
      <c r="K87" s="115">
        <f t="shared" si="6"/>
        <v>1.632082120713586</v>
      </c>
      <c r="L87" s="115">
        <f t="shared" si="7"/>
        <v>6.965398864034742</v>
      </c>
      <c r="M87" s="124">
        <f t="shared" si="18"/>
        <v>9.8197550885956382</v>
      </c>
      <c r="N87" s="112">
        <v>0.15556039083331372</v>
      </c>
      <c r="O87" s="116">
        <f t="shared" si="19"/>
        <v>2.0931081479490264E-2</v>
      </c>
      <c r="Q87" s="112">
        <f t="shared" si="8"/>
        <v>0.20639808519349265</v>
      </c>
      <c r="R87" s="115">
        <f t="shared" si="9"/>
        <v>890.80172125678712</v>
      </c>
      <c r="S87" s="115">
        <f t="shared" si="10"/>
        <v>-183487.52518715872</v>
      </c>
      <c r="T87" s="115">
        <f t="shared" si="11"/>
        <v>37794798.882750474</v>
      </c>
      <c r="U87" s="21">
        <f t="shared" si="12"/>
        <v>0.99210065632077338</v>
      </c>
      <c r="V87" s="98">
        <f t="shared" si="13"/>
        <v>2.0829833252002949E-2</v>
      </c>
      <c r="W87" s="115">
        <f t="shared" si="14"/>
        <v>3.4654334912169585E-2</v>
      </c>
      <c r="X87" s="115">
        <f t="shared" si="15"/>
        <v>-4.4521657484924759E-2</v>
      </c>
      <c r="Y87" s="115">
        <f t="shared" si="16"/>
        <v>5.7198557993645816E-2</v>
      </c>
    </row>
    <row r="88" spans="1:26" x14ac:dyDescent="0.2">
      <c r="A88" s="112">
        <v>8.5370000000000012E-3</v>
      </c>
      <c r="B88" s="7">
        <f t="shared" si="20"/>
        <v>8.9540000000000002E-3</v>
      </c>
      <c r="C88" s="7">
        <f t="shared" si="1"/>
        <v>6.8720551053904488</v>
      </c>
      <c r="D88" s="113">
        <f t="shared" si="21"/>
        <v>6.8048181903977207</v>
      </c>
      <c r="E88" s="114">
        <f t="shared" si="17"/>
        <v>99.197974816175275</v>
      </c>
      <c r="F88" s="112">
        <f t="shared" si="3"/>
        <v>1.9995890844431465E-2</v>
      </c>
      <c r="G88" s="112">
        <v>0.02</v>
      </c>
      <c r="H88" s="118">
        <f t="shared" si="4"/>
        <v>8.5370000000000008</v>
      </c>
      <c r="I88" s="112">
        <f t="shared" si="0"/>
        <v>0.13606840175139448</v>
      </c>
      <c r="J88" s="115">
        <f t="shared" si="5"/>
        <v>0.38756403906528319</v>
      </c>
      <c r="K88" s="115">
        <f t="shared" si="6"/>
        <v>1.7062585135232364</v>
      </c>
      <c r="L88" s="115">
        <f t="shared" si="7"/>
        <v>7.5118375842917882</v>
      </c>
      <c r="M88" s="124">
        <f t="shared" si="18"/>
        <v>8.9442845996759335</v>
      </c>
      <c r="N88" s="112">
        <v>0.14869726582929993</v>
      </c>
      <c r="O88" s="116">
        <f t="shared" si="19"/>
        <v>2.0007628999759313E-2</v>
      </c>
      <c r="Q88" s="112">
        <f t="shared" si="8"/>
        <v>0.17904320662103934</v>
      </c>
      <c r="R88" s="115">
        <f t="shared" si="9"/>
        <v>855.61813595962599</v>
      </c>
      <c r="S88" s="115">
        <f t="shared" si="10"/>
        <v>-176990.35221207791</v>
      </c>
      <c r="T88" s="115">
        <f t="shared" si="11"/>
        <v>36611641.875755593</v>
      </c>
      <c r="U88" s="21">
        <f t="shared" si="12"/>
        <v>0.95154560965039403</v>
      </c>
      <c r="V88" s="98">
        <f t="shared" si="13"/>
        <v>1.902700214406727E-2</v>
      </c>
      <c r="W88" s="115">
        <f t="shared" si="14"/>
        <v>3.5120688246954017E-2</v>
      </c>
      <c r="X88" s="115">
        <f t="shared" si="15"/>
        <v>-4.6545119363604337E-2</v>
      </c>
      <c r="Y88" s="115">
        <f t="shared" si="16"/>
        <v>6.1685810976670419E-2</v>
      </c>
    </row>
    <row r="89" spans="1:26" x14ac:dyDescent="0.2">
      <c r="A89" s="112">
        <v>7.7759999999999999E-3</v>
      </c>
      <c r="B89" s="7">
        <f t="shared" si="20"/>
        <v>8.1565000000000006E-3</v>
      </c>
      <c r="C89" s="7">
        <f t="shared" si="1"/>
        <v>7.0067560657183936</v>
      </c>
      <c r="D89" s="113">
        <f t="shared" si="21"/>
        <v>6.9394055855544217</v>
      </c>
      <c r="E89" s="114">
        <f t="shared" si="17"/>
        <v>99.216970912477478</v>
      </c>
      <c r="F89" s="112">
        <f t="shared" si="3"/>
        <v>1.899609630220989E-2</v>
      </c>
      <c r="G89" s="112">
        <v>1.9E-2</v>
      </c>
      <c r="H89" s="118">
        <f t="shared" si="4"/>
        <v>7.7759999999999998</v>
      </c>
      <c r="I89" s="112">
        <f t="shared" si="0"/>
        <v>0.13182161678328499</v>
      </c>
      <c r="J89" s="115">
        <f t="shared" si="5"/>
        <v>0.39104120352423205</v>
      </c>
      <c r="K89" s="115">
        <f t="shared" si="6"/>
        <v>1.7741960172983742</v>
      </c>
      <c r="L89" s="115">
        <f t="shared" si="7"/>
        <v>8.0497182379461236</v>
      </c>
      <c r="M89" s="124">
        <f t="shared" si="18"/>
        <v>8.1476200205949674</v>
      </c>
      <c r="N89" s="112">
        <v>0.141024208409218</v>
      </c>
      <c r="O89" s="116">
        <f t="shared" si="19"/>
        <v>1.897519786998262E-2</v>
      </c>
      <c r="Q89" s="112">
        <f t="shared" si="8"/>
        <v>0.15494165948897498</v>
      </c>
      <c r="R89" s="115">
        <f t="shared" si="9"/>
        <v>819.11681540748987</v>
      </c>
      <c r="S89" s="115">
        <f t="shared" si="10"/>
        <v>-170093.05480973751</v>
      </c>
      <c r="T89" s="115">
        <f t="shared" si="11"/>
        <v>35320538.841722615</v>
      </c>
      <c r="U89" s="21">
        <f t="shared" si="12"/>
        <v>0.91103076666994531</v>
      </c>
      <c r="V89" s="98">
        <f t="shared" si="13"/>
        <v>1.7306028177938387E-2</v>
      </c>
      <c r="W89" s="115">
        <f t="shared" si="14"/>
        <v>3.5435785615741559E-2</v>
      </c>
      <c r="X89" s="115">
        <f t="shared" si="15"/>
        <v>-4.8398390246894872E-2</v>
      </c>
      <c r="Y89" s="115">
        <f t="shared" si="16"/>
        <v>6.6102786710905262E-2</v>
      </c>
    </row>
    <row r="90" spans="1:26" x14ac:dyDescent="0.2">
      <c r="A90" s="112">
        <v>7.084E-3</v>
      </c>
      <c r="B90" s="7">
        <f t="shared" si="20"/>
        <v>7.43E-3</v>
      </c>
      <c r="C90" s="7">
        <f t="shared" si="1"/>
        <v>7.1412200725722599</v>
      </c>
      <c r="D90" s="113">
        <f t="shared" si="21"/>
        <v>7.0739880691453267</v>
      </c>
      <c r="E90" s="114">
        <f t="shared" si="17"/>
        <v>99.235967008779681</v>
      </c>
      <c r="F90" s="112">
        <f t="shared" si="3"/>
        <v>1.899609630220989E-2</v>
      </c>
      <c r="G90" s="112">
        <v>1.9E-2</v>
      </c>
      <c r="H90" s="118">
        <f t="shared" si="4"/>
        <v>7.0839999999999996</v>
      </c>
      <c r="I90" s="112">
        <f t="shared" si="0"/>
        <v>0.13437815860216842</v>
      </c>
      <c r="J90" s="115">
        <f t="shared" si="5"/>
        <v>0.41458387991541573</v>
      </c>
      <c r="K90" s="115">
        <f t="shared" si="6"/>
        <v>1.93680740154563</v>
      </c>
      <c r="L90" s="115">
        <f t="shared" si="7"/>
        <v>9.0481639359621706</v>
      </c>
      <c r="M90" s="124">
        <f t="shared" si="18"/>
        <v>7.4219393691945541</v>
      </c>
      <c r="N90" s="112">
        <v>0.1412727223193237</v>
      </c>
      <c r="O90" s="116">
        <f t="shared" si="19"/>
        <v>1.9008636104955831E-2</v>
      </c>
      <c r="Q90" s="112">
        <f t="shared" si="8"/>
        <v>0.14114099552541948</v>
      </c>
      <c r="R90" s="115">
        <f t="shared" si="9"/>
        <v>824.85837352232488</v>
      </c>
      <c r="S90" s="115">
        <f t="shared" si="10"/>
        <v>-171884.57312986301</v>
      </c>
      <c r="T90" s="115">
        <f t="shared" si="11"/>
        <v>35817429.304711558</v>
      </c>
      <c r="U90" s="21">
        <f t="shared" si="12"/>
        <v>0.87051740221812779</v>
      </c>
      <c r="V90" s="98">
        <f t="shared" si="13"/>
        <v>1.6536432405285136E-2</v>
      </c>
      <c r="W90" s="115">
        <f t="shared" si="14"/>
        <v>3.7569200779924025E-2</v>
      </c>
      <c r="X90" s="115">
        <f t="shared" si="15"/>
        <v>-5.2834275096512853E-2</v>
      </c>
      <c r="Y90" s="115">
        <f t="shared" si="16"/>
        <v>7.4301836797808052E-2</v>
      </c>
    </row>
    <row r="91" spans="1:26" x14ac:dyDescent="0.2">
      <c r="A91" s="112">
        <v>6.4530000000000004E-3</v>
      </c>
      <c r="B91" s="7">
        <f t="shared" si="20"/>
        <v>6.7685000000000002E-3</v>
      </c>
      <c r="C91" s="7">
        <f t="shared" si="1"/>
        <v>7.2758142591799571</v>
      </c>
      <c r="D91" s="113">
        <f t="shared" si="21"/>
        <v>7.208517165876108</v>
      </c>
      <c r="E91" s="114">
        <f t="shared" si="17"/>
        <v>99.253963310539675</v>
      </c>
      <c r="F91" s="112">
        <f t="shared" si="3"/>
        <v>1.7996301759988315E-2</v>
      </c>
      <c r="G91" s="112">
        <v>1.7999999999999999E-2</v>
      </c>
      <c r="H91" s="118">
        <f t="shared" si="4"/>
        <v>6.4530000000000003</v>
      </c>
      <c r="I91" s="112">
        <f t="shared" si="0"/>
        <v>0.12972665015916218</v>
      </c>
      <c r="J91" s="115">
        <f t="shared" si="5"/>
        <v>0.41570994256141369</v>
      </c>
      <c r="K91" s="115">
        <f t="shared" si="6"/>
        <v>1.997993100319754</v>
      </c>
      <c r="L91" s="115">
        <f t="shared" si="7"/>
        <v>9.602792765380153</v>
      </c>
      <c r="M91" s="124">
        <f t="shared" si="18"/>
        <v>6.7611428028107783</v>
      </c>
      <c r="N91" s="112">
        <v>0.13370786817444269</v>
      </c>
      <c r="O91" s="116">
        <f t="shared" si="19"/>
        <v>1.7990764025573945E-2</v>
      </c>
      <c r="Q91" s="112">
        <f t="shared" si="8"/>
        <v>0.12180796846248092</v>
      </c>
      <c r="R91" s="115">
        <f t="shared" si="9"/>
        <v>786.41400843545887</v>
      </c>
      <c r="S91" s="115">
        <f t="shared" si="10"/>
        <v>-164393.72192251365</v>
      </c>
      <c r="T91" s="115">
        <f t="shared" si="11"/>
        <v>34365226.862251036</v>
      </c>
      <c r="U91" s="21">
        <f t="shared" si="12"/>
        <v>0.83002010881258093</v>
      </c>
      <c r="V91" s="98">
        <f t="shared" si="13"/>
        <v>1.4937292345049542E-2</v>
      </c>
      <c r="W91" s="115">
        <f t="shared" si="14"/>
        <v>3.7671243516479318E-2</v>
      </c>
      <c r="X91" s="115">
        <f t="shared" si="15"/>
        <v>-5.4503363121695278E-2</v>
      </c>
      <c r="Y91" s="115">
        <f t="shared" si="16"/>
        <v>7.8856345431651986E-2</v>
      </c>
    </row>
    <row r="92" spans="1:26" x14ac:dyDescent="0.2">
      <c r="A92" s="112">
        <v>5.8780000000000004E-3</v>
      </c>
      <c r="B92" s="7">
        <f t="shared" si="20"/>
        <v>6.1655000000000008E-3</v>
      </c>
      <c r="C92" s="7">
        <f t="shared" si="1"/>
        <v>7.4104589256728426</v>
      </c>
      <c r="D92" s="113">
        <f t="shared" si="21"/>
        <v>7.3431365924263998</v>
      </c>
      <c r="E92" s="114">
        <f t="shared" si="17"/>
        <v>99.270959817757443</v>
      </c>
      <c r="F92" s="112">
        <f t="shared" si="3"/>
        <v>1.6996507217766747E-2</v>
      </c>
      <c r="G92" s="112">
        <v>1.7000000000000001E-2</v>
      </c>
      <c r="H92" s="118">
        <f t="shared" si="4"/>
        <v>5.8780000000000001</v>
      </c>
      <c r="I92" s="112">
        <f t="shared" si="0"/>
        <v>0.12480767409422241</v>
      </c>
      <c r="J92" s="115">
        <f t="shared" si="5"/>
        <v>0.41491679933947867</v>
      </c>
      <c r="K92" s="115">
        <f t="shared" si="6"/>
        <v>2.0500369417451352</v>
      </c>
      <c r="L92" s="115">
        <f t="shared" si="7"/>
        <v>10.128901671877594</v>
      </c>
      <c r="M92" s="124">
        <f t="shared" si="18"/>
        <v>6.1587932259493821</v>
      </c>
      <c r="N92" s="112">
        <v>0.12623230953351444</v>
      </c>
      <c r="O92" s="116">
        <f t="shared" si="19"/>
        <v>1.6984906903592042E-2</v>
      </c>
      <c r="Q92" s="112">
        <f t="shared" si="8"/>
        <v>0.10479196525114089</v>
      </c>
      <c r="R92" s="115">
        <f t="shared" si="9"/>
        <v>747.01542421523959</v>
      </c>
      <c r="S92" s="115">
        <f t="shared" si="10"/>
        <v>-156608.2051258765</v>
      </c>
      <c r="T92" s="115">
        <f t="shared" si="11"/>
        <v>32832159.976501152</v>
      </c>
      <c r="U92" s="21">
        <f t="shared" si="12"/>
        <v>0.78949562342185919</v>
      </c>
      <c r="V92" s="98">
        <f t="shared" si="13"/>
        <v>1.3418668061884888E-2</v>
      </c>
      <c r="W92" s="115">
        <f t="shared" si="14"/>
        <v>3.7599369624618892E-2</v>
      </c>
      <c r="X92" s="115">
        <f t="shared" si="15"/>
        <v>-5.5923069919982762E-2</v>
      </c>
      <c r="Y92" s="115">
        <f t="shared" si="16"/>
        <v>8.3176653771013326E-2</v>
      </c>
    </row>
    <row r="93" spans="1:26" x14ac:dyDescent="0.2">
      <c r="A93" s="112">
        <v>5.3550000000000004E-3</v>
      </c>
      <c r="B93" s="7">
        <f t="shared" si="20"/>
        <v>5.6165E-3</v>
      </c>
      <c r="C93" s="7">
        <f t="shared" si="1"/>
        <v>7.5448977096865564</v>
      </c>
      <c r="D93" s="113">
        <f t="shared" si="21"/>
        <v>7.4776783176796995</v>
      </c>
      <c r="E93" s="114">
        <f t="shared" si="17"/>
        <v>99.287956324975212</v>
      </c>
      <c r="F93" s="112">
        <f t="shared" si="3"/>
        <v>1.6996507217766747E-2</v>
      </c>
      <c r="G93" s="112">
        <v>1.7000000000000001E-2</v>
      </c>
      <c r="H93" s="118">
        <f t="shared" si="4"/>
        <v>5.3550000000000004</v>
      </c>
      <c r="I93" s="112">
        <f t="shared" si="0"/>
        <v>0.12709441349858092</v>
      </c>
      <c r="J93" s="115">
        <f t="shared" si="5"/>
        <v>0.43782128188020436</v>
      </c>
      <c r="K93" s="115">
        <f t="shared" si="6"/>
        <v>2.2221095240208286</v>
      </c>
      <c r="L93" s="115">
        <f t="shared" si="7"/>
        <v>11.278050979018271</v>
      </c>
      <c r="M93" s="124">
        <f t="shared" si="18"/>
        <v>5.6104090759943661</v>
      </c>
      <c r="N93" s="112">
        <v>0.12642562443909766</v>
      </c>
      <c r="O93" s="116">
        <f t="shared" si="19"/>
        <v>1.7010917959608855E-2</v>
      </c>
      <c r="Q93" s="112">
        <f t="shared" si="8"/>
        <v>9.5460882788586943E-2</v>
      </c>
      <c r="R93" s="115">
        <f t="shared" si="9"/>
        <v>750.93298045537256</v>
      </c>
      <c r="S93" s="115">
        <f t="shared" si="10"/>
        <v>-157841.76423092399</v>
      </c>
      <c r="T93" s="115">
        <f t="shared" si="11"/>
        <v>33177424.862099554</v>
      </c>
      <c r="U93" s="21">
        <f t="shared" si="12"/>
        <v>0.74899452845223369</v>
      </c>
      <c r="V93" s="98">
        <f t="shared" si="13"/>
        <v>1.273029090890619E-2</v>
      </c>
      <c r="W93" s="115">
        <f t="shared" si="14"/>
        <v>3.9674952263066748E-2</v>
      </c>
      <c r="X93" s="115">
        <f t="shared" si="15"/>
        <v>-6.0617047308372647E-2</v>
      </c>
      <c r="Y93" s="115">
        <f t="shared" si="16"/>
        <v>9.2613253823773223E-2</v>
      </c>
    </row>
    <row r="94" spans="1:26" x14ac:dyDescent="0.2">
      <c r="A94" s="112">
        <v>4.8780000000000004E-3</v>
      </c>
      <c r="B94" s="7">
        <f t="shared" si="20"/>
        <v>5.1165000000000004E-3</v>
      </c>
      <c r="C94" s="7">
        <f t="shared" si="1"/>
        <v>7.6794945265279901</v>
      </c>
      <c r="D94" s="113">
        <f t="shared" si="21"/>
        <v>7.6121961181072733</v>
      </c>
      <c r="E94" s="114">
        <f t="shared" si="17"/>
        <v>99.304952832192981</v>
      </c>
      <c r="F94" s="112">
        <f t="shared" si="3"/>
        <v>1.6996507217766747E-2</v>
      </c>
      <c r="G94" s="112">
        <v>1.7000000000000001E-2</v>
      </c>
      <c r="H94" s="118">
        <f t="shared" si="4"/>
        <v>4.8780000000000001</v>
      </c>
      <c r="I94" s="112">
        <f t="shared" ref="I94:I157" si="22">D94*F94</f>
        <v>0.12938074626446627</v>
      </c>
      <c r="J94" s="115">
        <f t="shared" si="5"/>
        <v>0.46133685105048999</v>
      </c>
      <c r="K94" s="115">
        <f t="shared" si="6"/>
        <v>2.4035179997985678</v>
      </c>
      <c r="L94" s="115">
        <f t="shared" si="7"/>
        <v>12.522083944088541</v>
      </c>
      <c r="M94" s="124">
        <f t="shared" si="18"/>
        <v>5.1109382700243975</v>
      </c>
      <c r="N94" s="112">
        <v>0.12627718557259823</v>
      </c>
      <c r="O94" s="116">
        <f t="shared" si="19"/>
        <v>1.6990945098954682E-2</v>
      </c>
      <c r="Q94" s="112">
        <f t="shared" si="8"/>
        <v>8.6962629179703557E-2</v>
      </c>
      <c r="R94" s="115">
        <f t="shared" si="9"/>
        <v>754.50979698145295</v>
      </c>
      <c r="S94" s="115">
        <f t="shared" si="10"/>
        <v>-158970.84525171993</v>
      </c>
      <c r="T94" s="115">
        <f t="shared" si="11"/>
        <v>33494236.577378064</v>
      </c>
      <c r="U94" s="21">
        <f t="shared" si="12"/>
        <v>0.70850063557279286</v>
      </c>
      <c r="V94" s="98">
        <f t="shared" si="13"/>
        <v>1.2042036166305302E-2</v>
      </c>
      <c r="W94" s="115">
        <f t="shared" si="14"/>
        <v>4.1805910996418609E-2</v>
      </c>
      <c r="X94" s="115">
        <f t="shared" si="15"/>
        <v>-6.5565699046501794E-2</v>
      </c>
      <c r="Y94" s="115">
        <f t="shared" si="16"/>
        <v>0.10282902080102301</v>
      </c>
    </row>
    <row r="95" spans="1:26" x14ac:dyDescent="0.2">
      <c r="A95" s="112">
        <v>4.444E-3</v>
      </c>
      <c r="B95" s="7">
        <f t="shared" si="20"/>
        <v>4.6610000000000002E-3</v>
      </c>
      <c r="C95" s="7">
        <f t="shared" ref="C95:C158" si="23">IF(A95=0,IF(B95&gt;0,IF(C94&lt;10,10,-LOG(0,2)),-LOG(0,2)),-LOG(A95,2))</f>
        <v>7.813925467935082</v>
      </c>
      <c r="D95" s="113">
        <f t="shared" si="21"/>
        <v>7.7467099972315356</v>
      </c>
      <c r="E95" s="114">
        <f t="shared" si="17"/>
        <v>99.32194933941075</v>
      </c>
      <c r="F95" s="112">
        <f t="shared" ref="F95:F158" si="24">(G95*100)/$A$10</f>
        <v>1.6996507217766747E-2</v>
      </c>
      <c r="G95" s="112">
        <v>1.7000000000000001E-2</v>
      </c>
      <c r="H95" s="118">
        <f t="shared" ref="H95:H158" si="25">A95*1000</f>
        <v>4.444</v>
      </c>
      <c r="I95" s="112">
        <f t="shared" si="22"/>
        <v>0.1316670123818916</v>
      </c>
      <c r="J95" s="115">
        <f t="shared" ref="J95:J158" si="26">(F95)*(D95-$B$4)^2</f>
        <v>0.48546681273627806</v>
      </c>
      <c r="K95" s="115">
        <f t="shared" ref="K95:K158" si="27">(F95)*(D95-$B$4)^3</f>
        <v>2.5945346663451958</v>
      </c>
      <c r="L95" s="115">
        <f t="shared" ref="L95:L158" si="28">(F95)*(D95-$B$4)^4</f>
        <v>13.86626224133639</v>
      </c>
      <c r="M95" s="124">
        <f t="shared" si="18"/>
        <v>4.6559458759740791</v>
      </c>
      <c r="N95" s="112">
        <v>0.1264330000211551</v>
      </c>
      <c r="O95" s="116">
        <f t="shared" si="19"/>
        <v>1.7011910364604598E-2</v>
      </c>
      <c r="Q95" s="112">
        <f t="shared" ref="Q95:Q158" si="29">(B95*1000)*F95</f>
        <v>7.9220720142010814E-2</v>
      </c>
      <c r="R95" s="115">
        <f t="shared" ref="R95:R158" si="30">(F95)*((B95*1000)-$B$15)^2</f>
        <v>757.77567423079756</v>
      </c>
      <c r="S95" s="115">
        <f t="shared" ref="S95:S158" si="31">(F95)*((B95*1000)-$B$15)^3</f>
        <v>-160004.11349677909</v>
      </c>
      <c r="T95" s="115">
        <f t="shared" ref="T95:T158" si="32">(F95)*((B95*1000)-$B$15)^4</f>
        <v>33784822.087192923</v>
      </c>
      <c r="U95" s="21">
        <f t="shared" ref="U95:U158" si="33">LOG(((2^(-D95))*1000),10)</f>
        <v>0.66800792312327117</v>
      </c>
      <c r="V95" s="98">
        <f t="shared" ref="V95:V158" si="34">U95*F95</f>
        <v>1.1353801486890053E-2</v>
      </c>
      <c r="W95" s="115">
        <f t="shared" ref="W95:W158" si="35">(F95)*(U95-LOG($E$15))^2</f>
        <v>4.3992545400945375E-2</v>
      </c>
      <c r="X95" s="115">
        <f t="shared" ref="X95:X158" si="36">(F95)*(U95-LOG($E$15))^3</f>
        <v>-7.0776453146413565E-2</v>
      </c>
      <c r="Y95" s="115">
        <f t="shared" ref="Y95:Y158" si="37">(F95)*(U95-LOG($E$15))^4</f>
        <v>0.11386716259157006</v>
      </c>
    </row>
    <row r="96" spans="1:26" x14ac:dyDescent="0.2">
      <c r="A96" s="112">
        <v>4.0480000000000004E-3</v>
      </c>
      <c r="B96" s="7">
        <f t="shared" si="20"/>
        <v>4.2459999999999998E-3</v>
      </c>
      <c r="C96" s="7">
        <f t="shared" si="23"/>
        <v>7.9485749946298645</v>
      </c>
      <c r="D96" s="113">
        <f t="shared" si="21"/>
        <v>7.8812502312824737</v>
      </c>
      <c r="E96" s="114">
        <f t="shared" ref="E96:E159" si="38">F96+E95</f>
        <v>99.338945846628519</v>
      </c>
      <c r="F96" s="112">
        <f t="shared" si="24"/>
        <v>1.6996507217766747E-2</v>
      </c>
      <c r="G96" s="112">
        <v>1.7000000000000001E-2</v>
      </c>
      <c r="H96" s="118">
        <f t="shared" si="25"/>
        <v>4.048</v>
      </c>
      <c r="I96" s="112">
        <f t="shared" si="22"/>
        <v>0.13395372644101841</v>
      </c>
      <c r="J96" s="115">
        <f t="shared" si="26"/>
        <v>0.5102167519609756</v>
      </c>
      <c r="K96" s="115">
        <f t="shared" si="27"/>
        <v>2.7954532201068951</v>
      </c>
      <c r="L96" s="115">
        <f t="shared" si="28"/>
        <v>15.316154704390643</v>
      </c>
      <c r="M96" s="124">
        <f t="shared" ref="M96:M159" si="39">((2^(-D96))*1000)</f>
        <v>4.2413809072046318</v>
      </c>
      <c r="N96" s="112">
        <v>0.12622775315277318</v>
      </c>
      <c r="O96" s="116">
        <f t="shared" ref="O96:O159" si="40">(N96*100)/$A$13</f>
        <v>1.6984293829942407E-2</v>
      </c>
      <c r="Q96" s="112">
        <f t="shared" si="29"/>
        <v>7.2167169646637594E-2</v>
      </c>
      <c r="R96" s="115">
        <f t="shared" si="30"/>
        <v>760.75731173064878</v>
      </c>
      <c r="S96" s="115">
        <f t="shared" si="31"/>
        <v>-160949.39967314119</v>
      </c>
      <c r="T96" s="115">
        <f t="shared" si="32"/>
        <v>34051212.989611432</v>
      </c>
      <c r="U96" s="21">
        <f t="shared" si="33"/>
        <v>0.62750727705028608</v>
      </c>
      <c r="V96" s="98">
        <f t="shared" si="34"/>
        <v>1.0665431963586346E-2</v>
      </c>
      <c r="W96" s="115">
        <f t="shared" si="35"/>
        <v>4.6235361586208758E-2</v>
      </c>
      <c r="X96" s="115">
        <f t="shared" si="36"/>
        <v>-7.625732136953571E-2</v>
      </c>
      <c r="Y96" s="115">
        <f t="shared" si="37"/>
        <v>0.12577340941984153</v>
      </c>
    </row>
    <row r="97" spans="1:25" x14ac:dyDescent="0.2">
      <c r="A97" s="112">
        <v>3.6869999999999997E-3</v>
      </c>
      <c r="B97" s="7">
        <f t="shared" ref="B97:B160" si="41">IF(A97=0,IF(A96&gt;0,IF(B96&gt;0.001,((A96+(2^(-10)))/2),0),0),(A96+A97)/2)</f>
        <v>3.8675000000000003E-3</v>
      </c>
      <c r="C97" s="7">
        <f t="shared" si="23"/>
        <v>8.0833368682303579</v>
      </c>
      <c r="D97" s="113">
        <f t="shared" si="21"/>
        <v>8.0159559314301116</v>
      </c>
      <c r="E97" s="114">
        <f t="shared" si="38"/>
        <v>99.357941942930722</v>
      </c>
      <c r="F97" s="112">
        <f t="shared" si="24"/>
        <v>1.899609630220989E-2</v>
      </c>
      <c r="G97" s="112">
        <v>1.9E-2</v>
      </c>
      <c r="H97" s="118">
        <f t="shared" si="25"/>
        <v>3.6869999999999998</v>
      </c>
      <c r="I97" s="112">
        <f t="shared" si="22"/>
        <v>0.15227187082771698</v>
      </c>
      <c r="J97" s="115">
        <f t="shared" si="26"/>
        <v>0.59862693777442211</v>
      </c>
      <c r="K97" s="115">
        <f t="shared" si="27"/>
        <v>3.3604868671927788</v>
      </c>
      <c r="L97" s="115">
        <f t="shared" si="28"/>
        <v>18.864623811550857</v>
      </c>
      <c r="M97" s="124">
        <f t="shared" si="39"/>
        <v>3.8632856482533078</v>
      </c>
      <c r="N97" s="112">
        <v>0.14096046451924915</v>
      </c>
      <c r="O97" s="116">
        <f t="shared" si="40"/>
        <v>1.8966620953020593E-2</v>
      </c>
      <c r="Q97" s="112">
        <f t="shared" si="29"/>
        <v>7.3467402448796751E-2</v>
      </c>
      <c r="R97" s="115">
        <f t="shared" si="30"/>
        <v>853.30320338009915</v>
      </c>
      <c r="S97" s="115">
        <f t="shared" si="31"/>
        <v>-180851.81961990427</v>
      </c>
      <c r="T97" s="115">
        <f t="shared" si="32"/>
        <v>38330315.098162197</v>
      </c>
      <c r="U97" s="21">
        <f t="shared" si="33"/>
        <v>0.5869568207189293</v>
      </c>
      <c r="V97" s="98">
        <f t="shared" si="34"/>
        <v>1.1149888291615727E-2</v>
      </c>
      <c r="W97" s="115">
        <f t="shared" si="35"/>
        <v>5.4247009367819135E-2</v>
      </c>
      <c r="X97" s="115">
        <f t="shared" si="36"/>
        <v>-9.1670905149264043E-2</v>
      </c>
      <c r="Y97" s="115">
        <f t="shared" si="37"/>
        <v>0.15491277673770884</v>
      </c>
    </row>
    <row r="98" spans="1:25" x14ac:dyDescent="0.2">
      <c r="A98" s="112">
        <v>3.359E-3</v>
      </c>
      <c r="B98" s="7">
        <f t="shared" si="41"/>
        <v>3.5230000000000001E-3</v>
      </c>
      <c r="C98" s="7">
        <f t="shared" si="23"/>
        <v>8.2177524890896745</v>
      </c>
      <c r="D98" s="113">
        <f t="shared" si="21"/>
        <v>8.1505446786600153</v>
      </c>
      <c r="E98" s="114">
        <f t="shared" si="38"/>
        <v>99.37793783377515</v>
      </c>
      <c r="F98" s="112">
        <f t="shared" si="24"/>
        <v>1.9995890844431465E-2</v>
      </c>
      <c r="G98" s="112">
        <v>0.02</v>
      </c>
      <c r="H98" s="118">
        <f t="shared" si="25"/>
        <v>3.359</v>
      </c>
      <c r="I98" s="112">
        <f t="shared" si="22"/>
        <v>0.16297740171714739</v>
      </c>
      <c r="J98" s="115">
        <f t="shared" si="26"/>
        <v>0.66071102529503956</v>
      </c>
      <c r="K98" s="115">
        <f t="shared" si="27"/>
        <v>3.7979299677297687</v>
      </c>
      <c r="L98" s="115">
        <f t="shared" si="28"/>
        <v>21.831438386151802</v>
      </c>
      <c r="M98" s="124">
        <f t="shared" si="39"/>
        <v>3.5191807285219108</v>
      </c>
      <c r="N98" s="112">
        <v>0.14876165966870594</v>
      </c>
      <c r="O98" s="116">
        <f t="shared" si="40"/>
        <v>2.0016293369218431E-2</v>
      </c>
      <c r="Q98" s="112">
        <f t="shared" si="29"/>
        <v>7.0445523444932046E-2</v>
      </c>
      <c r="R98" s="115">
        <f t="shared" si="30"/>
        <v>901.13624878403118</v>
      </c>
      <c r="S98" s="115">
        <f t="shared" si="31"/>
        <v>-191300.15022173812</v>
      </c>
      <c r="T98" s="115">
        <f t="shared" si="32"/>
        <v>40610670.721814692</v>
      </c>
      <c r="U98" s="21">
        <f t="shared" si="33"/>
        <v>0.54644157072389055</v>
      </c>
      <c r="V98" s="98">
        <f t="shared" si="34"/>
        <v>1.0926586001054591E-2</v>
      </c>
      <c r="W98" s="115">
        <f t="shared" si="35"/>
        <v>5.9873010913697684E-2</v>
      </c>
      <c r="X98" s="115">
        <f t="shared" si="36"/>
        <v>-0.10360393942742657</v>
      </c>
      <c r="Y98" s="115">
        <f t="shared" si="37"/>
        <v>0.17927570538174173</v>
      </c>
    </row>
    <row r="99" spans="1:25" x14ac:dyDescent="0.2">
      <c r="A99" s="112">
        <v>3.0600000000000002E-3</v>
      </c>
      <c r="B99" s="7">
        <f t="shared" si="41"/>
        <v>3.2095000000000001E-3</v>
      </c>
      <c r="C99" s="7">
        <f t="shared" si="23"/>
        <v>8.352252631744161</v>
      </c>
      <c r="D99" s="113">
        <f t="shared" si="21"/>
        <v>8.2850025604169169</v>
      </c>
      <c r="E99" s="114">
        <f t="shared" si="38"/>
        <v>99.399933313704025</v>
      </c>
      <c r="F99" s="112">
        <f t="shared" si="24"/>
        <v>2.1995479928874608E-2</v>
      </c>
      <c r="G99" s="112">
        <v>2.1999999999999999E-2</v>
      </c>
      <c r="H99" s="118">
        <f t="shared" si="25"/>
        <v>3.06</v>
      </c>
      <c r="I99" s="112">
        <f t="shared" si="22"/>
        <v>0.18223260752832501</v>
      </c>
      <c r="J99" s="115">
        <f t="shared" si="26"/>
        <v>0.76118026656706872</v>
      </c>
      <c r="K99" s="115">
        <f t="shared" si="27"/>
        <v>4.4777986381332235</v>
      </c>
      <c r="L99" s="115">
        <f t="shared" si="28"/>
        <v>26.341566543883925</v>
      </c>
      <c r="M99" s="124">
        <f t="shared" si="39"/>
        <v>3.2060162195472452</v>
      </c>
      <c r="N99" s="112">
        <v>0.1635349933076142</v>
      </c>
      <c r="O99" s="116">
        <f t="shared" si="40"/>
        <v>2.2004086331573615E-2</v>
      </c>
      <c r="Q99" s="112">
        <f t="shared" si="29"/>
        <v>7.059449283172306E-2</v>
      </c>
      <c r="R99" s="115">
        <f t="shared" si="30"/>
        <v>994.17973045151234</v>
      </c>
      <c r="S99" s="115">
        <f t="shared" si="31"/>
        <v>-211363.81317638978</v>
      </c>
      <c r="T99" s="115">
        <f t="shared" si="32"/>
        <v>44936202.330512755</v>
      </c>
      <c r="U99" s="21">
        <f t="shared" si="33"/>
        <v>0.50596571516162225</v>
      </c>
      <c r="V99" s="98">
        <f t="shared" si="34"/>
        <v>1.1128958732536149E-2</v>
      </c>
      <c r="W99" s="115">
        <f t="shared" si="35"/>
        <v>6.8977438944825165E-2</v>
      </c>
      <c r="X99" s="115">
        <f t="shared" si="36"/>
        <v>-0.12215011409246096</v>
      </c>
      <c r="Y99" s="115">
        <f t="shared" si="37"/>
        <v>0.21631203769012375</v>
      </c>
    </row>
    <row r="100" spans="1:25" x14ac:dyDescent="0.2">
      <c r="A100" s="112">
        <v>2.787E-3</v>
      </c>
      <c r="B100" s="7">
        <f t="shared" si="41"/>
        <v>2.9234999999999999E-3</v>
      </c>
      <c r="C100" s="7">
        <f t="shared" si="23"/>
        <v>8.4870712822203664</v>
      </c>
      <c r="D100" s="113">
        <f t="shared" si="21"/>
        <v>8.4196619569822637</v>
      </c>
      <c r="E100" s="114">
        <f t="shared" si="38"/>
        <v>99.424928177259559</v>
      </c>
      <c r="F100" s="112">
        <f t="shared" si="24"/>
        <v>2.4994863555539329E-2</v>
      </c>
      <c r="G100" s="112">
        <v>2.5000000000000001E-2</v>
      </c>
      <c r="H100" s="118">
        <f t="shared" si="25"/>
        <v>2.7869999999999999</v>
      </c>
      <c r="I100" s="112">
        <f t="shared" si="22"/>
        <v>0.21044830179853694</v>
      </c>
      <c r="J100" s="115">
        <f t="shared" si="26"/>
        <v>0.90503074597121047</v>
      </c>
      <c r="K100" s="115">
        <f t="shared" si="27"/>
        <v>5.4458994058677419</v>
      </c>
      <c r="L100" s="115">
        <f t="shared" si="28"/>
        <v>32.769958889080719</v>
      </c>
      <c r="M100" s="124">
        <f t="shared" si="39"/>
        <v>2.9203116272069298</v>
      </c>
      <c r="N100" s="112">
        <v>0.18539618567054822</v>
      </c>
      <c r="O100" s="116">
        <f t="shared" si="40"/>
        <v>2.4945570318186169E-2</v>
      </c>
      <c r="Q100" s="112">
        <f t="shared" si="29"/>
        <v>7.3072483604619223E-2</v>
      </c>
      <c r="R100" s="115">
        <f t="shared" si="30"/>
        <v>1132.791310838744</v>
      </c>
      <c r="S100" s="115">
        <f t="shared" si="31"/>
        <v>-241156.78113539089</v>
      </c>
      <c r="T100" s="115">
        <f t="shared" si="32"/>
        <v>51339194.193255574</v>
      </c>
      <c r="U100" s="21">
        <f t="shared" si="33"/>
        <v>0.46542919759744172</v>
      </c>
      <c r="V100" s="98">
        <f t="shared" si="34"/>
        <v>1.163333928871221E-2</v>
      </c>
      <c r="W100" s="115">
        <f t="shared" si="35"/>
        <v>8.2013033922915313E-2</v>
      </c>
      <c r="X100" s="115">
        <f t="shared" si="36"/>
        <v>-0.14855898791378797</v>
      </c>
      <c r="Y100" s="115">
        <f t="shared" si="37"/>
        <v>0.26910079818181765</v>
      </c>
    </row>
    <row r="101" spans="1:25" x14ac:dyDescent="0.2">
      <c r="A101" s="112">
        <v>2.539E-3</v>
      </c>
      <c r="B101" s="7">
        <f t="shared" si="41"/>
        <v>2.663E-3</v>
      </c>
      <c r="C101" s="7">
        <f t="shared" si="23"/>
        <v>8.6215238896766682</v>
      </c>
      <c r="D101" s="113">
        <f t="shared" si="21"/>
        <v>8.5542975859485182</v>
      </c>
      <c r="E101" s="114">
        <f t="shared" si="38"/>
        <v>99.452922424441766</v>
      </c>
      <c r="F101" s="112">
        <f t="shared" si="24"/>
        <v>2.799424718220405E-2</v>
      </c>
      <c r="G101" s="112">
        <v>2.8000000000000001E-2</v>
      </c>
      <c r="H101" s="118">
        <f t="shared" si="25"/>
        <v>2.5390000000000001</v>
      </c>
      <c r="I101" s="112">
        <f t="shared" si="22"/>
        <v>0.23947112109117422</v>
      </c>
      <c r="J101" s="115">
        <f t="shared" si="26"/>
        <v>1.0595010476369537</v>
      </c>
      <c r="K101" s="115">
        <f t="shared" si="27"/>
        <v>6.5180500240515995</v>
      </c>
      <c r="L101" s="115">
        <f t="shared" si="28"/>
        <v>40.099041157906306</v>
      </c>
      <c r="M101" s="124">
        <f t="shared" si="39"/>
        <v>2.6601114638300376</v>
      </c>
      <c r="N101" s="112">
        <v>0.20820903150801615</v>
      </c>
      <c r="O101" s="116">
        <f t="shared" si="40"/>
        <v>2.8015101915819789E-2</v>
      </c>
      <c r="Q101" s="112">
        <f t="shared" si="29"/>
        <v>7.4548680246209378E-2</v>
      </c>
      <c r="R101" s="115">
        <f t="shared" si="30"/>
        <v>1271.8331283791231</v>
      </c>
      <c r="S101" s="115">
        <f t="shared" si="31"/>
        <v>-271088.31820839189</v>
      </c>
      <c r="T101" s="115">
        <f t="shared" si="32"/>
        <v>57781854.104328617</v>
      </c>
      <c r="U101" s="21">
        <f t="shared" si="33"/>
        <v>0.42489983479351273</v>
      </c>
      <c r="V101" s="98">
        <f t="shared" si="34"/>
        <v>1.189475100288726E-2</v>
      </c>
      <c r="W101" s="115">
        <f t="shared" si="35"/>
        <v>9.6010987193553235E-2</v>
      </c>
      <c r="X101" s="115">
        <f t="shared" si="36"/>
        <v>-0.17780624329954131</v>
      </c>
      <c r="Y101" s="115">
        <f t="shared" si="37"/>
        <v>0.32928585655057729</v>
      </c>
    </row>
    <row r="102" spans="1:25" x14ac:dyDescent="0.2">
      <c r="A102" s="112">
        <v>2.313E-3</v>
      </c>
      <c r="B102" s="7">
        <f t="shared" si="41"/>
        <v>2.4260000000000002E-3</v>
      </c>
      <c r="C102" s="7">
        <f t="shared" si="23"/>
        <v>8.7560190186879847</v>
      </c>
      <c r="D102" s="113">
        <f t="shared" si="21"/>
        <v>8.6887714541823264</v>
      </c>
      <c r="E102" s="114">
        <f t="shared" si="38"/>
        <v>99.483916055250631</v>
      </c>
      <c r="F102" s="112">
        <f t="shared" si="24"/>
        <v>3.0993630808868768E-2</v>
      </c>
      <c r="G102" s="112">
        <v>3.1E-2</v>
      </c>
      <c r="H102" s="118">
        <f t="shared" si="25"/>
        <v>2.3130000000000002</v>
      </c>
      <c r="I102" s="112">
        <f t="shared" si="22"/>
        <v>0.26929657463356482</v>
      </c>
      <c r="J102" s="115">
        <f t="shared" si="26"/>
        <v>1.2248605008642803</v>
      </c>
      <c r="K102" s="115">
        <f t="shared" si="27"/>
        <v>7.7000530441957125</v>
      </c>
      <c r="L102" s="115">
        <f t="shared" si="28"/>
        <v>48.406179186602188</v>
      </c>
      <c r="M102" s="124">
        <f t="shared" si="39"/>
        <v>2.4233668727619433</v>
      </c>
      <c r="N102" s="112">
        <v>0.23044426245548963</v>
      </c>
      <c r="O102" s="116">
        <f t="shared" si="40"/>
        <v>3.1006913830046362E-2</v>
      </c>
      <c r="Q102" s="112">
        <f t="shared" si="29"/>
        <v>7.519054834231563E-2</v>
      </c>
      <c r="R102" s="115">
        <f t="shared" si="30"/>
        <v>1411.2340533953584</v>
      </c>
      <c r="S102" s="115">
        <f t="shared" si="31"/>
        <v>-301135.76855152519</v>
      </c>
      <c r="T102" s="115">
        <f t="shared" si="32"/>
        <v>64257768.499094516</v>
      </c>
      <c r="U102" s="21">
        <f t="shared" si="33"/>
        <v>0.38441916682217081</v>
      </c>
      <c r="V102" s="98">
        <f t="shared" si="34"/>
        <v>1.1914545732339295E-2</v>
      </c>
      <c r="W102" s="115">
        <f t="shared" si="35"/>
        <v>0.11099570512427297</v>
      </c>
      <c r="X102" s="115">
        <f t="shared" si="36"/>
        <v>-0.21005016836992563</v>
      </c>
      <c r="Y102" s="115">
        <f t="shared" si="37"/>
        <v>0.39750252663231694</v>
      </c>
    </row>
    <row r="103" spans="1:25" x14ac:dyDescent="0.2">
      <c r="A103" s="112">
        <v>2.1070000000000004E-3</v>
      </c>
      <c r="B103" s="7">
        <f t="shared" si="41"/>
        <v>2.2100000000000002E-3</v>
      </c>
      <c r="C103" s="7">
        <f t="shared" si="23"/>
        <v>8.8905939705068686</v>
      </c>
      <c r="D103" s="113">
        <f t="shared" si="21"/>
        <v>8.8233064945974267</v>
      </c>
      <c r="E103" s="114">
        <f t="shared" si="38"/>
        <v>99.518908864228393</v>
      </c>
      <c r="F103" s="112">
        <f t="shared" si="24"/>
        <v>3.4992808977755065E-2</v>
      </c>
      <c r="G103" s="112">
        <v>3.5000000000000003E-2</v>
      </c>
      <c r="H103" s="118">
        <f t="shared" si="25"/>
        <v>2.1070000000000002</v>
      </c>
      <c r="I103" s="112">
        <f t="shared" si="22"/>
        <v>0.30875227871763339</v>
      </c>
      <c r="J103" s="115">
        <f t="shared" si="26"/>
        <v>1.4427307793931696</v>
      </c>
      <c r="K103" s="115">
        <f t="shared" si="27"/>
        <v>9.2637866139716678</v>
      </c>
      <c r="L103" s="115">
        <f t="shared" si="28"/>
        <v>59.482852695009861</v>
      </c>
      <c r="M103" s="124">
        <f t="shared" si="39"/>
        <v>2.2075984689249979</v>
      </c>
      <c r="N103" s="112">
        <v>0.260024681449262</v>
      </c>
      <c r="O103" s="116">
        <f t="shared" si="40"/>
        <v>3.4987041141628809E-2</v>
      </c>
      <c r="Q103" s="112">
        <f t="shared" si="29"/>
        <v>7.7334107840838689E-2</v>
      </c>
      <c r="R103" s="115">
        <f t="shared" si="30"/>
        <v>1596.5561165107604</v>
      </c>
      <c r="S103" s="115">
        <f t="shared" si="31"/>
        <v>-341025.51927861577</v>
      </c>
      <c r="T103" s="115">
        <f t="shared" si="32"/>
        <v>72843292.883069634</v>
      </c>
      <c r="U103" s="21">
        <f t="shared" si="33"/>
        <v>0.34392008418935954</v>
      </c>
      <c r="V103" s="98">
        <f t="shared" si="34"/>
        <v>1.2034729809651699E-2</v>
      </c>
      <c r="W103" s="115">
        <f t="shared" si="35"/>
        <v>0.13073890459382251</v>
      </c>
      <c r="X103" s="115">
        <f t="shared" si="36"/>
        <v>-0.2527073419935203</v>
      </c>
      <c r="Y103" s="115">
        <f t="shared" si="37"/>
        <v>0.48846210617897051</v>
      </c>
    </row>
    <row r="104" spans="1:25" x14ac:dyDescent="0.2">
      <c r="A104" s="112">
        <v>1.9190000000000001E-3</v>
      </c>
      <c r="B104" s="7">
        <f t="shared" si="41"/>
        <v>2.013E-3</v>
      </c>
      <c r="C104" s="7">
        <f t="shared" si="23"/>
        <v>9.0254295731287932</v>
      </c>
      <c r="D104" s="113">
        <f t="shared" si="21"/>
        <v>8.95801177181783</v>
      </c>
      <c r="E104" s="114">
        <f t="shared" si="38"/>
        <v>99.556901056832814</v>
      </c>
      <c r="F104" s="112">
        <f t="shared" si="24"/>
        <v>3.7992192604419779E-2</v>
      </c>
      <c r="G104" s="112">
        <v>3.7999999999999999E-2</v>
      </c>
      <c r="H104" s="118">
        <f t="shared" si="25"/>
        <v>1.919</v>
      </c>
      <c r="I104" s="112">
        <f t="shared" si="22"/>
        <v>0.3403345085875627</v>
      </c>
      <c r="J104" s="115">
        <f t="shared" si="26"/>
        <v>1.6328050230845219</v>
      </c>
      <c r="K104" s="115">
        <f t="shared" si="27"/>
        <v>10.704202403770747</v>
      </c>
      <c r="L104" s="115">
        <f t="shared" si="28"/>
        <v>70.17368729331757</v>
      </c>
      <c r="M104" s="124">
        <f t="shared" si="39"/>
        <v>2.0108040680285106</v>
      </c>
      <c r="N104" s="112">
        <v>0.28176677276363615</v>
      </c>
      <c r="O104" s="116">
        <f t="shared" si="40"/>
        <v>3.7912499752254934E-2</v>
      </c>
      <c r="Q104" s="112">
        <f t="shared" si="29"/>
        <v>7.6478283712697007E-2</v>
      </c>
      <c r="R104" s="115">
        <f t="shared" si="30"/>
        <v>1736.6026308421194</v>
      </c>
      <c r="S104" s="115">
        <f t="shared" si="31"/>
        <v>-371281.66482417297</v>
      </c>
      <c r="T104" s="115">
        <f t="shared" si="32"/>
        <v>79379169.526976243</v>
      </c>
      <c r="U104" s="21">
        <f t="shared" si="33"/>
        <v>0.30336975517178622</v>
      </c>
      <c r="V104" s="98">
        <f t="shared" si="34"/>
        <v>1.1525682168842175E-2</v>
      </c>
      <c r="W104" s="115">
        <f t="shared" si="35"/>
        <v>0.14796325356221349</v>
      </c>
      <c r="X104" s="115">
        <f t="shared" si="36"/>
        <v>-0.29200052314868968</v>
      </c>
      <c r="Y104" s="115">
        <f t="shared" si="37"/>
        <v>0.5762532484679227</v>
      </c>
    </row>
    <row r="105" spans="1:25" x14ac:dyDescent="0.2">
      <c r="A105" s="112">
        <v>1.748E-3</v>
      </c>
      <c r="B105" s="7">
        <f t="shared" si="41"/>
        <v>1.8335000000000001E-3</v>
      </c>
      <c r="C105" s="7">
        <f t="shared" si="23"/>
        <v>9.1600790998235748</v>
      </c>
      <c r="D105" s="113">
        <f t="shared" si="21"/>
        <v>9.0927543364761831</v>
      </c>
      <c r="E105" s="114">
        <f t="shared" si="38"/>
        <v>99.597892633063893</v>
      </c>
      <c r="F105" s="112">
        <f t="shared" si="24"/>
        <v>4.0991576231084507E-2</v>
      </c>
      <c r="G105" s="112">
        <v>4.1000000000000002E-2</v>
      </c>
      <c r="H105" s="118">
        <f t="shared" si="25"/>
        <v>1.748</v>
      </c>
      <c r="I105" s="112">
        <f t="shared" si="22"/>
        <v>0.37272633253418769</v>
      </c>
      <c r="J105" s="115">
        <f t="shared" si="26"/>
        <v>1.8348733882740762</v>
      </c>
      <c r="K105" s="115">
        <f t="shared" si="27"/>
        <v>12.276140317823403</v>
      </c>
      <c r="L105" s="115">
        <f t="shared" si="28"/>
        <v>82.132980981671196</v>
      </c>
      <c r="M105" s="124">
        <f t="shared" si="39"/>
        <v>1.8315053917474569</v>
      </c>
      <c r="N105" s="112">
        <v>0.30443163995669031</v>
      </c>
      <c r="O105" s="116">
        <f t="shared" si="40"/>
        <v>4.0962120413390792E-2</v>
      </c>
      <c r="Q105" s="112">
        <f t="shared" si="29"/>
        <v>7.5158055019693457E-2</v>
      </c>
      <c r="R105" s="115">
        <f t="shared" si="30"/>
        <v>1876.8504012327555</v>
      </c>
      <c r="S105" s="115">
        <f t="shared" si="31"/>
        <v>-401603.21154629975</v>
      </c>
      <c r="T105" s="115">
        <f t="shared" si="32"/>
        <v>85933934.541808158</v>
      </c>
      <c r="U105" s="21">
        <f t="shared" si="33"/>
        <v>0.26280820151692819</v>
      </c>
      <c r="V105" s="98">
        <f t="shared" si="34"/>
        <v>1.0772922426635381E-2</v>
      </c>
      <c r="W105" s="115">
        <f t="shared" si="35"/>
        <v>0.16627449852578094</v>
      </c>
      <c r="X105" s="115">
        <f t="shared" si="36"/>
        <v>-0.33488150352878265</v>
      </c>
      <c r="Y105" s="115">
        <f t="shared" si="37"/>
        <v>0.67446074052245519</v>
      </c>
    </row>
    <row r="106" spans="1:25" x14ac:dyDescent="0.2">
      <c r="A106" s="112">
        <v>1.593E-3</v>
      </c>
      <c r="B106" s="7">
        <f t="shared" si="41"/>
        <v>1.6705000000000001E-3</v>
      </c>
      <c r="C106" s="7">
        <f t="shared" si="23"/>
        <v>9.2940380177988651</v>
      </c>
      <c r="D106" s="113">
        <f t="shared" si="21"/>
        <v>9.2270585588112191</v>
      </c>
      <c r="E106" s="114">
        <f t="shared" si="38"/>
        <v>99.641883592921644</v>
      </c>
      <c r="F106" s="112">
        <f t="shared" si="24"/>
        <v>4.3990959857749215E-2</v>
      </c>
      <c r="G106" s="112">
        <v>4.3999999999999997E-2</v>
      </c>
      <c r="H106" s="118">
        <f t="shared" si="25"/>
        <v>1.593</v>
      </c>
      <c r="I106" s="112">
        <f t="shared" si="22"/>
        <v>0.40590716266576565</v>
      </c>
      <c r="J106" s="115">
        <f t="shared" si="26"/>
        <v>2.0489826382327139</v>
      </c>
      <c r="K106" s="115">
        <f t="shared" si="27"/>
        <v>13.983815929285434</v>
      </c>
      <c r="L106" s="115">
        <f t="shared" si="28"/>
        <v>95.436195649173527</v>
      </c>
      <c r="M106" s="124">
        <f t="shared" si="39"/>
        <v>1.6687012914239643</v>
      </c>
      <c r="N106" s="112">
        <v>0.32839142419666068</v>
      </c>
      <c r="O106" s="116">
        <f t="shared" si="40"/>
        <v>4.4185975750031074E-2</v>
      </c>
      <c r="Q106" s="112">
        <f t="shared" si="29"/>
        <v>7.3486898442370066E-2</v>
      </c>
      <c r="R106" s="115">
        <f t="shared" si="30"/>
        <v>2017.2507456760063</v>
      </c>
      <c r="S106" s="115">
        <f t="shared" si="31"/>
        <v>-431974.49733775947</v>
      </c>
      <c r="T106" s="115">
        <f t="shared" si="32"/>
        <v>92503109.368130267</v>
      </c>
      <c r="U106" s="21">
        <f t="shared" si="33"/>
        <v>0.22237860204975834</v>
      </c>
      <c r="V106" s="98">
        <f t="shared" si="34"/>
        <v>9.7826481559933065E-3</v>
      </c>
      <c r="W106" s="115">
        <f t="shared" si="35"/>
        <v>0.18567687712809444</v>
      </c>
      <c r="X106" s="115">
        <f t="shared" si="36"/>
        <v>-0.38146527998460844</v>
      </c>
      <c r="Y106" s="115">
        <f t="shared" si="37"/>
        <v>0.78370426131923543</v>
      </c>
    </row>
    <row r="107" spans="1:25" x14ac:dyDescent="0.2">
      <c r="A107" s="112">
        <v>1.451E-3</v>
      </c>
      <c r="B107" s="7">
        <f t="shared" si="41"/>
        <v>1.5219999999999999E-3</v>
      </c>
      <c r="C107" s="7">
        <f t="shared" si="23"/>
        <v>9.4287367652574314</v>
      </c>
      <c r="D107" s="113">
        <f t="shared" si="21"/>
        <v>9.3613873915281474</v>
      </c>
      <c r="E107" s="114">
        <f t="shared" si="38"/>
        <v>99.68687434732162</v>
      </c>
      <c r="F107" s="112">
        <f t="shared" si="24"/>
        <v>4.4990754399970793E-2</v>
      </c>
      <c r="G107" s="112">
        <v>4.4999999999999998E-2</v>
      </c>
      <c r="H107" s="118">
        <f t="shared" si="25"/>
        <v>1.4510000000000001</v>
      </c>
      <c r="I107" s="112">
        <f t="shared" si="22"/>
        <v>0.42117588097522612</v>
      </c>
      <c r="J107" s="115">
        <f t="shared" si="26"/>
        <v>2.1788538881432493</v>
      </c>
      <c r="K107" s="115">
        <f t="shared" si="27"/>
        <v>15.162839015020204</v>
      </c>
      <c r="L107" s="115">
        <f t="shared" si="28"/>
        <v>105.51955238785763</v>
      </c>
      <c r="M107" s="124">
        <f t="shared" si="39"/>
        <v>1.5203430533928846</v>
      </c>
      <c r="N107" s="112">
        <v>0.33401019125148179</v>
      </c>
      <c r="O107" s="116">
        <f t="shared" si="40"/>
        <v>4.4941996420901943E-2</v>
      </c>
      <c r="Q107" s="112">
        <f t="shared" si="29"/>
        <v>6.8475928196755548E-2</v>
      </c>
      <c r="R107" s="115">
        <f t="shared" si="30"/>
        <v>2065.9597415630528</v>
      </c>
      <c r="S107" s="115">
        <f t="shared" si="31"/>
        <v>-442711.84694424691</v>
      </c>
      <c r="T107" s="115">
        <f t="shared" si="32"/>
        <v>94868150.371847227</v>
      </c>
      <c r="U107" s="21">
        <f t="shared" si="33"/>
        <v>0.18194159411943361</v>
      </c>
      <c r="V107" s="98">
        <f t="shared" si="34"/>
        <v>8.1856895761666087E-3</v>
      </c>
      <c r="W107" s="115">
        <f t="shared" si="35"/>
        <v>0.19744568749386179</v>
      </c>
      <c r="X107" s="115">
        <f t="shared" si="36"/>
        <v>-0.41362791526116655</v>
      </c>
      <c r="Y107" s="115">
        <f t="shared" si="37"/>
        <v>0.86650690858273405</v>
      </c>
    </row>
    <row r="108" spans="1:25" x14ac:dyDescent="0.2">
      <c r="A108" s="112">
        <v>1.322E-3</v>
      </c>
      <c r="B108" s="7">
        <f t="shared" si="41"/>
        <v>1.3865000000000001E-3</v>
      </c>
      <c r="C108" s="7">
        <f t="shared" si="23"/>
        <v>9.5630621078164832</v>
      </c>
      <c r="D108" s="113">
        <f t="shared" si="21"/>
        <v>9.4958994365369573</v>
      </c>
      <c r="E108" s="114">
        <f t="shared" si="38"/>
        <v>99.732864896263806</v>
      </c>
      <c r="F108" s="112">
        <f t="shared" si="24"/>
        <v>4.5990548942192365E-2</v>
      </c>
      <c r="G108" s="112">
        <v>4.5999999999999999E-2</v>
      </c>
      <c r="H108" s="118">
        <f t="shared" si="25"/>
        <v>1.3220000000000001</v>
      </c>
      <c r="I108" s="112">
        <f t="shared" si="22"/>
        <v>0.43672162778618984</v>
      </c>
      <c r="J108" s="115">
        <f t="shared" si="26"/>
        <v>2.3142067830546504</v>
      </c>
      <c r="K108" s="115">
        <f t="shared" si="27"/>
        <v>16.416060599330969</v>
      </c>
      <c r="L108" s="115">
        <f t="shared" si="28"/>
        <v>116.44899132358246</v>
      </c>
      <c r="M108" s="124">
        <f t="shared" si="39"/>
        <v>1.3849989169670849</v>
      </c>
      <c r="N108" s="112">
        <v>0.34238177298505007</v>
      </c>
      <c r="O108" s="116">
        <f t="shared" si="40"/>
        <v>4.6068415931928293E-2</v>
      </c>
      <c r="Q108" s="112">
        <f t="shared" si="29"/>
        <v>6.3765896108349721E-2</v>
      </c>
      <c r="R108" s="115">
        <f t="shared" si="30"/>
        <v>2114.5415766490109</v>
      </c>
      <c r="S108" s="115">
        <f t="shared" si="31"/>
        <v>-453408.90607467038</v>
      </c>
      <c r="T108" s="115">
        <f t="shared" si="32"/>
        <v>97221846.275360823</v>
      </c>
      <c r="U108" s="21">
        <f t="shared" si="33"/>
        <v>0.14144943379367844</v>
      </c>
      <c r="V108" s="98">
        <f t="shared" si="34"/>
        <v>6.5053371077335668E-3</v>
      </c>
      <c r="W108" s="115">
        <f t="shared" si="35"/>
        <v>0.2097112393674847</v>
      </c>
      <c r="X108" s="115">
        <f t="shared" si="36"/>
        <v>-0.44781461544081408</v>
      </c>
      <c r="Y108" s="115">
        <f t="shared" si="37"/>
        <v>0.95625742524459645</v>
      </c>
    </row>
    <row r="109" spans="1:25" x14ac:dyDescent="0.2">
      <c r="A109" s="112">
        <v>1.204E-3</v>
      </c>
      <c r="B109" s="7">
        <f t="shared" si="41"/>
        <v>1.263E-3</v>
      </c>
      <c r="C109" s="7">
        <f t="shared" si="23"/>
        <v>9.6979488925644723</v>
      </c>
      <c r="D109" s="113">
        <f t="shared" si="21"/>
        <v>9.6305055001904769</v>
      </c>
      <c r="E109" s="114">
        <f t="shared" si="38"/>
        <v>99.778855445205991</v>
      </c>
      <c r="F109" s="112">
        <f t="shared" si="24"/>
        <v>4.5990548942192365E-2</v>
      </c>
      <c r="G109" s="112">
        <v>4.5999999999999999E-2</v>
      </c>
      <c r="H109" s="118">
        <f t="shared" si="25"/>
        <v>1.204</v>
      </c>
      <c r="I109" s="112">
        <f t="shared" si="22"/>
        <v>0.44291223454456291</v>
      </c>
      <c r="J109" s="115">
        <f t="shared" si="26"/>
        <v>2.4028674704570547</v>
      </c>
      <c r="K109" s="115">
        <f t="shared" si="27"/>
        <v>17.368424712011574</v>
      </c>
      <c r="L109" s="115">
        <f t="shared" si="28"/>
        <v>125.54257805963579</v>
      </c>
      <c r="M109" s="124">
        <f t="shared" si="39"/>
        <v>1.2616211792768866</v>
      </c>
      <c r="N109" s="112">
        <v>0.3409566699074128</v>
      </c>
      <c r="O109" s="116">
        <f t="shared" si="40"/>
        <v>4.5876664365382923E-2</v>
      </c>
      <c r="Q109" s="112">
        <f t="shared" si="29"/>
        <v>5.808606331398896E-2</v>
      </c>
      <c r="R109" s="115">
        <f t="shared" si="30"/>
        <v>2116.9780654226583</v>
      </c>
      <c r="S109" s="115">
        <f t="shared" si="31"/>
        <v>-454192.79504504905</v>
      </c>
      <c r="T109" s="115">
        <f t="shared" si="32"/>
        <v>97446023.85837546</v>
      </c>
      <c r="U109" s="21">
        <f t="shared" si="33"/>
        <v>0.10092897103571384</v>
      </c>
      <c r="V109" s="98">
        <f t="shared" si="34"/>
        <v>4.6417787821031132E-3</v>
      </c>
      <c r="W109" s="115">
        <f t="shared" si="35"/>
        <v>0.21774558736718652</v>
      </c>
      <c r="X109" s="115">
        <f t="shared" si="36"/>
        <v>-0.4737942081877537</v>
      </c>
      <c r="Y109" s="115">
        <f t="shared" si="37"/>
        <v>1.0309322656156339</v>
      </c>
    </row>
    <row r="110" spans="1:25" x14ac:dyDescent="0.2">
      <c r="A110" s="112">
        <v>1.0969999999999999E-3</v>
      </c>
      <c r="B110" s="7">
        <f t="shared" si="41"/>
        <v>1.1505E-3</v>
      </c>
      <c r="C110" s="7">
        <f t="shared" si="23"/>
        <v>9.8322207589209807</v>
      </c>
      <c r="D110" s="113">
        <f t="shared" si="21"/>
        <v>9.7650848257427256</v>
      </c>
      <c r="E110" s="114">
        <f t="shared" si="38"/>
        <v>99.823846199605967</v>
      </c>
      <c r="F110" s="112">
        <f t="shared" si="24"/>
        <v>4.4990754399970793E-2</v>
      </c>
      <c r="G110" s="112">
        <v>4.4999999999999998E-2</v>
      </c>
      <c r="H110" s="118">
        <f t="shared" si="25"/>
        <v>1.097</v>
      </c>
      <c r="I110" s="112">
        <f t="shared" si="22"/>
        <v>0.43933853308987258</v>
      </c>
      <c r="J110" s="115">
        <f t="shared" si="26"/>
        <v>2.4389771441126311</v>
      </c>
      <c r="K110" s="115">
        <f t="shared" si="27"/>
        <v>17.957668825652735</v>
      </c>
      <c r="L110" s="115">
        <f t="shared" si="28"/>
        <v>132.21848775017801</v>
      </c>
      <c r="M110" s="124">
        <f t="shared" si="39"/>
        <v>1.1492554111249609</v>
      </c>
      <c r="N110" s="112">
        <v>0.3350720863633101</v>
      </c>
      <c r="O110" s="116">
        <f t="shared" si="40"/>
        <v>4.5084877349583628E-2</v>
      </c>
      <c r="Q110" s="112">
        <f t="shared" si="29"/>
        <v>5.1761862937166399E-2</v>
      </c>
      <c r="R110" s="115">
        <f t="shared" si="30"/>
        <v>2073.1292217889895</v>
      </c>
      <c r="S110" s="115">
        <f t="shared" si="31"/>
        <v>-445018.35311570199</v>
      </c>
      <c r="T110" s="115">
        <f t="shared" si="32"/>
        <v>95527732.92101568</v>
      </c>
      <c r="U110" s="21">
        <f t="shared" si="33"/>
        <v>6.0416557248258902E-2</v>
      </c>
      <c r="V110" s="98">
        <f t="shared" si="34"/>
        <v>2.7181864888481916E-3</v>
      </c>
      <c r="W110" s="115">
        <f t="shared" si="35"/>
        <v>0.22101781198899439</v>
      </c>
      <c r="X110" s="115">
        <f t="shared" si="36"/>
        <v>-0.48986823060953566</v>
      </c>
      <c r="Y110" s="115">
        <f t="shared" si="37"/>
        <v>1.0857535924410768</v>
      </c>
    </row>
    <row r="111" spans="1:25" x14ac:dyDescent="0.2">
      <c r="A111" s="112">
        <v>9.990000000000001E-4</v>
      </c>
      <c r="B111" s="7">
        <f t="shared" si="41"/>
        <v>1.0479999999999999E-3</v>
      </c>
      <c r="C111" s="7">
        <f t="shared" si="23"/>
        <v>9.9672277015317565</v>
      </c>
      <c r="D111" s="113">
        <f t="shared" si="21"/>
        <v>9.8997242302263686</v>
      </c>
      <c r="E111" s="114">
        <f t="shared" si="38"/>
        <v>99.86583757037927</v>
      </c>
      <c r="F111" s="112">
        <f t="shared" si="24"/>
        <v>4.1991370773306072E-2</v>
      </c>
      <c r="G111" s="112">
        <v>4.2000000000000003E-2</v>
      </c>
      <c r="H111" s="118">
        <f t="shared" si="25"/>
        <v>0.99900000000000011</v>
      </c>
      <c r="I111" s="112">
        <f t="shared" si="22"/>
        <v>0.41570299070491751</v>
      </c>
      <c r="J111" s="115">
        <f t="shared" si="26"/>
        <v>2.3603937528541206</v>
      </c>
      <c r="K111" s="115">
        <f t="shared" si="27"/>
        <v>17.696878075692467</v>
      </c>
      <c r="L111" s="115">
        <f t="shared" si="28"/>
        <v>132.68103817307477</v>
      </c>
      <c r="M111" s="124">
        <f t="shared" si="39"/>
        <v>1.0468538579954705</v>
      </c>
      <c r="N111" s="112">
        <v>0.3110311955909329</v>
      </c>
      <c r="O111" s="116">
        <f t="shared" si="40"/>
        <v>4.1850108904347823E-2</v>
      </c>
      <c r="Q111" s="112">
        <f t="shared" si="29"/>
        <v>4.4006956570424756E-2</v>
      </c>
      <c r="R111" s="115">
        <f t="shared" si="30"/>
        <v>1936.7688928468012</v>
      </c>
      <c r="S111" s="115">
        <f t="shared" si="31"/>
        <v>-415945.73514598032</v>
      </c>
      <c r="T111" s="115">
        <f t="shared" si="32"/>
        <v>89329633.094130456</v>
      </c>
      <c r="U111" s="21">
        <f t="shared" si="33"/>
        <v>1.9886057900346855E-2</v>
      </c>
      <c r="V111" s="98">
        <f t="shared" si="34"/>
        <v>8.350428305128972E-4</v>
      </c>
      <c r="W111" s="115">
        <f t="shared" si="35"/>
        <v>0.21389665907595631</v>
      </c>
      <c r="X111" s="115">
        <f t="shared" si="36"/>
        <v>-0.48275410546986991</v>
      </c>
      <c r="Y111" s="115">
        <f t="shared" si="37"/>
        <v>1.0895519703524492</v>
      </c>
    </row>
    <row r="112" spans="1:25" x14ac:dyDescent="0.2">
      <c r="A112" s="112">
        <v>9.1E-4</v>
      </c>
      <c r="B112" s="7">
        <f t="shared" si="41"/>
        <v>9.5450000000000005E-4</v>
      </c>
      <c r="C112" s="7">
        <f t="shared" si="23"/>
        <v>10.101845834238116</v>
      </c>
      <c r="D112" s="113">
        <f t="shared" si="21"/>
        <v>10.034536767884937</v>
      </c>
      <c r="E112" s="114">
        <f t="shared" si="38"/>
        <v>99.90382976298369</v>
      </c>
      <c r="F112" s="112">
        <f t="shared" si="24"/>
        <v>3.7992192604419779E-2</v>
      </c>
      <c r="G112" s="112">
        <v>3.7999999999999999E-2</v>
      </c>
      <c r="H112" s="118">
        <f t="shared" si="25"/>
        <v>0.91</v>
      </c>
      <c r="I112" s="112">
        <f t="shared" si="22"/>
        <v>0.38123405358161644</v>
      </c>
      <c r="J112" s="115">
        <f t="shared" si="26"/>
        <v>2.2130858277203558</v>
      </c>
      <c r="K112" s="115">
        <f t="shared" si="27"/>
        <v>16.890799487907824</v>
      </c>
      <c r="L112" s="115">
        <f t="shared" si="28"/>
        <v>128.91461495399238</v>
      </c>
      <c r="M112" s="124">
        <f t="shared" si="39"/>
        <v>0.95346211251417734</v>
      </c>
      <c r="N112" s="112">
        <v>0.28222195510088982</v>
      </c>
      <c r="O112" s="116">
        <f t="shared" si="40"/>
        <v>3.7973745796559939E-2</v>
      </c>
      <c r="Q112" s="112">
        <f t="shared" si="29"/>
        <v>3.6263547840918682E-2</v>
      </c>
      <c r="R112" s="115">
        <f t="shared" si="30"/>
        <v>1753.8408349768881</v>
      </c>
      <c r="S112" s="115">
        <f t="shared" si="31"/>
        <v>-376823.59390828479</v>
      </c>
      <c r="T112" s="115">
        <f t="shared" si="32"/>
        <v>80962889.045645401</v>
      </c>
      <c r="U112" s="21">
        <f t="shared" si="33"/>
        <v>-2.0696559726462577E-2</v>
      </c>
      <c r="V112" s="98">
        <f t="shared" si="34"/>
        <v>-7.8630768337664377E-4</v>
      </c>
      <c r="W112" s="115">
        <f t="shared" si="35"/>
        <v>0.20054775362176083</v>
      </c>
      <c r="X112" s="115">
        <f t="shared" si="36"/>
        <v>-0.46076504356188913</v>
      </c>
      <c r="Y112" s="115">
        <f t="shared" si="37"/>
        <v>1.0586228044668211</v>
      </c>
    </row>
    <row r="113" spans="1:25" x14ac:dyDescent="0.2">
      <c r="A113" s="112">
        <v>8.2899999999999998E-4</v>
      </c>
      <c r="B113" s="7">
        <f t="shared" si="41"/>
        <v>8.6950000000000005E-4</v>
      </c>
      <c r="C113" s="7">
        <f t="shared" si="23"/>
        <v>10.236340277828424</v>
      </c>
      <c r="D113" s="113">
        <f t="shared" si="21"/>
        <v>10.169093056033269</v>
      </c>
      <c r="E113" s="114">
        <f t="shared" si="38"/>
        <v>99.936822982877004</v>
      </c>
      <c r="F113" s="112">
        <f t="shared" si="24"/>
        <v>3.2993219893311915E-2</v>
      </c>
      <c r="G113" s="112">
        <v>3.3000000000000002E-2</v>
      </c>
      <c r="H113" s="118">
        <f t="shared" si="25"/>
        <v>0.82899999999999996</v>
      </c>
      <c r="I113" s="112">
        <f t="shared" si="22"/>
        <v>0.33551112331325689</v>
      </c>
      <c r="J113" s="115">
        <f t="shared" si="26"/>
        <v>1.9902534910600558</v>
      </c>
      <c r="K113" s="115">
        <f t="shared" si="27"/>
        <v>15.457891007824189</v>
      </c>
      <c r="L113" s="115">
        <f t="shared" si="28"/>
        <v>120.0582717141742</v>
      </c>
      <c r="M113" s="124">
        <f t="shared" si="39"/>
        <v>0.86855627336402375</v>
      </c>
      <c r="N113" s="112">
        <v>0.24531288440297735</v>
      </c>
      <c r="O113" s="116">
        <f t="shared" si="40"/>
        <v>3.3007528098263766E-2</v>
      </c>
      <c r="Q113" s="112">
        <f t="shared" si="29"/>
        <v>2.8687604697234713E-2</v>
      </c>
      <c r="R113" s="115">
        <f t="shared" si="30"/>
        <v>1524.2776381231458</v>
      </c>
      <c r="S113" s="115">
        <f t="shared" si="31"/>
        <v>-327630.07918574457</v>
      </c>
      <c r="T113" s="115">
        <f t="shared" si="32"/>
        <v>70421205.496019483</v>
      </c>
      <c r="U113" s="21">
        <f t="shared" si="33"/>
        <v>-6.1202038564316198E-2</v>
      </c>
      <c r="V113" s="98">
        <f t="shared" si="34"/>
        <v>-2.0192523162714401E-3</v>
      </c>
      <c r="W113" s="115">
        <f t="shared" si="35"/>
        <v>0.18035489711716537</v>
      </c>
      <c r="X113" s="115">
        <f t="shared" si="36"/>
        <v>-0.42167665471927707</v>
      </c>
      <c r="Y113" s="115">
        <f t="shared" si="37"/>
        <v>0.98589616349439924</v>
      </c>
    </row>
    <row r="114" spans="1:25" x14ac:dyDescent="0.2">
      <c r="A114" s="112">
        <v>7.5500000000000003E-4</v>
      </c>
      <c r="B114" s="7">
        <f t="shared" si="41"/>
        <v>7.9199999999999995E-4</v>
      </c>
      <c r="C114" s="7">
        <f t="shared" si="23"/>
        <v>10.371235735111734</v>
      </c>
      <c r="D114" s="113">
        <f t="shared" si="21"/>
        <v>10.303788006470079</v>
      </c>
      <c r="E114" s="114">
        <f t="shared" si="38"/>
        <v>99.963817435516987</v>
      </c>
      <c r="F114" s="112">
        <f t="shared" si="24"/>
        <v>2.6994452639982479E-2</v>
      </c>
      <c r="G114" s="112">
        <v>2.7E-2</v>
      </c>
      <c r="H114" s="118">
        <f t="shared" si="25"/>
        <v>0.755</v>
      </c>
      <c r="I114" s="112">
        <f t="shared" si="22"/>
        <v>0.27814511735307601</v>
      </c>
      <c r="J114" s="115">
        <f t="shared" si="26"/>
        <v>1.6853593624732344</v>
      </c>
      <c r="K114" s="115">
        <f t="shared" si="27"/>
        <v>13.316850188012092</v>
      </c>
      <c r="L114" s="115">
        <f t="shared" si="28"/>
        <v>105.22295890041912</v>
      </c>
      <c r="M114" s="124">
        <f t="shared" si="39"/>
        <v>0.79113526024315206</v>
      </c>
      <c r="N114" s="112">
        <v>0.20011387472662032</v>
      </c>
      <c r="O114" s="116">
        <f t="shared" si="40"/>
        <v>2.6925876147788623E-2</v>
      </c>
      <c r="Q114" s="112">
        <f t="shared" si="29"/>
        <v>2.1379606490866121E-2</v>
      </c>
      <c r="R114" s="115">
        <f t="shared" si="30"/>
        <v>1248.0357556555421</v>
      </c>
      <c r="S114" s="115">
        <f t="shared" si="31"/>
        <v>-268351.03761854745</v>
      </c>
      <c r="T114" s="115">
        <f t="shared" si="32"/>
        <v>57700493.807668142</v>
      </c>
      <c r="U114" s="21">
        <f t="shared" si="33"/>
        <v>-0.10174925891026912</v>
      </c>
      <c r="V114" s="98">
        <f t="shared" si="34"/>
        <v>-2.746665550806575E-3</v>
      </c>
      <c r="W114" s="115">
        <f t="shared" si="35"/>
        <v>0.15272567830664313</v>
      </c>
      <c r="X114" s="115">
        <f t="shared" si="36"/>
        <v>-0.36327108502941385</v>
      </c>
      <c r="Y114" s="115">
        <f t="shared" si="37"/>
        <v>0.86407133811176184</v>
      </c>
    </row>
    <row r="115" spans="1:25" x14ac:dyDescent="0.2">
      <c r="A115" s="112">
        <v>6.8799999999999992E-4</v>
      </c>
      <c r="B115" s="7">
        <f t="shared" si="41"/>
        <v>7.2149999999999992E-4</v>
      </c>
      <c r="C115" s="7">
        <f t="shared" si="23"/>
        <v>10.505303814622078</v>
      </c>
      <c r="D115" s="113">
        <f t="shared" ref="D115:D178" si="42">(C114+C115)/2</f>
        <v>10.438269774866907</v>
      </c>
      <c r="E115" s="114">
        <f t="shared" si="38"/>
        <v>99.983813326361414</v>
      </c>
      <c r="F115" s="112">
        <f t="shared" si="24"/>
        <v>1.9995890844431465E-2</v>
      </c>
      <c r="G115" s="112">
        <v>0.02</v>
      </c>
      <c r="H115" s="118">
        <f t="shared" si="25"/>
        <v>0.68799999999999994</v>
      </c>
      <c r="I115" s="112">
        <f t="shared" si="22"/>
        <v>0.20872250302296685</v>
      </c>
      <c r="J115" s="115">
        <f t="shared" si="26"/>
        <v>1.2912714963996255</v>
      </c>
      <c r="K115" s="115">
        <f t="shared" si="27"/>
        <v>10.376621320301512</v>
      </c>
      <c r="L115" s="115">
        <f t="shared" si="28"/>
        <v>83.38623622155184</v>
      </c>
      <c r="M115" s="124">
        <f t="shared" si="39"/>
        <v>0.7207218603594584</v>
      </c>
      <c r="N115" s="112">
        <v>0.14914729082017364</v>
      </c>
      <c r="O115" s="116">
        <f t="shared" si="40"/>
        <v>2.0068181108823357E-2</v>
      </c>
      <c r="Q115" s="112">
        <f t="shared" si="29"/>
        <v>1.44270352442573E-2</v>
      </c>
      <c r="R115" s="115">
        <f t="shared" si="30"/>
        <v>925.07725768075409</v>
      </c>
      <c r="S115" s="115">
        <f t="shared" si="31"/>
        <v>-198974.13610146532</v>
      </c>
      <c r="T115" s="115">
        <f t="shared" si="32"/>
        <v>42797189.649415493</v>
      </c>
      <c r="U115" s="21">
        <f t="shared" si="33"/>
        <v>-0.14223230506765078</v>
      </c>
      <c r="V115" s="98">
        <f t="shared" si="34"/>
        <v>-2.8440616466846214E-3</v>
      </c>
      <c r="W115" s="115">
        <f t="shared" si="35"/>
        <v>0.11701380699975124</v>
      </c>
      <c r="X115" s="115">
        <f t="shared" si="36"/>
        <v>-0.28306442084620187</v>
      </c>
      <c r="Y115" s="115">
        <f t="shared" si="37"/>
        <v>0.68475223910257044</v>
      </c>
    </row>
    <row r="116" spans="1:25" x14ac:dyDescent="0.2">
      <c r="A116" s="112">
        <v>6.2699999999999995E-4</v>
      </c>
      <c r="B116" s="7">
        <f t="shared" si="41"/>
        <v>6.5749999999999988E-4</v>
      </c>
      <c r="C116" s="7">
        <f t="shared" si="23"/>
        <v>10.639246936522136</v>
      </c>
      <c r="D116" s="113">
        <f t="shared" si="42"/>
        <v>10.572275375572108</v>
      </c>
      <c r="E116" s="114">
        <f t="shared" si="38"/>
        <v>99.995810860868076</v>
      </c>
      <c r="F116" s="112">
        <f t="shared" si="24"/>
        <v>1.1997534506658877E-2</v>
      </c>
      <c r="G116" s="112">
        <v>1.2E-2</v>
      </c>
      <c r="H116" s="118">
        <f t="shared" si="25"/>
        <v>0.627</v>
      </c>
      <c r="I116" s="112">
        <f t="shared" si="22"/>
        <v>0.1268412386323263</v>
      </c>
      <c r="J116" s="115">
        <f t="shared" si="26"/>
        <v>0.80081779902207151</v>
      </c>
      <c r="K116" s="115">
        <f t="shared" si="27"/>
        <v>6.5426633133268641</v>
      </c>
      <c r="L116" s="115">
        <f t="shared" si="28"/>
        <v>53.453411355025914</v>
      </c>
      <c r="M116" s="124">
        <f t="shared" si="39"/>
        <v>0.65679220458223964</v>
      </c>
      <c r="N116" s="112">
        <v>8.9571859580896071E-2</v>
      </c>
      <c r="O116" s="116">
        <f t="shared" si="40"/>
        <v>1.2052141815239607E-2</v>
      </c>
      <c r="Q116" s="112">
        <f t="shared" si="29"/>
        <v>7.8883789381282102E-3</v>
      </c>
      <c r="R116" s="115">
        <f t="shared" si="30"/>
        <v>555.3767128976499</v>
      </c>
      <c r="S116" s="115">
        <f t="shared" si="31"/>
        <v>-119491.08227378722</v>
      </c>
      <c r="T116" s="115">
        <f t="shared" si="32"/>
        <v>25708889.86047978</v>
      </c>
      <c r="U116" s="21">
        <f t="shared" si="33"/>
        <v>-0.18257201046688684</v>
      </c>
      <c r="V116" s="98">
        <f t="shared" si="34"/>
        <v>-2.1904139955265605E-3</v>
      </c>
      <c r="W116" s="115">
        <f t="shared" si="35"/>
        <v>7.2569354808815295E-2</v>
      </c>
      <c r="X116" s="115">
        <f t="shared" si="36"/>
        <v>-0.17847767056461772</v>
      </c>
      <c r="Y116" s="115">
        <f t="shared" si="37"/>
        <v>0.43894945702759292</v>
      </c>
    </row>
    <row r="117" spans="1:25" x14ac:dyDescent="0.2">
      <c r="A117" s="112">
        <v>5.71E-4</v>
      </c>
      <c r="B117" s="7">
        <f t="shared" si="41"/>
        <v>5.9899999999999992E-4</v>
      </c>
      <c r="C117" s="7">
        <f t="shared" si="23"/>
        <v>10.774221633961332</v>
      </c>
      <c r="D117" s="113">
        <f t="shared" si="42"/>
        <v>10.706734285241733</v>
      </c>
      <c r="E117" s="114">
        <f t="shared" si="38"/>
        <v>99.999710059582739</v>
      </c>
      <c r="F117" s="112">
        <f t="shared" si="24"/>
        <v>3.8991987146641351E-3</v>
      </c>
      <c r="G117" s="112">
        <v>3.8999999999999998E-3</v>
      </c>
      <c r="H117" s="118">
        <f t="shared" si="25"/>
        <v>0.57099999999999995</v>
      </c>
      <c r="I117" s="112">
        <f t="shared" si="22"/>
        <v>4.1747684563264997E-2</v>
      </c>
      <c r="J117" s="115">
        <f t="shared" si="26"/>
        <v>0.26890302337041067</v>
      </c>
      <c r="K117" s="115">
        <f t="shared" si="27"/>
        <v>2.2330880289749042</v>
      </c>
      <c r="L117" s="115">
        <f t="shared" si="28"/>
        <v>18.544537293215662</v>
      </c>
      <c r="M117" s="124">
        <f t="shared" si="39"/>
        <v>0.5983452180806661</v>
      </c>
      <c r="N117" s="112">
        <v>2.8888367884067064E-2</v>
      </c>
      <c r="O117" s="116">
        <f t="shared" si="40"/>
        <v>3.8870099178319032E-3</v>
      </c>
      <c r="Q117" s="112">
        <f t="shared" si="29"/>
        <v>2.335620030083817E-3</v>
      </c>
      <c r="R117" s="115">
        <f t="shared" si="30"/>
        <v>180.59559927457795</v>
      </c>
      <c r="S117" s="115">
        <f t="shared" si="31"/>
        <v>-38866.287652057836</v>
      </c>
      <c r="T117" s="115">
        <f t="shared" si="32"/>
        <v>8364480.2083787303</v>
      </c>
      <c r="U117" s="21">
        <f t="shared" si="33"/>
        <v>-0.22304817546171782</v>
      </c>
      <c r="V117" s="98">
        <f t="shared" si="34"/>
        <v>-8.6970915906851062E-4</v>
      </c>
      <c r="W117" s="115">
        <f t="shared" si="35"/>
        <v>2.4367738749014309E-2</v>
      </c>
      <c r="X117" s="115">
        <f t="shared" si="36"/>
        <v>-6.0916530545802081E-2</v>
      </c>
      <c r="Y117" s="115">
        <f t="shared" si="37"/>
        <v>0.15228428587317083</v>
      </c>
    </row>
    <row r="118" spans="1:25" x14ac:dyDescent="0.2">
      <c r="A118" s="112">
        <v>5.2000000000000006E-4</v>
      </c>
      <c r="B118" s="7">
        <f t="shared" si="41"/>
        <v>5.4549999999999998E-4</v>
      </c>
      <c r="C118" s="7">
        <f t="shared" si="23"/>
        <v>10.90920075629572</v>
      </c>
      <c r="D118" s="113">
        <f t="shared" si="42"/>
        <v>10.841711195128525</v>
      </c>
      <c r="E118" s="114">
        <f t="shared" si="38"/>
        <v>99.999999999999986</v>
      </c>
      <c r="F118" s="112">
        <f t="shared" si="24"/>
        <v>2.8994041724425621E-4</v>
      </c>
      <c r="G118" s="112">
        <v>2.9E-4</v>
      </c>
      <c r="H118" s="118">
        <f t="shared" si="25"/>
        <v>0.52</v>
      </c>
      <c r="I118" s="112">
        <f t="shared" si="22"/>
        <v>3.1434502675572883E-3</v>
      </c>
      <c r="J118" s="115">
        <f t="shared" si="26"/>
        <v>2.0650627950275287E-2</v>
      </c>
      <c r="K118" s="115">
        <f t="shared" si="27"/>
        <v>0.17427918235578457</v>
      </c>
      <c r="L118" s="115">
        <f t="shared" si="28"/>
        <v>1.4708140341173457</v>
      </c>
      <c r="M118" s="124">
        <f t="shared" si="39"/>
        <v>0.54490366120994305</v>
      </c>
      <c r="N118" s="112">
        <v>2.1480389872885592E-3</v>
      </c>
      <c r="O118" s="116">
        <f t="shared" si="40"/>
        <v>2.8902459567766852E-4</v>
      </c>
      <c r="Q118" s="112">
        <f t="shared" si="29"/>
        <v>1.5816249760674175E-4</v>
      </c>
      <c r="R118" s="115">
        <f t="shared" si="30"/>
        <v>13.435581012979361</v>
      </c>
      <c r="S118" s="115">
        <f t="shared" si="31"/>
        <v>-2892.2131618107296</v>
      </c>
      <c r="T118" s="115">
        <f t="shared" si="32"/>
        <v>622592.87225988682</v>
      </c>
      <c r="U118" s="21">
        <f t="shared" si="33"/>
        <v>-0.26368027405967609</v>
      </c>
      <c r="V118" s="98">
        <f t="shared" si="34"/>
        <v>-7.6451568679942319E-5</v>
      </c>
      <c r="W118" s="115">
        <f t="shared" si="35"/>
        <v>1.8713404579398742E-3</v>
      </c>
      <c r="X118" s="115">
        <f t="shared" si="36"/>
        <v>-4.7541713527285518E-3</v>
      </c>
      <c r="Y118" s="115">
        <f t="shared" si="37"/>
        <v>1.2078050872681469E-2</v>
      </c>
    </row>
    <row r="119" spans="1:25" x14ac:dyDescent="0.2">
      <c r="A119" s="112">
        <v>4.7399999999999997E-4</v>
      </c>
      <c r="B119" s="7">
        <f t="shared" si="41"/>
        <v>4.9700000000000005E-4</v>
      </c>
      <c r="C119" s="7">
        <f t="shared" si="23"/>
        <v>11.042825320425916</v>
      </c>
      <c r="D119" s="113">
        <f t="shared" si="42"/>
        <v>10.976013038360819</v>
      </c>
      <c r="E119" s="114">
        <f t="shared" si="38"/>
        <v>99.999999999999986</v>
      </c>
      <c r="F119" s="112">
        <f t="shared" si="24"/>
        <v>0</v>
      </c>
      <c r="G119" s="112">
        <v>0</v>
      </c>
      <c r="H119" s="118">
        <f t="shared" si="25"/>
        <v>0.47399999999999998</v>
      </c>
      <c r="I119" s="112">
        <f t="shared" si="22"/>
        <v>0</v>
      </c>
      <c r="J119" s="115">
        <f t="shared" si="26"/>
        <v>0</v>
      </c>
      <c r="K119" s="115">
        <f t="shared" si="27"/>
        <v>0</v>
      </c>
      <c r="L119" s="115">
        <f t="shared" si="28"/>
        <v>0</v>
      </c>
      <c r="M119" s="124">
        <f t="shared" si="39"/>
        <v>0.49646752159632723</v>
      </c>
      <c r="N119" s="112">
        <v>0</v>
      </c>
      <c r="O119" s="116">
        <f t="shared" si="40"/>
        <v>0</v>
      </c>
      <c r="Q119" s="112">
        <f t="shared" si="29"/>
        <v>0</v>
      </c>
      <c r="R119" s="115">
        <f t="shared" si="30"/>
        <v>0</v>
      </c>
      <c r="S119" s="115">
        <f t="shared" si="31"/>
        <v>0</v>
      </c>
      <c r="T119" s="115">
        <f t="shared" si="32"/>
        <v>0</v>
      </c>
      <c r="U119" s="21">
        <f t="shared" si="33"/>
        <v>-0.30410915734555816</v>
      </c>
      <c r="V119" s="98">
        <f t="shared" si="34"/>
        <v>0</v>
      </c>
      <c r="W119" s="115">
        <f t="shared" si="35"/>
        <v>0</v>
      </c>
      <c r="X119" s="115">
        <f t="shared" si="36"/>
        <v>0</v>
      </c>
      <c r="Y119" s="115">
        <f t="shared" si="37"/>
        <v>0</v>
      </c>
    </row>
    <row r="120" spans="1:25" x14ac:dyDescent="0.2">
      <c r="A120" s="112">
        <v>4.3199999999999998E-4</v>
      </c>
      <c r="B120" s="7">
        <f t="shared" si="41"/>
        <v>4.5299999999999995E-4</v>
      </c>
      <c r="C120" s="7">
        <f t="shared" si="23"/>
        <v>11.176681067160706</v>
      </c>
      <c r="D120" s="113">
        <f t="shared" si="42"/>
        <v>11.10975319379331</v>
      </c>
      <c r="E120" s="114">
        <f t="shared" si="38"/>
        <v>99.999999999999986</v>
      </c>
      <c r="F120" s="112">
        <f t="shared" si="24"/>
        <v>0</v>
      </c>
      <c r="G120" s="112">
        <v>0</v>
      </c>
      <c r="H120" s="118">
        <f t="shared" si="25"/>
        <v>0.432</v>
      </c>
      <c r="I120" s="112">
        <f t="shared" si="22"/>
        <v>0</v>
      </c>
      <c r="J120" s="115">
        <f t="shared" si="26"/>
        <v>0</v>
      </c>
      <c r="K120" s="115">
        <f t="shared" si="27"/>
        <v>0</v>
      </c>
      <c r="L120" s="115">
        <f t="shared" si="28"/>
        <v>0</v>
      </c>
      <c r="M120" s="124">
        <f t="shared" si="39"/>
        <v>0.45251298323915562</v>
      </c>
      <c r="N120" s="112">
        <v>0</v>
      </c>
      <c r="O120" s="116">
        <f t="shared" si="40"/>
        <v>0</v>
      </c>
      <c r="Q120" s="112">
        <f t="shared" si="29"/>
        <v>0</v>
      </c>
      <c r="R120" s="115">
        <f t="shared" si="30"/>
        <v>0</v>
      </c>
      <c r="S120" s="115">
        <f t="shared" si="31"/>
        <v>0</v>
      </c>
      <c r="T120" s="115">
        <f t="shared" si="32"/>
        <v>0</v>
      </c>
      <c r="U120" s="21">
        <f t="shared" si="33"/>
        <v>-0.34436895575550103</v>
      </c>
      <c r="V120" s="98">
        <f t="shared" si="34"/>
        <v>0</v>
      </c>
      <c r="W120" s="115">
        <f t="shared" si="35"/>
        <v>0</v>
      </c>
      <c r="X120" s="115">
        <f t="shared" si="36"/>
        <v>0</v>
      </c>
      <c r="Y120" s="115">
        <f t="shared" si="37"/>
        <v>0</v>
      </c>
    </row>
    <row r="121" spans="1:25" x14ac:dyDescent="0.2">
      <c r="A121" s="112">
        <v>3.9300000000000001E-4</v>
      </c>
      <c r="B121" s="7">
        <f t="shared" si="41"/>
        <v>4.125E-4</v>
      </c>
      <c r="C121" s="7">
        <f t="shared" si="23"/>
        <v>11.313183067065568</v>
      </c>
      <c r="D121" s="113">
        <f t="shared" si="42"/>
        <v>11.244932067113137</v>
      </c>
      <c r="E121" s="114">
        <f t="shared" si="38"/>
        <v>99.999999999999986</v>
      </c>
      <c r="F121" s="112">
        <f t="shared" si="24"/>
        <v>0</v>
      </c>
      <c r="G121" s="112">
        <v>0</v>
      </c>
      <c r="H121" s="118">
        <f t="shared" si="25"/>
        <v>0.39300000000000002</v>
      </c>
      <c r="I121" s="112">
        <f t="shared" si="22"/>
        <v>0</v>
      </c>
      <c r="J121" s="115">
        <f t="shared" si="26"/>
        <v>0</v>
      </c>
      <c r="K121" s="115">
        <f t="shared" si="27"/>
        <v>0</v>
      </c>
      <c r="L121" s="115">
        <f t="shared" si="28"/>
        <v>0</v>
      </c>
      <c r="M121" s="124">
        <f t="shared" si="39"/>
        <v>0.41203883312134559</v>
      </c>
      <c r="N121" s="112">
        <v>0</v>
      </c>
      <c r="O121" s="116">
        <f t="shared" si="40"/>
        <v>0</v>
      </c>
      <c r="Q121" s="112">
        <f t="shared" si="29"/>
        <v>0</v>
      </c>
      <c r="R121" s="115">
        <f t="shared" si="30"/>
        <v>0</v>
      </c>
      <c r="S121" s="115">
        <f t="shared" si="31"/>
        <v>0</v>
      </c>
      <c r="T121" s="115">
        <f t="shared" si="32"/>
        <v>0</v>
      </c>
      <c r="U121" s="21">
        <f t="shared" si="33"/>
        <v>-0.38506185140483051</v>
      </c>
      <c r="V121" s="98">
        <f t="shared" si="34"/>
        <v>0</v>
      </c>
      <c r="W121" s="115">
        <f t="shared" si="35"/>
        <v>0</v>
      </c>
      <c r="X121" s="115">
        <f t="shared" si="36"/>
        <v>0</v>
      </c>
      <c r="Y121" s="115">
        <f t="shared" si="37"/>
        <v>0</v>
      </c>
    </row>
    <row r="122" spans="1:25" x14ac:dyDescent="0.2">
      <c r="A122" s="112"/>
      <c r="B122" s="7">
        <f t="shared" si="41"/>
        <v>0</v>
      </c>
      <c r="C122" s="7" t="e">
        <f t="shared" si="23"/>
        <v>#NUM!</v>
      </c>
      <c r="D122" s="113" t="e">
        <f t="shared" si="42"/>
        <v>#NUM!</v>
      </c>
      <c r="E122" s="114">
        <f t="shared" si="38"/>
        <v>99.999999999999986</v>
      </c>
      <c r="F122" s="112">
        <f t="shared" si="24"/>
        <v>0</v>
      </c>
      <c r="G122" s="112"/>
      <c r="H122" s="118">
        <f t="shared" si="25"/>
        <v>0</v>
      </c>
      <c r="I122" s="112" t="e">
        <f t="shared" si="22"/>
        <v>#NUM!</v>
      </c>
      <c r="J122" s="115" t="e">
        <f t="shared" si="26"/>
        <v>#NUM!</v>
      </c>
      <c r="K122" s="115" t="e">
        <f t="shared" si="27"/>
        <v>#NUM!</v>
      </c>
      <c r="L122" s="115" t="e">
        <f t="shared" si="28"/>
        <v>#NUM!</v>
      </c>
      <c r="M122" s="124" t="e">
        <f t="shared" si="39"/>
        <v>#NUM!</v>
      </c>
      <c r="N122" s="112">
        <v>0</v>
      </c>
      <c r="O122" s="116">
        <f t="shared" si="40"/>
        <v>0</v>
      </c>
      <c r="Q122" s="112">
        <f t="shared" si="29"/>
        <v>0</v>
      </c>
      <c r="R122" s="115">
        <f t="shared" si="30"/>
        <v>0</v>
      </c>
      <c r="S122" s="115">
        <f t="shared" si="31"/>
        <v>0</v>
      </c>
      <c r="T122" s="115">
        <f t="shared" si="32"/>
        <v>0</v>
      </c>
      <c r="U122" s="21" t="e">
        <f t="shared" si="33"/>
        <v>#NUM!</v>
      </c>
      <c r="V122" s="98" t="e">
        <f t="shared" si="34"/>
        <v>#NUM!</v>
      </c>
      <c r="W122" s="115" t="e">
        <f t="shared" si="35"/>
        <v>#NUM!</v>
      </c>
      <c r="X122" s="115" t="e">
        <f t="shared" si="36"/>
        <v>#NUM!</v>
      </c>
      <c r="Y122" s="115" t="e">
        <f t="shared" si="37"/>
        <v>#NUM!</v>
      </c>
    </row>
    <row r="123" spans="1:25" x14ac:dyDescent="0.2">
      <c r="A123" s="112"/>
      <c r="B123" s="7">
        <f t="shared" si="41"/>
        <v>0</v>
      </c>
      <c r="C123" s="7" t="e">
        <f t="shared" si="23"/>
        <v>#NUM!</v>
      </c>
      <c r="D123" s="113" t="e">
        <f t="shared" si="42"/>
        <v>#NUM!</v>
      </c>
      <c r="E123" s="114">
        <f t="shared" si="38"/>
        <v>99.999999999999986</v>
      </c>
      <c r="F123" s="112">
        <f t="shared" si="24"/>
        <v>0</v>
      </c>
      <c r="G123" s="112"/>
      <c r="H123" s="118">
        <f t="shared" si="25"/>
        <v>0</v>
      </c>
      <c r="I123" s="112" t="e">
        <f t="shared" si="22"/>
        <v>#NUM!</v>
      </c>
      <c r="J123" s="115" t="e">
        <f t="shared" si="26"/>
        <v>#NUM!</v>
      </c>
      <c r="K123" s="115" t="e">
        <f t="shared" si="27"/>
        <v>#NUM!</v>
      </c>
      <c r="L123" s="115" t="e">
        <f t="shared" si="28"/>
        <v>#NUM!</v>
      </c>
      <c r="M123" s="124" t="e">
        <f t="shared" si="39"/>
        <v>#NUM!</v>
      </c>
      <c r="N123" s="112">
        <v>0</v>
      </c>
      <c r="O123" s="116">
        <f t="shared" si="40"/>
        <v>0</v>
      </c>
      <c r="Q123" s="112">
        <f t="shared" si="29"/>
        <v>0</v>
      </c>
      <c r="R123" s="115">
        <f t="shared" si="30"/>
        <v>0</v>
      </c>
      <c r="S123" s="115">
        <f t="shared" si="31"/>
        <v>0</v>
      </c>
      <c r="T123" s="115">
        <f t="shared" si="32"/>
        <v>0</v>
      </c>
      <c r="U123" s="21" t="e">
        <f t="shared" si="33"/>
        <v>#NUM!</v>
      </c>
      <c r="V123" s="98" t="e">
        <f t="shared" si="34"/>
        <v>#NUM!</v>
      </c>
      <c r="W123" s="115" t="e">
        <f t="shared" si="35"/>
        <v>#NUM!</v>
      </c>
      <c r="X123" s="115" t="e">
        <f t="shared" si="36"/>
        <v>#NUM!</v>
      </c>
      <c r="Y123" s="115" t="e">
        <f t="shared" si="37"/>
        <v>#NUM!</v>
      </c>
    </row>
    <row r="124" spans="1:25" x14ac:dyDescent="0.2">
      <c r="A124" s="112"/>
      <c r="B124" s="7">
        <f t="shared" si="41"/>
        <v>0</v>
      </c>
      <c r="C124" s="7" t="e">
        <f t="shared" si="23"/>
        <v>#NUM!</v>
      </c>
      <c r="D124" s="113" t="e">
        <f t="shared" si="42"/>
        <v>#NUM!</v>
      </c>
      <c r="E124" s="114">
        <f t="shared" si="38"/>
        <v>99.999999999999986</v>
      </c>
      <c r="F124" s="112">
        <f t="shared" si="24"/>
        <v>0</v>
      </c>
      <c r="G124" s="112"/>
      <c r="H124" s="118">
        <f t="shared" si="25"/>
        <v>0</v>
      </c>
      <c r="I124" s="112" t="e">
        <f t="shared" si="22"/>
        <v>#NUM!</v>
      </c>
      <c r="J124" s="115" t="e">
        <f t="shared" si="26"/>
        <v>#NUM!</v>
      </c>
      <c r="K124" s="115" t="e">
        <f t="shared" si="27"/>
        <v>#NUM!</v>
      </c>
      <c r="L124" s="115" t="e">
        <f t="shared" si="28"/>
        <v>#NUM!</v>
      </c>
      <c r="M124" s="124" t="e">
        <f t="shared" si="39"/>
        <v>#NUM!</v>
      </c>
      <c r="N124" s="112">
        <v>0</v>
      </c>
      <c r="O124" s="116">
        <f t="shared" si="40"/>
        <v>0</v>
      </c>
      <c r="Q124" s="112">
        <f t="shared" si="29"/>
        <v>0</v>
      </c>
      <c r="R124" s="115">
        <f t="shared" si="30"/>
        <v>0</v>
      </c>
      <c r="S124" s="115">
        <f t="shared" si="31"/>
        <v>0</v>
      </c>
      <c r="T124" s="115">
        <f t="shared" si="32"/>
        <v>0</v>
      </c>
      <c r="U124" s="21" t="e">
        <f t="shared" si="33"/>
        <v>#NUM!</v>
      </c>
      <c r="V124" s="98" t="e">
        <f t="shared" si="34"/>
        <v>#NUM!</v>
      </c>
      <c r="W124" s="115" t="e">
        <f t="shared" si="35"/>
        <v>#NUM!</v>
      </c>
      <c r="X124" s="115" t="e">
        <f t="shared" si="36"/>
        <v>#NUM!</v>
      </c>
      <c r="Y124" s="115" t="e">
        <f t="shared" si="37"/>
        <v>#NUM!</v>
      </c>
    </row>
    <row r="125" spans="1:25" x14ac:dyDescent="0.2">
      <c r="A125" s="112"/>
      <c r="B125" s="7">
        <f t="shared" si="41"/>
        <v>0</v>
      </c>
      <c r="C125" s="7" t="e">
        <f t="shared" si="23"/>
        <v>#NUM!</v>
      </c>
      <c r="D125" s="113" t="e">
        <f t="shared" si="42"/>
        <v>#NUM!</v>
      </c>
      <c r="E125" s="114">
        <f t="shared" si="38"/>
        <v>99.999999999999986</v>
      </c>
      <c r="F125" s="112">
        <f t="shared" si="24"/>
        <v>0</v>
      </c>
      <c r="G125" s="112"/>
      <c r="H125" s="118">
        <f t="shared" si="25"/>
        <v>0</v>
      </c>
      <c r="I125" s="112" t="e">
        <f t="shared" si="22"/>
        <v>#NUM!</v>
      </c>
      <c r="J125" s="115" t="e">
        <f t="shared" si="26"/>
        <v>#NUM!</v>
      </c>
      <c r="K125" s="115" t="e">
        <f t="shared" si="27"/>
        <v>#NUM!</v>
      </c>
      <c r="L125" s="115" t="e">
        <f t="shared" si="28"/>
        <v>#NUM!</v>
      </c>
      <c r="M125" s="124" t="e">
        <f t="shared" si="39"/>
        <v>#NUM!</v>
      </c>
      <c r="N125" s="112">
        <v>0</v>
      </c>
      <c r="O125" s="116">
        <f t="shared" si="40"/>
        <v>0</v>
      </c>
      <c r="Q125" s="112">
        <f t="shared" si="29"/>
        <v>0</v>
      </c>
      <c r="R125" s="115">
        <f t="shared" si="30"/>
        <v>0</v>
      </c>
      <c r="S125" s="115">
        <f t="shared" si="31"/>
        <v>0</v>
      </c>
      <c r="T125" s="115">
        <f t="shared" si="32"/>
        <v>0</v>
      </c>
      <c r="U125" s="21" t="e">
        <f t="shared" si="33"/>
        <v>#NUM!</v>
      </c>
      <c r="V125" s="98" t="e">
        <f t="shared" si="34"/>
        <v>#NUM!</v>
      </c>
      <c r="W125" s="115" t="e">
        <f t="shared" si="35"/>
        <v>#NUM!</v>
      </c>
      <c r="X125" s="115" t="e">
        <f t="shared" si="36"/>
        <v>#NUM!</v>
      </c>
      <c r="Y125" s="115" t="e">
        <f t="shared" si="37"/>
        <v>#NUM!</v>
      </c>
    </row>
    <row r="126" spans="1:25" x14ac:dyDescent="0.2">
      <c r="A126" s="112"/>
      <c r="B126" s="7">
        <f t="shared" si="41"/>
        <v>0</v>
      </c>
      <c r="C126" s="7" t="e">
        <f t="shared" si="23"/>
        <v>#NUM!</v>
      </c>
      <c r="D126" s="113" t="e">
        <f t="shared" si="42"/>
        <v>#NUM!</v>
      </c>
      <c r="E126" s="114">
        <f t="shared" si="38"/>
        <v>99.999999999999986</v>
      </c>
      <c r="F126" s="112">
        <f t="shared" si="24"/>
        <v>0</v>
      </c>
      <c r="G126" s="112"/>
      <c r="H126" s="118">
        <f t="shared" si="25"/>
        <v>0</v>
      </c>
      <c r="I126" s="112" t="e">
        <f t="shared" si="22"/>
        <v>#NUM!</v>
      </c>
      <c r="J126" s="115" t="e">
        <f t="shared" si="26"/>
        <v>#NUM!</v>
      </c>
      <c r="K126" s="115" t="e">
        <f t="shared" si="27"/>
        <v>#NUM!</v>
      </c>
      <c r="L126" s="115" t="e">
        <f t="shared" si="28"/>
        <v>#NUM!</v>
      </c>
      <c r="M126" s="124" t="e">
        <f t="shared" si="39"/>
        <v>#NUM!</v>
      </c>
      <c r="N126" s="112">
        <v>0</v>
      </c>
      <c r="O126" s="116">
        <f t="shared" si="40"/>
        <v>0</v>
      </c>
      <c r="Q126" s="112">
        <f t="shared" si="29"/>
        <v>0</v>
      </c>
      <c r="R126" s="115">
        <f t="shared" si="30"/>
        <v>0</v>
      </c>
      <c r="S126" s="115">
        <f t="shared" si="31"/>
        <v>0</v>
      </c>
      <c r="T126" s="115">
        <f t="shared" si="32"/>
        <v>0</v>
      </c>
      <c r="U126" s="21" t="e">
        <f t="shared" si="33"/>
        <v>#NUM!</v>
      </c>
      <c r="V126" s="98" t="e">
        <f t="shared" si="34"/>
        <v>#NUM!</v>
      </c>
      <c r="W126" s="115" t="e">
        <f t="shared" si="35"/>
        <v>#NUM!</v>
      </c>
      <c r="X126" s="115" t="e">
        <f t="shared" si="36"/>
        <v>#NUM!</v>
      </c>
      <c r="Y126" s="115" t="e">
        <f t="shared" si="37"/>
        <v>#NUM!</v>
      </c>
    </row>
    <row r="127" spans="1:25" x14ac:dyDescent="0.2">
      <c r="A127" s="112"/>
      <c r="B127" s="7">
        <f t="shared" si="41"/>
        <v>0</v>
      </c>
      <c r="C127" s="7" t="e">
        <f t="shared" si="23"/>
        <v>#NUM!</v>
      </c>
      <c r="D127" s="113" t="e">
        <f t="shared" si="42"/>
        <v>#NUM!</v>
      </c>
      <c r="E127" s="114">
        <f t="shared" si="38"/>
        <v>99.999999999999986</v>
      </c>
      <c r="F127" s="112">
        <f t="shared" si="24"/>
        <v>0</v>
      </c>
      <c r="G127" s="112"/>
      <c r="H127" s="118">
        <f t="shared" si="25"/>
        <v>0</v>
      </c>
      <c r="I127" s="112" t="e">
        <f t="shared" si="22"/>
        <v>#NUM!</v>
      </c>
      <c r="J127" s="115" t="e">
        <f t="shared" si="26"/>
        <v>#NUM!</v>
      </c>
      <c r="K127" s="115" t="e">
        <f t="shared" si="27"/>
        <v>#NUM!</v>
      </c>
      <c r="L127" s="115" t="e">
        <f t="shared" si="28"/>
        <v>#NUM!</v>
      </c>
      <c r="M127" s="124" t="e">
        <f t="shared" si="39"/>
        <v>#NUM!</v>
      </c>
      <c r="N127" s="112">
        <v>0</v>
      </c>
      <c r="O127" s="116">
        <f t="shared" si="40"/>
        <v>0</v>
      </c>
      <c r="Q127" s="112">
        <f t="shared" si="29"/>
        <v>0</v>
      </c>
      <c r="R127" s="115">
        <f t="shared" si="30"/>
        <v>0</v>
      </c>
      <c r="S127" s="115">
        <f t="shared" si="31"/>
        <v>0</v>
      </c>
      <c r="T127" s="115">
        <f t="shared" si="32"/>
        <v>0</v>
      </c>
      <c r="U127" s="21" t="e">
        <f t="shared" si="33"/>
        <v>#NUM!</v>
      </c>
      <c r="V127" s="98" t="e">
        <f t="shared" si="34"/>
        <v>#NUM!</v>
      </c>
      <c r="W127" s="115" t="e">
        <f t="shared" si="35"/>
        <v>#NUM!</v>
      </c>
      <c r="X127" s="115" t="e">
        <f t="shared" si="36"/>
        <v>#NUM!</v>
      </c>
      <c r="Y127" s="115" t="e">
        <f t="shared" si="37"/>
        <v>#NUM!</v>
      </c>
    </row>
    <row r="128" spans="1:25" x14ac:dyDescent="0.2">
      <c r="A128" s="112"/>
      <c r="B128" s="7">
        <f t="shared" si="41"/>
        <v>0</v>
      </c>
      <c r="C128" s="7" t="e">
        <f t="shared" si="23"/>
        <v>#NUM!</v>
      </c>
      <c r="D128" s="113" t="e">
        <f t="shared" si="42"/>
        <v>#NUM!</v>
      </c>
      <c r="E128" s="114">
        <f t="shared" si="38"/>
        <v>99.999999999999986</v>
      </c>
      <c r="F128" s="112">
        <f t="shared" si="24"/>
        <v>0</v>
      </c>
      <c r="G128" s="112"/>
      <c r="H128" s="118">
        <f t="shared" si="25"/>
        <v>0</v>
      </c>
      <c r="I128" s="112" t="e">
        <f t="shared" si="22"/>
        <v>#NUM!</v>
      </c>
      <c r="J128" s="115" t="e">
        <f t="shared" si="26"/>
        <v>#NUM!</v>
      </c>
      <c r="K128" s="115" t="e">
        <f t="shared" si="27"/>
        <v>#NUM!</v>
      </c>
      <c r="L128" s="115" t="e">
        <f t="shared" si="28"/>
        <v>#NUM!</v>
      </c>
      <c r="M128" s="124" t="e">
        <f t="shared" si="39"/>
        <v>#NUM!</v>
      </c>
      <c r="N128" s="112">
        <v>0</v>
      </c>
      <c r="O128" s="116">
        <f t="shared" si="40"/>
        <v>0</v>
      </c>
      <c r="Q128" s="112">
        <f t="shared" si="29"/>
        <v>0</v>
      </c>
      <c r="R128" s="115">
        <f t="shared" si="30"/>
        <v>0</v>
      </c>
      <c r="S128" s="115">
        <f t="shared" si="31"/>
        <v>0</v>
      </c>
      <c r="T128" s="115">
        <f t="shared" si="32"/>
        <v>0</v>
      </c>
      <c r="U128" s="21" t="e">
        <f t="shared" si="33"/>
        <v>#NUM!</v>
      </c>
      <c r="V128" s="98" t="e">
        <f t="shared" si="34"/>
        <v>#NUM!</v>
      </c>
      <c r="W128" s="115" t="e">
        <f t="shared" si="35"/>
        <v>#NUM!</v>
      </c>
      <c r="X128" s="115" t="e">
        <f t="shared" si="36"/>
        <v>#NUM!</v>
      </c>
      <c r="Y128" s="115" t="e">
        <f t="shared" si="37"/>
        <v>#NUM!</v>
      </c>
    </row>
    <row r="129" spans="1:25" x14ac:dyDescent="0.2">
      <c r="A129" s="112"/>
      <c r="B129" s="7">
        <f t="shared" si="41"/>
        <v>0</v>
      </c>
      <c r="C129" s="7" t="e">
        <f t="shared" si="23"/>
        <v>#NUM!</v>
      </c>
      <c r="D129" s="113" t="e">
        <f t="shared" si="42"/>
        <v>#NUM!</v>
      </c>
      <c r="E129" s="114">
        <f t="shared" si="38"/>
        <v>99.999999999999986</v>
      </c>
      <c r="F129" s="112">
        <f t="shared" si="24"/>
        <v>0</v>
      </c>
      <c r="G129" s="112"/>
      <c r="H129" s="118">
        <f t="shared" si="25"/>
        <v>0</v>
      </c>
      <c r="I129" s="112" t="e">
        <f t="shared" si="22"/>
        <v>#NUM!</v>
      </c>
      <c r="J129" s="115" t="e">
        <f t="shared" si="26"/>
        <v>#NUM!</v>
      </c>
      <c r="K129" s="115" t="e">
        <f t="shared" si="27"/>
        <v>#NUM!</v>
      </c>
      <c r="L129" s="115" t="e">
        <f t="shared" si="28"/>
        <v>#NUM!</v>
      </c>
      <c r="M129" s="124" t="e">
        <f t="shared" si="39"/>
        <v>#NUM!</v>
      </c>
      <c r="N129" s="112">
        <v>0</v>
      </c>
      <c r="O129" s="116">
        <f t="shared" si="40"/>
        <v>0</v>
      </c>
      <c r="Q129" s="112">
        <f t="shared" si="29"/>
        <v>0</v>
      </c>
      <c r="R129" s="115">
        <f t="shared" si="30"/>
        <v>0</v>
      </c>
      <c r="S129" s="115">
        <f t="shared" si="31"/>
        <v>0</v>
      </c>
      <c r="T129" s="115">
        <f t="shared" si="32"/>
        <v>0</v>
      </c>
      <c r="U129" s="21" t="e">
        <f t="shared" si="33"/>
        <v>#NUM!</v>
      </c>
      <c r="V129" s="98" t="e">
        <f t="shared" si="34"/>
        <v>#NUM!</v>
      </c>
      <c r="W129" s="115" t="e">
        <f t="shared" si="35"/>
        <v>#NUM!</v>
      </c>
      <c r="X129" s="115" t="e">
        <f t="shared" si="36"/>
        <v>#NUM!</v>
      </c>
      <c r="Y129" s="115" t="e">
        <f t="shared" si="37"/>
        <v>#NUM!</v>
      </c>
    </row>
    <row r="130" spans="1:25" x14ac:dyDescent="0.2">
      <c r="A130" s="112"/>
      <c r="B130" s="7">
        <f t="shared" si="41"/>
        <v>0</v>
      </c>
      <c r="C130" s="7" t="e">
        <f t="shared" si="23"/>
        <v>#NUM!</v>
      </c>
      <c r="D130" s="113" t="e">
        <f t="shared" si="42"/>
        <v>#NUM!</v>
      </c>
      <c r="E130" s="114">
        <f t="shared" si="38"/>
        <v>99.999999999999986</v>
      </c>
      <c r="F130" s="112">
        <f t="shared" si="24"/>
        <v>0</v>
      </c>
      <c r="G130" s="112"/>
      <c r="H130" s="118">
        <f t="shared" si="25"/>
        <v>0</v>
      </c>
      <c r="I130" s="112" t="e">
        <f t="shared" si="22"/>
        <v>#NUM!</v>
      </c>
      <c r="J130" s="115" t="e">
        <f t="shared" si="26"/>
        <v>#NUM!</v>
      </c>
      <c r="K130" s="115" t="e">
        <f t="shared" si="27"/>
        <v>#NUM!</v>
      </c>
      <c r="L130" s="115" t="e">
        <f t="shared" si="28"/>
        <v>#NUM!</v>
      </c>
      <c r="M130" s="124" t="e">
        <f t="shared" si="39"/>
        <v>#NUM!</v>
      </c>
      <c r="N130" s="112">
        <v>0</v>
      </c>
      <c r="O130" s="116">
        <f t="shared" si="40"/>
        <v>0</v>
      </c>
      <c r="Q130" s="112">
        <f t="shared" si="29"/>
        <v>0</v>
      </c>
      <c r="R130" s="115">
        <f t="shared" si="30"/>
        <v>0</v>
      </c>
      <c r="S130" s="115">
        <f t="shared" si="31"/>
        <v>0</v>
      </c>
      <c r="T130" s="115">
        <f t="shared" si="32"/>
        <v>0</v>
      </c>
      <c r="U130" s="21" t="e">
        <f t="shared" si="33"/>
        <v>#NUM!</v>
      </c>
      <c r="V130" s="98" t="e">
        <f t="shared" si="34"/>
        <v>#NUM!</v>
      </c>
      <c r="W130" s="115" t="e">
        <f t="shared" si="35"/>
        <v>#NUM!</v>
      </c>
      <c r="X130" s="115" t="e">
        <f t="shared" si="36"/>
        <v>#NUM!</v>
      </c>
      <c r="Y130" s="115" t="e">
        <f t="shared" si="37"/>
        <v>#NUM!</v>
      </c>
    </row>
    <row r="131" spans="1:25" x14ac:dyDescent="0.2">
      <c r="A131" s="112"/>
      <c r="B131" s="7">
        <f t="shared" si="41"/>
        <v>0</v>
      </c>
      <c r="C131" s="7" t="e">
        <f t="shared" si="23"/>
        <v>#NUM!</v>
      </c>
      <c r="D131" s="113" t="e">
        <f t="shared" si="42"/>
        <v>#NUM!</v>
      </c>
      <c r="E131" s="114">
        <f t="shared" si="38"/>
        <v>99.999999999999986</v>
      </c>
      <c r="F131" s="112">
        <f t="shared" si="24"/>
        <v>0</v>
      </c>
      <c r="G131" s="112"/>
      <c r="H131" s="118">
        <f t="shared" si="25"/>
        <v>0</v>
      </c>
      <c r="I131" s="112" t="e">
        <f t="shared" si="22"/>
        <v>#NUM!</v>
      </c>
      <c r="J131" s="115" t="e">
        <f t="shared" si="26"/>
        <v>#NUM!</v>
      </c>
      <c r="K131" s="115" t="e">
        <f t="shared" si="27"/>
        <v>#NUM!</v>
      </c>
      <c r="L131" s="115" t="e">
        <f t="shared" si="28"/>
        <v>#NUM!</v>
      </c>
      <c r="M131" s="124" t="e">
        <f t="shared" si="39"/>
        <v>#NUM!</v>
      </c>
      <c r="N131" s="112">
        <v>0</v>
      </c>
      <c r="O131" s="116">
        <f t="shared" si="40"/>
        <v>0</v>
      </c>
      <c r="Q131" s="112">
        <f t="shared" si="29"/>
        <v>0</v>
      </c>
      <c r="R131" s="115">
        <f t="shared" si="30"/>
        <v>0</v>
      </c>
      <c r="S131" s="115">
        <f t="shared" si="31"/>
        <v>0</v>
      </c>
      <c r="T131" s="115">
        <f t="shared" si="32"/>
        <v>0</v>
      </c>
      <c r="U131" s="21" t="e">
        <f t="shared" si="33"/>
        <v>#NUM!</v>
      </c>
      <c r="V131" s="98" t="e">
        <f t="shared" si="34"/>
        <v>#NUM!</v>
      </c>
      <c r="W131" s="115" t="e">
        <f t="shared" si="35"/>
        <v>#NUM!</v>
      </c>
      <c r="X131" s="115" t="e">
        <f t="shared" si="36"/>
        <v>#NUM!</v>
      </c>
      <c r="Y131" s="115" t="e">
        <f t="shared" si="37"/>
        <v>#NUM!</v>
      </c>
    </row>
    <row r="132" spans="1:25" x14ac:dyDescent="0.2">
      <c r="A132" s="112"/>
      <c r="B132" s="7">
        <f t="shared" si="41"/>
        <v>0</v>
      </c>
      <c r="C132" s="7" t="e">
        <f t="shared" si="23"/>
        <v>#NUM!</v>
      </c>
      <c r="D132" s="113" t="e">
        <f t="shared" si="42"/>
        <v>#NUM!</v>
      </c>
      <c r="E132" s="114">
        <f t="shared" si="38"/>
        <v>99.999999999999986</v>
      </c>
      <c r="F132" s="112">
        <f t="shared" si="24"/>
        <v>0</v>
      </c>
      <c r="G132" s="112"/>
      <c r="H132" s="118">
        <f t="shared" si="25"/>
        <v>0</v>
      </c>
      <c r="I132" s="112" t="e">
        <f t="shared" si="22"/>
        <v>#NUM!</v>
      </c>
      <c r="J132" s="115" t="e">
        <f t="shared" si="26"/>
        <v>#NUM!</v>
      </c>
      <c r="K132" s="115" t="e">
        <f t="shared" si="27"/>
        <v>#NUM!</v>
      </c>
      <c r="L132" s="115" t="e">
        <f t="shared" si="28"/>
        <v>#NUM!</v>
      </c>
      <c r="M132" s="124" t="e">
        <f t="shared" si="39"/>
        <v>#NUM!</v>
      </c>
      <c r="N132" s="112">
        <v>0</v>
      </c>
      <c r="O132" s="116">
        <f t="shared" si="40"/>
        <v>0</v>
      </c>
      <c r="Q132" s="112">
        <f t="shared" si="29"/>
        <v>0</v>
      </c>
      <c r="R132" s="115">
        <f t="shared" si="30"/>
        <v>0</v>
      </c>
      <c r="S132" s="115">
        <f t="shared" si="31"/>
        <v>0</v>
      </c>
      <c r="T132" s="115">
        <f t="shared" si="32"/>
        <v>0</v>
      </c>
      <c r="U132" s="21" t="e">
        <f t="shared" si="33"/>
        <v>#NUM!</v>
      </c>
      <c r="V132" s="98" t="e">
        <f t="shared" si="34"/>
        <v>#NUM!</v>
      </c>
      <c r="W132" s="115" t="e">
        <f t="shared" si="35"/>
        <v>#NUM!</v>
      </c>
      <c r="X132" s="115" t="e">
        <f t="shared" si="36"/>
        <v>#NUM!</v>
      </c>
      <c r="Y132" s="115" t="e">
        <f t="shared" si="37"/>
        <v>#NUM!</v>
      </c>
    </row>
    <row r="133" spans="1:25" x14ac:dyDescent="0.2">
      <c r="A133" s="112"/>
      <c r="B133" s="7">
        <f t="shared" si="41"/>
        <v>0</v>
      </c>
      <c r="C133" s="7" t="e">
        <f t="shared" si="23"/>
        <v>#NUM!</v>
      </c>
      <c r="D133" s="113" t="e">
        <f t="shared" si="42"/>
        <v>#NUM!</v>
      </c>
      <c r="E133" s="114">
        <f t="shared" si="38"/>
        <v>99.999999999999986</v>
      </c>
      <c r="F133" s="112">
        <f t="shared" si="24"/>
        <v>0</v>
      </c>
      <c r="G133" s="112"/>
      <c r="H133" s="118">
        <f t="shared" si="25"/>
        <v>0</v>
      </c>
      <c r="I133" s="112" t="e">
        <f t="shared" si="22"/>
        <v>#NUM!</v>
      </c>
      <c r="J133" s="115" t="e">
        <f t="shared" si="26"/>
        <v>#NUM!</v>
      </c>
      <c r="K133" s="115" t="e">
        <f t="shared" si="27"/>
        <v>#NUM!</v>
      </c>
      <c r="L133" s="115" t="e">
        <f t="shared" si="28"/>
        <v>#NUM!</v>
      </c>
      <c r="M133" s="124" t="e">
        <f t="shared" si="39"/>
        <v>#NUM!</v>
      </c>
      <c r="N133" s="112">
        <v>0</v>
      </c>
      <c r="O133" s="116">
        <f t="shared" si="40"/>
        <v>0</v>
      </c>
      <c r="Q133" s="112">
        <f t="shared" si="29"/>
        <v>0</v>
      </c>
      <c r="R133" s="115">
        <f t="shared" si="30"/>
        <v>0</v>
      </c>
      <c r="S133" s="115">
        <f t="shared" si="31"/>
        <v>0</v>
      </c>
      <c r="T133" s="115">
        <f t="shared" si="32"/>
        <v>0</v>
      </c>
      <c r="U133" s="21" t="e">
        <f t="shared" si="33"/>
        <v>#NUM!</v>
      </c>
      <c r="V133" s="98" t="e">
        <f t="shared" si="34"/>
        <v>#NUM!</v>
      </c>
      <c r="W133" s="115" t="e">
        <f t="shared" si="35"/>
        <v>#NUM!</v>
      </c>
      <c r="X133" s="115" t="e">
        <f t="shared" si="36"/>
        <v>#NUM!</v>
      </c>
      <c r="Y133" s="115" t="e">
        <f t="shared" si="37"/>
        <v>#NUM!</v>
      </c>
    </row>
    <row r="134" spans="1:25" x14ac:dyDescent="0.2">
      <c r="A134" s="112"/>
      <c r="B134" s="7">
        <f t="shared" si="41"/>
        <v>0</v>
      </c>
      <c r="C134" s="7" t="e">
        <f t="shared" si="23"/>
        <v>#NUM!</v>
      </c>
      <c r="D134" s="113" t="e">
        <f t="shared" si="42"/>
        <v>#NUM!</v>
      </c>
      <c r="E134" s="114">
        <f t="shared" si="38"/>
        <v>99.999999999999986</v>
      </c>
      <c r="F134" s="112">
        <f t="shared" si="24"/>
        <v>0</v>
      </c>
      <c r="G134" s="112"/>
      <c r="H134" s="118">
        <f t="shared" si="25"/>
        <v>0</v>
      </c>
      <c r="I134" s="112" t="e">
        <f t="shared" si="22"/>
        <v>#NUM!</v>
      </c>
      <c r="J134" s="115" t="e">
        <f t="shared" si="26"/>
        <v>#NUM!</v>
      </c>
      <c r="K134" s="115" t="e">
        <f t="shared" si="27"/>
        <v>#NUM!</v>
      </c>
      <c r="L134" s="115" t="e">
        <f t="shared" si="28"/>
        <v>#NUM!</v>
      </c>
      <c r="M134" s="124" t="e">
        <f t="shared" si="39"/>
        <v>#NUM!</v>
      </c>
      <c r="N134" s="112">
        <v>0</v>
      </c>
      <c r="O134" s="116">
        <f t="shared" si="40"/>
        <v>0</v>
      </c>
      <c r="Q134" s="112">
        <f t="shared" si="29"/>
        <v>0</v>
      </c>
      <c r="R134" s="115">
        <f t="shared" si="30"/>
        <v>0</v>
      </c>
      <c r="S134" s="115">
        <f t="shared" si="31"/>
        <v>0</v>
      </c>
      <c r="T134" s="115">
        <f t="shared" si="32"/>
        <v>0</v>
      </c>
      <c r="U134" s="21" t="e">
        <f t="shared" si="33"/>
        <v>#NUM!</v>
      </c>
      <c r="V134" s="98" t="e">
        <f t="shared" si="34"/>
        <v>#NUM!</v>
      </c>
      <c r="W134" s="115" t="e">
        <f t="shared" si="35"/>
        <v>#NUM!</v>
      </c>
      <c r="X134" s="115" t="e">
        <f t="shared" si="36"/>
        <v>#NUM!</v>
      </c>
      <c r="Y134" s="115" t="e">
        <f t="shared" si="37"/>
        <v>#NUM!</v>
      </c>
    </row>
    <row r="135" spans="1:25" x14ac:dyDescent="0.2">
      <c r="A135" s="112"/>
      <c r="B135" s="7">
        <f t="shared" si="41"/>
        <v>0</v>
      </c>
      <c r="C135" s="7" t="e">
        <f t="shared" si="23"/>
        <v>#NUM!</v>
      </c>
      <c r="D135" s="113" t="e">
        <f t="shared" si="42"/>
        <v>#NUM!</v>
      </c>
      <c r="E135" s="114">
        <f t="shared" si="38"/>
        <v>99.999999999999986</v>
      </c>
      <c r="F135" s="112">
        <f t="shared" si="24"/>
        <v>0</v>
      </c>
      <c r="G135" s="112"/>
      <c r="H135" s="118">
        <f t="shared" si="25"/>
        <v>0</v>
      </c>
      <c r="I135" s="112" t="e">
        <f t="shared" si="22"/>
        <v>#NUM!</v>
      </c>
      <c r="J135" s="115" t="e">
        <f t="shared" si="26"/>
        <v>#NUM!</v>
      </c>
      <c r="K135" s="115" t="e">
        <f t="shared" si="27"/>
        <v>#NUM!</v>
      </c>
      <c r="L135" s="115" t="e">
        <f t="shared" si="28"/>
        <v>#NUM!</v>
      </c>
      <c r="M135" s="124" t="e">
        <f t="shared" si="39"/>
        <v>#NUM!</v>
      </c>
      <c r="N135" s="112">
        <v>0</v>
      </c>
      <c r="O135" s="116">
        <f t="shared" si="40"/>
        <v>0</v>
      </c>
      <c r="Q135" s="112">
        <f t="shared" si="29"/>
        <v>0</v>
      </c>
      <c r="R135" s="115">
        <f t="shared" si="30"/>
        <v>0</v>
      </c>
      <c r="S135" s="115">
        <f t="shared" si="31"/>
        <v>0</v>
      </c>
      <c r="T135" s="115">
        <f t="shared" si="32"/>
        <v>0</v>
      </c>
      <c r="U135" s="21" t="e">
        <f t="shared" si="33"/>
        <v>#NUM!</v>
      </c>
      <c r="V135" s="98" t="e">
        <f t="shared" si="34"/>
        <v>#NUM!</v>
      </c>
      <c r="W135" s="115" t="e">
        <f t="shared" si="35"/>
        <v>#NUM!</v>
      </c>
      <c r="X135" s="115" t="e">
        <f t="shared" si="36"/>
        <v>#NUM!</v>
      </c>
      <c r="Y135" s="115" t="e">
        <f t="shared" si="37"/>
        <v>#NUM!</v>
      </c>
    </row>
    <row r="136" spans="1:25" x14ac:dyDescent="0.2">
      <c r="A136" s="112"/>
      <c r="B136" s="7">
        <f t="shared" si="41"/>
        <v>0</v>
      </c>
      <c r="C136" s="7" t="e">
        <f t="shared" si="23"/>
        <v>#NUM!</v>
      </c>
      <c r="D136" s="113" t="e">
        <f t="shared" si="42"/>
        <v>#NUM!</v>
      </c>
      <c r="E136" s="114">
        <f t="shared" si="38"/>
        <v>99.999999999999986</v>
      </c>
      <c r="F136" s="112">
        <f t="shared" si="24"/>
        <v>0</v>
      </c>
      <c r="G136" s="112"/>
      <c r="H136" s="118">
        <f t="shared" si="25"/>
        <v>0</v>
      </c>
      <c r="I136" s="112" t="e">
        <f t="shared" si="22"/>
        <v>#NUM!</v>
      </c>
      <c r="J136" s="115" t="e">
        <f t="shared" si="26"/>
        <v>#NUM!</v>
      </c>
      <c r="K136" s="115" t="e">
        <f t="shared" si="27"/>
        <v>#NUM!</v>
      </c>
      <c r="L136" s="115" t="e">
        <f t="shared" si="28"/>
        <v>#NUM!</v>
      </c>
      <c r="M136" s="124" t="e">
        <f t="shared" si="39"/>
        <v>#NUM!</v>
      </c>
      <c r="N136" s="112">
        <v>0</v>
      </c>
      <c r="O136" s="116">
        <f t="shared" si="40"/>
        <v>0</v>
      </c>
      <c r="Q136" s="112">
        <f t="shared" si="29"/>
        <v>0</v>
      </c>
      <c r="R136" s="115">
        <f t="shared" si="30"/>
        <v>0</v>
      </c>
      <c r="S136" s="115">
        <f t="shared" si="31"/>
        <v>0</v>
      </c>
      <c r="T136" s="115">
        <f t="shared" si="32"/>
        <v>0</v>
      </c>
      <c r="U136" s="21" t="e">
        <f t="shared" si="33"/>
        <v>#NUM!</v>
      </c>
      <c r="V136" s="98" t="e">
        <f t="shared" si="34"/>
        <v>#NUM!</v>
      </c>
      <c r="W136" s="115" t="e">
        <f t="shared" si="35"/>
        <v>#NUM!</v>
      </c>
      <c r="X136" s="115" t="e">
        <f t="shared" si="36"/>
        <v>#NUM!</v>
      </c>
      <c r="Y136" s="115" t="e">
        <f t="shared" si="37"/>
        <v>#NUM!</v>
      </c>
    </row>
    <row r="137" spans="1:25" x14ac:dyDescent="0.2">
      <c r="A137" s="112"/>
      <c r="B137" s="7">
        <f t="shared" si="41"/>
        <v>0</v>
      </c>
      <c r="C137" s="7" t="e">
        <f t="shared" si="23"/>
        <v>#NUM!</v>
      </c>
      <c r="D137" s="113" t="e">
        <f t="shared" si="42"/>
        <v>#NUM!</v>
      </c>
      <c r="E137" s="114">
        <f t="shared" si="38"/>
        <v>99.999999999999986</v>
      </c>
      <c r="F137" s="112">
        <f t="shared" si="24"/>
        <v>0</v>
      </c>
      <c r="G137" s="112"/>
      <c r="H137" s="118">
        <f t="shared" si="25"/>
        <v>0</v>
      </c>
      <c r="I137" s="112" t="e">
        <f t="shared" si="22"/>
        <v>#NUM!</v>
      </c>
      <c r="J137" s="115" t="e">
        <f t="shared" si="26"/>
        <v>#NUM!</v>
      </c>
      <c r="K137" s="115" t="e">
        <f t="shared" si="27"/>
        <v>#NUM!</v>
      </c>
      <c r="L137" s="115" t="e">
        <f t="shared" si="28"/>
        <v>#NUM!</v>
      </c>
      <c r="M137" s="124" t="e">
        <f t="shared" si="39"/>
        <v>#NUM!</v>
      </c>
      <c r="N137" s="112">
        <v>0</v>
      </c>
      <c r="O137" s="116">
        <f t="shared" si="40"/>
        <v>0</v>
      </c>
      <c r="Q137" s="112">
        <f t="shared" si="29"/>
        <v>0</v>
      </c>
      <c r="R137" s="115">
        <f t="shared" si="30"/>
        <v>0</v>
      </c>
      <c r="S137" s="115">
        <f t="shared" si="31"/>
        <v>0</v>
      </c>
      <c r="T137" s="115">
        <f t="shared" si="32"/>
        <v>0</v>
      </c>
      <c r="U137" s="21" t="e">
        <f t="shared" si="33"/>
        <v>#NUM!</v>
      </c>
      <c r="V137" s="98" t="e">
        <f t="shared" si="34"/>
        <v>#NUM!</v>
      </c>
      <c r="W137" s="115" t="e">
        <f t="shared" si="35"/>
        <v>#NUM!</v>
      </c>
      <c r="X137" s="115" t="e">
        <f t="shared" si="36"/>
        <v>#NUM!</v>
      </c>
      <c r="Y137" s="115" t="e">
        <f t="shared" si="37"/>
        <v>#NUM!</v>
      </c>
    </row>
    <row r="138" spans="1:25" x14ac:dyDescent="0.2">
      <c r="A138" s="112"/>
      <c r="B138" s="7">
        <f t="shared" si="41"/>
        <v>0</v>
      </c>
      <c r="C138" s="7" t="e">
        <f t="shared" si="23"/>
        <v>#NUM!</v>
      </c>
      <c r="D138" s="113" t="e">
        <f t="shared" si="42"/>
        <v>#NUM!</v>
      </c>
      <c r="E138" s="114">
        <f t="shared" si="38"/>
        <v>99.999999999999986</v>
      </c>
      <c r="F138" s="112">
        <f t="shared" si="24"/>
        <v>0</v>
      </c>
      <c r="G138" s="112"/>
      <c r="H138" s="118">
        <f t="shared" si="25"/>
        <v>0</v>
      </c>
      <c r="I138" s="112" t="e">
        <f t="shared" si="22"/>
        <v>#NUM!</v>
      </c>
      <c r="J138" s="115" t="e">
        <f t="shared" si="26"/>
        <v>#NUM!</v>
      </c>
      <c r="K138" s="115" t="e">
        <f t="shared" si="27"/>
        <v>#NUM!</v>
      </c>
      <c r="L138" s="115" t="e">
        <f t="shared" si="28"/>
        <v>#NUM!</v>
      </c>
      <c r="M138" s="124" t="e">
        <f t="shared" si="39"/>
        <v>#NUM!</v>
      </c>
      <c r="N138" s="112">
        <v>0</v>
      </c>
      <c r="O138" s="116">
        <f t="shared" si="40"/>
        <v>0</v>
      </c>
      <c r="Q138" s="112">
        <f t="shared" si="29"/>
        <v>0</v>
      </c>
      <c r="R138" s="115">
        <f t="shared" si="30"/>
        <v>0</v>
      </c>
      <c r="S138" s="115">
        <f t="shared" si="31"/>
        <v>0</v>
      </c>
      <c r="T138" s="115">
        <f t="shared" si="32"/>
        <v>0</v>
      </c>
      <c r="U138" s="21" t="e">
        <f t="shared" si="33"/>
        <v>#NUM!</v>
      </c>
      <c r="V138" s="98" t="e">
        <f t="shared" si="34"/>
        <v>#NUM!</v>
      </c>
      <c r="W138" s="115" t="e">
        <f t="shared" si="35"/>
        <v>#NUM!</v>
      </c>
      <c r="X138" s="115" t="e">
        <f t="shared" si="36"/>
        <v>#NUM!</v>
      </c>
      <c r="Y138" s="115" t="e">
        <f t="shared" si="37"/>
        <v>#NUM!</v>
      </c>
    </row>
    <row r="139" spans="1:25" x14ac:dyDescent="0.2">
      <c r="A139" s="112"/>
      <c r="B139" s="7">
        <f t="shared" si="41"/>
        <v>0</v>
      </c>
      <c r="C139" s="7" t="e">
        <f t="shared" si="23"/>
        <v>#NUM!</v>
      </c>
      <c r="D139" s="113" t="e">
        <f t="shared" si="42"/>
        <v>#NUM!</v>
      </c>
      <c r="E139" s="114">
        <f t="shared" si="38"/>
        <v>99.999999999999986</v>
      </c>
      <c r="F139" s="112">
        <f t="shared" si="24"/>
        <v>0</v>
      </c>
      <c r="G139" s="112"/>
      <c r="H139" s="118">
        <f t="shared" si="25"/>
        <v>0</v>
      </c>
      <c r="I139" s="112" t="e">
        <f t="shared" si="22"/>
        <v>#NUM!</v>
      </c>
      <c r="J139" s="115" t="e">
        <f t="shared" si="26"/>
        <v>#NUM!</v>
      </c>
      <c r="K139" s="115" t="e">
        <f t="shared" si="27"/>
        <v>#NUM!</v>
      </c>
      <c r="L139" s="115" t="e">
        <f t="shared" si="28"/>
        <v>#NUM!</v>
      </c>
      <c r="M139" s="124" t="e">
        <f t="shared" si="39"/>
        <v>#NUM!</v>
      </c>
      <c r="N139" s="112">
        <v>0</v>
      </c>
      <c r="O139" s="116">
        <f t="shared" si="40"/>
        <v>0</v>
      </c>
      <c r="Q139" s="112">
        <f t="shared" si="29"/>
        <v>0</v>
      </c>
      <c r="R139" s="115">
        <f t="shared" si="30"/>
        <v>0</v>
      </c>
      <c r="S139" s="115">
        <f t="shared" si="31"/>
        <v>0</v>
      </c>
      <c r="T139" s="115">
        <f t="shared" si="32"/>
        <v>0</v>
      </c>
      <c r="U139" s="21" t="e">
        <f t="shared" si="33"/>
        <v>#NUM!</v>
      </c>
      <c r="V139" s="98" t="e">
        <f t="shared" si="34"/>
        <v>#NUM!</v>
      </c>
      <c r="W139" s="115" t="e">
        <f t="shared" si="35"/>
        <v>#NUM!</v>
      </c>
      <c r="X139" s="115" t="e">
        <f t="shared" si="36"/>
        <v>#NUM!</v>
      </c>
      <c r="Y139" s="115" t="e">
        <f t="shared" si="37"/>
        <v>#NUM!</v>
      </c>
    </row>
    <row r="140" spans="1:25" x14ac:dyDescent="0.2">
      <c r="A140" s="112"/>
      <c r="B140" s="7">
        <f t="shared" si="41"/>
        <v>0</v>
      </c>
      <c r="C140" s="7" t="e">
        <f t="shared" si="23"/>
        <v>#NUM!</v>
      </c>
      <c r="D140" s="113" t="e">
        <f t="shared" si="42"/>
        <v>#NUM!</v>
      </c>
      <c r="E140" s="114">
        <f t="shared" si="38"/>
        <v>99.999999999999986</v>
      </c>
      <c r="F140" s="112">
        <f t="shared" si="24"/>
        <v>0</v>
      </c>
      <c r="G140" s="112"/>
      <c r="H140" s="118">
        <f t="shared" si="25"/>
        <v>0</v>
      </c>
      <c r="I140" s="112" t="e">
        <f t="shared" si="22"/>
        <v>#NUM!</v>
      </c>
      <c r="J140" s="115" t="e">
        <f t="shared" si="26"/>
        <v>#NUM!</v>
      </c>
      <c r="K140" s="115" t="e">
        <f t="shared" si="27"/>
        <v>#NUM!</v>
      </c>
      <c r="L140" s="115" t="e">
        <f t="shared" si="28"/>
        <v>#NUM!</v>
      </c>
      <c r="M140" s="124" t="e">
        <f t="shared" si="39"/>
        <v>#NUM!</v>
      </c>
      <c r="N140" s="112">
        <v>0</v>
      </c>
      <c r="O140" s="116">
        <f t="shared" si="40"/>
        <v>0</v>
      </c>
      <c r="Q140" s="112">
        <f t="shared" si="29"/>
        <v>0</v>
      </c>
      <c r="R140" s="115">
        <f t="shared" si="30"/>
        <v>0</v>
      </c>
      <c r="S140" s="115">
        <f t="shared" si="31"/>
        <v>0</v>
      </c>
      <c r="T140" s="115">
        <f t="shared" si="32"/>
        <v>0</v>
      </c>
      <c r="U140" s="21" t="e">
        <f t="shared" si="33"/>
        <v>#NUM!</v>
      </c>
      <c r="V140" s="98" t="e">
        <f t="shared" si="34"/>
        <v>#NUM!</v>
      </c>
      <c r="W140" s="115" t="e">
        <f t="shared" si="35"/>
        <v>#NUM!</v>
      </c>
      <c r="X140" s="115" t="e">
        <f t="shared" si="36"/>
        <v>#NUM!</v>
      </c>
      <c r="Y140" s="115" t="e">
        <f t="shared" si="37"/>
        <v>#NUM!</v>
      </c>
    </row>
    <row r="141" spans="1:25" x14ac:dyDescent="0.2">
      <c r="A141" s="112"/>
      <c r="B141" s="7">
        <f t="shared" si="41"/>
        <v>0</v>
      </c>
      <c r="C141" s="7" t="e">
        <f t="shared" si="23"/>
        <v>#NUM!</v>
      </c>
      <c r="D141" s="113" t="e">
        <f t="shared" si="42"/>
        <v>#NUM!</v>
      </c>
      <c r="E141" s="114">
        <f t="shared" si="38"/>
        <v>99.999999999999986</v>
      </c>
      <c r="F141" s="112">
        <f t="shared" si="24"/>
        <v>0</v>
      </c>
      <c r="G141" s="112"/>
      <c r="H141" s="118">
        <f t="shared" si="25"/>
        <v>0</v>
      </c>
      <c r="I141" s="112" t="e">
        <f t="shared" si="22"/>
        <v>#NUM!</v>
      </c>
      <c r="J141" s="115" t="e">
        <f t="shared" si="26"/>
        <v>#NUM!</v>
      </c>
      <c r="K141" s="115" t="e">
        <f t="shared" si="27"/>
        <v>#NUM!</v>
      </c>
      <c r="L141" s="115" t="e">
        <f t="shared" si="28"/>
        <v>#NUM!</v>
      </c>
      <c r="M141" s="124" t="e">
        <f t="shared" si="39"/>
        <v>#NUM!</v>
      </c>
      <c r="N141" s="112">
        <v>0</v>
      </c>
      <c r="O141" s="116">
        <f t="shared" si="40"/>
        <v>0</v>
      </c>
      <c r="Q141" s="112">
        <f t="shared" si="29"/>
        <v>0</v>
      </c>
      <c r="R141" s="115">
        <f t="shared" si="30"/>
        <v>0</v>
      </c>
      <c r="S141" s="115">
        <f t="shared" si="31"/>
        <v>0</v>
      </c>
      <c r="T141" s="115">
        <f t="shared" si="32"/>
        <v>0</v>
      </c>
      <c r="U141" s="21" t="e">
        <f t="shared" si="33"/>
        <v>#NUM!</v>
      </c>
      <c r="V141" s="98" t="e">
        <f t="shared" si="34"/>
        <v>#NUM!</v>
      </c>
      <c r="W141" s="115" t="e">
        <f t="shared" si="35"/>
        <v>#NUM!</v>
      </c>
      <c r="X141" s="115" t="e">
        <f t="shared" si="36"/>
        <v>#NUM!</v>
      </c>
      <c r="Y141" s="115" t="e">
        <f t="shared" si="37"/>
        <v>#NUM!</v>
      </c>
    </row>
    <row r="142" spans="1:25" x14ac:dyDescent="0.2">
      <c r="A142" s="112"/>
      <c r="B142" s="7">
        <f t="shared" si="41"/>
        <v>0</v>
      </c>
      <c r="C142" s="7" t="e">
        <f t="shared" si="23"/>
        <v>#NUM!</v>
      </c>
      <c r="D142" s="113" t="e">
        <f t="shared" si="42"/>
        <v>#NUM!</v>
      </c>
      <c r="E142" s="114">
        <f t="shared" si="38"/>
        <v>99.999999999999986</v>
      </c>
      <c r="F142" s="112">
        <f t="shared" si="24"/>
        <v>0</v>
      </c>
      <c r="G142" s="112"/>
      <c r="H142" s="118">
        <f t="shared" si="25"/>
        <v>0</v>
      </c>
      <c r="I142" s="112" t="e">
        <f t="shared" si="22"/>
        <v>#NUM!</v>
      </c>
      <c r="J142" s="115" t="e">
        <f t="shared" si="26"/>
        <v>#NUM!</v>
      </c>
      <c r="K142" s="115" t="e">
        <f t="shared" si="27"/>
        <v>#NUM!</v>
      </c>
      <c r="L142" s="115" t="e">
        <f t="shared" si="28"/>
        <v>#NUM!</v>
      </c>
      <c r="M142" s="124" t="e">
        <f t="shared" si="39"/>
        <v>#NUM!</v>
      </c>
      <c r="N142" s="112">
        <v>0</v>
      </c>
      <c r="O142" s="116">
        <f t="shared" si="40"/>
        <v>0</v>
      </c>
      <c r="Q142" s="112">
        <f t="shared" si="29"/>
        <v>0</v>
      </c>
      <c r="R142" s="115">
        <f t="shared" si="30"/>
        <v>0</v>
      </c>
      <c r="S142" s="115">
        <f t="shared" si="31"/>
        <v>0</v>
      </c>
      <c r="T142" s="115">
        <f t="shared" si="32"/>
        <v>0</v>
      </c>
      <c r="U142" s="21" t="e">
        <f t="shared" si="33"/>
        <v>#NUM!</v>
      </c>
      <c r="V142" s="98" t="e">
        <f t="shared" si="34"/>
        <v>#NUM!</v>
      </c>
      <c r="W142" s="115" t="e">
        <f t="shared" si="35"/>
        <v>#NUM!</v>
      </c>
      <c r="X142" s="115" t="e">
        <f t="shared" si="36"/>
        <v>#NUM!</v>
      </c>
      <c r="Y142" s="115" t="e">
        <f t="shared" si="37"/>
        <v>#NUM!</v>
      </c>
    </row>
    <row r="143" spans="1:25" x14ac:dyDescent="0.2">
      <c r="A143" s="112"/>
      <c r="B143" s="7">
        <f t="shared" si="41"/>
        <v>0</v>
      </c>
      <c r="C143" s="7" t="e">
        <f t="shared" si="23"/>
        <v>#NUM!</v>
      </c>
      <c r="D143" s="113" t="e">
        <f t="shared" si="42"/>
        <v>#NUM!</v>
      </c>
      <c r="E143" s="114">
        <f t="shared" si="38"/>
        <v>99.999999999999986</v>
      </c>
      <c r="F143" s="112">
        <f t="shared" si="24"/>
        <v>0</v>
      </c>
      <c r="G143" s="112"/>
      <c r="H143" s="118">
        <f t="shared" si="25"/>
        <v>0</v>
      </c>
      <c r="I143" s="112" t="e">
        <f t="shared" si="22"/>
        <v>#NUM!</v>
      </c>
      <c r="J143" s="115" t="e">
        <f t="shared" si="26"/>
        <v>#NUM!</v>
      </c>
      <c r="K143" s="115" t="e">
        <f t="shared" si="27"/>
        <v>#NUM!</v>
      </c>
      <c r="L143" s="115" t="e">
        <f t="shared" si="28"/>
        <v>#NUM!</v>
      </c>
      <c r="M143" s="124" t="e">
        <f t="shared" si="39"/>
        <v>#NUM!</v>
      </c>
      <c r="N143" s="112">
        <v>0</v>
      </c>
      <c r="O143" s="116">
        <f t="shared" si="40"/>
        <v>0</v>
      </c>
      <c r="Q143" s="112">
        <f t="shared" si="29"/>
        <v>0</v>
      </c>
      <c r="R143" s="115">
        <f t="shared" si="30"/>
        <v>0</v>
      </c>
      <c r="S143" s="115">
        <f t="shared" si="31"/>
        <v>0</v>
      </c>
      <c r="T143" s="115">
        <f t="shared" si="32"/>
        <v>0</v>
      </c>
      <c r="U143" s="21" t="e">
        <f t="shared" si="33"/>
        <v>#NUM!</v>
      </c>
      <c r="V143" s="98" t="e">
        <f t="shared" si="34"/>
        <v>#NUM!</v>
      </c>
      <c r="W143" s="115" t="e">
        <f t="shared" si="35"/>
        <v>#NUM!</v>
      </c>
      <c r="X143" s="115" t="e">
        <f t="shared" si="36"/>
        <v>#NUM!</v>
      </c>
      <c r="Y143" s="115" t="e">
        <f t="shared" si="37"/>
        <v>#NUM!</v>
      </c>
    </row>
    <row r="144" spans="1:25" x14ac:dyDescent="0.2">
      <c r="A144" s="112"/>
      <c r="B144" s="7">
        <f t="shared" si="41"/>
        <v>0</v>
      </c>
      <c r="C144" s="7" t="e">
        <f t="shared" si="23"/>
        <v>#NUM!</v>
      </c>
      <c r="D144" s="113" t="e">
        <f t="shared" si="42"/>
        <v>#NUM!</v>
      </c>
      <c r="E144" s="114">
        <f t="shared" si="38"/>
        <v>99.999999999999986</v>
      </c>
      <c r="F144" s="112">
        <f t="shared" si="24"/>
        <v>0</v>
      </c>
      <c r="G144" s="112"/>
      <c r="H144" s="118">
        <f t="shared" si="25"/>
        <v>0</v>
      </c>
      <c r="I144" s="112" t="e">
        <f t="shared" si="22"/>
        <v>#NUM!</v>
      </c>
      <c r="J144" s="115" t="e">
        <f t="shared" si="26"/>
        <v>#NUM!</v>
      </c>
      <c r="K144" s="115" t="e">
        <f t="shared" si="27"/>
        <v>#NUM!</v>
      </c>
      <c r="L144" s="115" t="e">
        <f t="shared" si="28"/>
        <v>#NUM!</v>
      </c>
      <c r="M144" s="124" t="e">
        <f t="shared" si="39"/>
        <v>#NUM!</v>
      </c>
      <c r="N144" s="112">
        <v>0</v>
      </c>
      <c r="O144" s="116">
        <f t="shared" si="40"/>
        <v>0</v>
      </c>
      <c r="Q144" s="112">
        <f t="shared" si="29"/>
        <v>0</v>
      </c>
      <c r="R144" s="115">
        <f t="shared" si="30"/>
        <v>0</v>
      </c>
      <c r="S144" s="115">
        <f t="shared" si="31"/>
        <v>0</v>
      </c>
      <c r="T144" s="115">
        <f t="shared" si="32"/>
        <v>0</v>
      </c>
      <c r="U144" s="21" t="e">
        <f t="shared" si="33"/>
        <v>#NUM!</v>
      </c>
      <c r="V144" s="98" t="e">
        <f t="shared" si="34"/>
        <v>#NUM!</v>
      </c>
      <c r="W144" s="115" t="e">
        <f t="shared" si="35"/>
        <v>#NUM!</v>
      </c>
      <c r="X144" s="115" t="e">
        <f t="shared" si="36"/>
        <v>#NUM!</v>
      </c>
      <c r="Y144" s="115" t="e">
        <f t="shared" si="37"/>
        <v>#NUM!</v>
      </c>
    </row>
    <row r="145" spans="1:25" x14ac:dyDescent="0.2">
      <c r="A145" s="112"/>
      <c r="B145" s="7">
        <f t="shared" si="41"/>
        <v>0</v>
      </c>
      <c r="C145" s="7" t="e">
        <f t="shared" si="23"/>
        <v>#NUM!</v>
      </c>
      <c r="D145" s="113" t="e">
        <f t="shared" si="42"/>
        <v>#NUM!</v>
      </c>
      <c r="E145" s="114">
        <f t="shared" si="38"/>
        <v>99.999999999999986</v>
      </c>
      <c r="F145" s="112">
        <f t="shared" si="24"/>
        <v>0</v>
      </c>
      <c r="G145" s="112"/>
      <c r="H145" s="118">
        <f t="shared" si="25"/>
        <v>0</v>
      </c>
      <c r="I145" s="112" t="e">
        <f t="shared" si="22"/>
        <v>#NUM!</v>
      </c>
      <c r="J145" s="115" t="e">
        <f t="shared" si="26"/>
        <v>#NUM!</v>
      </c>
      <c r="K145" s="115" t="e">
        <f t="shared" si="27"/>
        <v>#NUM!</v>
      </c>
      <c r="L145" s="115" t="e">
        <f t="shared" si="28"/>
        <v>#NUM!</v>
      </c>
      <c r="M145" s="124" t="e">
        <f t="shared" si="39"/>
        <v>#NUM!</v>
      </c>
      <c r="N145" s="112">
        <v>0</v>
      </c>
      <c r="O145" s="116">
        <f t="shared" si="40"/>
        <v>0</v>
      </c>
      <c r="Q145" s="112">
        <f t="shared" si="29"/>
        <v>0</v>
      </c>
      <c r="R145" s="115">
        <f t="shared" si="30"/>
        <v>0</v>
      </c>
      <c r="S145" s="115">
        <f t="shared" si="31"/>
        <v>0</v>
      </c>
      <c r="T145" s="115">
        <f t="shared" si="32"/>
        <v>0</v>
      </c>
      <c r="U145" s="21" t="e">
        <f t="shared" si="33"/>
        <v>#NUM!</v>
      </c>
      <c r="V145" s="98" t="e">
        <f t="shared" si="34"/>
        <v>#NUM!</v>
      </c>
      <c r="W145" s="115" t="e">
        <f t="shared" si="35"/>
        <v>#NUM!</v>
      </c>
      <c r="X145" s="115" t="e">
        <f t="shared" si="36"/>
        <v>#NUM!</v>
      </c>
      <c r="Y145" s="115" t="e">
        <f t="shared" si="37"/>
        <v>#NUM!</v>
      </c>
    </row>
    <row r="146" spans="1:25" x14ac:dyDescent="0.2">
      <c r="A146" s="112"/>
      <c r="B146" s="7">
        <f t="shared" si="41"/>
        <v>0</v>
      </c>
      <c r="C146" s="7" t="e">
        <f t="shared" si="23"/>
        <v>#NUM!</v>
      </c>
      <c r="D146" s="113" t="e">
        <f t="shared" si="42"/>
        <v>#NUM!</v>
      </c>
      <c r="E146" s="114">
        <f t="shared" si="38"/>
        <v>99.999999999999986</v>
      </c>
      <c r="F146" s="112">
        <f t="shared" si="24"/>
        <v>0</v>
      </c>
      <c r="G146" s="112"/>
      <c r="H146" s="118">
        <f t="shared" si="25"/>
        <v>0</v>
      </c>
      <c r="I146" s="112" t="e">
        <f t="shared" si="22"/>
        <v>#NUM!</v>
      </c>
      <c r="J146" s="115" t="e">
        <f t="shared" si="26"/>
        <v>#NUM!</v>
      </c>
      <c r="K146" s="115" t="e">
        <f t="shared" si="27"/>
        <v>#NUM!</v>
      </c>
      <c r="L146" s="115" t="e">
        <f t="shared" si="28"/>
        <v>#NUM!</v>
      </c>
      <c r="M146" s="124" t="e">
        <f t="shared" si="39"/>
        <v>#NUM!</v>
      </c>
      <c r="N146" s="112">
        <v>0</v>
      </c>
      <c r="O146" s="116">
        <f t="shared" si="40"/>
        <v>0</v>
      </c>
      <c r="Q146" s="112">
        <f t="shared" si="29"/>
        <v>0</v>
      </c>
      <c r="R146" s="115">
        <f t="shared" si="30"/>
        <v>0</v>
      </c>
      <c r="S146" s="115">
        <f t="shared" si="31"/>
        <v>0</v>
      </c>
      <c r="T146" s="115">
        <f t="shared" si="32"/>
        <v>0</v>
      </c>
      <c r="U146" s="21" t="e">
        <f t="shared" si="33"/>
        <v>#NUM!</v>
      </c>
      <c r="V146" s="98" t="e">
        <f t="shared" si="34"/>
        <v>#NUM!</v>
      </c>
      <c r="W146" s="115" t="e">
        <f t="shared" si="35"/>
        <v>#NUM!</v>
      </c>
      <c r="X146" s="115" t="e">
        <f t="shared" si="36"/>
        <v>#NUM!</v>
      </c>
      <c r="Y146" s="115" t="e">
        <f t="shared" si="37"/>
        <v>#NUM!</v>
      </c>
    </row>
    <row r="147" spans="1:25" x14ac:dyDescent="0.2">
      <c r="A147" s="112"/>
      <c r="B147" s="7">
        <f t="shared" si="41"/>
        <v>0</v>
      </c>
      <c r="C147" s="7" t="e">
        <f t="shared" si="23"/>
        <v>#NUM!</v>
      </c>
      <c r="D147" s="113" t="e">
        <f t="shared" si="42"/>
        <v>#NUM!</v>
      </c>
      <c r="E147" s="114">
        <f t="shared" si="38"/>
        <v>99.999999999999986</v>
      </c>
      <c r="F147" s="112">
        <f t="shared" si="24"/>
        <v>0</v>
      </c>
      <c r="G147" s="112"/>
      <c r="H147" s="118">
        <f t="shared" si="25"/>
        <v>0</v>
      </c>
      <c r="I147" s="112" t="e">
        <f t="shared" si="22"/>
        <v>#NUM!</v>
      </c>
      <c r="J147" s="115" t="e">
        <f t="shared" si="26"/>
        <v>#NUM!</v>
      </c>
      <c r="K147" s="115" t="e">
        <f t="shared" si="27"/>
        <v>#NUM!</v>
      </c>
      <c r="L147" s="115" t="e">
        <f t="shared" si="28"/>
        <v>#NUM!</v>
      </c>
      <c r="M147" s="124" t="e">
        <f t="shared" si="39"/>
        <v>#NUM!</v>
      </c>
      <c r="N147" s="112">
        <v>0</v>
      </c>
      <c r="O147" s="116">
        <f t="shared" si="40"/>
        <v>0</v>
      </c>
      <c r="Q147" s="112">
        <f t="shared" si="29"/>
        <v>0</v>
      </c>
      <c r="R147" s="115">
        <f t="shared" si="30"/>
        <v>0</v>
      </c>
      <c r="S147" s="115">
        <f t="shared" si="31"/>
        <v>0</v>
      </c>
      <c r="T147" s="115">
        <f t="shared" si="32"/>
        <v>0</v>
      </c>
      <c r="U147" s="21" t="e">
        <f t="shared" si="33"/>
        <v>#NUM!</v>
      </c>
      <c r="V147" s="98" t="e">
        <f t="shared" si="34"/>
        <v>#NUM!</v>
      </c>
      <c r="W147" s="115" t="e">
        <f t="shared" si="35"/>
        <v>#NUM!</v>
      </c>
      <c r="X147" s="115" t="e">
        <f t="shared" si="36"/>
        <v>#NUM!</v>
      </c>
      <c r="Y147" s="115" t="e">
        <f t="shared" si="37"/>
        <v>#NUM!</v>
      </c>
    </row>
    <row r="148" spans="1:25" x14ac:dyDescent="0.2">
      <c r="A148" s="112"/>
      <c r="B148" s="7">
        <f t="shared" si="41"/>
        <v>0</v>
      </c>
      <c r="C148" s="7" t="e">
        <f t="shared" si="23"/>
        <v>#NUM!</v>
      </c>
      <c r="D148" s="113" t="e">
        <f t="shared" si="42"/>
        <v>#NUM!</v>
      </c>
      <c r="E148" s="114">
        <f t="shared" si="38"/>
        <v>99.999999999999986</v>
      </c>
      <c r="F148" s="112">
        <f t="shared" si="24"/>
        <v>0</v>
      </c>
      <c r="G148" s="112"/>
      <c r="H148" s="118">
        <f t="shared" si="25"/>
        <v>0</v>
      </c>
      <c r="I148" s="112" t="e">
        <f t="shared" si="22"/>
        <v>#NUM!</v>
      </c>
      <c r="J148" s="115" t="e">
        <f t="shared" si="26"/>
        <v>#NUM!</v>
      </c>
      <c r="K148" s="115" t="e">
        <f t="shared" si="27"/>
        <v>#NUM!</v>
      </c>
      <c r="L148" s="115" t="e">
        <f t="shared" si="28"/>
        <v>#NUM!</v>
      </c>
      <c r="M148" s="124" t="e">
        <f t="shared" si="39"/>
        <v>#NUM!</v>
      </c>
      <c r="N148" s="112">
        <v>0</v>
      </c>
      <c r="O148" s="116">
        <f t="shared" si="40"/>
        <v>0</v>
      </c>
      <c r="Q148" s="112">
        <f t="shared" si="29"/>
        <v>0</v>
      </c>
      <c r="R148" s="115">
        <f t="shared" si="30"/>
        <v>0</v>
      </c>
      <c r="S148" s="115">
        <f t="shared" si="31"/>
        <v>0</v>
      </c>
      <c r="T148" s="115">
        <f t="shared" si="32"/>
        <v>0</v>
      </c>
      <c r="U148" s="21" t="e">
        <f t="shared" si="33"/>
        <v>#NUM!</v>
      </c>
      <c r="V148" s="98" t="e">
        <f t="shared" si="34"/>
        <v>#NUM!</v>
      </c>
      <c r="W148" s="115" t="e">
        <f t="shared" si="35"/>
        <v>#NUM!</v>
      </c>
      <c r="X148" s="115" t="e">
        <f t="shared" si="36"/>
        <v>#NUM!</v>
      </c>
      <c r="Y148" s="115" t="e">
        <f t="shared" si="37"/>
        <v>#NUM!</v>
      </c>
    </row>
    <row r="149" spans="1:25" x14ac:dyDescent="0.2">
      <c r="A149" s="112"/>
      <c r="B149" s="7">
        <f t="shared" si="41"/>
        <v>0</v>
      </c>
      <c r="C149" s="7" t="e">
        <f t="shared" si="23"/>
        <v>#NUM!</v>
      </c>
      <c r="D149" s="113" t="e">
        <f t="shared" si="42"/>
        <v>#NUM!</v>
      </c>
      <c r="E149" s="114">
        <f t="shared" si="38"/>
        <v>99.999999999999986</v>
      </c>
      <c r="F149" s="112">
        <f t="shared" si="24"/>
        <v>0</v>
      </c>
      <c r="G149" s="112"/>
      <c r="H149" s="118">
        <f t="shared" si="25"/>
        <v>0</v>
      </c>
      <c r="I149" s="112" t="e">
        <f t="shared" si="22"/>
        <v>#NUM!</v>
      </c>
      <c r="J149" s="115" t="e">
        <f t="shared" si="26"/>
        <v>#NUM!</v>
      </c>
      <c r="K149" s="115" t="e">
        <f t="shared" si="27"/>
        <v>#NUM!</v>
      </c>
      <c r="L149" s="115" t="e">
        <f t="shared" si="28"/>
        <v>#NUM!</v>
      </c>
      <c r="M149" s="124" t="e">
        <f t="shared" si="39"/>
        <v>#NUM!</v>
      </c>
      <c r="N149" s="112">
        <v>0</v>
      </c>
      <c r="O149" s="116">
        <f t="shared" si="40"/>
        <v>0</v>
      </c>
      <c r="Q149" s="112">
        <f t="shared" si="29"/>
        <v>0</v>
      </c>
      <c r="R149" s="115">
        <f t="shared" si="30"/>
        <v>0</v>
      </c>
      <c r="S149" s="115">
        <f t="shared" si="31"/>
        <v>0</v>
      </c>
      <c r="T149" s="115">
        <f t="shared" si="32"/>
        <v>0</v>
      </c>
      <c r="U149" s="21" t="e">
        <f t="shared" si="33"/>
        <v>#NUM!</v>
      </c>
      <c r="V149" s="98" t="e">
        <f t="shared" si="34"/>
        <v>#NUM!</v>
      </c>
      <c r="W149" s="115" t="e">
        <f t="shared" si="35"/>
        <v>#NUM!</v>
      </c>
      <c r="X149" s="115" t="e">
        <f t="shared" si="36"/>
        <v>#NUM!</v>
      </c>
      <c r="Y149" s="115" t="e">
        <f t="shared" si="37"/>
        <v>#NUM!</v>
      </c>
    </row>
    <row r="150" spans="1:25" x14ac:dyDescent="0.2">
      <c r="A150" s="112"/>
      <c r="B150" s="7">
        <f t="shared" si="41"/>
        <v>0</v>
      </c>
      <c r="C150" s="7" t="e">
        <f t="shared" si="23"/>
        <v>#NUM!</v>
      </c>
      <c r="D150" s="113" t="e">
        <f t="shared" si="42"/>
        <v>#NUM!</v>
      </c>
      <c r="E150" s="114">
        <f t="shared" si="38"/>
        <v>99.999999999999986</v>
      </c>
      <c r="F150" s="112">
        <f t="shared" si="24"/>
        <v>0</v>
      </c>
      <c r="G150" s="112"/>
      <c r="H150" s="118">
        <f t="shared" si="25"/>
        <v>0</v>
      </c>
      <c r="I150" s="112" t="e">
        <f t="shared" si="22"/>
        <v>#NUM!</v>
      </c>
      <c r="J150" s="115" t="e">
        <f t="shared" si="26"/>
        <v>#NUM!</v>
      </c>
      <c r="K150" s="115" t="e">
        <f t="shared" si="27"/>
        <v>#NUM!</v>
      </c>
      <c r="L150" s="115" t="e">
        <f t="shared" si="28"/>
        <v>#NUM!</v>
      </c>
      <c r="M150" s="124" t="e">
        <f t="shared" si="39"/>
        <v>#NUM!</v>
      </c>
      <c r="N150" s="112">
        <v>0</v>
      </c>
      <c r="O150" s="116">
        <f t="shared" si="40"/>
        <v>0</v>
      </c>
      <c r="Q150" s="112">
        <f t="shared" si="29"/>
        <v>0</v>
      </c>
      <c r="R150" s="115">
        <f t="shared" si="30"/>
        <v>0</v>
      </c>
      <c r="S150" s="115">
        <f t="shared" si="31"/>
        <v>0</v>
      </c>
      <c r="T150" s="115">
        <f t="shared" si="32"/>
        <v>0</v>
      </c>
      <c r="U150" s="21" t="e">
        <f t="shared" si="33"/>
        <v>#NUM!</v>
      </c>
      <c r="V150" s="98" t="e">
        <f t="shared" si="34"/>
        <v>#NUM!</v>
      </c>
      <c r="W150" s="115" t="e">
        <f t="shared" si="35"/>
        <v>#NUM!</v>
      </c>
      <c r="X150" s="115" t="e">
        <f t="shared" si="36"/>
        <v>#NUM!</v>
      </c>
      <c r="Y150" s="115" t="e">
        <f t="shared" si="37"/>
        <v>#NUM!</v>
      </c>
    </row>
    <row r="151" spans="1:25" x14ac:dyDescent="0.2">
      <c r="A151" s="112"/>
      <c r="B151" s="7">
        <f t="shared" si="41"/>
        <v>0</v>
      </c>
      <c r="C151" s="7" t="e">
        <f t="shared" si="23"/>
        <v>#NUM!</v>
      </c>
      <c r="D151" s="113" t="e">
        <f t="shared" si="42"/>
        <v>#NUM!</v>
      </c>
      <c r="E151" s="114">
        <f t="shared" si="38"/>
        <v>99.999999999999986</v>
      </c>
      <c r="F151" s="112">
        <f t="shared" si="24"/>
        <v>0</v>
      </c>
      <c r="G151" s="112"/>
      <c r="H151" s="118">
        <f t="shared" si="25"/>
        <v>0</v>
      </c>
      <c r="I151" s="112" t="e">
        <f t="shared" si="22"/>
        <v>#NUM!</v>
      </c>
      <c r="J151" s="115" t="e">
        <f t="shared" si="26"/>
        <v>#NUM!</v>
      </c>
      <c r="K151" s="115" t="e">
        <f t="shared" si="27"/>
        <v>#NUM!</v>
      </c>
      <c r="L151" s="115" t="e">
        <f t="shared" si="28"/>
        <v>#NUM!</v>
      </c>
      <c r="M151" s="124" t="e">
        <f t="shared" si="39"/>
        <v>#NUM!</v>
      </c>
      <c r="N151" s="112">
        <v>0</v>
      </c>
      <c r="O151" s="116">
        <f t="shared" si="40"/>
        <v>0</v>
      </c>
      <c r="Q151" s="112">
        <f t="shared" si="29"/>
        <v>0</v>
      </c>
      <c r="R151" s="115">
        <f t="shared" si="30"/>
        <v>0</v>
      </c>
      <c r="S151" s="115">
        <f t="shared" si="31"/>
        <v>0</v>
      </c>
      <c r="T151" s="115">
        <f t="shared" si="32"/>
        <v>0</v>
      </c>
      <c r="U151" s="21" t="e">
        <f t="shared" si="33"/>
        <v>#NUM!</v>
      </c>
      <c r="V151" s="98" t="e">
        <f t="shared" si="34"/>
        <v>#NUM!</v>
      </c>
      <c r="W151" s="115" t="e">
        <f t="shared" si="35"/>
        <v>#NUM!</v>
      </c>
      <c r="X151" s="115" t="e">
        <f t="shared" si="36"/>
        <v>#NUM!</v>
      </c>
      <c r="Y151" s="115" t="e">
        <f t="shared" si="37"/>
        <v>#NUM!</v>
      </c>
    </row>
    <row r="152" spans="1:25" x14ac:dyDescent="0.2">
      <c r="A152" s="112"/>
      <c r="B152" s="7">
        <f t="shared" si="41"/>
        <v>0</v>
      </c>
      <c r="C152" s="7" t="e">
        <f t="shared" si="23"/>
        <v>#NUM!</v>
      </c>
      <c r="D152" s="113" t="e">
        <f t="shared" si="42"/>
        <v>#NUM!</v>
      </c>
      <c r="E152" s="114">
        <f t="shared" si="38"/>
        <v>99.999999999999986</v>
      </c>
      <c r="F152" s="112">
        <f t="shared" si="24"/>
        <v>0</v>
      </c>
      <c r="G152" s="112"/>
      <c r="H152" s="118">
        <f t="shared" si="25"/>
        <v>0</v>
      </c>
      <c r="I152" s="112" t="e">
        <f t="shared" si="22"/>
        <v>#NUM!</v>
      </c>
      <c r="J152" s="115" t="e">
        <f t="shared" si="26"/>
        <v>#NUM!</v>
      </c>
      <c r="K152" s="115" t="e">
        <f t="shared" si="27"/>
        <v>#NUM!</v>
      </c>
      <c r="L152" s="115" t="e">
        <f t="shared" si="28"/>
        <v>#NUM!</v>
      </c>
      <c r="M152" s="124" t="e">
        <f t="shared" si="39"/>
        <v>#NUM!</v>
      </c>
      <c r="N152" s="112">
        <v>0</v>
      </c>
      <c r="O152" s="116">
        <f t="shared" si="40"/>
        <v>0</v>
      </c>
      <c r="Q152" s="112">
        <f t="shared" si="29"/>
        <v>0</v>
      </c>
      <c r="R152" s="115">
        <f t="shared" si="30"/>
        <v>0</v>
      </c>
      <c r="S152" s="115">
        <f t="shared" si="31"/>
        <v>0</v>
      </c>
      <c r="T152" s="115">
        <f t="shared" si="32"/>
        <v>0</v>
      </c>
      <c r="U152" s="21" t="e">
        <f t="shared" si="33"/>
        <v>#NUM!</v>
      </c>
      <c r="V152" s="98" t="e">
        <f t="shared" si="34"/>
        <v>#NUM!</v>
      </c>
      <c r="W152" s="115" t="e">
        <f t="shared" si="35"/>
        <v>#NUM!</v>
      </c>
      <c r="X152" s="115" t="e">
        <f t="shared" si="36"/>
        <v>#NUM!</v>
      </c>
      <c r="Y152" s="115" t="e">
        <f t="shared" si="37"/>
        <v>#NUM!</v>
      </c>
    </row>
    <row r="153" spans="1:25" x14ac:dyDescent="0.2">
      <c r="A153" s="112"/>
      <c r="B153" s="7">
        <f t="shared" si="41"/>
        <v>0</v>
      </c>
      <c r="C153" s="7" t="e">
        <f t="shared" si="23"/>
        <v>#NUM!</v>
      </c>
      <c r="D153" s="113" t="e">
        <f t="shared" si="42"/>
        <v>#NUM!</v>
      </c>
      <c r="E153" s="114">
        <f t="shared" si="38"/>
        <v>99.999999999999986</v>
      </c>
      <c r="F153" s="112">
        <f t="shared" si="24"/>
        <v>0</v>
      </c>
      <c r="G153" s="112"/>
      <c r="H153" s="118">
        <f t="shared" si="25"/>
        <v>0</v>
      </c>
      <c r="I153" s="112" t="e">
        <f t="shared" si="22"/>
        <v>#NUM!</v>
      </c>
      <c r="J153" s="115" t="e">
        <f t="shared" si="26"/>
        <v>#NUM!</v>
      </c>
      <c r="K153" s="115" t="e">
        <f t="shared" si="27"/>
        <v>#NUM!</v>
      </c>
      <c r="L153" s="115" t="e">
        <f t="shared" si="28"/>
        <v>#NUM!</v>
      </c>
      <c r="M153" s="124" t="e">
        <f t="shared" si="39"/>
        <v>#NUM!</v>
      </c>
      <c r="N153" s="112">
        <v>0</v>
      </c>
      <c r="O153" s="116">
        <f t="shared" si="40"/>
        <v>0</v>
      </c>
      <c r="Q153" s="112">
        <f t="shared" si="29"/>
        <v>0</v>
      </c>
      <c r="R153" s="115">
        <f t="shared" si="30"/>
        <v>0</v>
      </c>
      <c r="S153" s="115">
        <f t="shared" si="31"/>
        <v>0</v>
      </c>
      <c r="T153" s="115">
        <f t="shared" si="32"/>
        <v>0</v>
      </c>
      <c r="U153" s="21" t="e">
        <f t="shared" si="33"/>
        <v>#NUM!</v>
      </c>
      <c r="V153" s="98" t="e">
        <f t="shared" si="34"/>
        <v>#NUM!</v>
      </c>
      <c r="W153" s="115" t="e">
        <f t="shared" si="35"/>
        <v>#NUM!</v>
      </c>
      <c r="X153" s="115" t="e">
        <f t="shared" si="36"/>
        <v>#NUM!</v>
      </c>
      <c r="Y153" s="115" t="e">
        <f t="shared" si="37"/>
        <v>#NUM!</v>
      </c>
    </row>
    <row r="154" spans="1:25" x14ac:dyDescent="0.2">
      <c r="A154" s="112"/>
      <c r="B154" s="7">
        <f t="shared" si="41"/>
        <v>0</v>
      </c>
      <c r="C154" s="7" t="e">
        <f t="shared" si="23"/>
        <v>#NUM!</v>
      </c>
      <c r="D154" s="113" t="e">
        <f t="shared" si="42"/>
        <v>#NUM!</v>
      </c>
      <c r="E154" s="114">
        <f t="shared" si="38"/>
        <v>99.999999999999986</v>
      </c>
      <c r="F154" s="112">
        <f t="shared" si="24"/>
        <v>0</v>
      </c>
      <c r="G154" s="112"/>
      <c r="H154" s="118">
        <f t="shared" si="25"/>
        <v>0</v>
      </c>
      <c r="I154" s="112" t="e">
        <f t="shared" si="22"/>
        <v>#NUM!</v>
      </c>
      <c r="J154" s="115" t="e">
        <f t="shared" si="26"/>
        <v>#NUM!</v>
      </c>
      <c r="K154" s="115" t="e">
        <f t="shared" si="27"/>
        <v>#NUM!</v>
      </c>
      <c r="L154" s="115" t="e">
        <f t="shared" si="28"/>
        <v>#NUM!</v>
      </c>
      <c r="M154" s="124" t="e">
        <f t="shared" si="39"/>
        <v>#NUM!</v>
      </c>
      <c r="N154" s="112">
        <v>0</v>
      </c>
      <c r="O154" s="116">
        <f t="shared" si="40"/>
        <v>0</v>
      </c>
      <c r="Q154" s="112">
        <f t="shared" si="29"/>
        <v>0</v>
      </c>
      <c r="R154" s="115">
        <f t="shared" si="30"/>
        <v>0</v>
      </c>
      <c r="S154" s="115">
        <f t="shared" si="31"/>
        <v>0</v>
      </c>
      <c r="T154" s="115">
        <f t="shared" si="32"/>
        <v>0</v>
      </c>
      <c r="U154" s="21" t="e">
        <f t="shared" si="33"/>
        <v>#NUM!</v>
      </c>
      <c r="V154" s="98" t="e">
        <f t="shared" si="34"/>
        <v>#NUM!</v>
      </c>
      <c r="W154" s="115" t="e">
        <f t="shared" si="35"/>
        <v>#NUM!</v>
      </c>
      <c r="X154" s="115" t="e">
        <f t="shared" si="36"/>
        <v>#NUM!</v>
      </c>
      <c r="Y154" s="115" t="e">
        <f t="shared" si="37"/>
        <v>#NUM!</v>
      </c>
    </row>
    <row r="155" spans="1:25" x14ac:dyDescent="0.2">
      <c r="A155" s="112"/>
      <c r="B155" s="7">
        <f t="shared" si="41"/>
        <v>0</v>
      </c>
      <c r="C155" s="7" t="e">
        <f t="shared" si="23"/>
        <v>#NUM!</v>
      </c>
      <c r="D155" s="113" t="e">
        <f t="shared" si="42"/>
        <v>#NUM!</v>
      </c>
      <c r="E155" s="114">
        <f t="shared" si="38"/>
        <v>99.999999999999986</v>
      </c>
      <c r="F155" s="112">
        <f t="shared" si="24"/>
        <v>0</v>
      </c>
      <c r="G155" s="112"/>
      <c r="H155" s="118">
        <f t="shared" si="25"/>
        <v>0</v>
      </c>
      <c r="I155" s="112" t="e">
        <f t="shared" si="22"/>
        <v>#NUM!</v>
      </c>
      <c r="J155" s="115" t="e">
        <f t="shared" si="26"/>
        <v>#NUM!</v>
      </c>
      <c r="K155" s="115" t="e">
        <f t="shared" si="27"/>
        <v>#NUM!</v>
      </c>
      <c r="L155" s="115" t="e">
        <f t="shared" si="28"/>
        <v>#NUM!</v>
      </c>
      <c r="M155" s="124" t="e">
        <f t="shared" si="39"/>
        <v>#NUM!</v>
      </c>
      <c r="N155" s="112">
        <v>0</v>
      </c>
      <c r="O155" s="116">
        <f t="shared" si="40"/>
        <v>0</v>
      </c>
      <c r="Q155" s="112">
        <f t="shared" si="29"/>
        <v>0</v>
      </c>
      <c r="R155" s="115">
        <f t="shared" si="30"/>
        <v>0</v>
      </c>
      <c r="S155" s="115">
        <f t="shared" si="31"/>
        <v>0</v>
      </c>
      <c r="T155" s="115">
        <f t="shared" si="32"/>
        <v>0</v>
      </c>
      <c r="U155" s="21" t="e">
        <f t="shared" si="33"/>
        <v>#NUM!</v>
      </c>
      <c r="V155" s="98" t="e">
        <f t="shared" si="34"/>
        <v>#NUM!</v>
      </c>
      <c r="W155" s="115" t="e">
        <f t="shared" si="35"/>
        <v>#NUM!</v>
      </c>
      <c r="X155" s="115" t="e">
        <f t="shared" si="36"/>
        <v>#NUM!</v>
      </c>
      <c r="Y155" s="115" t="e">
        <f t="shared" si="37"/>
        <v>#NUM!</v>
      </c>
    </row>
    <row r="156" spans="1:25" x14ac:dyDescent="0.2">
      <c r="A156" s="112"/>
      <c r="B156" s="7">
        <f t="shared" si="41"/>
        <v>0</v>
      </c>
      <c r="C156" s="7" t="e">
        <f t="shared" si="23"/>
        <v>#NUM!</v>
      </c>
      <c r="D156" s="113" t="e">
        <f t="shared" si="42"/>
        <v>#NUM!</v>
      </c>
      <c r="E156" s="114">
        <f t="shared" si="38"/>
        <v>99.999999999999986</v>
      </c>
      <c r="F156" s="112">
        <f t="shared" si="24"/>
        <v>0</v>
      </c>
      <c r="G156" s="112"/>
      <c r="H156" s="118">
        <f t="shared" si="25"/>
        <v>0</v>
      </c>
      <c r="I156" s="112" t="e">
        <f t="shared" si="22"/>
        <v>#NUM!</v>
      </c>
      <c r="J156" s="115" t="e">
        <f t="shared" si="26"/>
        <v>#NUM!</v>
      </c>
      <c r="K156" s="115" t="e">
        <f t="shared" si="27"/>
        <v>#NUM!</v>
      </c>
      <c r="L156" s="115" t="e">
        <f t="shared" si="28"/>
        <v>#NUM!</v>
      </c>
      <c r="M156" s="124" t="e">
        <f t="shared" si="39"/>
        <v>#NUM!</v>
      </c>
      <c r="N156" s="112">
        <v>0</v>
      </c>
      <c r="O156" s="116">
        <f t="shared" si="40"/>
        <v>0</v>
      </c>
      <c r="Q156" s="112">
        <f t="shared" si="29"/>
        <v>0</v>
      </c>
      <c r="R156" s="115">
        <f t="shared" si="30"/>
        <v>0</v>
      </c>
      <c r="S156" s="115">
        <f t="shared" si="31"/>
        <v>0</v>
      </c>
      <c r="T156" s="115">
        <f t="shared" si="32"/>
        <v>0</v>
      </c>
      <c r="U156" s="21" t="e">
        <f t="shared" si="33"/>
        <v>#NUM!</v>
      </c>
      <c r="V156" s="98" t="e">
        <f t="shared" si="34"/>
        <v>#NUM!</v>
      </c>
      <c r="W156" s="115" t="e">
        <f t="shared" si="35"/>
        <v>#NUM!</v>
      </c>
      <c r="X156" s="115" t="e">
        <f t="shared" si="36"/>
        <v>#NUM!</v>
      </c>
      <c r="Y156" s="115" t="e">
        <f t="shared" si="37"/>
        <v>#NUM!</v>
      </c>
    </row>
    <row r="157" spans="1:25" x14ac:dyDescent="0.2">
      <c r="A157" s="112"/>
      <c r="B157" s="7">
        <f t="shared" si="41"/>
        <v>0</v>
      </c>
      <c r="C157" s="7" t="e">
        <f t="shared" si="23"/>
        <v>#NUM!</v>
      </c>
      <c r="D157" s="113" t="e">
        <f t="shared" si="42"/>
        <v>#NUM!</v>
      </c>
      <c r="E157" s="114">
        <f t="shared" si="38"/>
        <v>99.999999999999986</v>
      </c>
      <c r="F157" s="112">
        <f t="shared" si="24"/>
        <v>0</v>
      </c>
      <c r="G157" s="112"/>
      <c r="H157" s="118">
        <f t="shared" si="25"/>
        <v>0</v>
      </c>
      <c r="I157" s="112" t="e">
        <f t="shared" si="22"/>
        <v>#NUM!</v>
      </c>
      <c r="J157" s="115" t="e">
        <f t="shared" si="26"/>
        <v>#NUM!</v>
      </c>
      <c r="K157" s="115" t="e">
        <f t="shared" si="27"/>
        <v>#NUM!</v>
      </c>
      <c r="L157" s="115" t="e">
        <f t="shared" si="28"/>
        <v>#NUM!</v>
      </c>
      <c r="M157" s="124" t="e">
        <f t="shared" si="39"/>
        <v>#NUM!</v>
      </c>
      <c r="N157" s="112">
        <v>0</v>
      </c>
      <c r="O157" s="116">
        <f t="shared" si="40"/>
        <v>0</v>
      </c>
      <c r="Q157" s="112">
        <f t="shared" si="29"/>
        <v>0</v>
      </c>
      <c r="R157" s="115">
        <f t="shared" si="30"/>
        <v>0</v>
      </c>
      <c r="S157" s="115">
        <f t="shared" si="31"/>
        <v>0</v>
      </c>
      <c r="T157" s="115">
        <f t="shared" si="32"/>
        <v>0</v>
      </c>
      <c r="U157" s="21" t="e">
        <f t="shared" si="33"/>
        <v>#NUM!</v>
      </c>
      <c r="V157" s="98" t="e">
        <f t="shared" si="34"/>
        <v>#NUM!</v>
      </c>
      <c r="W157" s="115" t="e">
        <f t="shared" si="35"/>
        <v>#NUM!</v>
      </c>
      <c r="X157" s="115" t="e">
        <f t="shared" si="36"/>
        <v>#NUM!</v>
      </c>
      <c r="Y157" s="115" t="e">
        <f t="shared" si="37"/>
        <v>#NUM!</v>
      </c>
    </row>
    <row r="158" spans="1:25" x14ac:dyDescent="0.2">
      <c r="A158" s="112"/>
      <c r="B158" s="7">
        <f t="shared" si="41"/>
        <v>0</v>
      </c>
      <c r="C158" s="7" t="e">
        <f t="shared" si="23"/>
        <v>#NUM!</v>
      </c>
      <c r="D158" s="113" t="e">
        <f t="shared" si="42"/>
        <v>#NUM!</v>
      </c>
      <c r="E158" s="114">
        <f t="shared" si="38"/>
        <v>99.999999999999986</v>
      </c>
      <c r="F158" s="112">
        <f t="shared" si="24"/>
        <v>0</v>
      </c>
      <c r="G158" s="112"/>
      <c r="H158" s="118">
        <f t="shared" si="25"/>
        <v>0</v>
      </c>
      <c r="I158" s="112" t="e">
        <f t="shared" ref="I158:I221" si="43">D158*F158</f>
        <v>#NUM!</v>
      </c>
      <c r="J158" s="115" t="e">
        <f t="shared" si="26"/>
        <v>#NUM!</v>
      </c>
      <c r="K158" s="115" t="e">
        <f t="shared" si="27"/>
        <v>#NUM!</v>
      </c>
      <c r="L158" s="115" t="e">
        <f t="shared" si="28"/>
        <v>#NUM!</v>
      </c>
      <c r="M158" s="124" t="e">
        <f t="shared" si="39"/>
        <v>#NUM!</v>
      </c>
      <c r="N158" s="112">
        <v>0</v>
      </c>
      <c r="O158" s="116">
        <f t="shared" si="40"/>
        <v>0</v>
      </c>
      <c r="Q158" s="112">
        <f t="shared" si="29"/>
        <v>0</v>
      </c>
      <c r="R158" s="115">
        <f t="shared" si="30"/>
        <v>0</v>
      </c>
      <c r="S158" s="115">
        <f t="shared" si="31"/>
        <v>0</v>
      </c>
      <c r="T158" s="115">
        <f t="shared" si="32"/>
        <v>0</v>
      </c>
      <c r="U158" s="21" t="e">
        <f t="shared" si="33"/>
        <v>#NUM!</v>
      </c>
      <c r="V158" s="98" t="e">
        <f t="shared" si="34"/>
        <v>#NUM!</v>
      </c>
      <c r="W158" s="115" t="e">
        <f t="shared" si="35"/>
        <v>#NUM!</v>
      </c>
      <c r="X158" s="115" t="e">
        <f t="shared" si="36"/>
        <v>#NUM!</v>
      </c>
      <c r="Y158" s="115" t="e">
        <f t="shared" si="37"/>
        <v>#NUM!</v>
      </c>
    </row>
    <row r="159" spans="1:25" x14ac:dyDescent="0.2">
      <c r="A159" s="112"/>
      <c r="B159" s="7">
        <f t="shared" si="41"/>
        <v>0</v>
      </c>
      <c r="C159" s="7" t="e">
        <f t="shared" ref="C159:C222" si="44">IF(A159=0,IF(B159&gt;0,IF(C158&lt;10,10,-LOG(0,2)),-LOG(0,2)),-LOG(A159,2))</f>
        <v>#NUM!</v>
      </c>
      <c r="D159" s="113" t="e">
        <f t="shared" si="42"/>
        <v>#NUM!</v>
      </c>
      <c r="E159" s="114">
        <f t="shared" si="38"/>
        <v>99.999999999999986</v>
      </c>
      <c r="F159" s="112">
        <f t="shared" ref="F159:F222" si="45">(G159*100)/$A$10</f>
        <v>0</v>
      </c>
      <c r="G159" s="112"/>
      <c r="H159" s="118">
        <f t="shared" ref="H159:H222" si="46">A159*1000</f>
        <v>0</v>
      </c>
      <c r="I159" s="112" t="e">
        <f t="shared" si="43"/>
        <v>#NUM!</v>
      </c>
      <c r="J159" s="115" t="e">
        <f t="shared" ref="J159:J222" si="47">(F159)*(D159-$B$4)^2</f>
        <v>#NUM!</v>
      </c>
      <c r="K159" s="115" t="e">
        <f t="shared" ref="K159:K222" si="48">(F159)*(D159-$B$4)^3</f>
        <v>#NUM!</v>
      </c>
      <c r="L159" s="115" t="e">
        <f t="shared" ref="L159:L222" si="49">(F159)*(D159-$B$4)^4</f>
        <v>#NUM!</v>
      </c>
      <c r="M159" s="124" t="e">
        <f t="shared" si="39"/>
        <v>#NUM!</v>
      </c>
      <c r="N159" s="112">
        <v>0</v>
      </c>
      <c r="O159" s="116">
        <f t="shared" si="40"/>
        <v>0</v>
      </c>
      <c r="Q159" s="112">
        <f t="shared" ref="Q159:Q222" si="50">(B159*1000)*F159</f>
        <v>0</v>
      </c>
      <c r="R159" s="115">
        <f t="shared" ref="R159:R222" si="51">(F159)*((B159*1000)-$B$15)^2</f>
        <v>0</v>
      </c>
      <c r="S159" s="115">
        <f t="shared" ref="S159:S222" si="52">(F159)*((B159*1000)-$B$15)^3</f>
        <v>0</v>
      </c>
      <c r="T159" s="115">
        <f t="shared" ref="T159:T222" si="53">(F159)*((B159*1000)-$B$15)^4</f>
        <v>0</v>
      </c>
      <c r="U159" s="21" t="e">
        <f t="shared" ref="U159:U222" si="54">LOG(((2^(-D159))*1000),10)</f>
        <v>#NUM!</v>
      </c>
      <c r="V159" s="98" t="e">
        <f t="shared" ref="V159:V222" si="55">U159*F159</f>
        <v>#NUM!</v>
      </c>
      <c r="W159" s="115" t="e">
        <f t="shared" ref="W159:W222" si="56">(F159)*(U159-LOG($E$15))^2</f>
        <v>#NUM!</v>
      </c>
      <c r="X159" s="115" t="e">
        <f t="shared" ref="X159:X222" si="57">(F159)*(U159-LOG($E$15))^3</f>
        <v>#NUM!</v>
      </c>
      <c r="Y159" s="115" t="e">
        <f t="shared" ref="Y159:Y222" si="58">(F159)*(U159-LOG($E$15))^4</f>
        <v>#NUM!</v>
      </c>
    </row>
    <row r="160" spans="1:25" x14ac:dyDescent="0.2">
      <c r="A160" s="112"/>
      <c r="B160" s="7">
        <f t="shared" si="41"/>
        <v>0</v>
      </c>
      <c r="C160" s="7" t="e">
        <f t="shared" si="44"/>
        <v>#NUM!</v>
      </c>
      <c r="D160" s="113" t="e">
        <f t="shared" si="42"/>
        <v>#NUM!</v>
      </c>
      <c r="E160" s="114">
        <f t="shared" ref="E160:E223" si="59">F160+E159</f>
        <v>99.999999999999986</v>
      </c>
      <c r="F160" s="112">
        <f t="shared" si="45"/>
        <v>0</v>
      </c>
      <c r="G160" s="112"/>
      <c r="H160" s="118">
        <f t="shared" si="46"/>
        <v>0</v>
      </c>
      <c r="I160" s="112" t="e">
        <f t="shared" si="43"/>
        <v>#NUM!</v>
      </c>
      <c r="J160" s="115" t="e">
        <f t="shared" si="47"/>
        <v>#NUM!</v>
      </c>
      <c r="K160" s="115" t="e">
        <f t="shared" si="48"/>
        <v>#NUM!</v>
      </c>
      <c r="L160" s="115" t="e">
        <f t="shared" si="49"/>
        <v>#NUM!</v>
      </c>
      <c r="M160" s="124" t="e">
        <f t="shared" ref="M160:M223" si="60">((2^(-D160))*1000)</f>
        <v>#NUM!</v>
      </c>
      <c r="N160" s="112">
        <v>0</v>
      </c>
      <c r="O160" s="116">
        <f t="shared" ref="O160:O223" si="61">(N160*100)/$A$13</f>
        <v>0</v>
      </c>
      <c r="Q160" s="112">
        <f t="shared" si="50"/>
        <v>0</v>
      </c>
      <c r="R160" s="115">
        <f t="shared" si="51"/>
        <v>0</v>
      </c>
      <c r="S160" s="115">
        <f t="shared" si="52"/>
        <v>0</v>
      </c>
      <c r="T160" s="115">
        <f t="shared" si="53"/>
        <v>0</v>
      </c>
      <c r="U160" s="21" t="e">
        <f t="shared" si="54"/>
        <v>#NUM!</v>
      </c>
      <c r="V160" s="98" t="e">
        <f t="shared" si="55"/>
        <v>#NUM!</v>
      </c>
      <c r="W160" s="115" t="e">
        <f t="shared" si="56"/>
        <v>#NUM!</v>
      </c>
      <c r="X160" s="115" t="e">
        <f t="shared" si="57"/>
        <v>#NUM!</v>
      </c>
      <c r="Y160" s="115" t="e">
        <f t="shared" si="58"/>
        <v>#NUM!</v>
      </c>
    </row>
    <row r="161" spans="1:25" x14ac:dyDescent="0.2">
      <c r="A161" s="112"/>
      <c r="B161" s="7">
        <f t="shared" ref="B161:B224" si="62">IF(A161=0,IF(A160&gt;0,IF(B160&gt;0.001,((A160+(2^(-10)))/2),0),0),(A160+A161)/2)</f>
        <v>0</v>
      </c>
      <c r="C161" s="7" t="e">
        <f t="shared" si="44"/>
        <v>#NUM!</v>
      </c>
      <c r="D161" s="113" t="e">
        <f t="shared" si="42"/>
        <v>#NUM!</v>
      </c>
      <c r="E161" s="114">
        <f t="shared" si="59"/>
        <v>99.999999999999986</v>
      </c>
      <c r="F161" s="112">
        <f t="shared" si="45"/>
        <v>0</v>
      </c>
      <c r="G161" s="112"/>
      <c r="H161" s="118">
        <f t="shared" si="46"/>
        <v>0</v>
      </c>
      <c r="I161" s="112" t="e">
        <f t="shared" si="43"/>
        <v>#NUM!</v>
      </c>
      <c r="J161" s="115" t="e">
        <f t="shared" si="47"/>
        <v>#NUM!</v>
      </c>
      <c r="K161" s="115" t="e">
        <f t="shared" si="48"/>
        <v>#NUM!</v>
      </c>
      <c r="L161" s="115" t="e">
        <f t="shared" si="49"/>
        <v>#NUM!</v>
      </c>
      <c r="M161" s="124" t="e">
        <f t="shared" si="60"/>
        <v>#NUM!</v>
      </c>
      <c r="N161" s="112">
        <v>0</v>
      </c>
      <c r="O161" s="116">
        <f t="shared" si="61"/>
        <v>0</v>
      </c>
      <c r="Q161" s="112">
        <f t="shared" si="50"/>
        <v>0</v>
      </c>
      <c r="R161" s="115">
        <f t="shared" si="51"/>
        <v>0</v>
      </c>
      <c r="S161" s="115">
        <f t="shared" si="52"/>
        <v>0</v>
      </c>
      <c r="T161" s="115">
        <f t="shared" si="53"/>
        <v>0</v>
      </c>
      <c r="U161" s="21" t="e">
        <f t="shared" si="54"/>
        <v>#NUM!</v>
      </c>
      <c r="V161" s="98" t="e">
        <f t="shared" si="55"/>
        <v>#NUM!</v>
      </c>
      <c r="W161" s="115" t="e">
        <f t="shared" si="56"/>
        <v>#NUM!</v>
      </c>
      <c r="X161" s="115" t="e">
        <f t="shared" si="57"/>
        <v>#NUM!</v>
      </c>
      <c r="Y161" s="115" t="e">
        <f t="shared" si="58"/>
        <v>#NUM!</v>
      </c>
    </row>
    <row r="162" spans="1:25" x14ac:dyDescent="0.2">
      <c r="A162" s="112"/>
      <c r="B162" s="7">
        <f t="shared" si="62"/>
        <v>0</v>
      </c>
      <c r="C162" s="7" t="e">
        <f t="shared" si="44"/>
        <v>#NUM!</v>
      </c>
      <c r="D162" s="113" t="e">
        <f t="shared" si="42"/>
        <v>#NUM!</v>
      </c>
      <c r="E162" s="114">
        <f t="shared" si="59"/>
        <v>99.999999999999986</v>
      </c>
      <c r="F162" s="112">
        <f t="shared" si="45"/>
        <v>0</v>
      </c>
      <c r="G162" s="112"/>
      <c r="H162" s="118">
        <f t="shared" si="46"/>
        <v>0</v>
      </c>
      <c r="I162" s="112" t="e">
        <f t="shared" si="43"/>
        <v>#NUM!</v>
      </c>
      <c r="J162" s="115" t="e">
        <f t="shared" si="47"/>
        <v>#NUM!</v>
      </c>
      <c r="K162" s="115" t="e">
        <f t="shared" si="48"/>
        <v>#NUM!</v>
      </c>
      <c r="L162" s="115" t="e">
        <f t="shared" si="49"/>
        <v>#NUM!</v>
      </c>
      <c r="M162" s="124" t="e">
        <f t="shared" si="60"/>
        <v>#NUM!</v>
      </c>
      <c r="N162" s="112">
        <v>0</v>
      </c>
      <c r="O162" s="116">
        <f t="shared" si="61"/>
        <v>0</v>
      </c>
      <c r="Q162" s="112">
        <f t="shared" si="50"/>
        <v>0</v>
      </c>
      <c r="R162" s="115">
        <f t="shared" si="51"/>
        <v>0</v>
      </c>
      <c r="S162" s="115">
        <f t="shared" si="52"/>
        <v>0</v>
      </c>
      <c r="T162" s="115">
        <f t="shared" si="53"/>
        <v>0</v>
      </c>
      <c r="U162" s="21" t="e">
        <f t="shared" si="54"/>
        <v>#NUM!</v>
      </c>
      <c r="V162" s="98" t="e">
        <f t="shared" si="55"/>
        <v>#NUM!</v>
      </c>
      <c r="W162" s="115" t="e">
        <f t="shared" si="56"/>
        <v>#NUM!</v>
      </c>
      <c r="X162" s="115" t="e">
        <f t="shared" si="57"/>
        <v>#NUM!</v>
      </c>
      <c r="Y162" s="115" t="e">
        <f t="shared" si="58"/>
        <v>#NUM!</v>
      </c>
    </row>
    <row r="163" spans="1:25" x14ac:dyDescent="0.2">
      <c r="A163" s="112"/>
      <c r="B163" s="7">
        <f t="shared" si="62"/>
        <v>0</v>
      </c>
      <c r="C163" s="7" t="e">
        <f t="shared" si="44"/>
        <v>#NUM!</v>
      </c>
      <c r="D163" s="113" t="e">
        <f t="shared" si="42"/>
        <v>#NUM!</v>
      </c>
      <c r="E163" s="114">
        <f t="shared" si="59"/>
        <v>99.999999999999986</v>
      </c>
      <c r="F163" s="112">
        <f t="shared" si="45"/>
        <v>0</v>
      </c>
      <c r="G163" s="112"/>
      <c r="H163" s="118">
        <f t="shared" si="46"/>
        <v>0</v>
      </c>
      <c r="I163" s="112" t="e">
        <f t="shared" si="43"/>
        <v>#NUM!</v>
      </c>
      <c r="J163" s="115" t="e">
        <f t="shared" si="47"/>
        <v>#NUM!</v>
      </c>
      <c r="K163" s="115" t="e">
        <f t="shared" si="48"/>
        <v>#NUM!</v>
      </c>
      <c r="L163" s="115" t="e">
        <f t="shared" si="49"/>
        <v>#NUM!</v>
      </c>
      <c r="M163" s="124" t="e">
        <f t="shared" si="60"/>
        <v>#NUM!</v>
      </c>
      <c r="N163" s="112">
        <v>0</v>
      </c>
      <c r="O163" s="116">
        <f t="shared" si="61"/>
        <v>0</v>
      </c>
      <c r="Q163" s="112">
        <f t="shared" si="50"/>
        <v>0</v>
      </c>
      <c r="R163" s="115">
        <f t="shared" si="51"/>
        <v>0</v>
      </c>
      <c r="S163" s="115">
        <f t="shared" si="52"/>
        <v>0</v>
      </c>
      <c r="T163" s="115">
        <f t="shared" si="53"/>
        <v>0</v>
      </c>
      <c r="U163" s="21" t="e">
        <f t="shared" si="54"/>
        <v>#NUM!</v>
      </c>
      <c r="V163" s="98" t="e">
        <f t="shared" si="55"/>
        <v>#NUM!</v>
      </c>
      <c r="W163" s="115" t="e">
        <f t="shared" si="56"/>
        <v>#NUM!</v>
      </c>
      <c r="X163" s="115" t="e">
        <f t="shared" si="57"/>
        <v>#NUM!</v>
      </c>
      <c r="Y163" s="115" t="e">
        <f t="shared" si="58"/>
        <v>#NUM!</v>
      </c>
    </row>
    <row r="164" spans="1:25" x14ac:dyDescent="0.2">
      <c r="A164" s="112"/>
      <c r="B164" s="7">
        <f t="shared" si="62"/>
        <v>0</v>
      </c>
      <c r="C164" s="7" t="e">
        <f t="shared" si="44"/>
        <v>#NUM!</v>
      </c>
      <c r="D164" s="113" t="e">
        <f t="shared" si="42"/>
        <v>#NUM!</v>
      </c>
      <c r="E164" s="114">
        <f t="shared" si="59"/>
        <v>99.999999999999986</v>
      </c>
      <c r="F164" s="112">
        <f t="shared" si="45"/>
        <v>0</v>
      </c>
      <c r="G164" s="112"/>
      <c r="H164" s="118">
        <f t="shared" si="46"/>
        <v>0</v>
      </c>
      <c r="I164" s="112" t="e">
        <f t="shared" si="43"/>
        <v>#NUM!</v>
      </c>
      <c r="J164" s="115" t="e">
        <f t="shared" si="47"/>
        <v>#NUM!</v>
      </c>
      <c r="K164" s="115" t="e">
        <f t="shared" si="48"/>
        <v>#NUM!</v>
      </c>
      <c r="L164" s="115" t="e">
        <f t="shared" si="49"/>
        <v>#NUM!</v>
      </c>
      <c r="M164" s="124" t="e">
        <f t="shared" si="60"/>
        <v>#NUM!</v>
      </c>
      <c r="N164" s="112">
        <v>0</v>
      </c>
      <c r="O164" s="116">
        <f t="shared" si="61"/>
        <v>0</v>
      </c>
      <c r="Q164" s="112">
        <f t="shared" si="50"/>
        <v>0</v>
      </c>
      <c r="R164" s="115">
        <f t="shared" si="51"/>
        <v>0</v>
      </c>
      <c r="S164" s="115">
        <f t="shared" si="52"/>
        <v>0</v>
      </c>
      <c r="T164" s="115">
        <f t="shared" si="53"/>
        <v>0</v>
      </c>
      <c r="U164" s="21" t="e">
        <f t="shared" si="54"/>
        <v>#NUM!</v>
      </c>
      <c r="V164" s="98" t="e">
        <f t="shared" si="55"/>
        <v>#NUM!</v>
      </c>
      <c r="W164" s="115" t="e">
        <f t="shared" si="56"/>
        <v>#NUM!</v>
      </c>
      <c r="X164" s="115" t="e">
        <f t="shared" si="57"/>
        <v>#NUM!</v>
      </c>
      <c r="Y164" s="115" t="e">
        <f t="shared" si="58"/>
        <v>#NUM!</v>
      </c>
    </row>
    <row r="165" spans="1:25" x14ac:dyDescent="0.2">
      <c r="A165" s="112"/>
      <c r="B165" s="7">
        <f t="shared" si="62"/>
        <v>0</v>
      </c>
      <c r="C165" s="7" t="e">
        <f t="shared" si="44"/>
        <v>#NUM!</v>
      </c>
      <c r="D165" s="113" t="e">
        <f t="shared" si="42"/>
        <v>#NUM!</v>
      </c>
      <c r="E165" s="114">
        <f t="shared" si="59"/>
        <v>99.999999999999986</v>
      </c>
      <c r="F165" s="112">
        <f t="shared" si="45"/>
        <v>0</v>
      </c>
      <c r="G165" s="112"/>
      <c r="H165" s="118">
        <f t="shared" si="46"/>
        <v>0</v>
      </c>
      <c r="I165" s="112" t="e">
        <f t="shared" si="43"/>
        <v>#NUM!</v>
      </c>
      <c r="J165" s="115" t="e">
        <f t="shared" si="47"/>
        <v>#NUM!</v>
      </c>
      <c r="K165" s="115" t="e">
        <f t="shared" si="48"/>
        <v>#NUM!</v>
      </c>
      <c r="L165" s="115" t="e">
        <f t="shared" si="49"/>
        <v>#NUM!</v>
      </c>
      <c r="M165" s="124" t="e">
        <f t="shared" si="60"/>
        <v>#NUM!</v>
      </c>
      <c r="N165" s="112">
        <v>0</v>
      </c>
      <c r="O165" s="116">
        <f t="shared" si="61"/>
        <v>0</v>
      </c>
      <c r="Q165" s="112">
        <f t="shared" si="50"/>
        <v>0</v>
      </c>
      <c r="R165" s="115">
        <f t="shared" si="51"/>
        <v>0</v>
      </c>
      <c r="S165" s="115">
        <f t="shared" si="52"/>
        <v>0</v>
      </c>
      <c r="T165" s="115">
        <f t="shared" si="53"/>
        <v>0</v>
      </c>
      <c r="U165" s="21" t="e">
        <f t="shared" si="54"/>
        <v>#NUM!</v>
      </c>
      <c r="V165" s="98" t="e">
        <f t="shared" si="55"/>
        <v>#NUM!</v>
      </c>
      <c r="W165" s="115" t="e">
        <f t="shared" si="56"/>
        <v>#NUM!</v>
      </c>
      <c r="X165" s="115" t="e">
        <f t="shared" si="57"/>
        <v>#NUM!</v>
      </c>
      <c r="Y165" s="115" t="e">
        <f t="shared" si="58"/>
        <v>#NUM!</v>
      </c>
    </row>
    <row r="166" spans="1:25" x14ac:dyDescent="0.2">
      <c r="A166" s="112"/>
      <c r="B166" s="7">
        <f t="shared" si="62"/>
        <v>0</v>
      </c>
      <c r="C166" s="7" t="e">
        <f t="shared" si="44"/>
        <v>#NUM!</v>
      </c>
      <c r="D166" s="113" t="e">
        <f t="shared" si="42"/>
        <v>#NUM!</v>
      </c>
      <c r="E166" s="114">
        <f t="shared" si="59"/>
        <v>99.999999999999986</v>
      </c>
      <c r="F166" s="112">
        <f t="shared" si="45"/>
        <v>0</v>
      </c>
      <c r="G166" s="112"/>
      <c r="H166" s="118">
        <f t="shared" si="46"/>
        <v>0</v>
      </c>
      <c r="I166" s="112" t="e">
        <f t="shared" si="43"/>
        <v>#NUM!</v>
      </c>
      <c r="J166" s="115" t="e">
        <f t="shared" si="47"/>
        <v>#NUM!</v>
      </c>
      <c r="K166" s="115" t="e">
        <f t="shared" si="48"/>
        <v>#NUM!</v>
      </c>
      <c r="L166" s="115" t="e">
        <f t="shared" si="49"/>
        <v>#NUM!</v>
      </c>
      <c r="M166" s="124" t="e">
        <f t="shared" si="60"/>
        <v>#NUM!</v>
      </c>
      <c r="N166" s="112">
        <v>0</v>
      </c>
      <c r="O166" s="116">
        <f t="shared" si="61"/>
        <v>0</v>
      </c>
      <c r="Q166" s="112">
        <f t="shared" si="50"/>
        <v>0</v>
      </c>
      <c r="R166" s="115">
        <f t="shared" si="51"/>
        <v>0</v>
      </c>
      <c r="S166" s="115">
        <f t="shared" si="52"/>
        <v>0</v>
      </c>
      <c r="T166" s="115">
        <f t="shared" si="53"/>
        <v>0</v>
      </c>
      <c r="U166" s="21" t="e">
        <f t="shared" si="54"/>
        <v>#NUM!</v>
      </c>
      <c r="V166" s="98" t="e">
        <f t="shared" si="55"/>
        <v>#NUM!</v>
      </c>
      <c r="W166" s="115" t="e">
        <f t="shared" si="56"/>
        <v>#NUM!</v>
      </c>
      <c r="X166" s="115" t="e">
        <f t="shared" si="57"/>
        <v>#NUM!</v>
      </c>
      <c r="Y166" s="115" t="e">
        <f t="shared" si="58"/>
        <v>#NUM!</v>
      </c>
    </row>
    <row r="167" spans="1:25" x14ac:dyDescent="0.2">
      <c r="A167" s="112"/>
      <c r="B167" s="7">
        <f t="shared" si="62"/>
        <v>0</v>
      </c>
      <c r="C167" s="7" t="e">
        <f t="shared" si="44"/>
        <v>#NUM!</v>
      </c>
      <c r="D167" s="113" t="e">
        <f t="shared" si="42"/>
        <v>#NUM!</v>
      </c>
      <c r="E167" s="114">
        <f t="shared" si="59"/>
        <v>99.999999999999986</v>
      </c>
      <c r="F167" s="112">
        <f t="shared" si="45"/>
        <v>0</v>
      </c>
      <c r="G167" s="112"/>
      <c r="H167" s="118">
        <f t="shared" si="46"/>
        <v>0</v>
      </c>
      <c r="I167" s="112" t="e">
        <f t="shared" si="43"/>
        <v>#NUM!</v>
      </c>
      <c r="J167" s="115" t="e">
        <f t="shared" si="47"/>
        <v>#NUM!</v>
      </c>
      <c r="K167" s="115" t="e">
        <f t="shared" si="48"/>
        <v>#NUM!</v>
      </c>
      <c r="L167" s="115" t="e">
        <f t="shared" si="49"/>
        <v>#NUM!</v>
      </c>
      <c r="M167" s="124" t="e">
        <f t="shared" si="60"/>
        <v>#NUM!</v>
      </c>
      <c r="N167" s="112">
        <v>0</v>
      </c>
      <c r="O167" s="116">
        <f t="shared" si="61"/>
        <v>0</v>
      </c>
      <c r="Q167" s="112">
        <f t="shared" si="50"/>
        <v>0</v>
      </c>
      <c r="R167" s="115">
        <f t="shared" si="51"/>
        <v>0</v>
      </c>
      <c r="S167" s="115">
        <f t="shared" si="52"/>
        <v>0</v>
      </c>
      <c r="T167" s="115">
        <f t="shared" si="53"/>
        <v>0</v>
      </c>
      <c r="U167" s="21" t="e">
        <f t="shared" si="54"/>
        <v>#NUM!</v>
      </c>
      <c r="V167" s="98" t="e">
        <f t="shared" si="55"/>
        <v>#NUM!</v>
      </c>
      <c r="W167" s="115" t="e">
        <f t="shared" si="56"/>
        <v>#NUM!</v>
      </c>
      <c r="X167" s="115" t="e">
        <f t="shared" si="57"/>
        <v>#NUM!</v>
      </c>
      <c r="Y167" s="115" t="e">
        <f t="shared" si="58"/>
        <v>#NUM!</v>
      </c>
    </row>
    <row r="168" spans="1:25" x14ac:dyDescent="0.2">
      <c r="A168" s="112"/>
      <c r="B168" s="7">
        <f t="shared" si="62"/>
        <v>0</v>
      </c>
      <c r="C168" s="7" t="e">
        <f t="shared" si="44"/>
        <v>#NUM!</v>
      </c>
      <c r="D168" s="113" t="e">
        <f t="shared" si="42"/>
        <v>#NUM!</v>
      </c>
      <c r="E168" s="114">
        <f t="shared" si="59"/>
        <v>99.999999999999986</v>
      </c>
      <c r="F168" s="112">
        <f t="shared" si="45"/>
        <v>0</v>
      </c>
      <c r="G168" s="112"/>
      <c r="H168" s="118">
        <f t="shared" si="46"/>
        <v>0</v>
      </c>
      <c r="I168" s="112" t="e">
        <f t="shared" si="43"/>
        <v>#NUM!</v>
      </c>
      <c r="J168" s="115" t="e">
        <f t="shared" si="47"/>
        <v>#NUM!</v>
      </c>
      <c r="K168" s="115" t="e">
        <f t="shared" si="48"/>
        <v>#NUM!</v>
      </c>
      <c r="L168" s="115" t="e">
        <f t="shared" si="49"/>
        <v>#NUM!</v>
      </c>
      <c r="M168" s="124" t="e">
        <f t="shared" si="60"/>
        <v>#NUM!</v>
      </c>
      <c r="N168" s="112">
        <v>0</v>
      </c>
      <c r="O168" s="116">
        <f t="shared" si="61"/>
        <v>0</v>
      </c>
      <c r="Q168" s="112">
        <f t="shared" si="50"/>
        <v>0</v>
      </c>
      <c r="R168" s="115">
        <f t="shared" si="51"/>
        <v>0</v>
      </c>
      <c r="S168" s="115">
        <f t="shared" si="52"/>
        <v>0</v>
      </c>
      <c r="T168" s="115">
        <f t="shared" si="53"/>
        <v>0</v>
      </c>
      <c r="U168" s="21" t="e">
        <f t="shared" si="54"/>
        <v>#NUM!</v>
      </c>
      <c r="V168" s="98" t="e">
        <f t="shared" si="55"/>
        <v>#NUM!</v>
      </c>
      <c r="W168" s="115" t="e">
        <f t="shared" si="56"/>
        <v>#NUM!</v>
      </c>
      <c r="X168" s="115" t="e">
        <f t="shared" si="57"/>
        <v>#NUM!</v>
      </c>
      <c r="Y168" s="115" t="e">
        <f t="shared" si="58"/>
        <v>#NUM!</v>
      </c>
    </row>
    <row r="169" spans="1:25" x14ac:dyDescent="0.2">
      <c r="A169" s="112"/>
      <c r="B169" s="7">
        <f t="shared" si="62"/>
        <v>0</v>
      </c>
      <c r="C169" s="7" t="e">
        <f t="shared" si="44"/>
        <v>#NUM!</v>
      </c>
      <c r="D169" s="113" t="e">
        <f t="shared" si="42"/>
        <v>#NUM!</v>
      </c>
      <c r="E169" s="114">
        <f t="shared" si="59"/>
        <v>99.999999999999986</v>
      </c>
      <c r="F169" s="112">
        <f t="shared" si="45"/>
        <v>0</v>
      </c>
      <c r="G169" s="112"/>
      <c r="H169" s="118">
        <f t="shared" si="46"/>
        <v>0</v>
      </c>
      <c r="I169" s="112" t="e">
        <f t="shared" si="43"/>
        <v>#NUM!</v>
      </c>
      <c r="J169" s="115" t="e">
        <f t="shared" si="47"/>
        <v>#NUM!</v>
      </c>
      <c r="K169" s="115" t="e">
        <f t="shared" si="48"/>
        <v>#NUM!</v>
      </c>
      <c r="L169" s="115" t="e">
        <f t="shared" si="49"/>
        <v>#NUM!</v>
      </c>
      <c r="M169" s="124" t="e">
        <f t="shared" si="60"/>
        <v>#NUM!</v>
      </c>
      <c r="N169" s="112">
        <v>0</v>
      </c>
      <c r="O169" s="116">
        <f t="shared" si="61"/>
        <v>0</v>
      </c>
      <c r="Q169" s="112">
        <f t="shared" si="50"/>
        <v>0</v>
      </c>
      <c r="R169" s="115">
        <f t="shared" si="51"/>
        <v>0</v>
      </c>
      <c r="S169" s="115">
        <f t="shared" si="52"/>
        <v>0</v>
      </c>
      <c r="T169" s="115">
        <f t="shared" si="53"/>
        <v>0</v>
      </c>
      <c r="U169" s="21" t="e">
        <f t="shared" si="54"/>
        <v>#NUM!</v>
      </c>
      <c r="V169" s="98" t="e">
        <f t="shared" si="55"/>
        <v>#NUM!</v>
      </c>
      <c r="W169" s="115" t="e">
        <f t="shared" si="56"/>
        <v>#NUM!</v>
      </c>
      <c r="X169" s="115" t="e">
        <f t="shared" si="57"/>
        <v>#NUM!</v>
      </c>
      <c r="Y169" s="115" t="e">
        <f t="shared" si="58"/>
        <v>#NUM!</v>
      </c>
    </row>
    <row r="170" spans="1:25" x14ac:dyDescent="0.2">
      <c r="A170" s="112"/>
      <c r="B170" s="7">
        <f t="shared" si="62"/>
        <v>0</v>
      </c>
      <c r="C170" s="7" t="e">
        <f t="shared" si="44"/>
        <v>#NUM!</v>
      </c>
      <c r="D170" s="113" t="e">
        <f t="shared" si="42"/>
        <v>#NUM!</v>
      </c>
      <c r="E170" s="114">
        <f t="shared" si="59"/>
        <v>99.999999999999986</v>
      </c>
      <c r="F170" s="112">
        <f t="shared" si="45"/>
        <v>0</v>
      </c>
      <c r="G170" s="112"/>
      <c r="H170" s="118">
        <f t="shared" si="46"/>
        <v>0</v>
      </c>
      <c r="I170" s="112" t="e">
        <f t="shared" si="43"/>
        <v>#NUM!</v>
      </c>
      <c r="J170" s="115" t="e">
        <f t="shared" si="47"/>
        <v>#NUM!</v>
      </c>
      <c r="K170" s="115" t="e">
        <f t="shared" si="48"/>
        <v>#NUM!</v>
      </c>
      <c r="L170" s="115" t="e">
        <f t="shared" si="49"/>
        <v>#NUM!</v>
      </c>
      <c r="M170" s="124" t="e">
        <f t="shared" si="60"/>
        <v>#NUM!</v>
      </c>
      <c r="N170" s="112">
        <v>0</v>
      </c>
      <c r="O170" s="116">
        <f t="shared" si="61"/>
        <v>0</v>
      </c>
      <c r="Q170" s="112">
        <f t="shared" si="50"/>
        <v>0</v>
      </c>
      <c r="R170" s="115">
        <f t="shared" si="51"/>
        <v>0</v>
      </c>
      <c r="S170" s="115">
        <f t="shared" si="52"/>
        <v>0</v>
      </c>
      <c r="T170" s="115">
        <f t="shared" si="53"/>
        <v>0</v>
      </c>
      <c r="U170" s="21" t="e">
        <f t="shared" si="54"/>
        <v>#NUM!</v>
      </c>
      <c r="V170" s="98" t="e">
        <f t="shared" si="55"/>
        <v>#NUM!</v>
      </c>
      <c r="W170" s="115" t="e">
        <f t="shared" si="56"/>
        <v>#NUM!</v>
      </c>
      <c r="X170" s="115" t="e">
        <f t="shared" si="57"/>
        <v>#NUM!</v>
      </c>
      <c r="Y170" s="115" t="e">
        <f t="shared" si="58"/>
        <v>#NUM!</v>
      </c>
    </row>
    <row r="171" spans="1:25" x14ac:dyDescent="0.2">
      <c r="A171" s="112"/>
      <c r="B171" s="7">
        <f t="shared" si="62"/>
        <v>0</v>
      </c>
      <c r="C171" s="7" t="e">
        <f t="shared" si="44"/>
        <v>#NUM!</v>
      </c>
      <c r="D171" s="113" t="e">
        <f t="shared" si="42"/>
        <v>#NUM!</v>
      </c>
      <c r="E171" s="114">
        <f t="shared" si="59"/>
        <v>99.999999999999986</v>
      </c>
      <c r="F171" s="112">
        <f t="shared" si="45"/>
        <v>0</v>
      </c>
      <c r="G171" s="112"/>
      <c r="H171" s="118">
        <f t="shared" si="46"/>
        <v>0</v>
      </c>
      <c r="I171" s="112" t="e">
        <f t="shared" si="43"/>
        <v>#NUM!</v>
      </c>
      <c r="J171" s="115" t="e">
        <f t="shared" si="47"/>
        <v>#NUM!</v>
      </c>
      <c r="K171" s="115" t="e">
        <f t="shared" si="48"/>
        <v>#NUM!</v>
      </c>
      <c r="L171" s="115" t="e">
        <f t="shared" si="49"/>
        <v>#NUM!</v>
      </c>
      <c r="M171" s="124" t="e">
        <f t="shared" si="60"/>
        <v>#NUM!</v>
      </c>
      <c r="N171" s="112">
        <v>0</v>
      </c>
      <c r="O171" s="116">
        <f t="shared" si="61"/>
        <v>0</v>
      </c>
      <c r="Q171" s="112">
        <f t="shared" si="50"/>
        <v>0</v>
      </c>
      <c r="R171" s="115">
        <f t="shared" si="51"/>
        <v>0</v>
      </c>
      <c r="S171" s="115">
        <f t="shared" si="52"/>
        <v>0</v>
      </c>
      <c r="T171" s="115">
        <f t="shared" si="53"/>
        <v>0</v>
      </c>
      <c r="U171" s="21" t="e">
        <f t="shared" si="54"/>
        <v>#NUM!</v>
      </c>
      <c r="V171" s="98" t="e">
        <f t="shared" si="55"/>
        <v>#NUM!</v>
      </c>
      <c r="W171" s="115" t="e">
        <f t="shared" si="56"/>
        <v>#NUM!</v>
      </c>
      <c r="X171" s="115" t="e">
        <f t="shared" si="57"/>
        <v>#NUM!</v>
      </c>
      <c r="Y171" s="115" t="e">
        <f t="shared" si="58"/>
        <v>#NUM!</v>
      </c>
    </row>
    <row r="172" spans="1:25" x14ac:dyDescent="0.2">
      <c r="A172" s="112"/>
      <c r="B172" s="7">
        <f t="shared" si="62"/>
        <v>0</v>
      </c>
      <c r="C172" s="7" t="e">
        <f t="shared" si="44"/>
        <v>#NUM!</v>
      </c>
      <c r="D172" s="113" t="e">
        <f t="shared" si="42"/>
        <v>#NUM!</v>
      </c>
      <c r="E172" s="114">
        <f t="shared" si="59"/>
        <v>99.999999999999986</v>
      </c>
      <c r="F172" s="112">
        <f t="shared" si="45"/>
        <v>0</v>
      </c>
      <c r="G172" s="112"/>
      <c r="H172" s="118">
        <f t="shared" si="46"/>
        <v>0</v>
      </c>
      <c r="I172" s="112" t="e">
        <f t="shared" si="43"/>
        <v>#NUM!</v>
      </c>
      <c r="J172" s="115" t="e">
        <f t="shared" si="47"/>
        <v>#NUM!</v>
      </c>
      <c r="K172" s="115" t="e">
        <f t="shared" si="48"/>
        <v>#NUM!</v>
      </c>
      <c r="L172" s="115" t="e">
        <f t="shared" si="49"/>
        <v>#NUM!</v>
      </c>
      <c r="M172" s="124" t="e">
        <f t="shared" si="60"/>
        <v>#NUM!</v>
      </c>
      <c r="N172" s="112">
        <v>0</v>
      </c>
      <c r="O172" s="116">
        <f t="shared" si="61"/>
        <v>0</v>
      </c>
      <c r="Q172" s="112">
        <f t="shared" si="50"/>
        <v>0</v>
      </c>
      <c r="R172" s="115">
        <f t="shared" si="51"/>
        <v>0</v>
      </c>
      <c r="S172" s="115">
        <f t="shared" si="52"/>
        <v>0</v>
      </c>
      <c r="T172" s="115">
        <f t="shared" si="53"/>
        <v>0</v>
      </c>
      <c r="U172" s="21" t="e">
        <f t="shared" si="54"/>
        <v>#NUM!</v>
      </c>
      <c r="V172" s="98" t="e">
        <f t="shared" si="55"/>
        <v>#NUM!</v>
      </c>
      <c r="W172" s="115" t="e">
        <f t="shared" si="56"/>
        <v>#NUM!</v>
      </c>
      <c r="X172" s="115" t="e">
        <f t="shared" si="57"/>
        <v>#NUM!</v>
      </c>
      <c r="Y172" s="115" t="e">
        <f t="shared" si="58"/>
        <v>#NUM!</v>
      </c>
    </row>
    <row r="173" spans="1:25" x14ac:dyDescent="0.2">
      <c r="A173" s="112"/>
      <c r="B173" s="7">
        <f t="shared" si="62"/>
        <v>0</v>
      </c>
      <c r="C173" s="7" t="e">
        <f t="shared" si="44"/>
        <v>#NUM!</v>
      </c>
      <c r="D173" s="113" t="e">
        <f t="shared" si="42"/>
        <v>#NUM!</v>
      </c>
      <c r="E173" s="114">
        <f t="shared" si="59"/>
        <v>99.999999999999986</v>
      </c>
      <c r="F173" s="112">
        <f t="shared" si="45"/>
        <v>0</v>
      </c>
      <c r="G173" s="112"/>
      <c r="H173" s="118">
        <f t="shared" si="46"/>
        <v>0</v>
      </c>
      <c r="I173" s="112" t="e">
        <f t="shared" si="43"/>
        <v>#NUM!</v>
      </c>
      <c r="J173" s="115" t="e">
        <f t="shared" si="47"/>
        <v>#NUM!</v>
      </c>
      <c r="K173" s="115" t="e">
        <f t="shared" si="48"/>
        <v>#NUM!</v>
      </c>
      <c r="L173" s="115" t="e">
        <f t="shared" si="49"/>
        <v>#NUM!</v>
      </c>
      <c r="M173" s="124" t="e">
        <f t="shared" si="60"/>
        <v>#NUM!</v>
      </c>
      <c r="N173" s="112">
        <v>0</v>
      </c>
      <c r="O173" s="116">
        <f t="shared" si="61"/>
        <v>0</v>
      </c>
      <c r="Q173" s="112">
        <f t="shared" si="50"/>
        <v>0</v>
      </c>
      <c r="R173" s="115">
        <f t="shared" si="51"/>
        <v>0</v>
      </c>
      <c r="S173" s="115">
        <f t="shared" si="52"/>
        <v>0</v>
      </c>
      <c r="T173" s="115">
        <f t="shared" si="53"/>
        <v>0</v>
      </c>
      <c r="U173" s="21" t="e">
        <f t="shared" si="54"/>
        <v>#NUM!</v>
      </c>
      <c r="V173" s="98" t="e">
        <f t="shared" si="55"/>
        <v>#NUM!</v>
      </c>
      <c r="W173" s="115" t="e">
        <f t="shared" si="56"/>
        <v>#NUM!</v>
      </c>
      <c r="X173" s="115" t="e">
        <f t="shared" si="57"/>
        <v>#NUM!</v>
      </c>
      <c r="Y173" s="115" t="e">
        <f t="shared" si="58"/>
        <v>#NUM!</v>
      </c>
    </row>
    <row r="174" spans="1:25" x14ac:dyDescent="0.2">
      <c r="A174" s="112"/>
      <c r="B174" s="7">
        <f t="shared" si="62"/>
        <v>0</v>
      </c>
      <c r="C174" s="7" t="e">
        <f t="shared" si="44"/>
        <v>#NUM!</v>
      </c>
      <c r="D174" s="113" t="e">
        <f t="shared" si="42"/>
        <v>#NUM!</v>
      </c>
      <c r="E174" s="114">
        <f t="shared" si="59"/>
        <v>99.999999999999986</v>
      </c>
      <c r="F174" s="112">
        <f t="shared" si="45"/>
        <v>0</v>
      </c>
      <c r="G174" s="112"/>
      <c r="H174" s="118">
        <f t="shared" si="46"/>
        <v>0</v>
      </c>
      <c r="I174" s="112" t="e">
        <f t="shared" si="43"/>
        <v>#NUM!</v>
      </c>
      <c r="J174" s="115" t="e">
        <f t="shared" si="47"/>
        <v>#NUM!</v>
      </c>
      <c r="K174" s="115" t="e">
        <f t="shared" si="48"/>
        <v>#NUM!</v>
      </c>
      <c r="L174" s="115" t="e">
        <f t="shared" si="49"/>
        <v>#NUM!</v>
      </c>
      <c r="M174" s="124" t="e">
        <f t="shared" si="60"/>
        <v>#NUM!</v>
      </c>
      <c r="N174" s="112">
        <v>0</v>
      </c>
      <c r="O174" s="116">
        <f t="shared" si="61"/>
        <v>0</v>
      </c>
      <c r="Q174" s="112">
        <f t="shared" si="50"/>
        <v>0</v>
      </c>
      <c r="R174" s="115">
        <f t="shared" si="51"/>
        <v>0</v>
      </c>
      <c r="S174" s="115">
        <f t="shared" si="52"/>
        <v>0</v>
      </c>
      <c r="T174" s="115">
        <f t="shared" si="53"/>
        <v>0</v>
      </c>
      <c r="U174" s="21" t="e">
        <f t="shared" si="54"/>
        <v>#NUM!</v>
      </c>
      <c r="V174" s="98" t="e">
        <f t="shared" si="55"/>
        <v>#NUM!</v>
      </c>
      <c r="W174" s="115" t="e">
        <f t="shared" si="56"/>
        <v>#NUM!</v>
      </c>
      <c r="X174" s="115" t="e">
        <f t="shared" si="57"/>
        <v>#NUM!</v>
      </c>
      <c r="Y174" s="115" t="e">
        <f t="shared" si="58"/>
        <v>#NUM!</v>
      </c>
    </row>
    <row r="175" spans="1:25" x14ac:dyDescent="0.2">
      <c r="A175" s="112"/>
      <c r="B175" s="7">
        <f t="shared" si="62"/>
        <v>0</v>
      </c>
      <c r="C175" s="7" t="e">
        <f t="shared" si="44"/>
        <v>#NUM!</v>
      </c>
      <c r="D175" s="113" t="e">
        <f t="shared" si="42"/>
        <v>#NUM!</v>
      </c>
      <c r="E175" s="114">
        <f t="shared" si="59"/>
        <v>99.999999999999986</v>
      </c>
      <c r="F175" s="112">
        <f t="shared" si="45"/>
        <v>0</v>
      </c>
      <c r="G175" s="112"/>
      <c r="H175" s="118">
        <f t="shared" si="46"/>
        <v>0</v>
      </c>
      <c r="I175" s="112" t="e">
        <f t="shared" si="43"/>
        <v>#NUM!</v>
      </c>
      <c r="J175" s="115" t="e">
        <f t="shared" si="47"/>
        <v>#NUM!</v>
      </c>
      <c r="K175" s="115" t="e">
        <f t="shared" si="48"/>
        <v>#NUM!</v>
      </c>
      <c r="L175" s="115" t="e">
        <f t="shared" si="49"/>
        <v>#NUM!</v>
      </c>
      <c r="M175" s="124" t="e">
        <f t="shared" si="60"/>
        <v>#NUM!</v>
      </c>
      <c r="N175" s="112">
        <v>0</v>
      </c>
      <c r="O175" s="116">
        <f t="shared" si="61"/>
        <v>0</v>
      </c>
      <c r="Q175" s="112">
        <f t="shared" si="50"/>
        <v>0</v>
      </c>
      <c r="R175" s="115">
        <f t="shared" si="51"/>
        <v>0</v>
      </c>
      <c r="S175" s="115">
        <f t="shared" si="52"/>
        <v>0</v>
      </c>
      <c r="T175" s="115">
        <f t="shared" si="53"/>
        <v>0</v>
      </c>
      <c r="U175" s="21" t="e">
        <f t="shared" si="54"/>
        <v>#NUM!</v>
      </c>
      <c r="V175" s="98" t="e">
        <f t="shared" si="55"/>
        <v>#NUM!</v>
      </c>
      <c r="W175" s="115" t="e">
        <f t="shared" si="56"/>
        <v>#NUM!</v>
      </c>
      <c r="X175" s="115" t="e">
        <f t="shared" si="57"/>
        <v>#NUM!</v>
      </c>
      <c r="Y175" s="115" t="e">
        <f t="shared" si="58"/>
        <v>#NUM!</v>
      </c>
    </row>
    <row r="176" spans="1:25" x14ac:dyDescent="0.2">
      <c r="A176" s="112"/>
      <c r="B176" s="7">
        <f t="shared" si="62"/>
        <v>0</v>
      </c>
      <c r="C176" s="7" t="e">
        <f t="shared" si="44"/>
        <v>#NUM!</v>
      </c>
      <c r="D176" s="113" t="e">
        <f t="shared" si="42"/>
        <v>#NUM!</v>
      </c>
      <c r="E176" s="114">
        <f t="shared" si="59"/>
        <v>99.999999999999986</v>
      </c>
      <c r="F176" s="112">
        <f t="shared" si="45"/>
        <v>0</v>
      </c>
      <c r="G176" s="112"/>
      <c r="H176" s="118">
        <f t="shared" si="46"/>
        <v>0</v>
      </c>
      <c r="I176" s="112" t="e">
        <f t="shared" si="43"/>
        <v>#NUM!</v>
      </c>
      <c r="J176" s="115" t="e">
        <f t="shared" si="47"/>
        <v>#NUM!</v>
      </c>
      <c r="K176" s="115" t="e">
        <f t="shared" si="48"/>
        <v>#NUM!</v>
      </c>
      <c r="L176" s="115" t="e">
        <f t="shared" si="49"/>
        <v>#NUM!</v>
      </c>
      <c r="M176" s="124" t="e">
        <f t="shared" si="60"/>
        <v>#NUM!</v>
      </c>
      <c r="N176" s="112">
        <v>0</v>
      </c>
      <c r="O176" s="116">
        <f t="shared" si="61"/>
        <v>0</v>
      </c>
      <c r="Q176" s="112">
        <f t="shared" si="50"/>
        <v>0</v>
      </c>
      <c r="R176" s="115">
        <f t="shared" si="51"/>
        <v>0</v>
      </c>
      <c r="S176" s="115">
        <f t="shared" si="52"/>
        <v>0</v>
      </c>
      <c r="T176" s="115">
        <f t="shared" si="53"/>
        <v>0</v>
      </c>
      <c r="U176" s="21" t="e">
        <f t="shared" si="54"/>
        <v>#NUM!</v>
      </c>
      <c r="V176" s="98" t="e">
        <f t="shared" si="55"/>
        <v>#NUM!</v>
      </c>
      <c r="W176" s="115" t="e">
        <f t="shared" si="56"/>
        <v>#NUM!</v>
      </c>
      <c r="X176" s="115" t="e">
        <f t="shared" si="57"/>
        <v>#NUM!</v>
      </c>
      <c r="Y176" s="115" t="e">
        <f t="shared" si="58"/>
        <v>#NUM!</v>
      </c>
    </row>
    <row r="177" spans="1:25" x14ac:dyDescent="0.2">
      <c r="A177" s="112"/>
      <c r="B177" s="7">
        <f t="shared" si="62"/>
        <v>0</v>
      </c>
      <c r="C177" s="7" t="e">
        <f t="shared" si="44"/>
        <v>#NUM!</v>
      </c>
      <c r="D177" s="113" t="e">
        <f t="shared" si="42"/>
        <v>#NUM!</v>
      </c>
      <c r="E177" s="114">
        <f t="shared" si="59"/>
        <v>99.999999999999986</v>
      </c>
      <c r="F177" s="112">
        <f t="shared" si="45"/>
        <v>0</v>
      </c>
      <c r="G177" s="112"/>
      <c r="H177" s="118">
        <f t="shared" si="46"/>
        <v>0</v>
      </c>
      <c r="I177" s="112" t="e">
        <f t="shared" si="43"/>
        <v>#NUM!</v>
      </c>
      <c r="J177" s="115" t="e">
        <f t="shared" si="47"/>
        <v>#NUM!</v>
      </c>
      <c r="K177" s="115" t="e">
        <f t="shared" si="48"/>
        <v>#NUM!</v>
      </c>
      <c r="L177" s="115" t="e">
        <f t="shared" si="49"/>
        <v>#NUM!</v>
      </c>
      <c r="M177" s="124" t="e">
        <f t="shared" si="60"/>
        <v>#NUM!</v>
      </c>
      <c r="N177" s="112">
        <v>0</v>
      </c>
      <c r="O177" s="116">
        <f t="shared" si="61"/>
        <v>0</v>
      </c>
      <c r="Q177" s="112">
        <f t="shared" si="50"/>
        <v>0</v>
      </c>
      <c r="R177" s="115">
        <f t="shared" si="51"/>
        <v>0</v>
      </c>
      <c r="S177" s="115">
        <f t="shared" si="52"/>
        <v>0</v>
      </c>
      <c r="T177" s="115">
        <f t="shared" si="53"/>
        <v>0</v>
      </c>
      <c r="U177" s="21" t="e">
        <f t="shared" si="54"/>
        <v>#NUM!</v>
      </c>
      <c r="V177" s="98" t="e">
        <f t="shared" si="55"/>
        <v>#NUM!</v>
      </c>
      <c r="W177" s="115" t="e">
        <f t="shared" si="56"/>
        <v>#NUM!</v>
      </c>
      <c r="X177" s="115" t="e">
        <f t="shared" si="57"/>
        <v>#NUM!</v>
      </c>
      <c r="Y177" s="115" t="e">
        <f t="shared" si="58"/>
        <v>#NUM!</v>
      </c>
    </row>
    <row r="178" spans="1:25" x14ac:dyDescent="0.2">
      <c r="A178" s="112"/>
      <c r="B178" s="7">
        <f t="shared" si="62"/>
        <v>0</v>
      </c>
      <c r="C178" s="7" t="e">
        <f t="shared" si="44"/>
        <v>#NUM!</v>
      </c>
      <c r="D178" s="113" t="e">
        <f t="shared" si="42"/>
        <v>#NUM!</v>
      </c>
      <c r="E178" s="114">
        <f t="shared" si="59"/>
        <v>99.999999999999986</v>
      </c>
      <c r="F178" s="112">
        <f t="shared" si="45"/>
        <v>0</v>
      </c>
      <c r="G178" s="112"/>
      <c r="H178" s="118">
        <f t="shared" si="46"/>
        <v>0</v>
      </c>
      <c r="I178" s="112" t="e">
        <f t="shared" si="43"/>
        <v>#NUM!</v>
      </c>
      <c r="J178" s="115" t="e">
        <f t="shared" si="47"/>
        <v>#NUM!</v>
      </c>
      <c r="K178" s="115" t="e">
        <f t="shared" si="48"/>
        <v>#NUM!</v>
      </c>
      <c r="L178" s="115" t="e">
        <f t="shared" si="49"/>
        <v>#NUM!</v>
      </c>
      <c r="M178" s="124" t="e">
        <f t="shared" si="60"/>
        <v>#NUM!</v>
      </c>
      <c r="N178" s="112">
        <v>0</v>
      </c>
      <c r="O178" s="116">
        <f t="shared" si="61"/>
        <v>0</v>
      </c>
      <c r="Q178" s="112">
        <f t="shared" si="50"/>
        <v>0</v>
      </c>
      <c r="R178" s="115">
        <f t="shared" si="51"/>
        <v>0</v>
      </c>
      <c r="S178" s="115">
        <f t="shared" si="52"/>
        <v>0</v>
      </c>
      <c r="T178" s="115">
        <f t="shared" si="53"/>
        <v>0</v>
      </c>
      <c r="U178" s="21" t="e">
        <f t="shared" si="54"/>
        <v>#NUM!</v>
      </c>
      <c r="V178" s="98" t="e">
        <f t="shared" si="55"/>
        <v>#NUM!</v>
      </c>
      <c r="W178" s="115" t="e">
        <f t="shared" si="56"/>
        <v>#NUM!</v>
      </c>
      <c r="X178" s="115" t="e">
        <f t="shared" si="57"/>
        <v>#NUM!</v>
      </c>
      <c r="Y178" s="115" t="e">
        <f t="shared" si="58"/>
        <v>#NUM!</v>
      </c>
    </row>
    <row r="179" spans="1:25" x14ac:dyDescent="0.2">
      <c r="A179" s="112"/>
      <c r="B179" s="7">
        <f t="shared" si="62"/>
        <v>0</v>
      </c>
      <c r="C179" s="7" t="e">
        <f t="shared" si="44"/>
        <v>#NUM!</v>
      </c>
      <c r="D179" s="113" t="e">
        <f t="shared" ref="D179:D242" si="63">(C178+C179)/2</f>
        <v>#NUM!</v>
      </c>
      <c r="E179" s="114">
        <f t="shared" si="59"/>
        <v>99.999999999999986</v>
      </c>
      <c r="F179" s="112">
        <f t="shared" si="45"/>
        <v>0</v>
      </c>
      <c r="G179" s="112"/>
      <c r="H179" s="118">
        <f t="shared" si="46"/>
        <v>0</v>
      </c>
      <c r="I179" s="112" t="e">
        <f t="shared" si="43"/>
        <v>#NUM!</v>
      </c>
      <c r="J179" s="115" t="e">
        <f t="shared" si="47"/>
        <v>#NUM!</v>
      </c>
      <c r="K179" s="115" t="e">
        <f t="shared" si="48"/>
        <v>#NUM!</v>
      </c>
      <c r="L179" s="115" t="e">
        <f t="shared" si="49"/>
        <v>#NUM!</v>
      </c>
      <c r="M179" s="124" t="e">
        <f t="shared" si="60"/>
        <v>#NUM!</v>
      </c>
      <c r="N179" s="112">
        <v>0</v>
      </c>
      <c r="O179" s="116">
        <f t="shared" si="61"/>
        <v>0</v>
      </c>
      <c r="Q179" s="112">
        <f t="shared" si="50"/>
        <v>0</v>
      </c>
      <c r="R179" s="115">
        <f t="shared" si="51"/>
        <v>0</v>
      </c>
      <c r="S179" s="115">
        <f t="shared" si="52"/>
        <v>0</v>
      </c>
      <c r="T179" s="115">
        <f t="shared" si="53"/>
        <v>0</v>
      </c>
      <c r="U179" s="21" t="e">
        <f t="shared" si="54"/>
        <v>#NUM!</v>
      </c>
      <c r="V179" s="98" t="e">
        <f t="shared" si="55"/>
        <v>#NUM!</v>
      </c>
      <c r="W179" s="115" t="e">
        <f t="shared" si="56"/>
        <v>#NUM!</v>
      </c>
      <c r="X179" s="115" t="e">
        <f t="shared" si="57"/>
        <v>#NUM!</v>
      </c>
      <c r="Y179" s="115" t="e">
        <f t="shared" si="58"/>
        <v>#NUM!</v>
      </c>
    </row>
    <row r="180" spans="1:25" x14ac:dyDescent="0.2">
      <c r="A180" s="112"/>
      <c r="B180" s="7">
        <f t="shared" si="62"/>
        <v>0</v>
      </c>
      <c r="C180" s="7" t="e">
        <f t="shared" si="44"/>
        <v>#NUM!</v>
      </c>
      <c r="D180" s="113" t="e">
        <f t="shared" si="63"/>
        <v>#NUM!</v>
      </c>
      <c r="E180" s="114">
        <f t="shared" si="59"/>
        <v>99.999999999999986</v>
      </c>
      <c r="F180" s="112">
        <f t="shared" si="45"/>
        <v>0</v>
      </c>
      <c r="G180" s="112"/>
      <c r="H180" s="118">
        <f t="shared" si="46"/>
        <v>0</v>
      </c>
      <c r="I180" s="112" t="e">
        <f t="shared" si="43"/>
        <v>#NUM!</v>
      </c>
      <c r="J180" s="115" t="e">
        <f t="shared" si="47"/>
        <v>#NUM!</v>
      </c>
      <c r="K180" s="115" t="e">
        <f t="shared" si="48"/>
        <v>#NUM!</v>
      </c>
      <c r="L180" s="115" t="e">
        <f t="shared" si="49"/>
        <v>#NUM!</v>
      </c>
      <c r="M180" s="124" t="e">
        <f t="shared" si="60"/>
        <v>#NUM!</v>
      </c>
      <c r="N180" s="112">
        <v>0</v>
      </c>
      <c r="O180" s="116">
        <f t="shared" si="61"/>
        <v>0</v>
      </c>
      <c r="Q180" s="112">
        <f t="shared" si="50"/>
        <v>0</v>
      </c>
      <c r="R180" s="115">
        <f t="shared" si="51"/>
        <v>0</v>
      </c>
      <c r="S180" s="115">
        <f t="shared" si="52"/>
        <v>0</v>
      </c>
      <c r="T180" s="115">
        <f t="shared" si="53"/>
        <v>0</v>
      </c>
      <c r="U180" s="21" t="e">
        <f t="shared" si="54"/>
        <v>#NUM!</v>
      </c>
      <c r="V180" s="98" t="e">
        <f t="shared" si="55"/>
        <v>#NUM!</v>
      </c>
      <c r="W180" s="115" t="e">
        <f t="shared" si="56"/>
        <v>#NUM!</v>
      </c>
      <c r="X180" s="115" t="e">
        <f t="shared" si="57"/>
        <v>#NUM!</v>
      </c>
      <c r="Y180" s="115" t="e">
        <f t="shared" si="58"/>
        <v>#NUM!</v>
      </c>
    </row>
    <row r="181" spans="1:25" x14ac:dyDescent="0.2">
      <c r="A181" s="112"/>
      <c r="B181" s="7">
        <f t="shared" si="62"/>
        <v>0</v>
      </c>
      <c r="C181" s="7" t="e">
        <f t="shared" si="44"/>
        <v>#NUM!</v>
      </c>
      <c r="D181" s="113" t="e">
        <f t="shared" si="63"/>
        <v>#NUM!</v>
      </c>
      <c r="E181" s="114">
        <f t="shared" si="59"/>
        <v>99.999999999999986</v>
      </c>
      <c r="F181" s="112">
        <f t="shared" si="45"/>
        <v>0</v>
      </c>
      <c r="G181" s="112"/>
      <c r="H181" s="118">
        <f t="shared" si="46"/>
        <v>0</v>
      </c>
      <c r="I181" s="112" t="e">
        <f t="shared" si="43"/>
        <v>#NUM!</v>
      </c>
      <c r="J181" s="115" t="e">
        <f t="shared" si="47"/>
        <v>#NUM!</v>
      </c>
      <c r="K181" s="115" t="e">
        <f t="shared" si="48"/>
        <v>#NUM!</v>
      </c>
      <c r="L181" s="115" t="e">
        <f t="shared" si="49"/>
        <v>#NUM!</v>
      </c>
      <c r="M181" s="124" t="e">
        <f t="shared" si="60"/>
        <v>#NUM!</v>
      </c>
      <c r="N181" s="112">
        <v>0</v>
      </c>
      <c r="O181" s="116">
        <f t="shared" si="61"/>
        <v>0</v>
      </c>
      <c r="Q181" s="112">
        <f t="shared" si="50"/>
        <v>0</v>
      </c>
      <c r="R181" s="115">
        <f t="shared" si="51"/>
        <v>0</v>
      </c>
      <c r="S181" s="115">
        <f t="shared" si="52"/>
        <v>0</v>
      </c>
      <c r="T181" s="115">
        <f t="shared" si="53"/>
        <v>0</v>
      </c>
      <c r="U181" s="21" t="e">
        <f t="shared" si="54"/>
        <v>#NUM!</v>
      </c>
      <c r="V181" s="98" t="e">
        <f t="shared" si="55"/>
        <v>#NUM!</v>
      </c>
      <c r="W181" s="115" t="e">
        <f t="shared" si="56"/>
        <v>#NUM!</v>
      </c>
      <c r="X181" s="115" t="e">
        <f t="shared" si="57"/>
        <v>#NUM!</v>
      </c>
      <c r="Y181" s="115" t="e">
        <f t="shared" si="58"/>
        <v>#NUM!</v>
      </c>
    </row>
    <row r="182" spans="1:25" x14ac:dyDescent="0.2">
      <c r="A182" s="112"/>
      <c r="B182" s="7">
        <f t="shared" si="62"/>
        <v>0</v>
      </c>
      <c r="C182" s="7" t="e">
        <f t="shared" si="44"/>
        <v>#NUM!</v>
      </c>
      <c r="D182" s="113" t="e">
        <f t="shared" si="63"/>
        <v>#NUM!</v>
      </c>
      <c r="E182" s="114">
        <f t="shared" si="59"/>
        <v>99.999999999999986</v>
      </c>
      <c r="F182" s="112">
        <f t="shared" si="45"/>
        <v>0</v>
      </c>
      <c r="G182" s="112"/>
      <c r="H182" s="118">
        <f t="shared" si="46"/>
        <v>0</v>
      </c>
      <c r="I182" s="112" t="e">
        <f t="shared" si="43"/>
        <v>#NUM!</v>
      </c>
      <c r="J182" s="115" t="e">
        <f t="shared" si="47"/>
        <v>#NUM!</v>
      </c>
      <c r="K182" s="115" t="e">
        <f t="shared" si="48"/>
        <v>#NUM!</v>
      </c>
      <c r="L182" s="115" t="e">
        <f t="shared" si="49"/>
        <v>#NUM!</v>
      </c>
      <c r="M182" s="124" t="e">
        <f t="shared" si="60"/>
        <v>#NUM!</v>
      </c>
      <c r="N182" s="112">
        <v>0</v>
      </c>
      <c r="O182" s="116">
        <f t="shared" si="61"/>
        <v>0</v>
      </c>
      <c r="Q182" s="112">
        <f t="shared" si="50"/>
        <v>0</v>
      </c>
      <c r="R182" s="115">
        <f t="shared" si="51"/>
        <v>0</v>
      </c>
      <c r="S182" s="115">
        <f t="shared" si="52"/>
        <v>0</v>
      </c>
      <c r="T182" s="115">
        <f t="shared" si="53"/>
        <v>0</v>
      </c>
      <c r="U182" s="21" t="e">
        <f t="shared" si="54"/>
        <v>#NUM!</v>
      </c>
      <c r="V182" s="98" t="e">
        <f t="shared" si="55"/>
        <v>#NUM!</v>
      </c>
      <c r="W182" s="115" t="e">
        <f t="shared" si="56"/>
        <v>#NUM!</v>
      </c>
      <c r="X182" s="115" t="e">
        <f t="shared" si="57"/>
        <v>#NUM!</v>
      </c>
      <c r="Y182" s="115" t="e">
        <f t="shared" si="58"/>
        <v>#NUM!</v>
      </c>
    </row>
    <row r="183" spans="1:25" x14ac:dyDescent="0.2">
      <c r="A183" s="112"/>
      <c r="B183" s="7">
        <f t="shared" si="62"/>
        <v>0</v>
      </c>
      <c r="C183" s="7" t="e">
        <f t="shared" si="44"/>
        <v>#NUM!</v>
      </c>
      <c r="D183" s="113" t="e">
        <f t="shared" si="63"/>
        <v>#NUM!</v>
      </c>
      <c r="E183" s="114">
        <f t="shared" si="59"/>
        <v>99.999999999999986</v>
      </c>
      <c r="F183" s="112">
        <f t="shared" si="45"/>
        <v>0</v>
      </c>
      <c r="G183" s="112"/>
      <c r="H183" s="118">
        <f t="shared" si="46"/>
        <v>0</v>
      </c>
      <c r="I183" s="112" t="e">
        <f t="shared" si="43"/>
        <v>#NUM!</v>
      </c>
      <c r="J183" s="115" t="e">
        <f t="shared" si="47"/>
        <v>#NUM!</v>
      </c>
      <c r="K183" s="115" t="e">
        <f t="shared" si="48"/>
        <v>#NUM!</v>
      </c>
      <c r="L183" s="115" t="e">
        <f t="shared" si="49"/>
        <v>#NUM!</v>
      </c>
      <c r="M183" s="124" t="e">
        <f t="shared" si="60"/>
        <v>#NUM!</v>
      </c>
      <c r="N183" s="112">
        <v>0</v>
      </c>
      <c r="O183" s="116">
        <f t="shared" si="61"/>
        <v>0</v>
      </c>
      <c r="Q183" s="112">
        <f t="shared" si="50"/>
        <v>0</v>
      </c>
      <c r="R183" s="115">
        <f t="shared" si="51"/>
        <v>0</v>
      </c>
      <c r="S183" s="115">
        <f t="shared" si="52"/>
        <v>0</v>
      </c>
      <c r="T183" s="115">
        <f t="shared" si="53"/>
        <v>0</v>
      </c>
      <c r="U183" s="21" t="e">
        <f t="shared" si="54"/>
        <v>#NUM!</v>
      </c>
      <c r="V183" s="98" t="e">
        <f t="shared" si="55"/>
        <v>#NUM!</v>
      </c>
      <c r="W183" s="115" t="e">
        <f t="shared" si="56"/>
        <v>#NUM!</v>
      </c>
      <c r="X183" s="115" t="e">
        <f t="shared" si="57"/>
        <v>#NUM!</v>
      </c>
      <c r="Y183" s="115" t="e">
        <f t="shared" si="58"/>
        <v>#NUM!</v>
      </c>
    </row>
    <row r="184" spans="1:25" x14ac:dyDescent="0.2">
      <c r="A184" s="112"/>
      <c r="B184" s="7">
        <f t="shared" si="62"/>
        <v>0</v>
      </c>
      <c r="C184" s="7" t="e">
        <f t="shared" si="44"/>
        <v>#NUM!</v>
      </c>
      <c r="D184" s="113" t="e">
        <f t="shared" si="63"/>
        <v>#NUM!</v>
      </c>
      <c r="E184" s="114">
        <f t="shared" si="59"/>
        <v>99.999999999999986</v>
      </c>
      <c r="F184" s="112">
        <f t="shared" si="45"/>
        <v>0</v>
      </c>
      <c r="G184" s="112"/>
      <c r="H184" s="118">
        <f t="shared" si="46"/>
        <v>0</v>
      </c>
      <c r="I184" s="112" t="e">
        <f t="shared" si="43"/>
        <v>#NUM!</v>
      </c>
      <c r="J184" s="115" t="e">
        <f t="shared" si="47"/>
        <v>#NUM!</v>
      </c>
      <c r="K184" s="115" t="e">
        <f t="shared" si="48"/>
        <v>#NUM!</v>
      </c>
      <c r="L184" s="115" t="e">
        <f t="shared" si="49"/>
        <v>#NUM!</v>
      </c>
      <c r="M184" s="124" t="e">
        <f t="shared" si="60"/>
        <v>#NUM!</v>
      </c>
      <c r="N184" s="112">
        <v>0</v>
      </c>
      <c r="O184" s="116">
        <f t="shared" si="61"/>
        <v>0</v>
      </c>
      <c r="Q184" s="112">
        <f t="shared" si="50"/>
        <v>0</v>
      </c>
      <c r="R184" s="115">
        <f t="shared" si="51"/>
        <v>0</v>
      </c>
      <c r="S184" s="115">
        <f t="shared" si="52"/>
        <v>0</v>
      </c>
      <c r="T184" s="115">
        <f t="shared" si="53"/>
        <v>0</v>
      </c>
      <c r="U184" s="21" t="e">
        <f t="shared" si="54"/>
        <v>#NUM!</v>
      </c>
      <c r="V184" s="98" t="e">
        <f t="shared" si="55"/>
        <v>#NUM!</v>
      </c>
      <c r="W184" s="115" t="e">
        <f t="shared" si="56"/>
        <v>#NUM!</v>
      </c>
      <c r="X184" s="115" t="e">
        <f t="shared" si="57"/>
        <v>#NUM!</v>
      </c>
      <c r="Y184" s="115" t="e">
        <f t="shared" si="58"/>
        <v>#NUM!</v>
      </c>
    </row>
    <row r="185" spans="1:25" x14ac:dyDescent="0.2">
      <c r="A185" s="112"/>
      <c r="B185" s="7">
        <f t="shared" si="62"/>
        <v>0</v>
      </c>
      <c r="C185" s="7" t="e">
        <f t="shared" si="44"/>
        <v>#NUM!</v>
      </c>
      <c r="D185" s="113" t="e">
        <f t="shared" si="63"/>
        <v>#NUM!</v>
      </c>
      <c r="E185" s="114">
        <f t="shared" si="59"/>
        <v>99.999999999999986</v>
      </c>
      <c r="F185" s="112">
        <f t="shared" si="45"/>
        <v>0</v>
      </c>
      <c r="G185" s="112"/>
      <c r="H185" s="118">
        <f t="shared" si="46"/>
        <v>0</v>
      </c>
      <c r="I185" s="112" t="e">
        <f t="shared" si="43"/>
        <v>#NUM!</v>
      </c>
      <c r="J185" s="115" t="e">
        <f t="shared" si="47"/>
        <v>#NUM!</v>
      </c>
      <c r="K185" s="115" t="e">
        <f t="shared" si="48"/>
        <v>#NUM!</v>
      </c>
      <c r="L185" s="115" t="e">
        <f t="shared" si="49"/>
        <v>#NUM!</v>
      </c>
      <c r="M185" s="124" t="e">
        <f t="shared" si="60"/>
        <v>#NUM!</v>
      </c>
      <c r="N185" s="112">
        <v>0</v>
      </c>
      <c r="O185" s="116">
        <f t="shared" si="61"/>
        <v>0</v>
      </c>
      <c r="Q185" s="112">
        <f t="shared" si="50"/>
        <v>0</v>
      </c>
      <c r="R185" s="115">
        <f t="shared" si="51"/>
        <v>0</v>
      </c>
      <c r="S185" s="115">
        <f t="shared" si="52"/>
        <v>0</v>
      </c>
      <c r="T185" s="115">
        <f t="shared" si="53"/>
        <v>0</v>
      </c>
      <c r="U185" s="21" t="e">
        <f t="shared" si="54"/>
        <v>#NUM!</v>
      </c>
      <c r="V185" s="98" t="e">
        <f t="shared" si="55"/>
        <v>#NUM!</v>
      </c>
      <c r="W185" s="115" t="e">
        <f t="shared" si="56"/>
        <v>#NUM!</v>
      </c>
      <c r="X185" s="115" t="e">
        <f t="shared" si="57"/>
        <v>#NUM!</v>
      </c>
      <c r="Y185" s="115" t="e">
        <f t="shared" si="58"/>
        <v>#NUM!</v>
      </c>
    </row>
    <row r="186" spans="1:25" x14ac:dyDescent="0.2">
      <c r="A186" s="112"/>
      <c r="B186" s="7">
        <f t="shared" si="62"/>
        <v>0</v>
      </c>
      <c r="C186" s="7" t="e">
        <f t="shared" si="44"/>
        <v>#NUM!</v>
      </c>
      <c r="D186" s="113" t="e">
        <f t="shared" si="63"/>
        <v>#NUM!</v>
      </c>
      <c r="E186" s="114">
        <f t="shared" si="59"/>
        <v>99.999999999999986</v>
      </c>
      <c r="F186" s="112">
        <f t="shared" si="45"/>
        <v>0</v>
      </c>
      <c r="G186" s="112"/>
      <c r="H186" s="118">
        <f t="shared" si="46"/>
        <v>0</v>
      </c>
      <c r="I186" s="112" t="e">
        <f t="shared" si="43"/>
        <v>#NUM!</v>
      </c>
      <c r="J186" s="115" t="e">
        <f t="shared" si="47"/>
        <v>#NUM!</v>
      </c>
      <c r="K186" s="115" t="e">
        <f t="shared" si="48"/>
        <v>#NUM!</v>
      </c>
      <c r="L186" s="115" t="e">
        <f t="shared" si="49"/>
        <v>#NUM!</v>
      </c>
      <c r="M186" s="124" t="e">
        <f t="shared" si="60"/>
        <v>#NUM!</v>
      </c>
      <c r="N186" s="112">
        <v>0</v>
      </c>
      <c r="O186" s="116">
        <f t="shared" si="61"/>
        <v>0</v>
      </c>
      <c r="Q186" s="112">
        <f t="shared" si="50"/>
        <v>0</v>
      </c>
      <c r="R186" s="115">
        <f t="shared" si="51"/>
        <v>0</v>
      </c>
      <c r="S186" s="115">
        <f t="shared" si="52"/>
        <v>0</v>
      </c>
      <c r="T186" s="115">
        <f t="shared" si="53"/>
        <v>0</v>
      </c>
      <c r="U186" s="21" t="e">
        <f t="shared" si="54"/>
        <v>#NUM!</v>
      </c>
      <c r="V186" s="98" t="e">
        <f t="shared" si="55"/>
        <v>#NUM!</v>
      </c>
      <c r="W186" s="115" t="e">
        <f t="shared" si="56"/>
        <v>#NUM!</v>
      </c>
      <c r="X186" s="115" t="e">
        <f t="shared" si="57"/>
        <v>#NUM!</v>
      </c>
      <c r="Y186" s="115" t="e">
        <f t="shared" si="58"/>
        <v>#NUM!</v>
      </c>
    </row>
    <row r="187" spans="1:25" x14ac:dyDescent="0.2">
      <c r="A187" s="112"/>
      <c r="B187" s="7">
        <f t="shared" si="62"/>
        <v>0</v>
      </c>
      <c r="C187" s="7" t="e">
        <f t="shared" si="44"/>
        <v>#NUM!</v>
      </c>
      <c r="D187" s="113" t="e">
        <f t="shared" si="63"/>
        <v>#NUM!</v>
      </c>
      <c r="E187" s="114">
        <f t="shared" si="59"/>
        <v>99.999999999999986</v>
      </c>
      <c r="F187" s="112">
        <f t="shared" si="45"/>
        <v>0</v>
      </c>
      <c r="G187" s="112"/>
      <c r="H187" s="118">
        <f t="shared" si="46"/>
        <v>0</v>
      </c>
      <c r="I187" s="112" t="e">
        <f t="shared" si="43"/>
        <v>#NUM!</v>
      </c>
      <c r="J187" s="115" t="e">
        <f t="shared" si="47"/>
        <v>#NUM!</v>
      </c>
      <c r="K187" s="115" t="e">
        <f t="shared" si="48"/>
        <v>#NUM!</v>
      </c>
      <c r="L187" s="115" t="e">
        <f t="shared" si="49"/>
        <v>#NUM!</v>
      </c>
      <c r="M187" s="124" t="e">
        <f t="shared" si="60"/>
        <v>#NUM!</v>
      </c>
      <c r="N187" s="112">
        <v>0</v>
      </c>
      <c r="O187" s="116">
        <f t="shared" si="61"/>
        <v>0</v>
      </c>
      <c r="Q187" s="112">
        <f t="shared" si="50"/>
        <v>0</v>
      </c>
      <c r="R187" s="115">
        <f t="shared" si="51"/>
        <v>0</v>
      </c>
      <c r="S187" s="115">
        <f t="shared" si="52"/>
        <v>0</v>
      </c>
      <c r="T187" s="115">
        <f t="shared" si="53"/>
        <v>0</v>
      </c>
      <c r="U187" s="21" t="e">
        <f t="shared" si="54"/>
        <v>#NUM!</v>
      </c>
      <c r="V187" s="98" t="e">
        <f t="shared" si="55"/>
        <v>#NUM!</v>
      </c>
      <c r="W187" s="115" t="e">
        <f t="shared" si="56"/>
        <v>#NUM!</v>
      </c>
      <c r="X187" s="115" t="e">
        <f t="shared" si="57"/>
        <v>#NUM!</v>
      </c>
      <c r="Y187" s="115" t="e">
        <f t="shared" si="58"/>
        <v>#NUM!</v>
      </c>
    </row>
    <row r="188" spans="1:25" x14ac:dyDescent="0.2">
      <c r="A188" s="112"/>
      <c r="B188" s="7">
        <f t="shared" si="62"/>
        <v>0</v>
      </c>
      <c r="C188" s="7" t="e">
        <f t="shared" si="44"/>
        <v>#NUM!</v>
      </c>
      <c r="D188" s="113" t="e">
        <f t="shared" si="63"/>
        <v>#NUM!</v>
      </c>
      <c r="E188" s="114">
        <f t="shared" si="59"/>
        <v>99.999999999999986</v>
      </c>
      <c r="F188" s="112">
        <f t="shared" si="45"/>
        <v>0</v>
      </c>
      <c r="G188" s="112"/>
      <c r="H188" s="118">
        <f t="shared" si="46"/>
        <v>0</v>
      </c>
      <c r="I188" s="112" t="e">
        <f t="shared" si="43"/>
        <v>#NUM!</v>
      </c>
      <c r="J188" s="115" t="e">
        <f t="shared" si="47"/>
        <v>#NUM!</v>
      </c>
      <c r="K188" s="115" t="e">
        <f t="shared" si="48"/>
        <v>#NUM!</v>
      </c>
      <c r="L188" s="115" t="e">
        <f t="shared" si="49"/>
        <v>#NUM!</v>
      </c>
      <c r="M188" s="124" t="e">
        <f t="shared" si="60"/>
        <v>#NUM!</v>
      </c>
      <c r="N188" s="112">
        <v>0</v>
      </c>
      <c r="O188" s="116">
        <f t="shared" si="61"/>
        <v>0</v>
      </c>
      <c r="Q188" s="112">
        <f t="shared" si="50"/>
        <v>0</v>
      </c>
      <c r="R188" s="115">
        <f t="shared" si="51"/>
        <v>0</v>
      </c>
      <c r="S188" s="115">
        <f t="shared" si="52"/>
        <v>0</v>
      </c>
      <c r="T188" s="115">
        <f t="shared" si="53"/>
        <v>0</v>
      </c>
      <c r="U188" s="21" t="e">
        <f t="shared" si="54"/>
        <v>#NUM!</v>
      </c>
      <c r="V188" s="98" t="e">
        <f t="shared" si="55"/>
        <v>#NUM!</v>
      </c>
      <c r="W188" s="115" t="e">
        <f t="shared" si="56"/>
        <v>#NUM!</v>
      </c>
      <c r="X188" s="115" t="e">
        <f t="shared" si="57"/>
        <v>#NUM!</v>
      </c>
      <c r="Y188" s="115" t="e">
        <f t="shared" si="58"/>
        <v>#NUM!</v>
      </c>
    </row>
    <row r="189" spans="1:25" x14ac:dyDescent="0.2">
      <c r="A189" s="112"/>
      <c r="B189" s="7">
        <f t="shared" si="62"/>
        <v>0</v>
      </c>
      <c r="C189" s="7" t="e">
        <f t="shared" si="44"/>
        <v>#NUM!</v>
      </c>
      <c r="D189" s="113" t="e">
        <f t="shared" si="63"/>
        <v>#NUM!</v>
      </c>
      <c r="E189" s="114">
        <f t="shared" si="59"/>
        <v>99.999999999999986</v>
      </c>
      <c r="F189" s="112">
        <f t="shared" si="45"/>
        <v>0</v>
      </c>
      <c r="G189" s="112"/>
      <c r="H189" s="118">
        <f t="shared" si="46"/>
        <v>0</v>
      </c>
      <c r="I189" s="112" t="e">
        <f t="shared" si="43"/>
        <v>#NUM!</v>
      </c>
      <c r="J189" s="115" t="e">
        <f t="shared" si="47"/>
        <v>#NUM!</v>
      </c>
      <c r="K189" s="115" t="e">
        <f t="shared" si="48"/>
        <v>#NUM!</v>
      </c>
      <c r="L189" s="115" t="e">
        <f t="shared" si="49"/>
        <v>#NUM!</v>
      </c>
      <c r="M189" s="124" t="e">
        <f t="shared" si="60"/>
        <v>#NUM!</v>
      </c>
      <c r="N189" s="112">
        <v>0</v>
      </c>
      <c r="O189" s="116">
        <f t="shared" si="61"/>
        <v>0</v>
      </c>
      <c r="Q189" s="112">
        <f t="shared" si="50"/>
        <v>0</v>
      </c>
      <c r="R189" s="115">
        <f t="shared" si="51"/>
        <v>0</v>
      </c>
      <c r="S189" s="115">
        <f t="shared" si="52"/>
        <v>0</v>
      </c>
      <c r="T189" s="115">
        <f t="shared" si="53"/>
        <v>0</v>
      </c>
      <c r="U189" s="21" t="e">
        <f t="shared" si="54"/>
        <v>#NUM!</v>
      </c>
      <c r="V189" s="98" t="e">
        <f t="shared" si="55"/>
        <v>#NUM!</v>
      </c>
      <c r="W189" s="115" t="e">
        <f t="shared" si="56"/>
        <v>#NUM!</v>
      </c>
      <c r="X189" s="115" t="e">
        <f t="shared" si="57"/>
        <v>#NUM!</v>
      </c>
      <c r="Y189" s="115" t="e">
        <f t="shared" si="58"/>
        <v>#NUM!</v>
      </c>
    </row>
    <row r="190" spans="1:25" x14ac:dyDescent="0.2">
      <c r="A190" s="112"/>
      <c r="B190" s="7">
        <f t="shared" si="62"/>
        <v>0</v>
      </c>
      <c r="C190" s="7" t="e">
        <f t="shared" si="44"/>
        <v>#NUM!</v>
      </c>
      <c r="D190" s="113" t="e">
        <f t="shared" si="63"/>
        <v>#NUM!</v>
      </c>
      <c r="E190" s="114">
        <f t="shared" si="59"/>
        <v>99.999999999999986</v>
      </c>
      <c r="F190" s="112">
        <f t="shared" si="45"/>
        <v>0</v>
      </c>
      <c r="G190" s="112"/>
      <c r="H190" s="118">
        <f t="shared" si="46"/>
        <v>0</v>
      </c>
      <c r="I190" s="112" t="e">
        <f t="shared" si="43"/>
        <v>#NUM!</v>
      </c>
      <c r="J190" s="115" t="e">
        <f t="shared" si="47"/>
        <v>#NUM!</v>
      </c>
      <c r="K190" s="115" t="e">
        <f t="shared" si="48"/>
        <v>#NUM!</v>
      </c>
      <c r="L190" s="115" t="e">
        <f t="shared" si="49"/>
        <v>#NUM!</v>
      </c>
      <c r="M190" s="124" t="e">
        <f t="shared" si="60"/>
        <v>#NUM!</v>
      </c>
      <c r="N190" s="112">
        <v>0</v>
      </c>
      <c r="O190" s="116">
        <f t="shared" si="61"/>
        <v>0</v>
      </c>
      <c r="Q190" s="112">
        <f t="shared" si="50"/>
        <v>0</v>
      </c>
      <c r="R190" s="115">
        <f t="shared" si="51"/>
        <v>0</v>
      </c>
      <c r="S190" s="115">
        <f t="shared" si="52"/>
        <v>0</v>
      </c>
      <c r="T190" s="115">
        <f t="shared" si="53"/>
        <v>0</v>
      </c>
      <c r="U190" s="21" t="e">
        <f t="shared" si="54"/>
        <v>#NUM!</v>
      </c>
      <c r="V190" s="98" t="e">
        <f t="shared" si="55"/>
        <v>#NUM!</v>
      </c>
      <c r="W190" s="115" t="e">
        <f t="shared" si="56"/>
        <v>#NUM!</v>
      </c>
      <c r="X190" s="115" t="e">
        <f t="shared" si="57"/>
        <v>#NUM!</v>
      </c>
      <c r="Y190" s="115" t="e">
        <f t="shared" si="58"/>
        <v>#NUM!</v>
      </c>
    </row>
    <row r="191" spans="1:25" x14ac:dyDescent="0.2">
      <c r="A191" s="112"/>
      <c r="B191" s="7">
        <f t="shared" si="62"/>
        <v>0</v>
      </c>
      <c r="C191" s="7" t="e">
        <f t="shared" si="44"/>
        <v>#NUM!</v>
      </c>
      <c r="D191" s="113" t="e">
        <f t="shared" si="63"/>
        <v>#NUM!</v>
      </c>
      <c r="E191" s="114">
        <f t="shared" si="59"/>
        <v>99.999999999999986</v>
      </c>
      <c r="F191" s="112">
        <f t="shared" si="45"/>
        <v>0</v>
      </c>
      <c r="G191" s="112"/>
      <c r="H191" s="118">
        <f t="shared" si="46"/>
        <v>0</v>
      </c>
      <c r="I191" s="112" t="e">
        <f t="shared" si="43"/>
        <v>#NUM!</v>
      </c>
      <c r="J191" s="115" t="e">
        <f t="shared" si="47"/>
        <v>#NUM!</v>
      </c>
      <c r="K191" s="115" t="e">
        <f t="shared" si="48"/>
        <v>#NUM!</v>
      </c>
      <c r="L191" s="115" t="e">
        <f t="shared" si="49"/>
        <v>#NUM!</v>
      </c>
      <c r="M191" s="124" t="e">
        <f t="shared" si="60"/>
        <v>#NUM!</v>
      </c>
      <c r="N191" s="112">
        <v>0</v>
      </c>
      <c r="O191" s="116">
        <f t="shared" si="61"/>
        <v>0</v>
      </c>
      <c r="Q191" s="112">
        <f t="shared" si="50"/>
        <v>0</v>
      </c>
      <c r="R191" s="115">
        <f t="shared" si="51"/>
        <v>0</v>
      </c>
      <c r="S191" s="115">
        <f t="shared" si="52"/>
        <v>0</v>
      </c>
      <c r="T191" s="115">
        <f t="shared" si="53"/>
        <v>0</v>
      </c>
      <c r="U191" s="21" t="e">
        <f t="shared" si="54"/>
        <v>#NUM!</v>
      </c>
      <c r="V191" s="98" t="e">
        <f t="shared" si="55"/>
        <v>#NUM!</v>
      </c>
      <c r="W191" s="115" t="e">
        <f t="shared" si="56"/>
        <v>#NUM!</v>
      </c>
      <c r="X191" s="115" t="e">
        <f t="shared" si="57"/>
        <v>#NUM!</v>
      </c>
      <c r="Y191" s="115" t="e">
        <f t="shared" si="58"/>
        <v>#NUM!</v>
      </c>
    </row>
    <row r="192" spans="1:25" x14ac:dyDescent="0.2">
      <c r="A192" s="112"/>
      <c r="B192" s="7">
        <f t="shared" si="62"/>
        <v>0</v>
      </c>
      <c r="C192" s="7" t="e">
        <f t="shared" si="44"/>
        <v>#NUM!</v>
      </c>
      <c r="D192" s="113" t="e">
        <f t="shared" si="63"/>
        <v>#NUM!</v>
      </c>
      <c r="E192" s="114">
        <f t="shared" si="59"/>
        <v>99.999999999999986</v>
      </c>
      <c r="F192" s="112">
        <f t="shared" si="45"/>
        <v>0</v>
      </c>
      <c r="G192" s="112"/>
      <c r="H192" s="118">
        <f t="shared" si="46"/>
        <v>0</v>
      </c>
      <c r="I192" s="112" t="e">
        <f t="shared" si="43"/>
        <v>#NUM!</v>
      </c>
      <c r="J192" s="115" t="e">
        <f t="shared" si="47"/>
        <v>#NUM!</v>
      </c>
      <c r="K192" s="115" t="e">
        <f t="shared" si="48"/>
        <v>#NUM!</v>
      </c>
      <c r="L192" s="115" t="e">
        <f t="shared" si="49"/>
        <v>#NUM!</v>
      </c>
      <c r="M192" s="124" t="e">
        <f t="shared" si="60"/>
        <v>#NUM!</v>
      </c>
      <c r="N192" s="112">
        <v>0</v>
      </c>
      <c r="O192" s="116">
        <f t="shared" si="61"/>
        <v>0</v>
      </c>
      <c r="Q192" s="112">
        <f t="shared" si="50"/>
        <v>0</v>
      </c>
      <c r="R192" s="115">
        <f t="shared" si="51"/>
        <v>0</v>
      </c>
      <c r="S192" s="115">
        <f t="shared" si="52"/>
        <v>0</v>
      </c>
      <c r="T192" s="115">
        <f t="shared" si="53"/>
        <v>0</v>
      </c>
      <c r="U192" s="21" t="e">
        <f t="shared" si="54"/>
        <v>#NUM!</v>
      </c>
      <c r="V192" s="98" t="e">
        <f t="shared" si="55"/>
        <v>#NUM!</v>
      </c>
      <c r="W192" s="115" t="e">
        <f t="shared" si="56"/>
        <v>#NUM!</v>
      </c>
      <c r="X192" s="115" t="e">
        <f t="shared" si="57"/>
        <v>#NUM!</v>
      </c>
      <c r="Y192" s="115" t="e">
        <f t="shared" si="58"/>
        <v>#NUM!</v>
      </c>
    </row>
    <row r="193" spans="1:25" x14ac:dyDescent="0.2">
      <c r="A193" s="112"/>
      <c r="B193" s="7">
        <f t="shared" si="62"/>
        <v>0</v>
      </c>
      <c r="C193" s="7" t="e">
        <f t="shared" si="44"/>
        <v>#NUM!</v>
      </c>
      <c r="D193" s="113" t="e">
        <f t="shared" si="63"/>
        <v>#NUM!</v>
      </c>
      <c r="E193" s="114">
        <f t="shared" si="59"/>
        <v>99.999999999999986</v>
      </c>
      <c r="F193" s="112">
        <f t="shared" si="45"/>
        <v>0</v>
      </c>
      <c r="G193" s="112"/>
      <c r="H193" s="118">
        <f t="shared" si="46"/>
        <v>0</v>
      </c>
      <c r="I193" s="112" t="e">
        <f t="shared" si="43"/>
        <v>#NUM!</v>
      </c>
      <c r="J193" s="115" t="e">
        <f t="shared" si="47"/>
        <v>#NUM!</v>
      </c>
      <c r="K193" s="115" t="e">
        <f t="shared" si="48"/>
        <v>#NUM!</v>
      </c>
      <c r="L193" s="115" t="e">
        <f t="shared" si="49"/>
        <v>#NUM!</v>
      </c>
      <c r="M193" s="124" t="e">
        <f t="shared" si="60"/>
        <v>#NUM!</v>
      </c>
      <c r="N193" s="112">
        <v>0</v>
      </c>
      <c r="O193" s="116">
        <f t="shared" si="61"/>
        <v>0</v>
      </c>
      <c r="Q193" s="112">
        <f t="shared" si="50"/>
        <v>0</v>
      </c>
      <c r="R193" s="115">
        <f t="shared" si="51"/>
        <v>0</v>
      </c>
      <c r="S193" s="115">
        <f t="shared" si="52"/>
        <v>0</v>
      </c>
      <c r="T193" s="115">
        <f t="shared" si="53"/>
        <v>0</v>
      </c>
      <c r="U193" s="21" t="e">
        <f t="shared" si="54"/>
        <v>#NUM!</v>
      </c>
      <c r="V193" s="98" t="e">
        <f t="shared" si="55"/>
        <v>#NUM!</v>
      </c>
      <c r="W193" s="115" t="e">
        <f t="shared" si="56"/>
        <v>#NUM!</v>
      </c>
      <c r="X193" s="115" t="e">
        <f t="shared" si="57"/>
        <v>#NUM!</v>
      </c>
      <c r="Y193" s="115" t="e">
        <f t="shared" si="58"/>
        <v>#NUM!</v>
      </c>
    </row>
    <row r="194" spans="1:25" x14ac:dyDescent="0.2">
      <c r="A194" s="112"/>
      <c r="B194" s="7">
        <f t="shared" si="62"/>
        <v>0</v>
      </c>
      <c r="C194" s="7" t="e">
        <f t="shared" si="44"/>
        <v>#NUM!</v>
      </c>
      <c r="D194" s="113" t="e">
        <f t="shared" si="63"/>
        <v>#NUM!</v>
      </c>
      <c r="E194" s="114">
        <f t="shared" si="59"/>
        <v>99.999999999999986</v>
      </c>
      <c r="F194" s="112">
        <f t="shared" si="45"/>
        <v>0</v>
      </c>
      <c r="G194" s="112"/>
      <c r="H194" s="118">
        <f t="shared" si="46"/>
        <v>0</v>
      </c>
      <c r="I194" s="112" t="e">
        <f t="shared" si="43"/>
        <v>#NUM!</v>
      </c>
      <c r="J194" s="115" t="e">
        <f t="shared" si="47"/>
        <v>#NUM!</v>
      </c>
      <c r="K194" s="115" t="e">
        <f t="shared" si="48"/>
        <v>#NUM!</v>
      </c>
      <c r="L194" s="115" t="e">
        <f t="shared" si="49"/>
        <v>#NUM!</v>
      </c>
      <c r="M194" s="124" t="e">
        <f t="shared" si="60"/>
        <v>#NUM!</v>
      </c>
      <c r="N194" s="112">
        <v>0</v>
      </c>
      <c r="O194" s="116">
        <f t="shared" si="61"/>
        <v>0</v>
      </c>
      <c r="Q194" s="112">
        <f t="shared" si="50"/>
        <v>0</v>
      </c>
      <c r="R194" s="115">
        <f t="shared" si="51"/>
        <v>0</v>
      </c>
      <c r="S194" s="115">
        <f t="shared" si="52"/>
        <v>0</v>
      </c>
      <c r="T194" s="115">
        <f t="shared" si="53"/>
        <v>0</v>
      </c>
      <c r="U194" s="21" t="e">
        <f t="shared" si="54"/>
        <v>#NUM!</v>
      </c>
      <c r="V194" s="98" t="e">
        <f t="shared" si="55"/>
        <v>#NUM!</v>
      </c>
      <c r="W194" s="115" t="e">
        <f t="shared" si="56"/>
        <v>#NUM!</v>
      </c>
      <c r="X194" s="115" t="e">
        <f t="shared" si="57"/>
        <v>#NUM!</v>
      </c>
      <c r="Y194" s="115" t="e">
        <f t="shared" si="58"/>
        <v>#NUM!</v>
      </c>
    </row>
    <row r="195" spans="1:25" x14ac:dyDescent="0.2">
      <c r="A195" s="112"/>
      <c r="B195" s="7">
        <f t="shared" si="62"/>
        <v>0</v>
      </c>
      <c r="C195" s="7" t="e">
        <f t="shared" si="44"/>
        <v>#NUM!</v>
      </c>
      <c r="D195" s="113" t="e">
        <f t="shared" si="63"/>
        <v>#NUM!</v>
      </c>
      <c r="E195" s="114">
        <f t="shared" si="59"/>
        <v>99.999999999999986</v>
      </c>
      <c r="F195" s="112">
        <f t="shared" si="45"/>
        <v>0</v>
      </c>
      <c r="G195" s="112"/>
      <c r="H195" s="118">
        <f t="shared" si="46"/>
        <v>0</v>
      </c>
      <c r="I195" s="112" t="e">
        <f t="shared" si="43"/>
        <v>#NUM!</v>
      </c>
      <c r="J195" s="115" t="e">
        <f t="shared" si="47"/>
        <v>#NUM!</v>
      </c>
      <c r="K195" s="115" t="e">
        <f t="shared" si="48"/>
        <v>#NUM!</v>
      </c>
      <c r="L195" s="115" t="e">
        <f t="shared" si="49"/>
        <v>#NUM!</v>
      </c>
      <c r="M195" s="124" t="e">
        <f t="shared" si="60"/>
        <v>#NUM!</v>
      </c>
      <c r="N195" s="112">
        <v>0</v>
      </c>
      <c r="O195" s="116">
        <f t="shared" si="61"/>
        <v>0</v>
      </c>
      <c r="Q195" s="112">
        <f t="shared" si="50"/>
        <v>0</v>
      </c>
      <c r="R195" s="115">
        <f t="shared" si="51"/>
        <v>0</v>
      </c>
      <c r="S195" s="115">
        <f t="shared" si="52"/>
        <v>0</v>
      </c>
      <c r="T195" s="115">
        <f t="shared" si="53"/>
        <v>0</v>
      </c>
      <c r="U195" s="21" t="e">
        <f t="shared" si="54"/>
        <v>#NUM!</v>
      </c>
      <c r="V195" s="98" t="e">
        <f t="shared" si="55"/>
        <v>#NUM!</v>
      </c>
      <c r="W195" s="115" t="e">
        <f t="shared" si="56"/>
        <v>#NUM!</v>
      </c>
      <c r="X195" s="115" t="e">
        <f t="shared" si="57"/>
        <v>#NUM!</v>
      </c>
      <c r="Y195" s="115" t="e">
        <f t="shared" si="58"/>
        <v>#NUM!</v>
      </c>
    </row>
    <row r="196" spans="1:25" x14ac:dyDescent="0.2">
      <c r="A196" s="112"/>
      <c r="B196" s="7">
        <f t="shared" si="62"/>
        <v>0</v>
      </c>
      <c r="C196" s="7" t="e">
        <f t="shared" si="44"/>
        <v>#NUM!</v>
      </c>
      <c r="D196" s="113" t="e">
        <f t="shared" si="63"/>
        <v>#NUM!</v>
      </c>
      <c r="E196" s="114">
        <f t="shared" si="59"/>
        <v>99.999999999999986</v>
      </c>
      <c r="F196" s="112">
        <f t="shared" si="45"/>
        <v>0</v>
      </c>
      <c r="G196" s="112"/>
      <c r="H196" s="118">
        <f t="shared" si="46"/>
        <v>0</v>
      </c>
      <c r="I196" s="112" t="e">
        <f t="shared" si="43"/>
        <v>#NUM!</v>
      </c>
      <c r="J196" s="115" t="e">
        <f t="shared" si="47"/>
        <v>#NUM!</v>
      </c>
      <c r="K196" s="115" t="e">
        <f t="shared" si="48"/>
        <v>#NUM!</v>
      </c>
      <c r="L196" s="115" t="e">
        <f t="shared" si="49"/>
        <v>#NUM!</v>
      </c>
      <c r="M196" s="124" t="e">
        <f t="shared" si="60"/>
        <v>#NUM!</v>
      </c>
      <c r="N196" s="112">
        <v>0</v>
      </c>
      <c r="O196" s="116">
        <f t="shared" si="61"/>
        <v>0</v>
      </c>
      <c r="Q196" s="112">
        <f t="shared" si="50"/>
        <v>0</v>
      </c>
      <c r="R196" s="115">
        <f t="shared" si="51"/>
        <v>0</v>
      </c>
      <c r="S196" s="115">
        <f t="shared" si="52"/>
        <v>0</v>
      </c>
      <c r="T196" s="115">
        <f t="shared" si="53"/>
        <v>0</v>
      </c>
      <c r="U196" s="21" t="e">
        <f t="shared" si="54"/>
        <v>#NUM!</v>
      </c>
      <c r="V196" s="98" t="e">
        <f t="shared" si="55"/>
        <v>#NUM!</v>
      </c>
      <c r="W196" s="115" t="e">
        <f t="shared" si="56"/>
        <v>#NUM!</v>
      </c>
      <c r="X196" s="115" t="e">
        <f t="shared" si="57"/>
        <v>#NUM!</v>
      </c>
      <c r="Y196" s="115" t="e">
        <f t="shared" si="58"/>
        <v>#NUM!</v>
      </c>
    </row>
    <row r="197" spans="1:25" x14ac:dyDescent="0.2">
      <c r="A197" s="112"/>
      <c r="B197" s="7">
        <f t="shared" si="62"/>
        <v>0</v>
      </c>
      <c r="C197" s="7" t="e">
        <f t="shared" si="44"/>
        <v>#NUM!</v>
      </c>
      <c r="D197" s="113" t="e">
        <f t="shared" si="63"/>
        <v>#NUM!</v>
      </c>
      <c r="E197" s="114">
        <f t="shared" si="59"/>
        <v>99.999999999999986</v>
      </c>
      <c r="F197" s="112">
        <f t="shared" si="45"/>
        <v>0</v>
      </c>
      <c r="G197" s="112"/>
      <c r="H197" s="118">
        <f t="shared" si="46"/>
        <v>0</v>
      </c>
      <c r="I197" s="112" t="e">
        <f t="shared" si="43"/>
        <v>#NUM!</v>
      </c>
      <c r="J197" s="115" t="e">
        <f t="shared" si="47"/>
        <v>#NUM!</v>
      </c>
      <c r="K197" s="115" t="e">
        <f t="shared" si="48"/>
        <v>#NUM!</v>
      </c>
      <c r="L197" s="115" t="e">
        <f t="shared" si="49"/>
        <v>#NUM!</v>
      </c>
      <c r="M197" s="124" t="e">
        <f t="shared" si="60"/>
        <v>#NUM!</v>
      </c>
      <c r="N197" s="112">
        <v>0</v>
      </c>
      <c r="O197" s="116">
        <f t="shared" si="61"/>
        <v>0</v>
      </c>
      <c r="Q197" s="112">
        <f t="shared" si="50"/>
        <v>0</v>
      </c>
      <c r="R197" s="115">
        <f t="shared" si="51"/>
        <v>0</v>
      </c>
      <c r="S197" s="115">
        <f t="shared" si="52"/>
        <v>0</v>
      </c>
      <c r="T197" s="115">
        <f t="shared" si="53"/>
        <v>0</v>
      </c>
      <c r="U197" s="21" t="e">
        <f t="shared" si="54"/>
        <v>#NUM!</v>
      </c>
      <c r="V197" s="98" t="e">
        <f t="shared" si="55"/>
        <v>#NUM!</v>
      </c>
      <c r="W197" s="115" t="e">
        <f t="shared" si="56"/>
        <v>#NUM!</v>
      </c>
      <c r="X197" s="115" t="e">
        <f t="shared" si="57"/>
        <v>#NUM!</v>
      </c>
      <c r="Y197" s="115" t="e">
        <f t="shared" si="58"/>
        <v>#NUM!</v>
      </c>
    </row>
    <row r="198" spans="1:25" x14ac:dyDescent="0.2">
      <c r="A198" s="112"/>
      <c r="B198" s="7">
        <f t="shared" si="62"/>
        <v>0</v>
      </c>
      <c r="C198" s="7" t="e">
        <f t="shared" si="44"/>
        <v>#NUM!</v>
      </c>
      <c r="D198" s="113" t="e">
        <f t="shared" si="63"/>
        <v>#NUM!</v>
      </c>
      <c r="E198" s="114">
        <f t="shared" si="59"/>
        <v>99.999999999999986</v>
      </c>
      <c r="F198" s="112">
        <f t="shared" si="45"/>
        <v>0</v>
      </c>
      <c r="G198" s="112"/>
      <c r="H198" s="118">
        <f t="shared" si="46"/>
        <v>0</v>
      </c>
      <c r="I198" s="112" t="e">
        <f t="shared" si="43"/>
        <v>#NUM!</v>
      </c>
      <c r="J198" s="115" t="e">
        <f t="shared" si="47"/>
        <v>#NUM!</v>
      </c>
      <c r="K198" s="115" t="e">
        <f t="shared" si="48"/>
        <v>#NUM!</v>
      </c>
      <c r="L198" s="115" t="e">
        <f t="shared" si="49"/>
        <v>#NUM!</v>
      </c>
      <c r="M198" s="124" t="e">
        <f t="shared" si="60"/>
        <v>#NUM!</v>
      </c>
      <c r="N198" s="112">
        <v>0</v>
      </c>
      <c r="O198" s="116">
        <f t="shared" si="61"/>
        <v>0</v>
      </c>
      <c r="Q198" s="112">
        <f t="shared" si="50"/>
        <v>0</v>
      </c>
      <c r="R198" s="115">
        <f t="shared" si="51"/>
        <v>0</v>
      </c>
      <c r="S198" s="115">
        <f t="shared" si="52"/>
        <v>0</v>
      </c>
      <c r="T198" s="115">
        <f t="shared" si="53"/>
        <v>0</v>
      </c>
      <c r="U198" s="21" t="e">
        <f t="shared" si="54"/>
        <v>#NUM!</v>
      </c>
      <c r="V198" s="98" t="e">
        <f t="shared" si="55"/>
        <v>#NUM!</v>
      </c>
      <c r="W198" s="115" t="e">
        <f t="shared" si="56"/>
        <v>#NUM!</v>
      </c>
      <c r="X198" s="115" t="e">
        <f t="shared" si="57"/>
        <v>#NUM!</v>
      </c>
      <c r="Y198" s="115" t="e">
        <f t="shared" si="58"/>
        <v>#NUM!</v>
      </c>
    </row>
    <row r="199" spans="1:25" x14ac:dyDescent="0.2">
      <c r="A199" s="112"/>
      <c r="B199" s="7">
        <f t="shared" si="62"/>
        <v>0</v>
      </c>
      <c r="C199" s="7" t="e">
        <f t="shared" si="44"/>
        <v>#NUM!</v>
      </c>
      <c r="D199" s="113" t="e">
        <f t="shared" si="63"/>
        <v>#NUM!</v>
      </c>
      <c r="E199" s="114">
        <f t="shared" si="59"/>
        <v>99.999999999999986</v>
      </c>
      <c r="F199" s="112">
        <f t="shared" si="45"/>
        <v>0</v>
      </c>
      <c r="G199" s="112"/>
      <c r="H199" s="118">
        <f t="shared" si="46"/>
        <v>0</v>
      </c>
      <c r="I199" s="112" t="e">
        <f t="shared" si="43"/>
        <v>#NUM!</v>
      </c>
      <c r="J199" s="115" t="e">
        <f t="shared" si="47"/>
        <v>#NUM!</v>
      </c>
      <c r="K199" s="115" t="e">
        <f t="shared" si="48"/>
        <v>#NUM!</v>
      </c>
      <c r="L199" s="115" t="e">
        <f t="shared" si="49"/>
        <v>#NUM!</v>
      </c>
      <c r="M199" s="124" t="e">
        <f t="shared" si="60"/>
        <v>#NUM!</v>
      </c>
      <c r="N199" s="112">
        <v>0</v>
      </c>
      <c r="O199" s="116">
        <f t="shared" si="61"/>
        <v>0</v>
      </c>
      <c r="Q199" s="112">
        <f t="shared" si="50"/>
        <v>0</v>
      </c>
      <c r="R199" s="115">
        <f t="shared" si="51"/>
        <v>0</v>
      </c>
      <c r="S199" s="115">
        <f t="shared" si="52"/>
        <v>0</v>
      </c>
      <c r="T199" s="115">
        <f t="shared" si="53"/>
        <v>0</v>
      </c>
      <c r="U199" s="21" t="e">
        <f t="shared" si="54"/>
        <v>#NUM!</v>
      </c>
      <c r="V199" s="98" t="e">
        <f t="shared" si="55"/>
        <v>#NUM!</v>
      </c>
      <c r="W199" s="115" t="e">
        <f t="shared" si="56"/>
        <v>#NUM!</v>
      </c>
      <c r="X199" s="115" t="e">
        <f t="shared" si="57"/>
        <v>#NUM!</v>
      </c>
      <c r="Y199" s="115" t="e">
        <f t="shared" si="58"/>
        <v>#NUM!</v>
      </c>
    </row>
    <row r="200" spans="1:25" x14ac:dyDescent="0.2">
      <c r="A200" s="112"/>
      <c r="B200" s="7">
        <f t="shared" si="62"/>
        <v>0</v>
      </c>
      <c r="C200" s="7" t="e">
        <f t="shared" si="44"/>
        <v>#NUM!</v>
      </c>
      <c r="D200" s="113" t="e">
        <f t="shared" si="63"/>
        <v>#NUM!</v>
      </c>
      <c r="E200" s="114">
        <f t="shared" si="59"/>
        <v>99.999999999999986</v>
      </c>
      <c r="F200" s="112">
        <f t="shared" si="45"/>
        <v>0</v>
      </c>
      <c r="G200" s="112"/>
      <c r="H200" s="118">
        <f t="shared" si="46"/>
        <v>0</v>
      </c>
      <c r="I200" s="112" t="e">
        <f t="shared" si="43"/>
        <v>#NUM!</v>
      </c>
      <c r="J200" s="115" t="e">
        <f t="shared" si="47"/>
        <v>#NUM!</v>
      </c>
      <c r="K200" s="115" t="e">
        <f t="shared" si="48"/>
        <v>#NUM!</v>
      </c>
      <c r="L200" s="115" t="e">
        <f t="shared" si="49"/>
        <v>#NUM!</v>
      </c>
      <c r="M200" s="124" t="e">
        <f t="shared" si="60"/>
        <v>#NUM!</v>
      </c>
      <c r="N200" s="112">
        <v>0</v>
      </c>
      <c r="O200" s="116">
        <f t="shared" si="61"/>
        <v>0</v>
      </c>
      <c r="Q200" s="112">
        <f t="shared" si="50"/>
        <v>0</v>
      </c>
      <c r="R200" s="115">
        <f t="shared" si="51"/>
        <v>0</v>
      </c>
      <c r="S200" s="115">
        <f t="shared" si="52"/>
        <v>0</v>
      </c>
      <c r="T200" s="115">
        <f t="shared" si="53"/>
        <v>0</v>
      </c>
      <c r="U200" s="21" t="e">
        <f t="shared" si="54"/>
        <v>#NUM!</v>
      </c>
      <c r="V200" s="98" t="e">
        <f t="shared" si="55"/>
        <v>#NUM!</v>
      </c>
      <c r="W200" s="115" t="e">
        <f t="shared" si="56"/>
        <v>#NUM!</v>
      </c>
      <c r="X200" s="115" t="e">
        <f t="shared" si="57"/>
        <v>#NUM!</v>
      </c>
      <c r="Y200" s="115" t="e">
        <f t="shared" si="58"/>
        <v>#NUM!</v>
      </c>
    </row>
    <row r="201" spans="1:25" x14ac:dyDescent="0.2">
      <c r="A201" s="112"/>
      <c r="B201" s="7">
        <f t="shared" si="62"/>
        <v>0</v>
      </c>
      <c r="C201" s="7" t="e">
        <f t="shared" si="44"/>
        <v>#NUM!</v>
      </c>
      <c r="D201" s="113" t="e">
        <f t="shared" si="63"/>
        <v>#NUM!</v>
      </c>
      <c r="E201" s="114">
        <f t="shared" si="59"/>
        <v>99.999999999999986</v>
      </c>
      <c r="F201" s="112">
        <f t="shared" si="45"/>
        <v>0</v>
      </c>
      <c r="G201" s="112"/>
      <c r="H201" s="118">
        <f t="shared" si="46"/>
        <v>0</v>
      </c>
      <c r="I201" s="112" t="e">
        <f t="shared" si="43"/>
        <v>#NUM!</v>
      </c>
      <c r="J201" s="115" t="e">
        <f t="shared" si="47"/>
        <v>#NUM!</v>
      </c>
      <c r="K201" s="115" t="e">
        <f t="shared" si="48"/>
        <v>#NUM!</v>
      </c>
      <c r="L201" s="115" t="e">
        <f t="shared" si="49"/>
        <v>#NUM!</v>
      </c>
      <c r="M201" s="124" t="e">
        <f t="shared" si="60"/>
        <v>#NUM!</v>
      </c>
      <c r="N201" s="112">
        <v>0</v>
      </c>
      <c r="O201" s="116">
        <f t="shared" si="61"/>
        <v>0</v>
      </c>
      <c r="Q201" s="112">
        <f t="shared" si="50"/>
        <v>0</v>
      </c>
      <c r="R201" s="115">
        <f t="shared" si="51"/>
        <v>0</v>
      </c>
      <c r="S201" s="115">
        <f t="shared" si="52"/>
        <v>0</v>
      </c>
      <c r="T201" s="115">
        <f t="shared" si="53"/>
        <v>0</v>
      </c>
      <c r="U201" s="21" t="e">
        <f t="shared" si="54"/>
        <v>#NUM!</v>
      </c>
      <c r="V201" s="98" t="e">
        <f t="shared" si="55"/>
        <v>#NUM!</v>
      </c>
      <c r="W201" s="115" t="e">
        <f t="shared" si="56"/>
        <v>#NUM!</v>
      </c>
      <c r="X201" s="115" t="e">
        <f t="shared" si="57"/>
        <v>#NUM!</v>
      </c>
      <c r="Y201" s="115" t="e">
        <f t="shared" si="58"/>
        <v>#NUM!</v>
      </c>
    </row>
    <row r="202" spans="1:25" x14ac:dyDescent="0.2">
      <c r="A202" s="112"/>
      <c r="B202" s="7">
        <f t="shared" si="62"/>
        <v>0</v>
      </c>
      <c r="C202" s="7" t="e">
        <f t="shared" si="44"/>
        <v>#NUM!</v>
      </c>
      <c r="D202" s="113" t="e">
        <f t="shared" si="63"/>
        <v>#NUM!</v>
      </c>
      <c r="E202" s="114">
        <f t="shared" si="59"/>
        <v>99.999999999999986</v>
      </c>
      <c r="F202" s="112">
        <f t="shared" si="45"/>
        <v>0</v>
      </c>
      <c r="G202" s="112"/>
      <c r="H202" s="118">
        <f t="shared" si="46"/>
        <v>0</v>
      </c>
      <c r="I202" s="112" t="e">
        <f t="shared" si="43"/>
        <v>#NUM!</v>
      </c>
      <c r="J202" s="115" t="e">
        <f t="shared" si="47"/>
        <v>#NUM!</v>
      </c>
      <c r="K202" s="115" t="e">
        <f t="shared" si="48"/>
        <v>#NUM!</v>
      </c>
      <c r="L202" s="115" t="e">
        <f t="shared" si="49"/>
        <v>#NUM!</v>
      </c>
      <c r="M202" s="124" t="e">
        <f t="shared" si="60"/>
        <v>#NUM!</v>
      </c>
      <c r="N202" s="112">
        <v>0</v>
      </c>
      <c r="O202" s="116">
        <f t="shared" si="61"/>
        <v>0</v>
      </c>
      <c r="Q202" s="112">
        <f t="shared" si="50"/>
        <v>0</v>
      </c>
      <c r="R202" s="115">
        <f t="shared" si="51"/>
        <v>0</v>
      </c>
      <c r="S202" s="115">
        <f t="shared" si="52"/>
        <v>0</v>
      </c>
      <c r="T202" s="115">
        <f t="shared" si="53"/>
        <v>0</v>
      </c>
      <c r="U202" s="21" t="e">
        <f t="shared" si="54"/>
        <v>#NUM!</v>
      </c>
      <c r="V202" s="98" t="e">
        <f t="shared" si="55"/>
        <v>#NUM!</v>
      </c>
      <c r="W202" s="115" t="e">
        <f t="shared" si="56"/>
        <v>#NUM!</v>
      </c>
      <c r="X202" s="115" t="e">
        <f t="shared" si="57"/>
        <v>#NUM!</v>
      </c>
      <c r="Y202" s="115" t="e">
        <f t="shared" si="58"/>
        <v>#NUM!</v>
      </c>
    </row>
    <row r="203" spans="1:25" x14ac:dyDescent="0.2">
      <c r="A203" s="112"/>
      <c r="B203" s="7">
        <f t="shared" si="62"/>
        <v>0</v>
      </c>
      <c r="C203" s="7" t="e">
        <f t="shared" si="44"/>
        <v>#NUM!</v>
      </c>
      <c r="D203" s="113" t="e">
        <f t="shared" si="63"/>
        <v>#NUM!</v>
      </c>
      <c r="E203" s="114">
        <f t="shared" si="59"/>
        <v>99.999999999999986</v>
      </c>
      <c r="F203" s="112">
        <f t="shared" si="45"/>
        <v>0</v>
      </c>
      <c r="G203" s="112"/>
      <c r="H203" s="118">
        <f t="shared" si="46"/>
        <v>0</v>
      </c>
      <c r="I203" s="112" t="e">
        <f t="shared" si="43"/>
        <v>#NUM!</v>
      </c>
      <c r="J203" s="115" t="e">
        <f t="shared" si="47"/>
        <v>#NUM!</v>
      </c>
      <c r="K203" s="115" t="e">
        <f t="shared" si="48"/>
        <v>#NUM!</v>
      </c>
      <c r="L203" s="115" t="e">
        <f t="shared" si="49"/>
        <v>#NUM!</v>
      </c>
      <c r="M203" s="124" t="e">
        <f t="shared" si="60"/>
        <v>#NUM!</v>
      </c>
      <c r="N203" s="112">
        <v>0</v>
      </c>
      <c r="O203" s="116">
        <f t="shared" si="61"/>
        <v>0</v>
      </c>
      <c r="Q203" s="112">
        <f t="shared" si="50"/>
        <v>0</v>
      </c>
      <c r="R203" s="115">
        <f t="shared" si="51"/>
        <v>0</v>
      </c>
      <c r="S203" s="115">
        <f t="shared" si="52"/>
        <v>0</v>
      </c>
      <c r="T203" s="115">
        <f t="shared" si="53"/>
        <v>0</v>
      </c>
      <c r="U203" s="21" t="e">
        <f t="shared" si="54"/>
        <v>#NUM!</v>
      </c>
      <c r="V203" s="98" t="e">
        <f t="shared" si="55"/>
        <v>#NUM!</v>
      </c>
      <c r="W203" s="115" t="e">
        <f t="shared" si="56"/>
        <v>#NUM!</v>
      </c>
      <c r="X203" s="115" t="e">
        <f t="shared" si="57"/>
        <v>#NUM!</v>
      </c>
      <c r="Y203" s="115" t="e">
        <f t="shared" si="58"/>
        <v>#NUM!</v>
      </c>
    </row>
    <row r="204" spans="1:25" x14ac:dyDescent="0.2">
      <c r="A204" s="112"/>
      <c r="B204" s="7">
        <f t="shared" si="62"/>
        <v>0</v>
      </c>
      <c r="C204" s="7" t="e">
        <f t="shared" si="44"/>
        <v>#NUM!</v>
      </c>
      <c r="D204" s="113" t="e">
        <f t="shared" si="63"/>
        <v>#NUM!</v>
      </c>
      <c r="E204" s="114">
        <f t="shared" si="59"/>
        <v>99.999999999999986</v>
      </c>
      <c r="F204" s="112">
        <f t="shared" si="45"/>
        <v>0</v>
      </c>
      <c r="G204" s="112"/>
      <c r="H204" s="118">
        <f t="shared" si="46"/>
        <v>0</v>
      </c>
      <c r="I204" s="112" t="e">
        <f t="shared" si="43"/>
        <v>#NUM!</v>
      </c>
      <c r="J204" s="115" t="e">
        <f t="shared" si="47"/>
        <v>#NUM!</v>
      </c>
      <c r="K204" s="115" t="e">
        <f t="shared" si="48"/>
        <v>#NUM!</v>
      </c>
      <c r="L204" s="115" t="e">
        <f t="shared" si="49"/>
        <v>#NUM!</v>
      </c>
      <c r="M204" s="124" t="e">
        <f t="shared" si="60"/>
        <v>#NUM!</v>
      </c>
      <c r="N204" s="112">
        <v>0</v>
      </c>
      <c r="O204" s="116">
        <f t="shared" si="61"/>
        <v>0</v>
      </c>
      <c r="Q204" s="112">
        <f t="shared" si="50"/>
        <v>0</v>
      </c>
      <c r="R204" s="115">
        <f t="shared" si="51"/>
        <v>0</v>
      </c>
      <c r="S204" s="115">
        <f t="shared" si="52"/>
        <v>0</v>
      </c>
      <c r="T204" s="115">
        <f t="shared" si="53"/>
        <v>0</v>
      </c>
      <c r="U204" s="21" t="e">
        <f t="shared" si="54"/>
        <v>#NUM!</v>
      </c>
      <c r="V204" s="98" t="e">
        <f t="shared" si="55"/>
        <v>#NUM!</v>
      </c>
      <c r="W204" s="115" t="e">
        <f t="shared" si="56"/>
        <v>#NUM!</v>
      </c>
      <c r="X204" s="115" t="e">
        <f t="shared" si="57"/>
        <v>#NUM!</v>
      </c>
      <c r="Y204" s="115" t="e">
        <f t="shared" si="58"/>
        <v>#NUM!</v>
      </c>
    </row>
    <row r="205" spans="1:25" x14ac:dyDescent="0.2">
      <c r="A205" s="112"/>
      <c r="B205" s="7">
        <f t="shared" si="62"/>
        <v>0</v>
      </c>
      <c r="C205" s="7" t="e">
        <f t="shared" si="44"/>
        <v>#NUM!</v>
      </c>
      <c r="D205" s="113" t="e">
        <f t="shared" si="63"/>
        <v>#NUM!</v>
      </c>
      <c r="E205" s="114">
        <f t="shared" si="59"/>
        <v>99.999999999999986</v>
      </c>
      <c r="F205" s="112">
        <f t="shared" si="45"/>
        <v>0</v>
      </c>
      <c r="G205" s="112"/>
      <c r="H205" s="118">
        <f t="shared" si="46"/>
        <v>0</v>
      </c>
      <c r="I205" s="112" t="e">
        <f t="shared" si="43"/>
        <v>#NUM!</v>
      </c>
      <c r="J205" s="115" t="e">
        <f t="shared" si="47"/>
        <v>#NUM!</v>
      </c>
      <c r="K205" s="115" t="e">
        <f t="shared" si="48"/>
        <v>#NUM!</v>
      </c>
      <c r="L205" s="115" t="e">
        <f t="shared" si="49"/>
        <v>#NUM!</v>
      </c>
      <c r="M205" s="124" t="e">
        <f t="shared" si="60"/>
        <v>#NUM!</v>
      </c>
      <c r="N205" s="112">
        <v>0</v>
      </c>
      <c r="O205" s="116">
        <f t="shared" si="61"/>
        <v>0</v>
      </c>
      <c r="Q205" s="112">
        <f t="shared" si="50"/>
        <v>0</v>
      </c>
      <c r="R205" s="115">
        <f t="shared" si="51"/>
        <v>0</v>
      </c>
      <c r="S205" s="115">
        <f t="shared" si="52"/>
        <v>0</v>
      </c>
      <c r="T205" s="115">
        <f t="shared" si="53"/>
        <v>0</v>
      </c>
      <c r="U205" s="21" t="e">
        <f t="shared" si="54"/>
        <v>#NUM!</v>
      </c>
      <c r="V205" s="98" t="e">
        <f t="shared" si="55"/>
        <v>#NUM!</v>
      </c>
      <c r="W205" s="115" t="e">
        <f t="shared" si="56"/>
        <v>#NUM!</v>
      </c>
      <c r="X205" s="115" t="e">
        <f t="shared" si="57"/>
        <v>#NUM!</v>
      </c>
      <c r="Y205" s="115" t="e">
        <f t="shared" si="58"/>
        <v>#NUM!</v>
      </c>
    </row>
    <row r="206" spans="1:25" x14ac:dyDescent="0.2">
      <c r="A206" s="112"/>
      <c r="B206" s="7">
        <f t="shared" si="62"/>
        <v>0</v>
      </c>
      <c r="C206" s="7" t="e">
        <f t="shared" si="44"/>
        <v>#NUM!</v>
      </c>
      <c r="D206" s="113" t="e">
        <f t="shared" si="63"/>
        <v>#NUM!</v>
      </c>
      <c r="E206" s="114">
        <f t="shared" si="59"/>
        <v>99.999999999999986</v>
      </c>
      <c r="F206" s="112">
        <f t="shared" si="45"/>
        <v>0</v>
      </c>
      <c r="G206" s="112"/>
      <c r="H206" s="118">
        <f t="shared" si="46"/>
        <v>0</v>
      </c>
      <c r="I206" s="112" t="e">
        <f t="shared" si="43"/>
        <v>#NUM!</v>
      </c>
      <c r="J206" s="115" t="e">
        <f t="shared" si="47"/>
        <v>#NUM!</v>
      </c>
      <c r="K206" s="115" t="e">
        <f t="shared" si="48"/>
        <v>#NUM!</v>
      </c>
      <c r="L206" s="115" t="e">
        <f t="shared" si="49"/>
        <v>#NUM!</v>
      </c>
      <c r="M206" s="124" t="e">
        <f t="shared" si="60"/>
        <v>#NUM!</v>
      </c>
      <c r="N206" s="112">
        <v>0</v>
      </c>
      <c r="O206" s="116">
        <f t="shared" si="61"/>
        <v>0</v>
      </c>
      <c r="Q206" s="112">
        <f t="shared" si="50"/>
        <v>0</v>
      </c>
      <c r="R206" s="115">
        <f t="shared" si="51"/>
        <v>0</v>
      </c>
      <c r="S206" s="115">
        <f t="shared" si="52"/>
        <v>0</v>
      </c>
      <c r="T206" s="115">
        <f t="shared" si="53"/>
        <v>0</v>
      </c>
      <c r="U206" s="21" t="e">
        <f t="shared" si="54"/>
        <v>#NUM!</v>
      </c>
      <c r="V206" s="98" t="e">
        <f t="shared" si="55"/>
        <v>#NUM!</v>
      </c>
      <c r="W206" s="115" t="e">
        <f t="shared" si="56"/>
        <v>#NUM!</v>
      </c>
      <c r="X206" s="115" t="e">
        <f t="shared" si="57"/>
        <v>#NUM!</v>
      </c>
      <c r="Y206" s="115" t="e">
        <f t="shared" si="58"/>
        <v>#NUM!</v>
      </c>
    </row>
    <row r="207" spans="1:25" x14ac:dyDescent="0.2">
      <c r="A207" s="112"/>
      <c r="B207" s="7">
        <f t="shared" si="62"/>
        <v>0</v>
      </c>
      <c r="C207" s="7" t="e">
        <f t="shared" si="44"/>
        <v>#NUM!</v>
      </c>
      <c r="D207" s="113" t="e">
        <f t="shared" si="63"/>
        <v>#NUM!</v>
      </c>
      <c r="E207" s="114">
        <f t="shared" si="59"/>
        <v>99.999999999999986</v>
      </c>
      <c r="F207" s="112">
        <f t="shared" si="45"/>
        <v>0</v>
      </c>
      <c r="G207" s="112"/>
      <c r="H207" s="118">
        <f t="shared" si="46"/>
        <v>0</v>
      </c>
      <c r="I207" s="112" t="e">
        <f t="shared" si="43"/>
        <v>#NUM!</v>
      </c>
      <c r="J207" s="115" t="e">
        <f t="shared" si="47"/>
        <v>#NUM!</v>
      </c>
      <c r="K207" s="115" t="e">
        <f t="shared" si="48"/>
        <v>#NUM!</v>
      </c>
      <c r="L207" s="115" t="e">
        <f t="shared" si="49"/>
        <v>#NUM!</v>
      </c>
      <c r="M207" s="124" t="e">
        <f t="shared" si="60"/>
        <v>#NUM!</v>
      </c>
      <c r="N207" s="112">
        <v>0</v>
      </c>
      <c r="O207" s="116">
        <f t="shared" si="61"/>
        <v>0</v>
      </c>
      <c r="Q207" s="112">
        <f t="shared" si="50"/>
        <v>0</v>
      </c>
      <c r="R207" s="115">
        <f t="shared" si="51"/>
        <v>0</v>
      </c>
      <c r="S207" s="115">
        <f t="shared" si="52"/>
        <v>0</v>
      </c>
      <c r="T207" s="115">
        <f t="shared" si="53"/>
        <v>0</v>
      </c>
      <c r="U207" s="21" t="e">
        <f t="shared" si="54"/>
        <v>#NUM!</v>
      </c>
      <c r="V207" s="98" t="e">
        <f t="shared" si="55"/>
        <v>#NUM!</v>
      </c>
      <c r="W207" s="115" t="e">
        <f t="shared" si="56"/>
        <v>#NUM!</v>
      </c>
      <c r="X207" s="115" t="e">
        <f t="shared" si="57"/>
        <v>#NUM!</v>
      </c>
      <c r="Y207" s="115" t="e">
        <f t="shared" si="58"/>
        <v>#NUM!</v>
      </c>
    </row>
    <row r="208" spans="1:25" x14ac:dyDescent="0.2">
      <c r="A208" s="112"/>
      <c r="B208" s="7">
        <f t="shared" si="62"/>
        <v>0</v>
      </c>
      <c r="C208" s="7" t="e">
        <f t="shared" si="44"/>
        <v>#NUM!</v>
      </c>
      <c r="D208" s="113" t="e">
        <f t="shared" si="63"/>
        <v>#NUM!</v>
      </c>
      <c r="E208" s="114">
        <f t="shared" si="59"/>
        <v>99.999999999999986</v>
      </c>
      <c r="F208" s="112">
        <f t="shared" si="45"/>
        <v>0</v>
      </c>
      <c r="G208" s="112"/>
      <c r="H208" s="118">
        <f t="shared" si="46"/>
        <v>0</v>
      </c>
      <c r="I208" s="112" t="e">
        <f t="shared" si="43"/>
        <v>#NUM!</v>
      </c>
      <c r="J208" s="115" t="e">
        <f t="shared" si="47"/>
        <v>#NUM!</v>
      </c>
      <c r="K208" s="115" t="e">
        <f t="shared" si="48"/>
        <v>#NUM!</v>
      </c>
      <c r="L208" s="115" t="e">
        <f t="shared" si="49"/>
        <v>#NUM!</v>
      </c>
      <c r="M208" s="124" t="e">
        <f t="shared" si="60"/>
        <v>#NUM!</v>
      </c>
      <c r="N208" s="112">
        <v>0</v>
      </c>
      <c r="O208" s="116">
        <f t="shared" si="61"/>
        <v>0</v>
      </c>
      <c r="Q208" s="112">
        <f t="shared" si="50"/>
        <v>0</v>
      </c>
      <c r="R208" s="115">
        <f t="shared" si="51"/>
        <v>0</v>
      </c>
      <c r="S208" s="115">
        <f t="shared" si="52"/>
        <v>0</v>
      </c>
      <c r="T208" s="115">
        <f t="shared" si="53"/>
        <v>0</v>
      </c>
      <c r="U208" s="21" t="e">
        <f t="shared" si="54"/>
        <v>#NUM!</v>
      </c>
      <c r="V208" s="98" t="e">
        <f t="shared" si="55"/>
        <v>#NUM!</v>
      </c>
      <c r="W208" s="115" t="e">
        <f t="shared" si="56"/>
        <v>#NUM!</v>
      </c>
      <c r="X208" s="115" t="e">
        <f t="shared" si="57"/>
        <v>#NUM!</v>
      </c>
      <c r="Y208" s="115" t="e">
        <f t="shared" si="58"/>
        <v>#NUM!</v>
      </c>
    </row>
    <row r="209" spans="1:25" x14ac:dyDescent="0.2">
      <c r="A209" s="112"/>
      <c r="B209" s="7">
        <f t="shared" si="62"/>
        <v>0</v>
      </c>
      <c r="C209" s="7" t="e">
        <f t="shared" si="44"/>
        <v>#NUM!</v>
      </c>
      <c r="D209" s="113" t="e">
        <f t="shared" si="63"/>
        <v>#NUM!</v>
      </c>
      <c r="E209" s="114">
        <f t="shared" si="59"/>
        <v>99.999999999999986</v>
      </c>
      <c r="F209" s="112">
        <f t="shared" si="45"/>
        <v>0</v>
      </c>
      <c r="G209" s="112"/>
      <c r="H209" s="118">
        <f t="shared" si="46"/>
        <v>0</v>
      </c>
      <c r="I209" s="112" t="e">
        <f t="shared" si="43"/>
        <v>#NUM!</v>
      </c>
      <c r="J209" s="115" t="e">
        <f t="shared" si="47"/>
        <v>#NUM!</v>
      </c>
      <c r="K209" s="115" t="e">
        <f t="shared" si="48"/>
        <v>#NUM!</v>
      </c>
      <c r="L209" s="115" t="e">
        <f t="shared" si="49"/>
        <v>#NUM!</v>
      </c>
      <c r="M209" s="124" t="e">
        <f t="shared" si="60"/>
        <v>#NUM!</v>
      </c>
      <c r="N209" s="112">
        <v>0</v>
      </c>
      <c r="O209" s="116">
        <f t="shared" si="61"/>
        <v>0</v>
      </c>
      <c r="Q209" s="112">
        <f t="shared" si="50"/>
        <v>0</v>
      </c>
      <c r="R209" s="115">
        <f t="shared" si="51"/>
        <v>0</v>
      </c>
      <c r="S209" s="115">
        <f t="shared" si="52"/>
        <v>0</v>
      </c>
      <c r="T209" s="115">
        <f t="shared" si="53"/>
        <v>0</v>
      </c>
      <c r="U209" s="21" t="e">
        <f t="shared" si="54"/>
        <v>#NUM!</v>
      </c>
      <c r="V209" s="98" t="e">
        <f t="shared" si="55"/>
        <v>#NUM!</v>
      </c>
      <c r="W209" s="115" t="e">
        <f t="shared" si="56"/>
        <v>#NUM!</v>
      </c>
      <c r="X209" s="115" t="e">
        <f t="shared" si="57"/>
        <v>#NUM!</v>
      </c>
      <c r="Y209" s="115" t="e">
        <f t="shared" si="58"/>
        <v>#NUM!</v>
      </c>
    </row>
    <row r="210" spans="1:25" x14ac:dyDescent="0.2">
      <c r="A210" s="112"/>
      <c r="B210" s="7">
        <f t="shared" si="62"/>
        <v>0</v>
      </c>
      <c r="C210" s="7" t="e">
        <f t="shared" si="44"/>
        <v>#NUM!</v>
      </c>
      <c r="D210" s="113" t="e">
        <f t="shared" si="63"/>
        <v>#NUM!</v>
      </c>
      <c r="E210" s="114">
        <f t="shared" si="59"/>
        <v>99.999999999999986</v>
      </c>
      <c r="F210" s="112">
        <f t="shared" si="45"/>
        <v>0</v>
      </c>
      <c r="G210" s="112"/>
      <c r="H210" s="118">
        <f t="shared" si="46"/>
        <v>0</v>
      </c>
      <c r="I210" s="112" t="e">
        <f t="shared" si="43"/>
        <v>#NUM!</v>
      </c>
      <c r="J210" s="115" t="e">
        <f t="shared" si="47"/>
        <v>#NUM!</v>
      </c>
      <c r="K210" s="115" t="e">
        <f t="shared" si="48"/>
        <v>#NUM!</v>
      </c>
      <c r="L210" s="115" t="e">
        <f t="shared" si="49"/>
        <v>#NUM!</v>
      </c>
      <c r="M210" s="124" t="e">
        <f t="shared" si="60"/>
        <v>#NUM!</v>
      </c>
      <c r="N210" s="112">
        <v>0</v>
      </c>
      <c r="O210" s="116">
        <f t="shared" si="61"/>
        <v>0</v>
      </c>
      <c r="Q210" s="112">
        <f t="shared" si="50"/>
        <v>0</v>
      </c>
      <c r="R210" s="115">
        <f t="shared" si="51"/>
        <v>0</v>
      </c>
      <c r="S210" s="115">
        <f t="shared" si="52"/>
        <v>0</v>
      </c>
      <c r="T210" s="115">
        <f t="shared" si="53"/>
        <v>0</v>
      </c>
      <c r="U210" s="21" t="e">
        <f t="shared" si="54"/>
        <v>#NUM!</v>
      </c>
      <c r="V210" s="98" t="e">
        <f t="shared" si="55"/>
        <v>#NUM!</v>
      </c>
      <c r="W210" s="115" t="e">
        <f t="shared" si="56"/>
        <v>#NUM!</v>
      </c>
      <c r="X210" s="115" t="e">
        <f t="shared" si="57"/>
        <v>#NUM!</v>
      </c>
      <c r="Y210" s="115" t="e">
        <f t="shared" si="58"/>
        <v>#NUM!</v>
      </c>
    </row>
    <row r="211" spans="1:25" x14ac:dyDescent="0.2">
      <c r="A211" s="112"/>
      <c r="B211" s="7">
        <f t="shared" si="62"/>
        <v>0</v>
      </c>
      <c r="C211" s="7" t="e">
        <f t="shared" si="44"/>
        <v>#NUM!</v>
      </c>
      <c r="D211" s="113" t="e">
        <f t="shared" si="63"/>
        <v>#NUM!</v>
      </c>
      <c r="E211" s="114">
        <f t="shared" si="59"/>
        <v>99.999999999999986</v>
      </c>
      <c r="F211" s="112">
        <f t="shared" si="45"/>
        <v>0</v>
      </c>
      <c r="G211" s="112"/>
      <c r="H211" s="118">
        <f t="shared" si="46"/>
        <v>0</v>
      </c>
      <c r="I211" s="112" t="e">
        <f t="shared" si="43"/>
        <v>#NUM!</v>
      </c>
      <c r="J211" s="115" t="e">
        <f t="shared" si="47"/>
        <v>#NUM!</v>
      </c>
      <c r="K211" s="115" t="e">
        <f t="shared" si="48"/>
        <v>#NUM!</v>
      </c>
      <c r="L211" s="115" t="e">
        <f t="shared" si="49"/>
        <v>#NUM!</v>
      </c>
      <c r="M211" s="124" t="e">
        <f t="shared" si="60"/>
        <v>#NUM!</v>
      </c>
      <c r="N211" s="112">
        <v>0</v>
      </c>
      <c r="O211" s="116">
        <f t="shared" si="61"/>
        <v>0</v>
      </c>
      <c r="Q211" s="112">
        <f t="shared" si="50"/>
        <v>0</v>
      </c>
      <c r="R211" s="115">
        <f t="shared" si="51"/>
        <v>0</v>
      </c>
      <c r="S211" s="115">
        <f t="shared" si="52"/>
        <v>0</v>
      </c>
      <c r="T211" s="115">
        <f t="shared" si="53"/>
        <v>0</v>
      </c>
      <c r="U211" s="21" t="e">
        <f t="shared" si="54"/>
        <v>#NUM!</v>
      </c>
      <c r="V211" s="98" t="e">
        <f t="shared" si="55"/>
        <v>#NUM!</v>
      </c>
      <c r="W211" s="115" t="e">
        <f t="shared" si="56"/>
        <v>#NUM!</v>
      </c>
      <c r="X211" s="115" t="e">
        <f t="shared" si="57"/>
        <v>#NUM!</v>
      </c>
      <c r="Y211" s="115" t="e">
        <f t="shared" si="58"/>
        <v>#NUM!</v>
      </c>
    </row>
    <row r="212" spans="1:25" x14ac:dyDescent="0.2">
      <c r="A212" s="112"/>
      <c r="B212" s="7">
        <f t="shared" si="62"/>
        <v>0</v>
      </c>
      <c r="C212" s="7" t="e">
        <f t="shared" si="44"/>
        <v>#NUM!</v>
      </c>
      <c r="D212" s="113" t="e">
        <f t="shared" si="63"/>
        <v>#NUM!</v>
      </c>
      <c r="E212" s="114">
        <f t="shared" si="59"/>
        <v>99.999999999999986</v>
      </c>
      <c r="F212" s="112">
        <f t="shared" si="45"/>
        <v>0</v>
      </c>
      <c r="G212" s="112"/>
      <c r="H212" s="118">
        <f t="shared" si="46"/>
        <v>0</v>
      </c>
      <c r="I212" s="112" t="e">
        <f t="shared" si="43"/>
        <v>#NUM!</v>
      </c>
      <c r="J212" s="115" t="e">
        <f t="shared" si="47"/>
        <v>#NUM!</v>
      </c>
      <c r="K212" s="115" t="e">
        <f t="shared" si="48"/>
        <v>#NUM!</v>
      </c>
      <c r="L212" s="115" t="e">
        <f t="shared" si="49"/>
        <v>#NUM!</v>
      </c>
      <c r="M212" s="124" t="e">
        <f t="shared" si="60"/>
        <v>#NUM!</v>
      </c>
      <c r="N212" s="112">
        <v>0</v>
      </c>
      <c r="O212" s="116">
        <f t="shared" si="61"/>
        <v>0</v>
      </c>
      <c r="Q212" s="112">
        <f t="shared" si="50"/>
        <v>0</v>
      </c>
      <c r="R212" s="115">
        <f t="shared" si="51"/>
        <v>0</v>
      </c>
      <c r="S212" s="115">
        <f t="shared" si="52"/>
        <v>0</v>
      </c>
      <c r="T212" s="115">
        <f t="shared" si="53"/>
        <v>0</v>
      </c>
      <c r="U212" s="21" t="e">
        <f t="shared" si="54"/>
        <v>#NUM!</v>
      </c>
      <c r="V212" s="98" t="e">
        <f t="shared" si="55"/>
        <v>#NUM!</v>
      </c>
      <c r="W212" s="115" t="e">
        <f t="shared" si="56"/>
        <v>#NUM!</v>
      </c>
      <c r="X212" s="115" t="e">
        <f t="shared" si="57"/>
        <v>#NUM!</v>
      </c>
      <c r="Y212" s="115" t="e">
        <f t="shared" si="58"/>
        <v>#NUM!</v>
      </c>
    </row>
    <row r="213" spans="1:25" x14ac:dyDescent="0.2">
      <c r="A213" s="112"/>
      <c r="B213" s="7">
        <f t="shared" si="62"/>
        <v>0</v>
      </c>
      <c r="C213" s="7" t="e">
        <f t="shared" si="44"/>
        <v>#NUM!</v>
      </c>
      <c r="D213" s="113" t="e">
        <f t="shared" si="63"/>
        <v>#NUM!</v>
      </c>
      <c r="E213" s="114">
        <f t="shared" si="59"/>
        <v>99.999999999999986</v>
      </c>
      <c r="F213" s="112">
        <f t="shared" si="45"/>
        <v>0</v>
      </c>
      <c r="G213" s="112"/>
      <c r="H213" s="118">
        <f t="shared" si="46"/>
        <v>0</v>
      </c>
      <c r="I213" s="112" t="e">
        <f t="shared" si="43"/>
        <v>#NUM!</v>
      </c>
      <c r="J213" s="115" t="e">
        <f t="shared" si="47"/>
        <v>#NUM!</v>
      </c>
      <c r="K213" s="115" t="e">
        <f t="shared" si="48"/>
        <v>#NUM!</v>
      </c>
      <c r="L213" s="115" t="e">
        <f t="shared" si="49"/>
        <v>#NUM!</v>
      </c>
      <c r="M213" s="124" t="e">
        <f t="shared" si="60"/>
        <v>#NUM!</v>
      </c>
      <c r="N213" s="112">
        <v>0</v>
      </c>
      <c r="O213" s="116">
        <f t="shared" si="61"/>
        <v>0</v>
      </c>
      <c r="Q213" s="112">
        <f t="shared" si="50"/>
        <v>0</v>
      </c>
      <c r="R213" s="115">
        <f t="shared" si="51"/>
        <v>0</v>
      </c>
      <c r="S213" s="115">
        <f t="shared" si="52"/>
        <v>0</v>
      </c>
      <c r="T213" s="115">
        <f t="shared" si="53"/>
        <v>0</v>
      </c>
      <c r="U213" s="21" t="e">
        <f t="shared" si="54"/>
        <v>#NUM!</v>
      </c>
      <c r="V213" s="98" t="e">
        <f t="shared" si="55"/>
        <v>#NUM!</v>
      </c>
      <c r="W213" s="115" t="e">
        <f t="shared" si="56"/>
        <v>#NUM!</v>
      </c>
      <c r="X213" s="115" t="e">
        <f t="shared" si="57"/>
        <v>#NUM!</v>
      </c>
      <c r="Y213" s="115" t="e">
        <f t="shared" si="58"/>
        <v>#NUM!</v>
      </c>
    </row>
    <row r="214" spans="1:25" x14ac:dyDescent="0.2">
      <c r="A214" s="112"/>
      <c r="B214" s="7">
        <f t="shared" si="62"/>
        <v>0</v>
      </c>
      <c r="C214" s="7" t="e">
        <f t="shared" si="44"/>
        <v>#NUM!</v>
      </c>
      <c r="D214" s="113" t="e">
        <f t="shared" si="63"/>
        <v>#NUM!</v>
      </c>
      <c r="E214" s="114">
        <f t="shared" si="59"/>
        <v>99.999999999999986</v>
      </c>
      <c r="F214" s="112">
        <f t="shared" si="45"/>
        <v>0</v>
      </c>
      <c r="G214" s="112"/>
      <c r="H214" s="118">
        <f t="shared" si="46"/>
        <v>0</v>
      </c>
      <c r="I214" s="112" t="e">
        <f t="shared" si="43"/>
        <v>#NUM!</v>
      </c>
      <c r="J214" s="115" t="e">
        <f t="shared" si="47"/>
        <v>#NUM!</v>
      </c>
      <c r="K214" s="115" t="e">
        <f t="shared" si="48"/>
        <v>#NUM!</v>
      </c>
      <c r="L214" s="115" t="e">
        <f t="shared" si="49"/>
        <v>#NUM!</v>
      </c>
      <c r="M214" s="124" t="e">
        <f t="shared" si="60"/>
        <v>#NUM!</v>
      </c>
      <c r="N214" s="112">
        <v>0</v>
      </c>
      <c r="O214" s="116">
        <f t="shared" si="61"/>
        <v>0</v>
      </c>
      <c r="Q214" s="112">
        <f t="shared" si="50"/>
        <v>0</v>
      </c>
      <c r="R214" s="115">
        <f t="shared" si="51"/>
        <v>0</v>
      </c>
      <c r="S214" s="115">
        <f t="shared" si="52"/>
        <v>0</v>
      </c>
      <c r="T214" s="115">
        <f t="shared" si="53"/>
        <v>0</v>
      </c>
      <c r="U214" s="21" t="e">
        <f t="shared" si="54"/>
        <v>#NUM!</v>
      </c>
      <c r="V214" s="98" t="e">
        <f t="shared" si="55"/>
        <v>#NUM!</v>
      </c>
      <c r="W214" s="115" t="e">
        <f t="shared" si="56"/>
        <v>#NUM!</v>
      </c>
      <c r="X214" s="115" t="e">
        <f t="shared" si="57"/>
        <v>#NUM!</v>
      </c>
      <c r="Y214" s="115" t="e">
        <f t="shared" si="58"/>
        <v>#NUM!</v>
      </c>
    </row>
    <row r="215" spans="1:25" x14ac:dyDescent="0.2">
      <c r="A215" s="112"/>
      <c r="B215" s="7">
        <f t="shared" si="62"/>
        <v>0</v>
      </c>
      <c r="C215" s="7" t="e">
        <f t="shared" si="44"/>
        <v>#NUM!</v>
      </c>
      <c r="D215" s="113" t="e">
        <f t="shared" si="63"/>
        <v>#NUM!</v>
      </c>
      <c r="E215" s="114">
        <f t="shared" si="59"/>
        <v>99.999999999999986</v>
      </c>
      <c r="F215" s="112">
        <f t="shared" si="45"/>
        <v>0</v>
      </c>
      <c r="G215" s="112"/>
      <c r="H215" s="118">
        <f t="shared" si="46"/>
        <v>0</v>
      </c>
      <c r="I215" s="112" t="e">
        <f t="shared" si="43"/>
        <v>#NUM!</v>
      </c>
      <c r="J215" s="115" t="e">
        <f t="shared" si="47"/>
        <v>#NUM!</v>
      </c>
      <c r="K215" s="115" t="e">
        <f t="shared" si="48"/>
        <v>#NUM!</v>
      </c>
      <c r="L215" s="115" t="e">
        <f t="shared" si="49"/>
        <v>#NUM!</v>
      </c>
      <c r="M215" s="124" t="e">
        <f t="shared" si="60"/>
        <v>#NUM!</v>
      </c>
      <c r="N215" s="112">
        <v>0</v>
      </c>
      <c r="O215" s="116">
        <f t="shared" si="61"/>
        <v>0</v>
      </c>
      <c r="Q215" s="112">
        <f t="shared" si="50"/>
        <v>0</v>
      </c>
      <c r="R215" s="115">
        <f t="shared" si="51"/>
        <v>0</v>
      </c>
      <c r="S215" s="115">
        <f t="shared" si="52"/>
        <v>0</v>
      </c>
      <c r="T215" s="115">
        <f t="shared" si="53"/>
        <v>0</v>
      </c>
      <c r="U215" s="21" t="e">
        <f t="shared" si="54"/>
        <v>#NUM!</v>
      </c>
      <c r="V215" s="98" t="e">
        <f t="shared" si="55"/>
        <v>#NUM!</v>
      </c>
      <c r="W215" s="115" t="e">
        <f t="shared" si="56"/>
        <v>#NUM!</v>
      </c>
      <c r="X215" s="115" t="e">
        <f t="shared" si="57"/>
        <v>#NUM!</v>
      </c>
      <c r="Y215" s="115" t="e">
        <f t="shared" si="58"/>
        <v>#NUM!</v>
      </c>
    </row>
    <row r="216" spans="1:25" x14ac:dyDescent="0.2">
      <c r="A216" s="112"/>
      <c r="B216" s="7">
        <f t="shared" si="62"/>
        <v>0</v>
      </c>
      <c r="C216" s="7" t="e">
        <f t="shared" si="44"/>
        <v>#NUM!</v>
      </c>
      <c r="D216" s="113" t="e">
        <f t="shared" si="63"/>
        <v>#NUM!</v>
      </c>
      <c r="E216" s="114">
        <f t="shared" si="59"/>
        <v>99.999999999999986</v>
      </c>
      <c r="F216" s="112">
        <f t="shared" si="45"/>
        <v>0</v>
      </c>
      <c r="G216" s="112"/>
      <c r="H216" s="118">
        <f t="shared" si="46"/>
        <v>0</v>
      </c>
      <c r="I216" s="112" t="e">
        <f t="shared" si="43"/>
        <v>#NUM!</v>
      </c>
      <c r="J216" s="115" t="e">
        <f t="shared" si="47"/>
        <v>#NUM!</v>
      </c>
      <c r="K216" s="115" t="e">
        <f t="shared" si="48"/>
        <v>#NUM!</v>
      </c>
      <c r="L216" s="115" t="e">
        <f t="shared" si="49"/>
        <v>#NUM!</v>
      </c>
      <c r="M216" s="124" t="e">
        <f t="shared" si="60"/>
        <v>#NUM!</v>
      </c>
      <c r="N216" s="112">
        <v>0</v>
      </c>
      <c r="O216" s="116">
        <f t="shared" si="61"/>
        <v>0</v>
      </c>
      <c r="Q216" s="112">
        <f t="shared" si="50"/>
        <v>0</v>
      </c>
      <c r="R216" s="115">
        <f t="shared" si="51"/>
        <v>0</v>
      </c>
      <c r="S216" s="115">
        <f t="shared" si="52"/>
        <v>0</v>
      </c>
      <c r="T216" s="115">
        <f t="shared" si="53"/>
        <v>0</v>
      </c>
      <c r="U216" s="21" t="e">
        <f t="shared" si="54"/>
        <v>#NUM!</v>
      </c>
      <c r="V216" s="98" t="e">
        <f t="shared" si="55"/>
        <v>#NUM!</v>
      </c>
      <c r="W216" s="115" t="e">
        <f t="shared" si="56"/>
        <v>#NUM!</v>
      </c>
      <c r="X216" s="115" t="e">
        <f t="shared" si="57"/>
        <v>#NUM!</v>
      </c>
      <c r="Y216" s="115" t="e">
        <f t="shared" si="58"/>
        <v>#NUM!</v>
      </c>
    </row>
    <row r="217" spans="1:25" x14ac:dyDescent="0.2">
      <c r="A217" s="112"/>
      <c r="B217" s="7">
        <f t="shared" si="62"/>
        <v>0</v>
      </c>
      <c r="C217" s="7" t="e">
        <f t="shared" si="44"/>
        <v>#NUM!</v>
      </c>
      <c r="D217" s="113" t="e">
        <f t="shared" si="63"/>
        <v>#NUM!</v>
      </c>
      <c r="E217" s="114">
        <f t="shared" si="59"/>
        <v>99.999999999999986</v>
      </c>
      <c r="F217" s="112">
        <f t="shared" si="45"/>
        <v>0</v>
      </c>
      <c r="G217" s="112"/>
      <c r="H217" s="118">
        <f t="shared" si="46"/>
        <v>0</v>
      </c>
      <c r="I217" s="112" t="e">
        <f t="shared" si="43"/>
        <v>#NUM!</v>
      </c>
      <c r="J217" s="115" t="e">
        <f t="shared" si="47"/>
        <v>#NUM!</v>
      </c>
      <c r="K217" s="115" t="e">
        <f t="shared" si="48"/>
        <v>#NUM!</v>
      </c>
      <c r="L217" s="115" t="e">
        <f t="shared" si="49"/>
        <v>#NUM!</v>
      </c>
      <c r="M217" s="124" t="e">
        <f t="shared" si="60"/>
        <v>#NUM!</v>
      </c>
      <c r="N217" s="112">
        <v>0</v>
      </c>
      <c r="O217" s="116">
        <f t="shared" si="61"/>
        <v>0</v>
      </c>
      <c r="Q217" s="112">
        <f t="shared" si="50"/>
        <v>0</v>
      </c>
      <c r="R217" s="115">
        <f t="shared" si="51"/>
        <v>0</v>
      </c>
      <c r="S217" s="115">
        <f t="shared" si="52"/>
        <v>0</v>
      </c>
      <c r="T217" s="115">
        <f t="shared" si="53"/>
        <v>0</v>
      </c>
      <c r="U217" s="21" t="e">
        <f t="shared" si="54"/>
        <v>#NUM!</v>
      </c>
      <c r="V217" s="98" t="e">
        <f t="shared" si="55"/>
        <v>#NUM!</v>
      </c>
      <c r="W217" s="115" t="e">
        <f t="shared" si="56"/>
        <v>#NUM!</v>
      </c>
      <c r="X217" s="115" t="e">
        <f t="shared" si="57"/>
        <v>#NUM!</v>
      </c>
      <c r="Y217" s="115" t="e">
        <f t="shared" si="58"/>
        <v>#NUM!</v>
      </c>
    </row>
    <row r="218" spans="1:25" x14ac:dyDescent="0.2">
      <c r="A218" s="112"/>
      <c r="B218" s="7">
        <f t="shared" si="62"/>
        <v>0</v>
      </c>
      <c r="C218" s="7" t="e">
        <f t="shared" si="44"/>
        <v>#NUM!</v>
      </c>
      <c r="D218" s="113" t="e">
        <f t="shared" si="63"/>
        <v>#NUM!</v>
      </c>
      <c r="E218" s="114">
        <f t="shared" si="59"/>
        <v>99.999999999999986</v>
      </c>
      <c r="F218" s="112">
        <f t="shared" si="45"/>
        <v>0</v>
      </c>
      <c r="G218" s="112"/>
      <c r="H218" s="118">
        <f t="shared" si="46"/>
        <v>0</v>
      </c>
      <c r="I218" s="112" t="e">
        <f t="shared" si="43"/>
        <v>#NUM!</v>
      </c>
      <c r="J218" s="115" t="e">
        <f t="shared" si="47"/>
        <v>#NUM!</v>
      </c>
      <c r="K218" s="115" t="e">
        <f t="shared" si="48"/>
        <v>#NUM!</v>
      </c>
      <c r="L218" s="115" t="e">
        <f t="shared" si="49"/>
        <v>#NUM!</v>
      </c>
      <c r="M218" s="124" t="e">
        <f t="shared" si="60"/>
        <v>#NUM!</v>
      </c>
      <c r="N218" s="112">
        <v>0</v>
      </c>
      <c r="O218" s="116">
        <f t="shared" si="61"/>
        <v>0</v>
      </c>
      <c r="Q218" s="112">
        <f t="shared" si="50"/>
        <v>0</v>
      </c>
      <c r="R218" s="115">
        <f t="shared" si="51"/>
        <v>0</v>
      </c>
      <c r="S218" s="115">
        <f t="shared" si="52"/>
        <v>0</v>
      </c>
      <c r="T218" s="115">
        <f t="shared" si="53"/>
        <v>0</v>
      </c>
      <c r="U218" s="21" t="e">
        <f t="shared" si="54"/>
        <v>#NUM!</v>
      </c>
      <c r="V218" s="98" t="e">
        <f t="shared" si="55"/>
        <v>#NUM!</v>
      </c>
      <c r="W218" s="115" t="e">
        <f t="shared" si="56"/>
        <v>#NUM!</v>
      </c>
      <c r="X218" s="115" t="e">
        <f t="shared" si="57"/>
        <v>#NUM!</v>
      </c>
      <c r="Y218" s="115" t="e">
        <f t="shared" si="58"/>
        <v>#NUM!</v>
      </c>
    </row>
    <row r="219" spans="1:25" x14ac:dyDescent="0.2">
      <c r="A219" s="112"/>
      <c r="B219" s="7">
        <f t="shared" si="62"/>
        <v>0</v>
      </c>
      <c r="C219" s="7" t="e">
        <f t="shared" si="44"/>
        <v>#NUM!</v>
      </c>
      <c r="D219" s="113" t="e">
        <f t="shared" si="63"/>
        <v>#NUM!</v>
      </c>
      <c r="E219" s="114">
        <f t="shared" si="59"/>
        <v>99.999999999999986</v>
      </c>
      <c r="F219" s="112">
        <f t="shared" si="45"/>
        <v>0</v>
      </c>
      <c r="G219" s="112"/>
      <c r="H219" s="118">
        <f t="shared" si="46"/>
        <v>0</v>
      </c>
      <c r="I219" s="112" t="e">
        <f t="shared" si="43"/>
        <v>#NUM!</v>
      </c>
      <c r="J219" s="115" t="e">
        <f t="shared" si="47"/>
        <v>#NUM!</v>
      </c>
      <c r="K219" s="115" t="e">
        <f t="shared" si="48"/>
        <v>#NUM!</v>
      </c>
      <c r="L219" s="115" t="e">
        <f t="shared" si="49"/>
        <v>#NUM!</v>
      </c>
      <c r="M219" s="124" t="e">
        <f t="shared" si="60"/>
        <v>#NUM!</v>
      </c>
      <c r="N219" s="112">
        <v>0</v>
      </c>
      <c r="O219" s="116">
        <f t="shared" si="61"/>
        <v>0</v>
      </c>
      <c r="Q219" s="112">
        <f t="shared" si="50"/>
        <v>0</v>
      </c>
      <c r="R219" s="115">
        <f t="shared" si="51"/>
        <v>0</v>
      </c>
      <c r="S219" s="115">
        <f t="shared" si="52"/>
        <v>0</v>
      </c>
      <c r="T219" s="115">
        <f t="shared" si="53"/>
        <v>0</v>
      </c>
      <c r="U219" s="21" t="e">
        <f t="shared" si="54"/>
        <v>#NUM!</v>
      </c>
      <c r="V219" s="98" t="e">
        <f t="shared" si="55"/>
        <v>#NUM!</v>
      </c>
      <c r="W219" s="115" t="e">
        <f t="shared" si="56"/>
        <v>#NUM!</v>
      </c>
      <c r="X219" s="115" t="e">
        <f t="shared" si="57"/>
        <v>#NUM!</v>
      </c>
      <c r="Y219" s="115" t="e">
        <f t="shared" si="58"/>
        <v>#NUM!</v>
      </c>
    </row>
    <row r="220" spans="1:25" x14ac:dyDescent="0.2">
      <c r="A220" s="112"/>
      <c r="B220" s="7">
        <f t="shared" si="62"/>
        <v>0</v>
      </c>
      <c r="C220" s="7" t="e">
        <f t="shared" si="44"/>
        <v>#NUM!</v>
      </c>
      <c r="D220" s="113" t="e">
        <f t="shared" si="63"/>
        <v>#NUM!</v>
      </c>
      <c r="E220" s="114">
        <f t="shared" si="59"/>
        <v>99.999999999999986</v>
      </c>
      <c r="F220" s="112">
        <f t="shared" si="45"/>
        <v>0</v>
      </c>
      <c r="G220" s="112"/>
      <c r="H220" s="118">
        <f t="shared" si="46"/>
        <v>0</v>
      </c>
      <c r="I220" s="112" t="e">
        <f t="shared" si="43"/>
        <v>#NUM!</v>
      </c>
      <c r="J220" s="115" t="e">
        <f t="shared" si="47"/>
        <v>#NUM!</v>
      </c>
      <c r="K220" s="115" t="e">
        <f t="shared" si="48"/>
        <v>#NUM!</v>
      </c>
      <c r="L220" s="115" t="e">
        <f t="shared" si="49"/>
        <v>#NUM!</v>
      </c>
      <c r="M220" s="124" t="e">
        <f t="shared" si="60"/>
        <v>#NUM!</v>
      </c>
      <c r="N220" s="112">
        <v>0</v>
      </c>
      <c r="O220" s="116">
        <f t="shared" si="61"/>
        <v>0</v>
      </c>
      <c r="Q220" s="112">
        <f t="shared" si="50"/>
        <v>0</v>
      </c>
      <c r="R220" s="115">
        <f t="shared" si="51"/>
        <v>0</v>
      </c>
      <c r="S220" s="115">
        <f t="shared" si="52"/>
        <v>0</v>
      </c>
      <c r="T220" s="115">
        <f t="shared" si="53"/>
        <v>0</v>
      </c>
      <c r="U220" s="21" t="e">
        <f t="shared" si="54"/>
        <v>#NUM!</v>
      </c>
      <c r="V220" s="98" t="e">
        <f t="shared" si="55"/>
        <v>#NUM!</v>
      </c>
      <c r="W220" s="115" t="e">
        <f t="shared" si="56"/>
        <v>#NUM!</v>
      </c>
      <c r="X220" s="115" t="e">
        <f t="shared" si="57"/>
        <v>#NUM!</v>
      </c>
      <c r="Y220" s="115" t="e">
        <f t="shared" si="58"/>
        <v>#NUM!</v>
      </c>
    </row>
    <row r="221" spans="1:25" x14ac:dyDescent="0.2">
      <c r="A221" s="112"/>
      <c r="B221" s="7">
        <f t="shared" si="62"/>
        <v>0</v>
      </c>
      <c r="C221" s="7" t="e">
        <f t="shared" si="44"/>
        <v>#NUM!</v>
      </c>
      <c r="D221" s="113" t="e">
        <f t="shared" si="63"/>
        <v>#NUM!</v>
      </c>
      <c r="E221" s="114">
        <f t="shared" si="59"/>
        <v>99.999999999999986</v>
      </c>
      <c r="F221" s="112">
        <f t="shared" si="45"/>
        <v>0</v>
      </c>
      <c r="G221" s="112"/>
      <c r="H221" s="118">
        <f t="shared" si="46"/>
        <v>0</v>
      </c>
      <c r="I221" s="112" t="e">
        <f t="shared" si="43"/>
        <v>#NUM!</v>
      </c>
      <c r="J221" s="115" t="e">
        <f t="shared" si="47"/>
        <v>#NUM!</v>
      </c>
      <c r="K221" s="115" t="e">
        <f t="shared" si="48"/>
        <v>#NUM!</v>
      </c>
      <c r="L221" s="115" t="e">
        <f t="shared" si="49"/>
        <v>#NUM!</v>
      </c>
      <c r="M221" s="124" t="e">
        <f t="shared" si="60"/>
        <v>#NUM!</v>
      </c>
      <c r="N221" s="112">
        <v>0</v>
      </c>
      <c r="O221" s="116">
        <f t="shared" si="61"/>
        <v>0</v>
      </c>
      <c r="Q221" s="112">
        <f t="shared" si="50"/>
        <v>0</v>
      </c>
      <c r="R221" s="115">
        <f t="shared" si="51"/>
        <v>0</v>
      </c>
      <c r="S221" s="115">
        <f t="shared" si="52"/>
        <v>0</v>
      </c>
      <c r="T221" s="115">
        <f t="shared" si="53"/>
        <v>0</v>
      </c>
      <c r="U221" s="21" t="e">
        <f t="shared" si="54"/>
        <v>#NUM!</v>
      </c>
      <c r="V221" s="98" t="e">
        <f t="shared" si="55"/>
        <v>#NUM!</v>
      </c>
      <c r="W221" s="115" t="e">
        <f t="shared" si="56"/>
        <v>#NUM!</v>
      </c>
      <c r="X221" s="115" t="e">
        <f t="shared" si="57"/>
        <v>#NUM!</v>
      </c>
      <c r="Y221" s="115" t="e">
        <f t="shared" si="58"/>
        <v>#NUM!</v>
      </c>
    </row>
    <row r="222" spans="1:25" x14ac:dyDescent="0.2">
      <c r="A222" s="112"/>
      <c r="B222" s="7">
        <f t="shared" si="62"/>
        <v>0</v>
      </c>
      <c r="C222" s="7" t="e">
        <f t="shared" si="44"/>
        <v>#NUM!</v>
      </c>
      <c r="D222" s="113" t="e">
        <f t="shared" si="63"/>
        <v>#NUM!</v>
      </c>
      <c r="E222" s="114">
        <f t="shared" si="59"/>
        <v>99.999999999999986</v>
      </c>
      <c r="F222" s="112">
        <f t="shared" si="45"/>
        <v>0</v>
      </c>
      <c r="G222" s="112"/>
      <c r="H222" s="118">
        <f t="shared" si="46"/>
        <v>0</v>
      </c>
      <c r="I222" s="112" t="e">
        <f t="shared" ref="I222:I250" si="64">D222*F222</f>
        <v>#NUM!</v>
      </c>
      <c r="J222" s="115" t="e">
        <f t="shared" si="47"/>
        <v>#NUM!</v>
      </c>
      <c r="K222" s="115" t="e">
        <f t="shared" si="48"/>
        <v>#NUM!</v>
      </c>
      <c r="L222" s="115" t="e">
        <f t="shared" si="49"/>
        <v>#NUM!</v>
      </c>
      <c r="M222" s="124" t="e">
        <f t="shared" si="60"/>
        <v>#NUM!</v>
      </c>
      <c r="N222" s="112">
        <v>0</v>
      </c>
      <c r="O222" s="116">
        <f t="shared" si="61"/>
        <v>0</v>
      </c>
      <c r="Q222" s="112">
        <f t="shared" si="50"/>
        <v>0</v>
      </c>
      <c r="R222" s="115">
        <f t="shared" si="51"/>
        <v>0</v>
      </c>
      <c r="S222" s="115">
        <f t="shared" si="52"/>
        <v>0</v>
      </c>
      <c r="T222" s="115">
        <f t="shared" si="53"/>
        <v>0</v>
      </c>
      <c r="U222" s="21" t="e">
        <f t="shared" si="54"/>
        <v>#NUM!</v>
      </c>
      <c r="V222" s="98" t="e">
        <f t="shared" si="55"/>
        <v>#NUM!</v>
      </c>
      <c r="W222" s="115" t="e">
        <f t="shared" si="56"/>
        <v>#NUM!</v>
      </c>
      <c r="X222" s="115" t="e">
        <f t="shared" si="57"/>
        <v>#NUM!</v>
      </c>
      <c r="Y222" s="115" t="e">
        <f t="shared" si="58"/>
        <v>#NUM!</v>
      </c>
    </row>
    <row r="223" spans="1:25" x14ac:dyDescent="0.2">
      <c r="A223" s="112"/>
      <c r="B223" s="7">
        <f t="shared" si="62"/>
        <v>0</v>
      </c>
      <c r="C223" s="7" t="e">
        <f t="shared" ref="C223:C250" si="65">IF(A223=0,IF(B223&gt;0,IF(C222&lt;10,10,-LOG(0,2)),-LOG(0,2)),-LOG(A223,2))</f>
        <v>#NUM!</v>
      </c>
      <c r="D223" s="113" t="e">
        <f t="shared" si="63"/>
        <v>#NUM!</v>
      </c>
      <c r="E223" s="114">
        <f t="shared" si="59"/>
        <v>99.999999999999986</v>
      </c>
      <c r="F223" s="112">
        <f t="shared" ref="F223:F250" si="66">(G223*100)/$A$10</f>
        <v>0</v>
      </c>
      <c r="G223" s="112"/>
      <c r="H223" s="118">
        <f t="shared" ref="H223:H250" si="67">A223*1000</f>
        <v>0</v>
      </c>
      <c r="I223" s="112" t="e">
        <f t="shared" si="64"/>
        <v>#NUM!</v>
      </c>
      <c r="J223" s="115" t="e">
        <f t="shared" ref="J223:J250" si="68">(F223)*(D223-$B$4)^2</f>
        <v>#NUM!</v>
      </c>
      <c r="K223" s="115" t="e">
        <f t="shared" ref="K223:K250" si="69">(F223)*(D223-$B$4)^3</f>
        <v>#NUM!</v>
      </c>
      <c r="L223" s="115" t="e">
        <f t="shared" ref="L223:L250" si="70">(F223)*(D223-$B$4)^4</f>
        <v>#NUM!</v>
      </c>
      <c r="M223" s="124" t="e">
        <f t="shared" si="60"/>
        <v>#NUM!</v>
      </c>
      <c r="N223" s="112">
        <v>0</v>
      </c>
      <c r="O223" s="116">
        <f t="shared" si="61"/>
        <v>0</v>
      </c>
      <c r="Q223" s="112">
        <f t="shared" ref="Q223:Q250" si="71">(B223*1000)*F223</f>
        <v>0</v>
      </c>
      <c r="R223" s="115">
        <f t="shared" ref="R223:R250" si="72">(F223)*((B223*1000)-$B$15)^2</f>
        <v>0</v>
      </c>
      <c r="S223" s="115">
        <f t="shared" ref="S223:S250" si="73">(F223)*((B223*1000)-$B$15)^3</f>
        <v>0</v>
      </c>
      <c r="T223" s="115">
        <f t="shared" ref="T223:T250" si="74">(F223)*((B223*1000)-$B$15)^4</f>
        <v>0</v>
      </c>
      <c r="U223" s="21" t="e">
        <f t="shared" ref="U223:U250" si="75">LOG(((2^(-D223))*1000),10)</f>
        <v>#NUM!</v>
      </c>
      <c r="V223" s="98" t="e">
        <f t="shared" ref="V223:V250" si="76">U223*F223</f>
        <v>#NUM!</v>
      </c>
      <c r="W223" s="115" t="e">
        <f t="shared" ref="W223:W250" si="77">(F223)*(U223-LOG($E$15))^2</f>
        <v>#NUM!</v>
      </c>
      <c r="X223" s="115" t="e">
        <f t="shared" ref="X223:X250" si="78">(F223)*(U223-LOG($E$15))^3</f>
        <v>#NUM!</v>
      </c>
      <c r="Y223" s="115" t="e">
        <f t="shared" ref="Y223:Y250" si="79">(F223)*(U223-LOG($E$15))^4</f>
        <v>#NUM!</v>
      </c>
    </row>
    <row r="224" spans="1:25" x14ac:dyDescent="0.2">
      <c r="A224" s="112"/>
      <c r="B224" s="7">
        <f t="shared" si="62"/>
        <v>0</v>
      </c>
      <c r="C224" s="7" t="e">
        <f t="shared" si="65"/>
        <v>#NUM!</v>
      </c>
      <c r="D224" s="113" t="e">
        <f t="shared" si="63"/>
        <v>#NUM!</v>
      </c>
      <c r="E224" s="114">
        <f t="shared" ref="E224:E250" si="80">F224+E223</f>
        <v>99.999999999999986</v>
      </c>
      <c r="F224" s="112">
        <f t="shared" si="66"/>
        <v>0</v>
      </c>
      <c r="G224" s="112"/>
      <c r="H224" s="118">
        <f t="shared" si="67"/>
        <v>0</v>
      </c>
      <c r="I224" s="112" t="e">
        <f t="shared" si="64"/>
        <v>#NUM!</v>
      </c>
      <c r="J224" s="115" t="e">
        <f t="shared" si="68"/>
        <v>#NUM!</v>
      </c>
      <c r="K224" s="115" t="e">
        <f t="shared" si="69"/>
        <v>#NUM!</v>
      </c>
      <c r="L224" s="115" t="e">
        <f t="shared" si="70"/>
        <v>#NUM!</v>
      </c>
      <c r="M224" s="124" t="e">
        <f t="shared" ref="M224:M250" si="81">((2^(-D224))*1000)</f>
        <v>#NUM!</v>
      </c>
      <c r="N224" s="112">
        <v>0</v>
      </c>
      <c r="O224" s="116">
        <f t="shared" ref="O224:O250" si="82">(N224*100)/$A$13</f>
        <v>0</v>
      </c>
      <c r="Q224" s="112">
        <f t="shared" si="71"/>
        <v>0</v>
      </c>
      <c r="R224" s="115">
        <f t="shared" si="72"/>
        <v>0</v>
      </c>
      <c r="S224" s="115">
        <f t="shared" si="73"/>
        <v>0</v>
      </c>
      <c r="T224" s="115">
        <f t="shared" si="74"/>
        <v>0</v>
      </c>
      <c r="U224" s="21" t="e">
        <f t="shared" si="75"/>
        <v>#NUM!</v>
      </c>
      <c r="V224" s="98" t="e">
        <f t="shared" si="76"/>
        <v>#NUM!</v>
      </c>
      <c r="W224" s="115" t="e">
        <f t="shared" si="77"/>
        <v>#NUM!</v>
      </c>
      <c r="X224" s="115" t="e">
        <f t="shared" si="78"/>
        <v>#NUM!</v>
      </c>
      <c r="Y224" s="115" t="e">
        <f t="shared" si="79"/>
        <v>#NUM!</v>
      </c>
    </row>
    <row r="225" spans="1:25" x14ac:dyDescent="0.2">
      <c r="A225" s="112"/>
      <c r="B225" s="7">
        <f t="shared" ref="B225:B250" si="83">IF(A225=0,IF(A224&gt;0,IF(B224&gt;0.001,((A224+(2^(-10)))/2),0),0),(A224+A225)/2)</f>
        <v>0</v>
      </c>
      <c r="C225" s="7" t="e">
        <f t="shared" si="65"/>
        <v>#NUM!</v>
      </c>
      <c r="D225" s="113" t="e">
        <f t="shared" si="63"/>
        <v>#NUM!</v>
      </c>
      <c r="E225" s="114">
        <f t="shared" si="80"/>
        <v>99.999999999999986</v>
      </c>
      <c r="F225" s="112">
        <f t="shared" si="66"/>
        <v>0</v>
      </c>
      <c r="G225" s="112"/>
      <c r="H225" s="118">
        <f t="shared" si="67"/>
        <v>0</v>
      </c>
      <c r="I225" s="112" t="e">
        <f t="shared" si="64"/>
        <v>#NUM!</v>
      </c>
      <c r="J225" s="115" t="e">
        <f t="shared" si="68"/>
        <v>#NUM!</v>
      </c>
      <c r="K225" s="115" t="e">
        <f t="shared" si="69"/>
        <v>#NUM!</v>
      </c>
      <c r="L225" s="115" t="e">
        <f t="shared" si="70"/>
        <v>#NUM!</v>
      </c>
      <c r="M225" s="124" t="e">
        <f t="shared" si="81"/>
        <v>#NUM!</v>
      </c>
      <c r="N225" s="112">
        <v>0</v>
      </c>
      <c r="O225" s="116">
        <f t="shared" si="82"/>
        <v>0</v>
      </c>
      <c r="Q225" s="112">
        <f t="shared" si="71"/>
        <v>0</v>
      </c>
      <c r="R225" s="115">
        <f t="shared" si="72"/>
        <v>0</v>
      </c>
      <c r="S225" s="115">
        <f t="shared" si="73"/>
        <v>0</v>
      </c>
      <c r="T225" s="115">
        <f t="shared" si="74"/>
        <v>0</v>
      </c>
      <c r="U225" s="21" t="e">
        <f t="shared" si="75"/>
        <v>#NUM!</v>
      </c>
      <c r="V225" s="98" t="e">
        <f t="shared" si="76"/>
        <v>#NUM!</v>
      </c>
      <c r="W225" s="115" t="e">
        <f t="shared" si="77"/>
        <v>#NUM!</v>
      </c>
      <c r="X225" s="115" t="e">
        <f t="shared" si="78"/>
        <v>#NUM!</v>
      </c>
      <c r="Y225" s="115" t="e">
        <f t="shared" si="79"/>
        <v>#NUM!</v>
      </c>
    </row>
    <row r="226" spans="1:25" x14ac:dyDescent="0.2">
      <c r="A226" s="112"/>
      <c r="B226" s="7">
        <f t="shared" si="83"/>
        <v>0</v>
      </c>
      <c r="C226" s="7" t="e">
        <f t="shared" si="65"/>
        <v>#NUM!</v>
      </c>
      <c r="D226" s="113" t="e">
        <f t="shared" si="63"/>
        <v>#NUM!</v>
      </c>
      <c r="E226" s="114">
        <f t="shared" si="80"/>
        <v>99.999999999999986</v>
      </c>
      <c r="F226" s="112">
        <f t="shared" si="66"/>
        <v>0</v>
      </c>
      <c r="G226" s="112"/>
      <c r="H226" s="118">
        <f t="shared" si="67"/>
        <v>0</v>
      </c>
      <c r="I226" s="112" t="e">
        <f t="shared" si="64"/>
        <v>#NUM!</v>
      </c>
      <c r="J226" s="115" t="e">
        <f t="shared" si="68"/>
        <v>#NUM!</v>
      </c>
      <c r="K226" s="115" t="e">
        <f t="shared" si="69"/>
        <v>#NUM!</v>
      </c>
      <c r="L226" s="115" t="e">
        <f t="shared" si="70"/>
        <v>#NUM!</v>
      </c>
      <c r="M226" s="124" t="e">
        <f t="shared" si="81"/>
        <v>#NUM!</v>
      </c>
      <c r="N226" s="112">
        <v>0</v>
      </c>
      <c r="O226" s="116">
        <f t="shared" si="82"/>
        <v>0</v>
      </c>
      <c r="Q226" s="112">
        <f t="shared" si="71"/>
        <v>0</v>
      </c>
      <c r="R226" s="115">
        <f t="shared" si="72"/>
        <v>0</v>
      </c>
      <c r="S226" s="115">
        <f t="shared" si="73"/>
        <v>0</v>
      </c>
      <c r="T226" s="115">
        <f t="shared" si="74"/>
        <v>0</v>
      </c>
      <c r="U226" s="21" t="e">
        <f t="shared" si="75"/>
        <v>#NUM!</v>
      </c>
      <c r="V226" s="98" t="e">
        <f t="shared" si="76"/>
        <v>#NUM!</v>
      </c>
      <c r="W226" s="115" t="e">
        <f t="shared" si="77"/>
        <v>#NUM!</v>
      </c>
      <c r="X226" s="115" t="e">
        <f t="shared" si="78"/>
        <v>#NUM!</v>
      </c>
      <c r="Y226" s="115" t="e">
        <f t="shared" si="79"/>
        <v>#NUM!</v>
      </c>
    </row>
    <row r="227" spans="1:25" x14ac:dyDescent="0.2">
      <c r="A227" s="112"/>
      <c r="B227" s="7">
        <f t="shared" si="83"/>
        <v>0</v>
      </c>
      <c r="C227" s="7" t="e">
        <f t="shared" si="65"/>
        <v>#NUM!</v>
      </c>
      <c r="D227" s="113" t="e">
        <f t="shared" si="63"/>
        <v>#NUM!</v>
      </c>
      <c r="E227" s="114">
        <f t="shared" si="80"/>
        <v>99.999999999999986</v>
      </c>
      <c r="F227" s="112">
        <f t="shared" si="66"/>
        <v>0</v>
      </c>
      <c r="G227" s="112"/>
      <c r="H227" s="118">
        <f t="shared" si="67"/>
        <v>0</v>
      </c>
      <c r="I227" s="112" t="e">
        <f t="shared" si="64"/>
        <v>#NUM!</v>
      </c>
      <c r="J227" s="115" t="e">
        <f t="shared" si="68"/>
        <v>#NUM!</v>
      </c>
      <c r="K227" s="115" t="e">
        <f t="shared" si="69"/>
        <v>#NUM!</v>
      </c>
      <c r="L227" s="115" t="e">
        <f t="shared" si="70"/>
        <v>#NUM!</v>
      </c>
      <c r="M227" s="124" t="e">
        <f t="shared" si="81"/>
        <v>#NUM!</v>
      </c>
      <c r="N227" s="112">
        <v>0</v>
      </c>
      <c r="O227" s="116">
        <f t="shared" si="82"/>
        <v>0</v>
      </c>
      <c r="Q227" s="112">
        <f t="shared" si="71"/>
        <v>0</v>
      </c>
      <c r="R227" s="115">
        <f t="shared" si="72"/>
        <v>0</v>
      </c>
      <c r="S227" s="115">
        <f t="shared" si="73"/>
        <v>0</v>
      </c>
      <c r="T227" s="115">
        <f t="shared" si="74"/>
        <v>0</v>
      </c>
      <c r="U227" s="21" t="e">
        <f t="shared" si="75"/>
        <v>#NUM!</v>
      </c>
      <c r="V227" s="98" t="e">
        <f t="shared" si="76"/>
        <v>#NUM!</v>
      </c>
      <c r="W227" s="115" t="e">
        <f t="shared" si="77"/>
        <v>#NUM!</v>
      </c>
      <c r="X227" s="115" t="e">
        <f t="shared" si="78"/>
        <v>#NUM!</v>
      </c>
      <c r="Y227" s="115" t="e">
        <f t="shared" si="79"/>
        <v>#NUM!</v>
      </c>
    </row>
    <row r="228" spans="1:25" x14ac:dyDescent="0.2">
      <c r="A228" s="112"/>
      <c r="B228" s="7">
        <f t="shared" si="83"/>
        <v>0</v>
      </c>
      <c r="C228" s="7" t="e">
        <f t="shared" si="65"/>
        <v>#NUM!</v>
      </c>
      <c r="D228" s="113" t="e">
        <f t="shared" si="63"/>
        <v>#NUM!</v>
      </c>
      <c r="E228" s="114">
        <f t="shared" si="80"/>
        <v>99.999999999999986</v>
      </c>
      <c r="F228" s="112">
        <f t="shared" si="66"/>
        <v>0</v>
      </c>
      <c r="G228" s="112"/>
      <c r="H228" s="118">
        <f t="shared" si="67"/>
        <v>0</v>
      </c>
      <c r="I228" s="112" t="e">
        <f t="shared" si="64"/>
        <v>#NUM!</v>
      </c>
      <c r="J228" s="115" t="e">
        <f t="shared" si="68"/>
        <v>#NUM!</v>
      </c>
      <c r="K228" s="115" t="e">
        <f t="shared" si="69"/>
        <v>#NUM!</v>
      </c>
      <c r="L228" s="115" t="e">
        <f t="shared" si="70"/>
        <v>#NUM!</v>
      </c>
      <c r="M228" s="124" t="e">
        <f t="shared" si="81"/>
        <v>#NUM!</v>
      </c>
      <c r="N228" s="112">
        <v>0</v>
      </c>
      <c r="O228" s="116">
        <f t="shared" si="82"/>
        <v>0</v>
      </c>
      <c r="Q228" s="112">
        <f t="shared" si="71"/>
        <v>0</v>
      </c>
      <c r="R228" s="115">
        <f t="shared" si="72"/>
        <v>0</v>
      </c>
      <c r="S228" s="115">
        <f t="shared" si="73"/>
        <v>0</v>
      </c>
      <c r="T228" s="115">
        <f t="shared" si="74"/>
        <v>0</v>
      </c>
      <c r="U228" s="21" t="e">
        <f t="shared" si="75"/>
        <v>#NUM!</v>
      </c>
      <c r="V228" s="98" t="e">
        <f t="shared" si="76"/>
        <v>#NUM!</v>
      </c>
      <c r="W228" s="115" t="e">
        <f t="shared" si="77"/>
        <v>#NUM!</v>
      </c>
      <c r="X228" s="115" t="e">
        <f t="shared" si="78"/>
        <v>#NUM!</v>
      </c>
      <c r="Y228" s="115" t="e">
        <f t="shared" si="79"/>
        <v>#NUM!</v>
      </c>
    </row>
    <row r="229" spans="1:25" x14ac:dyDescent="0.2">
      <c r="A229" s="112"/>
      <c r="B229" s="7">
        <f t="shared" si="83"/>
        <v>0</v>
      </c>
      <c r="C229" s="7" t="e">
        <f t="shared" si="65"/>
        <v>#NUM!</v>
      </c>
      <c r="D229" s="113" t="e">
        <f t="shared" si="63"/>
        <v>#NUM!</v>
      </c>
      <c r="E229" s="114">
        <f t="shared" si="80"/>
        <v>99.999999999999986</v>
      </c>
      <c r="F229" s="112">
        <f t="shared" si="66"/>
        <v>0</v>
      </c>
      <c r="G229" s="112"/>
      <c r="H229" s="118">
        <f t="shared" si="67"/>
        <v>0</v>
      </c>
      <c r="I229" s="112" t="e">
        <f t="shared" si="64"/>
        <v>#NUM!</v>
      </c>
      <c r="J229" s="115" t="e">
        <f t="shared" si="68"/>
        <v>#NUM!</v>
      </c>
      <c r="K229" s="115" t="e">
        <f t="shared" si="69"/>
        <v>#NUM!</v>
      </c>
      <c r="L229" s="115" t="e">
        <f t="shared" si="70"/>
        <v>#NUM!</v>
      </c>
      <c r="M229" s="124" t="e">
        <f t="shared" si="81"/>
        <v>#NUM!</v>
      </c>
      <c r="N229" s="112">
        <v>0</v>
      </c>
      <c r="O229" s="116">
        <f t="shared" si="82"/>
        <v>0</v>
      </c>
      <c r="Q229" s="112">
        <f t="shared" si="71"/>
        <v>0</v>
      </c>
      <c r="R229" s="115">
        <f t="shared" si="72"/>
        <v>0</v>
      </c>
      <c r="S229" s="115">
        <f t="shared" si="73"/>
        <v>0</v>
      </c>
      <c r="T229" s="115">
        <f t="shared" si="74"/>
        <v>0</v>
      </c>
      <c r="U229" s="21" t="e">
        <f t="shared" si="75"/>
        <v>#NUM!</v>
      </c>
      <c r="V229" s="98" t="e">
        <f t="shared" si="76"/>
        <v>#NUM!</v>
      </c>
      <c r="W229" s="115" t="e">
        <f t="shared" si="77"/>
        <v>#NUM!</v>
      </c>
      <c r="X229" s="115" t="e">
        <f t="shared" si="78"/>
        <v>#NUM!</v>
      </c>
      <c r="Y229" s="115" t="e">
        <f t="shared" si="79"/>
        <v>#NUM!</v>
      </c>
    </row>
    <row r="230" spans="1:25" x14ac:dyDescent="0.2">
      <c r="A230" s="112"/>
      <c r="B230" s="7">
        <f t="shared" si="83"/>
        <v>0</v>
      </c>
      <c r="C230" s="7" t="e">
        <f t="shared" si="65"/>
        <v>#NUM!</v>
      </c>
      <c r="D230" s="113" t="e">
        <f t="shared" si="63"/>
        <v>#NUM!</v>
      </c>
      <c r="E230" s="114">
        <f t="shared" si="80"/>
        <v>99.999999999999986</v>
      </c>
      <c r="F230" s="112">
        <f t="shared" si="66"/>
        <v>0</v>
      </c>
      <c r="G230" s="112"/>
      <c r="H230" s="118">
        <f t="shared" si="67"/>
        <v>0</v>
      </c>
      <c r="I230" s="112" t="e">
        <f t="shared" si="64"/>
        <v>#NUM!</v>
      </c>
      <c r="J230" s="115" t="e">
        <f t="shared" si="68"/>
        <v>#NUM!</v>
      </c>
      <c r="K230" s="115" t="e">
        <f t="shared" si="69"/>
        <v>#NUM!</v>
      </c>
      <c r="L230" s="115" t="e">
        <f t="shared" si="70"/>
        <v>#NUM!</v>
      </c>
      <c r="M230" s="124" t="e">
        <f t="shared" si="81"/>
        <v>#NUM!</v>
      </c>
      <c r="N230" s="112">
        <v>0</v>
      </c>
      <c r="O230" s="116">
        <f t="shared" si="82"/>
        <v>0</v>
      </c>
      <c r="Q230" s="112">
        <f t="shared" si="71"/>
        <v>0</v>
      </c>
      <c r="R230" s="115">
        <f t="shared" si="72"/>
        <v>0</v>
      </c>
      <c r="S230" s="115">
        <f t="shared" si="73"/>
        <v>0</v>
      </c>
      <c r="T230" s="115">
        <f t="shared" si="74"/>
        <v>0</v>
      </c>
      <c r="U230" s="21" t="e">
        <f t="shared" si="75"/>
        <v>#NUM!</v>
      </c>
      <c r="V230" s="98" t="e">
        <f t="shared" si="76"/>
        <v>#NUM!</v>
      </c>
      <c r="W230" s="115" t="e">
        <f t="shared" si="77"/>
        <v>#NUM!</v>
      </c>
      <c r="X230" s="115" t="e">
        <f t="shared" si="78"/>
        <v>#NUM!</v>
      </c>
      <c r="Y230" s="115" t="e">
        <f t="shared" si="79"/>
        <v>#NUM!</v>
      </c>
    </row>
    <row r="231" spans="1:25" x14ac:dyDescent="0.2">
      <c r="A231" s="112"/>
      <c r="B231" s="7">
        <f t="shared" si="83"/>
        <v>0</v>
      </c>
      <c r="C231" s="7" t="e">
        <f t="shared" si="65"/>
        <v>#NUM!</v>
      </c>
      <c r="D231" s="113" t="e">
        <f t="shared" si="63"/>
        <v>#NUM!</v>
      </c>
      <c r="E231" s="114">
        <f t="shared" si="80"/>
        <v>99.999999999999986</v>
      </c>
      <c r="F231" s="112">
        <f t="shared" si="66"/>
        <v>0</v>
      </c>
      <c r="G231" s="112"/>
      <c r="H231" s="118">
        <f t="shared" si="67"/>
        <v>0</v>
      </c>
      <c r="I231" s="112" t="e">
        <f t="shared" si="64"/>
        <v>#NUM!</v>
      </c>
      <c r="J231" s="115" t="e">
        <f t="shared" si="68"/>
        <v>#NUM!</v>
      </c>
      <c r="K231" s="115" t="e">
        <f t="shared" si="69"/>
        <v>#NUM!</v>
      </c>
      <c r="L231" s="115" t="e">
        <f t="shared" si="70"/>
        <v>#NUM!</v>
      </c>
      <c r="M231" s="124" t="e">
        <f t="shared" si="81"/>
        <v>#NUM!</v>
      </c>
      <c r="N231" s="112">
        <v>0</v>
      </c>
      <c r="O231" s="116">
        <f t="shared" si="82"/>
        <v>0</v>
      </c>
      <c r="Q231" s="112">
        <f t="shared" si="71"/>
        <v>0</v>
      </c>
      <c r="R231" s="115">
        <f t="shared" si="72"/>
        <v>0</v>
      </c>
      <c r="S231" s="115">
        <f t="shared" si="73"/>
        <v>0</v>
      </c>
      <c r="T231" s="115">
        <f t="shared" si="74"/>
        <v>0</v>
      </c>
      <c r="U231" s="21" t="e">
        <f t="shared" si="75"/>
        <v>#NUM!</v>
      </c>
      <c r="V231" s="98" t="e">
        <f t="shared" si="76"/>
        <v>#NUM!</v>
      </c>
      <c r="W231" s="115" t="e">
        <f t="shared" si="77"/>
        <v>#NUM!</v>
      </c>
      <c r="X231" s="115" t="e">
        <f t="shared" si="78"/>
        <v>#NUM!</v>
      </c>
      <c r="Y231" s="115" t="e">
        <f t="shared" si="79"/>
        <v>#NUM!</v>
      </c>
    </row>
    <row r="232" spans="1:25" x14ac:dyDescent="0.2">
      <c r="A232" s="112"/>
      <c r="B232" s="7">
        <f t="shared" si="83"/>
        <v>0</v>
      </c>
      <c r="C232" s="7" t="e">
        <f t="shared" si="65"/>
        <v>#NUM!</v>
      </c>
      <c r="D232" s="113" t="e">
        <f t="shared" si="63"/>
        <v>#NUM!</v>
      </c>
      <c r="E232" s="114">
        <f t="shared" si="80"/>
        <v>99.999999999999986</v>
      </c>
      <c r="F232" s="112">
        <f t="shared" si="66"/>
        <v>0</v>
      </c>
      <c r="G232" s="112"/>
      <c r="H232" s="118">
        <f t="shared" si="67"/>
        <v>0</v>
      </c>
      <c r="I232" s="112" t="e">
        <f t="shared" si="64"/>
        <v>#NUM!</v>
      </c>
      <c r="J232" s="115" t="e">
        <f t="shared" si="68"/>
        <v>#NUM!</v>
      </c>
      <c r="K232" s="115" t="e">
        <f t="shared" si="69"/>
        <v>#NUM!</v>
      </c>
      <c r="L232" s="115" t="e">
        <f t="shared" si="70"/>
        <v>#NUM!</v>
      </c>
      <c r="M232" s="124" t="e">
        <f t="shared" si="81"/>
        <v>#NUM!</v>
      </c>
      <c r="N232" s="112">
        <v>0</v>
      </c>
      <c r="O232" s="116">
        <f t="shared" si="82"/>
        <v>0</v>
      </c>
      <c r="Q232" s="112">
        <f t="shared" si="71"/>
        <v>0</v>
      </c>
      <c r="R232" s="115">
        <f t="shared" si="72"/>
        <v>0</v>
      </c>
      <c r="S232" s="115">
        <f t="shared" si="73"/>
        <v>0</v>
      </c>
      <c r="T232" s="115">
        <f t="shared" si="74"/>
        <v>0</v>
      </c>
      <c r="U232" s="21" t="e">
        <f t="shared" si="75"/>
        <v>#NUM!</v>
      </c>
      <c r="V232" s="98" t="e">
        <f t="shared" si="76"/>
        <v>#NUM!</v>
      </c>
      <c r="W232" s="115" t="e">
        <f t="shared" si="77"/>
        <v>#NUM!</v>
      </c>
      <c r="X232" s="115" t="e">
        <f t="shared" si="78"/>
        <v>#NUM!</v>
      </c>
      <c r="Y232" s="115" t="e">
        <f t="shared" si="79"/>
        <v>#NUM!</v>
      </c>
    </row>
    <row r="233" spans="1:25" x14ac:dyDescent="0.2">
      <c r="A233" s="112"/>
      <c r="B233" s="7">
        <f t="shared" si="83"/>
        <v>0</v>
      </c>
      <c r="C233" s="7" t="e">
        <f t="shared" si="65"/>
        <v>#NUM!</v>
      </c>
      <c r="D233" s="113" t="e">
        <f t="shared" si="63"/>
        <v>#NUM!</v>
      </c>
      <c r="E233" s="114">
        <f t="shared" si="80"/>
        <v>99.999999999999986</v>
      </c>
      <c r="F233" s="112">
        <f t="shared" si="66"/>
        <v>0</v>
      </c>
      <c r="G233" s="112"/>
      <c r="H233" s="118">
        <f t="shared" si="67"/>
        <v>0</v>
      </c>
      <c r="I233" s="112" t="e">
        <f t="shared" si="64"/>
        <v>#NUM!</v>
      </c>
      <c r="J233" s="115" t="e">
        <f t="shared" si="68"/>
        <v>#NUM!</v>
      </c>
      <c r="K233" s="115" t="e">
        <f t="shared" si="69"/>
        <v>#NUM!</v>
      </c>
      <c r="L233" s="115" t="e">
        <f t="shared" si="70"/>
        <v>#NUM!</v>
      </c>
      <c r="M233" s="124" t="e">
        <f t="shared" si="81"/>
        <v>#NUM!</v>
      </c>
      <c r="N233" s="112">
        <v>0</v>
      </c>
      <c r="O233" s="116">
        <f t="shared" si="82"/>
        <v>0</v>
      </c>
      <c r="Q233" s="112">
        <f t="shared" si="71"/>
        <v>0</v>
      </c>
      <c r="R233" s="115">
        <f t="shared" si="72"/>
        <v>0</v>
      </c>
      <c r="S233" s="115">
        <f t="shared" si="73"/>
        <v>0</v>
      </c>
      <c r="T233" s="115">
        <f t="shared" si="74"/>
        <v>0</v>
      </c>
      <c r="U233" s="21" t="e">
        <f t="shared" si="75"/>
        <v>#NUM!</v>
      </c>
      <c r="V233" s="98" t="e">
        <f t="shared" si="76"/>
        <v>#NUM!</v>
      </c>
      <c r="W233" s="115" t="e">
        <f t="shared" si="77"/>
        <v>#NUM!</v>
      </c>
      <c r="X233" s="115" t="e">
        <f t="shared" si="78"/>
        <v>#NUM!</v>
      </c>
      <c r="Y233" s="115" t="e">
        <f t="shared" si="79"/>
        <v>#NUM!</v>
      </c>
    </row>
    <row r="234" spans="1:25" x14ac:dyDescent="0.2">
      <c r="A234" s="112"/>
      <c r="B234" s="7">
        <f t="shared" si="83"/>
        <v>0</v>
      </c>
      <c r="C234" s="7" t="e">
        <f t="shared" si="65"/>
        <v>#NUM!</v>
      </c>
      <c r="D234" s="113" t="e">
        <f t="shared" si="63"/>
        <v>#NUM!</v>
      </c>
      <c r="E234" s="114">
        <f t="shared" si="80"/>
        <v>99.999999999999986</v>
      </c>
      <c r="F234" s="112">
        <f t="shared" si="66"/>
        <v>0</v>
      </c>
      <c r="G234" s="112"/>
      <c r="H234" s="118">
        <f t="shared" si="67"/>
        <v>0</v>
      </c>
      <c r="I234" s="112" t="e">
        <f t="shared" si="64"/>
        <v>#NUM!</v>
      </c>
      <c r="J234" s="115" t="e">
        <f t="shared" si="68"/>
        <v>#NUM!</v>
      </c>
      <c r="K234" s="115" t="e">
        <f t="shared" si="69"/>
        <v>#NUM!</v>
      </c>
      <c r="L234" s="115" t="e">
        <f t="shared" si="70"/>
        <v>#NUM!</v>
      </c>
      <c r="M234" s="124" t="e">
        <f t="shared" si="81"/>
        <v>#NUM!</v>
      </c>
      <c r="N234" s="112">
        <v>0</v>
      </c>
      <c r="O234" s="116">
        <f t="shared" si="82"/>
        <v>0</v>
      </c>
      <c r="Q234" s="112">
        <f t="shared" si="71"/>
        <v>0</v>
      </c>
      <c r="R234" s="115">
        <f t="shared" si="72"/>
        <v>0</v>
      </c>
      <c r="S234" s="115">
        <f t="shared" si="73"/>
        <v>0</v>
      </c>
      <c r="T234" s="115">
        <f t="shared" si="74"/>
        <v>0</v>
      </c>
      <c r="U234" s="21" t="e">
        <f t="shared" si="75"/>
        <v>#NUM!</v>
      </c>
      <c r="V234" s="98" t="e">
        <f t="shared" si="76"/>
        <v>#NUM!</v>
      </c>
      <c r="W234" s="115" t="e">
        <f t="shared" si="77"/>
        <v>#NUM!</v>
      </c>
      <c r="X234" s="115" t="e">
        <f t="shared" si="78"/>
        <v>#NUM!</v>
      </c>
      <c r="Y234" s="115" t="e">
        <f t="shared" si="79"/>
        <v>#NUM!</v>
      </c>
    </row>
    <row r="235" spans="1:25" x14ac:dyDescent="0.2">
      <c r="A235" s="112"/>
      <c r="B235" s="7">
        <f t="shared" si="83"/>
        <v>0</v>
      </c>
      <c r="C235" s="7" t="e">
        <f t="shared" si="65"/>
        <v>#NUM!</v>
      </c>
      <c r="D235" s="113" t="e">
        <f t="shared" si="63"/>
        <v>#NUM!</v>
      </c>
      <c r="E235" s="114">
        <f t="shared" si="80"/>
        <v>99.999999999999986</v>
      </c>
      <c r="F235" s="112">
        <f t="shared" si="66"/>
        <v>0</v>
      </c>
      <c r="G235" s="112"/>
      <c r="H235" s="118">
        <f t="shared" si="67"/>
        <v>0</v>
      </c>
      <c r="I235" s="112" t="e">
        <f t="shared" si="64"/>
        <v>#NUM!</v>
      </c>
      <c r="J235" s="115" t="e">
        <f t="shared" si="68"/>
        <v>#NUM!</v>
      </c>
      <c r="K235" s="115" t="e">
        <f t="shared" si="69"/>
        <v>#NUM!</v>
      </c>
      <c r="L235" s="115" t="e">
        <f t="shared" si="70"/>
        <v>#NUM!</v>
      </c>
      <c r="M235" s="124" t="e">
        <f t="shared" si="81"/>
        <v>#NUM!</v>
      </c>
      <c r="N235" s="112">
        <v>0</v>
      </c>
      <c r="O235" s="116">
        <f t="shared" si="82"/>
        <v>0</v>
      </c>
      <c r="Q235" s="112">
        <f t="shared" si="71"/>
        <v>0</v>
      </c>
      <c r="R235" s="115">
        <f t="shared" si="72"/>
        <v>0</v>
      </c>
      <c r="S235" s="115">
        <f t="shared" si="73"/>
        <v>0</v>
      </c>
      <c r="T235" s="115">
        <f t="shared" si="74"/>
        <v>0</v>
      </c>
      <c r="U235" s="21" t="e">
        <f t="shared" si="75"/>
        <v>#NUM!</v>
      </c>
      <c r="V235" s="98" t="e">
        <f t="shared" si="76"/>
        <v>#NUM!</v>
      </c>
      <c r="W235" s="115" t="e">
        <f t="shared" si="77"/>
        <v>#NUM!</v>
      </c>
      <c r="X235" s="115" t="e">
        <f t="shared" si="78"/>
        <v>#NUM!</v>
      </c>
      <c r="Y235" s="115" t="e">
        <f t="shared" si="79"/>
        <v>#NUM!</v>
      </c>
    </row>
    <row r="236" spans="1:25" x14ac:dyDescent="0.2">
      <c r="A236" s="112"/>
      <c r="B236" s="7">
        <f t="shared" si="83"/>
        <v>0</v>
      </c>
      <c r="C236" s="7" t="e">
        <f t="shared" si="65"/>
        <v>#NUM!</v>
      </c>
      <c r="D236" s="113" t="e">
        <f t="shared" si="63"/>
        <v>#NUM!</v>
      </c>
      <c r="E236" s="114">
        <f t="shared" si="80"/>
        <v>99.999999999999986</v>
      </c>
      <c r="F236" s="112">
        <f t="shared" si="66"/>
        <v>0</v>
      </c>
      <c r="G236" s="112"/>
      <c r="H236" s="118">
        <f t="shared" si="67"/>
        <v>0</v>
      </c>
      <c r="I236" s="112" t="e">
        <f t="shared" si="64"/>
        <v>#NUM!</v>
      </c>
      <c r="J236" s="115" t="e">
        <f t="shared" si="68"/>
        <v>#NUM!</v>
      </c>
      <c r="K236" s="115" t="e">
        <f t="shared" si="69"/>
        <v>#NUM!</v>
      </c>
      <c r="L236" s="115" t="e">
        <f t="shared" si="70"/>
        <v>#NUM!</v>
      </c>
      <c r="M236" s="124" t="e">
        <f t="shared" si="81"/>
        <v>#NUM!</v>
      </c>
      <c r="N236" s="112">
        <v>0</v>
      </c>
      <c r="O236" s="116">
        <f t="shared" si="82"/>
        <v>0</v>
      </c>
      <c r="Q236" s="112">
        <f t="shared" si="71"/>
        <v>0</v>
      </c>
      <c r="R236" s="115">
        <f t="shared" si="72"/>
        <v>0</v>
      </c>
      <c r="S236" s="115">
        <f t="shared" si="73"/>
        <v>0</v>
      </c>
      <c r="T236" s="115">
        <f t="shared" si="74"/>
        <v>0</v>
      </c>
      <c r="U236" s="21" t="e">
        <f t="shared" si="75"/>
        <v>#NUM!</v>
      </c>
      <c r="V236" s="98" t="e">
        <f t="shared" si="76"/>
        <v>#NUM!</v>
      </c>
      <c r="W236" s="115" t="e">
        <f t="shared" si="77"/>
        <v>#NUM!</v>
      </c>
      <c r="X236" s="115" t="e">
        <f t="shared" si="78"/>
        <v>#NUM!</v>
      </c>
      <c r="Y236" s="115" t="e">
        <f t="shared" si="79"/>
        <v>#NUM!</v>
      </c>
    </row>
    <row r="237" spans="1:25" x14ac:dyDescent="0.2">
      <c r="A237" s="112"/>
      <c r="B237" s="7">
        <f t="shared" si="83"/>
        <v>0</v>
      </c>
      <c r="C237" s="7" t="e">
        <f t="shared" si="65"/>
        <v>#NUM!</v>
      </c>
      <c r="D237" s="113" t="e">
        <f t="shared" si="63"/>
        <v>#NUM!</v>
      </c>
      <c r="E237" s="114">
        <f t="shared" si="80"/>
        <v>99.999999999999986</v>
      </c>
      <c r="F237" s="112">
        <f t="shared" si="66"/>
        <v>0</v>
      </c>
      <c r="G237" s="112"/>
      <c r="H237" s="118">
        <f t="shared" si="67"/>
        <v>0</v>
      </c>
      <c r="I237" s="112" t="e">
        <f t="shared" si="64"/>
        <v>#NUM!</v>
      </c>
      <c r="J237" s="115" t="e">
        <f t="shared" si="68"/>
        <v>#NUM!</v>
      </c>
      <c r="K237" s="115" t="e">
        <f t="shared" si="69"/>
        <v>#NUM!</v>
      </c>
      <c r="L237" s="115" t="e">
        <f t="shared" si="70"/>
        <v>#NUM!</v>
      </c>
      <c r="M237" s="124" t="e">
        <f t="shared" si="81"/>
        <v>#NUM!</v>
      </c>
      <c r="N237" s="112">
        <v>0</v>
      </c>
      <c r="O237" s="116">
        <f t="shared" si="82"/>
        <v>0</v>
      </c>
      <c r="Q237" s="112">
        <f t="shared" si="71"/>
        <v>0</v>
      </c>
      <c r="R237" s="115">
        <f t="shared" si="72"/>
        <v>0</v>
      </c>
      <c r="S237" s="115">
        <f t="shared" si="73"/>
        <v>0</v>
      </c>
      <c r="T237" s="115">
        <f t="shared" si="74"/>
        <v>0</v>
      </c>
      <c r="U237" s="21" t="e">
        <f t="shared" si="75"/>
        <v>#NUM!</v>
      </c>
      <c r="V237" s="98" t="e">
        <f t="shared" si="76"/>
        <v>#NUM!</v>
      </c>
      <c r="W237" s="115" t="e">
        <f t="shared" si="77"/>
        <v>#NUM!</v>
      </c>
      <c r="X237" s="115" t="e">
        <f t="shared" si="78"/>
        <v>#NUM!</v>
      </c>
      <c r="Y237" s="115" t="e">
        <f t="shared" si="79"/>
        <v>#NUM!</v>
      </c>
    </row>
    <row r="238" spans="1:25" x14ac:dyDescent="0.2">
      <c r="A238" s="112"/>
      <c r="B238" s="7">
        <f t="shared" si="83"/>
        <v>0</v>
      </c>
      <c r="C238" s="7" t="e">
        <f t="shared" si="65"/>
        <v>#NUM!</v>
      </c>
      <c r="D238" s="113" t="e">
        <f t="shared" si="63"/>
        <v>#NUM!</v>
      </c>
      <c r="E238" s="114">
        <f t="shared" si="80"/>
        <v>99.999999999999986</v>
      </c>
      <c r="F238" s="112">
        <f t="shared" si="66"/>
        <v>0</v>
      </c>
      <c r="G238" s="112"/>
      <c r="H238" s="118">
        <f t="shared" si="67"/>
        <v>0</v>
      </c>
      <c r="I238" s="112" t="e">
        <f t="shared" si="64"/>
        <v>#NUM!</v>
      </c>
      <c r="J238" s="115" t="e">
        <f t="shared" si="68"/>
        <v>#NUM!</v>
      </c>
      <c r="K238" s="115" t="e">
        <f t="shared" si="69"/>
        <v>#NUM!</v>
      </c>
      <c r="L238" s="115" t="e">
        <f t="shared" si="70"/>
        <v>#NUM!</v>
      </c>
      <c r="M238" s="124" t="e">
        <f t="shared" si="81"/>
        <v>#NUM!</v>
      </c>
      <c r="N238" s="112">
        <v>0</v>
      </c>
      <c r="O238" s="116">
        <f t="shared" si="82"/>
        <v>0</v>
      </c>
      <c r="Q238" s="112">
        <f t="shared" si="71"/>
        <v>0</v>
      </c>
      <c r="R238" s="115">
        <f t="shared" si="72"/>
        <v>0</v>
      </c>
      <c r="S238" s="115">
        <f t="shared" si="73"/>
        <v>0</v>
      </c>
      <c r="T238" s="115">
        <f t="shared" si="74"/>
        <v>0</v>
      </c>
      <c r="U238" s="21" t="e">
        <f t="shared" si="75"/>
        <v>#NUM!</v>
      </c>
      <c r="V238" s="98" t="e">
        <f t="shared" si="76"/>
        <v>#NUM!</v>
      </c>
      <c r="W238" s="115" t="e">
        <f t="shared" si="77"/>
        <v>#NUM!</v>
      </c>
      <c r="X238" s="115" t="e">
        <f t="shared" si="78"/>
        <v>#NUM!</v>
      </c>
      <c r="Y238" s="115" t="e">
        <f t="shared" si="79"/>
        <v>#NUM!</v>
      </c>
    </row>
    <row r="239" spans="1:25" x14ac:dyDescent="0.2">
      <c r="A239" s="112"/>
      <c r="B239" s="7">
        <f t="shared" si="83"/>
        <v>0</v>
      </c>
      <c r="C239" s="7" t="e">
        <f t="shared" si="65"/>
        <v>#NUM!</v>
      </c>
      <c r="D239" s="113" t="e">
        <f t="shared" si="63"/>
        <v>#NUM!</v>
      </c>
      <c r="E239" s="114">
        <f t="shared" si="80"/>
        <v>99.999999999999986</v>
      </c>
      <c r="F239" s="112">
        <f t="shared" si="66"/>
        <v>0</v>
      </c>
      <c r="G239" s="112"/>
      <c r="H239" s="118">
        <f t="shared" si="67"/>
        <v>0</v>
      </c>
      <c r="I239" s="112" t="e">
        <f t="shared" si="64"/>
        <v>#NUM!</v>
      </c>
      <c r="J239" s="115" t="e">
        <f t="shared" si="68"/>
        <v>#NUM!</v>
      </c>
      <c r="K239" s="115" t="e">
        <f t="shared" si="69"/>
        <v>#NUM!</v>
      </c>
      <c r="L239" s="115" t="e">
        <f t="shared" si="70"/>
        <v>#NUM!</v>
      </c>
      <c r="M239" s="124" t="e">
        <f t="shared" si="81"/>
        <v>#NUM!</v>
      </c>
      <c r="N239" s="112">
        <v>0</v>
      </c>
      <c r="O239" s="116">
        <f t="shared" si="82"/>
        <v>0</v>
      </c>
      <c r="Q239" s="112">
        <f t="shared" si="71"/>
        <v>0</v>
      </c>
      <c r="R239" s="115">
        <f t="shared" si="72"/>
        <v>0</v>
      </c>
      <c r="S239" s="115">
        <f t="shared" si="73"/>
        <v>0</v>
      </c>
      <c r="T239" s="115">
        <f t="shared" si="74"/>
        <v>0</v>
      </c>
      <c r="U239" s="21" t="e">
        <f t="shared" si="75"/>
        <v>#NUM!</v>
      </c>
      <c r="V239" s="98" t="e">
        <f t="shared" si="76"/>
        <v>#NUM!</v>
      </c>
      <c r="W239" s="115" t="e">
        <f t="shared" si="77"/>
        <v>#NUM!</v>
      </c>
      <c r="X239" s="115" t="e">
        <f t="shared" si="78"/>
        <v>#NUM!</v>
      </c>
      <c r="Y239" s="115" t="e">
        <f t="shared" si="79"/>
        <v>#NUM!</v>
      </c>
    </row>
    <row r="240" spans="1:25" x14ac:dyDescent="0.2">
      <c r="A240" s="112"/>
      <c r="B240" s="7">
        <f t="shared" si="83"/>
        <v>0</v>
      </c>
      <c r="C240" s="7" t="e">
        <f t="shared" si="65"/>
        <v>#NUM!</v>
      </c>
      <c r="D240" s="113" t="e">
        <f t="shared" si="63"/>
        <v>#NUM!</v>
      </c>
      <c r="E240" s="114">
        <f t="shared" si="80"/>
        <v>99.999999999999986</v>
      </c>
      <c r="F240" s="112">
        <f t="shared" si="66"/>
        <v>0</v>
      </c>
      <c r="G240" s="112"/>
      <c r="H240" s="118">
        <f t="shared" si="67"/>
        <v>0</v>
      </c>
      <c r="I240" s="112" t="e">
        <f t="shared" si="64"/>
        <v>#NUM!</v>
      </c>
      <c r="J240" s="115" t="e">
        <f t="shared" si="68"/>
        <v>#NUM!</v>
      </c>
      <c r="K240" s="115" t="e">
        <f t="shared" si="69"/>
        <v>#NUM!</v>
      </c>
      <c r="L240" s="115" t="e">
        <f t="shared" si="70"/>
        <v>#NUM!</v>
      </c>
      <c r="M240" s="124" t="e">
        <f t="shared" si="81"/>
        <v>#NUM!</v>
      </c>
      <c r="N240" s="112">
        <v>0</v>
      </c>
      <c r="O240" s="116">
        <f t="shared" si="82"/>
        <v>0</v>
      </c>
      <c r="Q240" s="112">
        <f t="shared" si="71"/>
        <v>0</v>
      </c>
      <c r="R240" s="115">
        <f t="shared" si="72"/>
        <v>0</v>
      </c>
      <c r="S240" s="115">
        <f t="shared" si="73"/>
        <v>0</v>
      </c>
      <c r="T240" s="115">
        <f t="shared" si="74"/>
        <v>0</v>
      </c>
      <c r="U240" s="21" t="e">
        <f t="shared" si="75"/>
        <v>#NUM!</v>
      </c>
      <c r="V240" s="98" t="e">
        <f t="shared" si="76"/>
        <v>#NUM!</v>
      </c>
      <c r="W240" s="115" t="e">
        <f t="shared" si="77"/>
        <v>#NUM!</v>
      </c>
      <c r="X240" s="115" t="e">
        <f t="shared" si="78"/>
        <v>#NUM!</v>
      </c>
      <c r="Y240" s="115" t="e">
        <f t="shared" si="79"/>
        <v>#NUM!</v>
      </c>
    </row>
    <row r="241" spans="1:25" x14ac:dyDescent="0.2">
      <c r="A241" s="112"/>
      <c r="B241" s="7">
        <f t="shared" si="83"/>
        <v>0</v>
      </c>
      <c r="C241" s="7" t="e">
        <f t="shared" si="65"/>
        <v>#NUM!</v>
      </c>
      <c r="D241" s="113" t="e">
        <f t="shared" si="63"/>
        <v>#NUM!</v>
      </c>
      <c r="E241" s="114">
        <f t="shared" si="80"/>
        <v>99.999999999999986</v>
      </c>
      <c r="F241" s="112">
        <f t="shared" si="66"/>
        <v>0</v>
      </c>
      <c r="G241" s="112"/>
      <c r="H241" s="118">
        <f t="shared" si="67"/>
        <v>0</v>
      </c>
      <c r="I241" s="112" t="e">
        <f t="shared" si="64"/>
        <v>#NUM!</v>
      </c>
      <c r="J241" s="115" t="e">
        <f t="shared" si="68"/>
        <v>#NUM!</v>
      </c>
      <c r="K241" s="115" t="e">
        <f t="shared" si="69"/>
        <v>#NUM!</v>
      </c>
      <c r="L241" s="115" t="e">
        <f t="shared" si="70"/>
        <v>#NUM!</v>
      </c>
      <c r="M241" s="124" t="e">
        <f t="shared" si="81"/>
        <v>#NUM!</v>
      </c>
      <c r="N241" s="112">
        <v>0</v>
      </c>
      <c r="O241" s="116">
        <f t="shared" si="82"/>
        <v>0</v>
      </c>
      <c r="Q241" s="112">
        <f t="shared" si="71"/>
        <v>0</v>
      </c>
      <c r="R241" s="115">
        <f t="shared" si="72"/>
        <v>0</v>
      </c>
      <c r="S241" s="115">
        <f t="shared" si="73"/>
        <v>0</v>
      </c>
      <c r="T241" s="115">
        <f t="shared" si="74"/>
        <v>0</v>
      </c>
      <c r="U241" s="21" t="e">
        <f t="shared" si="75"/>
        <v>#NUM!</v>
      </c>
      <c r="V241" s="98" t="e">
        <f t="shared" si="76"/>
        <v>#NUM!</v>
      </c>
      <c r="W241" s="115" t="e">
        <f t="shared" si="77"/>
        <v>#NUM!</v>
      </c>
      <c r="X241" s="115" t="e">
        <f t="shared" si="78"/>
        <v>#NUM!</v>
      </c>
      <c r="Y241" s="115" t="e">
        <f t="shared" si="79"/>
        <v>#NUM!</v>
      </c>
    </row>
    <row r="242" spans="1:25" x14ac:dyDescent="0.2">
      <c r="A242" s="112"/>
      <c r="B242" s="7">
        <f t="shared" si="83"/>
        <v>0</v>
      </c>
      <c r="C242" s="7" t="e">
        <f t="shared" si="65"/>
        <v>#NUM!</v>
      </c>
      <c r="D242" s="113" t="e">
        <f t="shared" si="63"/>
        <v>#NUM!</v>
      </c>
      <c r="E242" s="114">
        <f t="shared" si="80"/>
        <v>99.999999999999986</v>
      </c>
      <c r="F242" s="112">
        <f t="shared" si="66"/>
        <v>0</v>
      </c>
      <c r="G242" s="112"/>
      <c r="H242" s="118">
        <f t="shared" si="67"/>
        <v>0</v>
      </c>
      <c r="I242" s="112" t="e">
        <f t="shared" si="64"/>
        <v>#NUM!</v>
      </c>
      <c r="J242" s="115" t="e">
        <f t="shared" si="68"/>
        <v>#NUM!</v>
      </c>
      <c r="K242" s="115" t="e">
        <f t="shared" si="69"/>
        <v>#NUM!</v>
      </c>
      <c r="L242" s="115" t="e">
        <f t="shared" si="70"/>
        <v>#NUM!</v>
      </c>
      <c r="M242" s="124" t="e">
        <f t="shared" si="81"/>
        <v>#NUM!</v>
      </c>
      <c r="N242" s="112">
        <v>0</v>
      </c>
      <c r="O242" s="116">
        <f t="shared" si="82"/>
        <v>0</v>
      </c>
      <c r="Q242" s="112">
        <f t="shared" si="71"/>
        <v>0</v>
      </c>
      <c r="R242" s="115">
        <f t="shared" si="72"/>
        <v>0</v>
      </c>
      <c r="S242" s="115">
        <f t="shared" si="73"/>
        <v>0</v>
      </c>
      <c r="T242" s="115">
        <f t="shared" si="74"/>
        <v>0</v>
      </c>
      <c r="U242" s="21" t="e">
        <f t="shared" si="75"/>
        <v>#NUM!</v>
      </c>
      <c r="V242" s="98" t="e">
        <f t="shared" si="76"/>
        <v>#NUM!</v>
      </c>
      <c r="W242" s="115" t="e">
        <f t="shared" si="77"/>
        <v>#NUM!</v>
      </c>
      <c r="X242" s="115" t="e">
        <f t="shared" si="78"/>
        <v>#NUM!</v>
      </c>
      <c r="Y242" s="115" t="e">
        <f t="shared" si="79"/>
        <v>#NUM!</v>
      </c>
    </row>
    <row r="243" spans="1:25" x14ac:dyDescent="0.2">
      <c r="A243" s="112"/>
      <c r="B243" s="7">
        <f t="shared" si="83"/>
        <v>0</v>
      </c>
      <c r="C243" s="7" t="e">
        <f t="shared" si="65"/>
        <v>#NUM!</v>
      </c>
      <c r="D243" s="113" t="e">
        <f t="shared" ref="D243:D250" si="84">(C242+C243)/2</f>
        <v>#NUM!</v>
      </c>
      <c r="E243" s="114">
        <f t="shared" si="80"/>
        <v>99.999999999999986</v>
      </c>
      <c r="F243" s="112">
        <f t="shared" si="66"/>
        <v>0</v>
      </c>
      <c r="G243" s="112"/>
      <c r="H243" s="118">
        <f t="shared" si="67"/>
        <v>0</v>
      </c>
      <c r="I243" s="112" t="e">
        <f t="shared" si="64"/>
        <v>#NUM!</v>
      </c>
      <c r="J243" s="115" t="e">
        <f t="shared" si="68"/>
        <v>#NUM!</v>
      </c>
      <c r="K243" s="115" t="e">
        <f t="shared" si="69"/>
        <v>#NUM!</v>
      </c>
      <c r="L243" s="115" t="e">
        <f t="shared" si="70"/>
        <v>#NUM!</v>
      </c>
      <c r="M243" s="124" t="e">
        <f t="shared" si="81"/>
        <v>#NUM!</v>
      </c>
      <c r="N243" s="112">
        <v>0</v>
      </c>
      <c r="O243" s="116">
        <f t="shared" si="82"/>
        <v>0</v>
      </c>
      <c r="Q243" s="112">
        <f t="shared" si="71"/>
        <v>0</v>
      </c>
      <c r="R243" s="115">
        <f t="shared" si="72"/>
        <v>0</v>
      </c>
      <c r="S243" s="115">
        <f t="shared" si="73"/>
        <v>0</v>
      </c>
      <c r="T243" s="115">
        <f t="shared" si="74"/>
        <v>0</v>
      </c>
      <c r="U243" s="21" t="e">
        <f t="shared" si="75"/>
        <v>#NUM!</v>
      </c>
      <c r="V243" s="98" t="e">
        <f t="shared" si="76"/>
        <v>#NUM!</v>
      </c>
      <c r="W243" s="115" t="e">
        <f t="shared" si="77"/>
        <v>#NUM!</v>
      </c>
      <c r="X243" s="115" t="e">
        <f t="shared" si="78"/>
        <v>#NUM!</v>
      </c>
      <c r="Y243" s="115" t="e">
        <f t="shared" si="79"/>
        <v>#NUM!</v>
      </c>
    </row>
    <row r="244" spans="1:25" x14ac:dyDescent="0.2">
      <c r="A244" s="112"/>
      <c r="B244" s="7">
        <f t="shared" si="83"/>
        <v>0</v>
      </c>
      <c r="C244" s="7" t="e">
        <f t="shared" si="65"/>
        <v>#NUM!</v>
      </c>
      <c r="D244" s="113" t="e">
        <f t="shared" si="84"/>
        <v>#NUM!</v>
      </c>
      <c r="E244" s="114">
        <f t="shared" si="80"/>
        <v>99.999999999999986</v>
      </c>
      <c r="F244" s="112">
        <f t="shared" si="66"/>
        <v>0</v>
      </c>
      <c r="G244" s="112"/>
      <c r="H244" s="118">
        <f t="shared" si="67"/>
        <v>0</v>
      </c>
      <c r="I244" s="112" t="e">
        <f t="shared" si="64"/>
        <v>#NUM!</v>
      </c>
      <c r="J244" s="115" t="e">
        <f t="shared" si="68"/>
        <v>#NUM!</v>
      </c>
      <c r="K244" s="115" t="e">
        <f t="shared" si="69"/>
        <v>#NUM!</v>
      </c>
      <c r="L244" s="115" t="e">
        <f t="shared" si="70"/>
        <v>#NUM!</v>
      </c>
      <c r="M244" s="124" t="e">
        <f t="shared" si="81"/>
        <v>#NUM!</v>
      </c>
      <c r="N244" s="112">
        <v>0</v>
      </c>
      <c r="O244" s="116">
        <f t="shared" si="82"/>
        <v>0</v>
      </c>
      <c r="Q244" s="112">
        <f t="shared" si="71"/>
        <v>0</v>
      </c>
      <c r="R244" s="115">
        <f t="shared" si="72"/>
        <v>0</v>
      </c>
      <c r="S244" s="115">
        <f t="shared" si="73"/>
        <v>0</v>
      </c>
      <c r="T244" s="115">
        <f t="shared" si="74"/>
        <v>0</v>
      </c>
      <c r="U244" s="21" t="e">
        <f t="shared" si="75"/>
        <v>#NUM!</v>
      </c>
      <c r="V244" s="98" t="e">
        <f t="shared" si="76"/>
        <v>#NUM!</v>
      </c>
      <c r="W244" s="115" t="e">
        <f t="shared" si="77"/>
        <v>#NUM!</v>
      </c>
      <c r="X244" s="115" t="e">
        <f t="shared" si="78"/>
        <v>#NUM!</v>
      </c>
      <c r="Y244" s="115" t="e">
        <f t="shared" si="79"/>
        <v>#NUM!</v>
      </c>
    </row>
    <row r="245" spans="1:25" x14ac:dyDescent="0.2">
      <c r="A245" s="112"/>
      <c r="B245" s="7">
        <f t="shared" si="83"/>
        <v>0</v>
      </c>
      <c r="C245" s="7" t="e">
        <f t="shared" si="65"/>
        <v>#NUM!</v>
      </c>
      <c r="D245" s="113" t="e">
        <f t="shared" si="84"/>
        <v>#NUM!</v>
      </c>
      <c r="E245" s="114">
        <f t="shared" si="80"/>
        <v>99.999999999999986</v>
      </c>
      <c r="F245" s="112">
        <f t="shared" si="66"/>
        <v>0</v>
      </c>
      <c r="G245" s="112"/>
      <c r="H245" s="118">
        <f t="shared" si="67"/>
        <v>0</v>
      </c>
      <c r="I245" s="112" t="e">
        <f t="shared" si="64"/>
        <v>#NUM!</v>
      </c>
      <c r="J245" s="115" t="e">
        <f t="shared" si="68"/>
        <v>#NUM!</v>
      </c>
      <c r="K245" s="115" t="e">
        <f t="shared" si="69"/>
        <v>#NUM!</v>
      </c>
      <c r="L245" s="115" t="e">
        <f t="shared" si="70"/>
        <v>#NUM!</v>
      </c>
      <c r="M245" s="124" t="e">
        <f t="shared" si="81"/>
        <v>#NUM!</v>
      </c>
      <c r="N245" s="112">
        <v>0</v>
      </c>
      <c r="O245" s="116">
        <f t="shared" si="82"/>
        <v>0</v>
      </c>
      <c r="Q245" s="112">
        <f t="shared" si="71"/>
        <v>0</v>
      </c>
      <c r="R245" s="115">
        <f t="shared" si="72"/>
        <v>0</v>
      </c>
      <c r="S245" s="115">
        <f t="shared" si="73"/>
        <v>0</v>
      </c>
      <c r="T245" s="115">
        <f t="shared" si="74"/>
        <v>0</v>
      </c>
      <c r="U245" s="21" t="e">
        <f t="shared" si="75"/>
        <v>#NUM!</v>
      </c>
      <c r="V245" s="98" t="e">
        <f t="shared" si="76"/>
        <v>#NUM!</v>
      </c>
      <c r="W245" s="115" t="e">
        <f t="shared" si="77"/>
        <v>#NUM!</v>
      </c>
      <c r="X245" s="115" t="e">
        <f t="shared" si="78"/>
        <v>#NUM!</v>
      </c>
      <c r="Y245" s="115" t="e">
        <f t="shared" si="79"/>
        <v>#NUM!</v>
      </c>
    </row>
    <row r="246" spans="1:25" x14ac:dyDescent="0.2">
      <c r="A246" s="112"/>
      <c r="B246" s="7">
        <f t="shared" si="83"/>
        <v>0</v>
      </c>
      <c r="C246" s="7" t="e">
        <f t="shared" si="65"/>
        <v>#NUM!</v>
      </c>
      <c r="D246" s="113" t="e">
        <f t="shared" si="84"/>
        <v>#NUM!</v>
      </c>
      <c r="E246" s="114">
        <f t="shared" si="80"/>
        <v>99.999999999999986</v>
      </c>
      <c r="F246" s="112">
        <f t="shared" si="66"/>
        <v>0</v>
      </c>
      <c r="G246" s="112"/>
      <c r="H246" s="118">
        <f t="shared" si="67"/>
        <v>0</v>
      </c>
      <c r="I246" s="112" t="e">
        <f t="shared" si="64"/>
        <v>#NUM!</v>
      </c>
      <c r="J246" s="115" t="e">
        <f t="shared" si="68"/>
        <v>#NUM!</v>
      </c>
      <c r="K246" s="115" t="e">
        <f t="shared" si="69"/>
        <v>#NUM!</v>
      </c>
      <c r="L246" s="115" t="e">
        <f t="shared" si="70"/>
        <v>#NUM!</v>
      </c>
      <c r="M246" s="124" t="e">
        <f t="shared" si="81"/>
        <v>#NUM!</v>
      </c>
      <c r="N246" s="112">
        <v>0</v>
      </c>
      <c r="O246" s="116">
        <f t="shared" si="82"/>
        <v>0</v>
      </c>
      <c r="Q246" s="112">
        <f t="shared" si="71"/>
        <v>0</v>
      </c>
      <c r="R246" s="115">
        <f t="shared" si="72"/>
        <v>0</v>
      </c>
      <c r="S246" s="115">
        <f t="shared" si="73"/>
        <v>0</v>
      </c>
      <c r="T246" s="115">
        <f t="shared" si="74"/>
        <v>0</v>
      </c>
      <c r="U246" s="21" t="e">
        <f t="shared" si="75"/>
        <v>#NUM!</v>
      </c>
      <c r="V246" s="98" t="e">
        <f t="shared" si="76"/>
        <v>#NUM!</v>
      </c>
      <c r="W246" s="115" t="e">
        <f t="shared" si="77"/>
        <v>#NUM!</v>
      </c>
      <c r="X246" s="115" t="e">
        <f t="shared" si="78"/>
        <v>#NUM!</v>
      </c>
      <c r="Y246" s="115" t="e">
        <f t="shared" si="79"/>
        <v>#NUM!</v>
      </c>
    </row>
    <row r="247" spans="1:25" x14ac:dyDescent="0.2">
      <c r="A247" s="112"/>
      <c r="B247" s="7">
        <f t="shared" si="83"/>
        <v>0</v>
      </c>
      <c r="C247" s="7" t="e">
        <f t="shared" si="65"/>
        <v>#NUM!</v>
      </c>
      <c r="D247" s="113" t="e">
        <f t="shared" si="84"/>
        <v>#NUM!</v>
      </c>
      <c r="E247" s="114">
        <f t="shared" si="80"/>
        <v>99.999999999999986</v>
      </c>
      <c r="F247" s="112">
        <f t="shared" si="66"/>
        <v>0</v>
      </c>
      <c r="G247" s="112"/>
      <c r="H247" s="118">
        <f t="shared" si="67"/>
        <v>0</v>
      </c>
      <c r="I247" s="112" t="e">
        <f t="shared" si="64"/>
        <v>#NUM!</v>
      </c>
      <c r="J247" s="115" t="e">
        <f t="shared" si="68"/>
        <v>#NUM!</v>
      </c>
      <c r="K247" s="115" t="e">
        <f t="shared" si="69"/>
        <v>#NUM!</v>
      </c>
      <c r="L247" s="115" t="e">
        <f t="shared" si="70"/>
        <v>#NUM!</v>
      </c>
      <c r="M247" s="124" t="e">
        <f t="shared" si="81"/>
        <v>#NUM!</v>
      </c>
      <c r="N247" s="112">
        <v>0</v>
      </c>
      <c r="O247" s="116">
        <f t="shared" si="82"/>
        <v>0</v>
      </c>
      <c r="Q247" s="112">
        <f t="shared" si="71"/>
        <v>0</v>
      </c>
      <c r="R247" s="115">
        <f t="shared" si="72"/>
        <v>0</v>
      </c>
      <c r="S247" s="115">
        <f t="shared" si="73"/>
        <v>0</v>
      </c>
      <c r="T247" s="115">
        <f t="shared" si="74"/>
        <v>0</v>
      </c>
      <c r="U247" s="21" t="e">
        <f t="shared" si="75"/>
        <v>#NUM!</v>
      </c>
      <c r="V247" s="98" t="e">
        <f t="shared" si="76"/>
        <v>#NUM!</v>
      </c>
      <c r="W247" s="115" t="e">
        <f t="shared" si="77"/>
        <v>#NUM!</v>
      </c>
      <c r="X247" s="115" t="e">
        <f t="shared" si="78"/>
        <v>#NUM!</v>
      </c>
      <c r="Y247" s="115" t="e">
        <f t="shared" si="79"/>
        <v>#NUM!</v>
      </c>
    </row>
    <row r="248" spans="1:25" x14ac:dyDescent="0.2">
      <c r="A248" s="112"/>
      <c r="B248" s="7">
        <f t="shared" si="83"/>
        <v>0</v>
      </c>
      <c r="C248" s="7" t="e">
        <f t="shared" si="65"/>
        <v>#NUM!</v>
      </c>
      <c r="D248" s="113" t="e">
        <f t="shared" si="84"/>
        <v>#NUM!</v>
      </c>
      <c r="E248" s="114">
        <f t="shared" si="80"/>
        <v>99.999999999999986</v>
      </c>
      <c r="F248" s="112">
        <f t="shared" si="66"/>
        <v>0</v>
      </c>
      <c r="G248" s="112"/>
      <c r="H248" s="118">
        <f t="shared" si="67"/>
        <v>0</v>
      </c>
      <c r="I248" s="112" t="e">
        <f t="shared" si="64"/>
        <v>#NUM!</v>
      </c>
      <c r="J248" s="115" t="e">
        <f t="shared" si="68"/>
        <v>#NUM!</v>
      </c>
      <c r="K248" s="115" t="e">
        <f t="shared" si="69"/>
        <v>#NUM!</v>
      </c>
      <c r="L248" s="115" t="e">
        <f t="shared" si="70"/>
        <v>#NUM!</v>
      </c>
      <c r="M248" s="124" t="e">
        <f t="shared" si="81"/>
        <v>#NUM!</v>
      </c>
      <c r="N248" s="112">
        <v>0</v>
      </c>
      <c r="O248" s="116">
        <f t="shared" si="82"/>
        <v>0</v>
      </c>
      <c r="Q248" s="112">
        <f t="shared" si="71"/>
        <v>0</v>
      </c>
      <c r="R248" s="115">
        <f t="shared" si="72"/>
        <v>0</v>
      </c>
      <c r="S248" s="115">
        <f t="shared" si="73"/>
        <v>0</v>
      </c>
      <c r="T248" s="115">
        <f t="shared" si="74"/>
        <v>0</v>
      </c>
      <c r="U248" s="21" t="e">
        <f t="shared" si="75"/>
        <v>#NUM!</v>
      </c>
      <c r="V248" s="98" t="e">
        <f t="shared" si="76"/>
        <v>#NUM!</v>
      </c>
      <c r="W248" s="115" t="e">
        <f t="shared" si="77"/>
        <v>#NUM!</v>
      </c>
      <c r="X248" s="115" t="e">
        <f t="shared" si="78"/>
        <v>#NUM!</v>
      </c>
      <c r="Y248" s="115" t="e">
        <f t="shared" si="79"/>
        <v>#NUM!</v>
      </c>
    </row>
    <row r="249" spans="1:25" x14ac:dyDescent="0.2">
      <c r="A249" s="112"/>
      <c r="B249" s="7">
        <f t="shared" si="83"/>
        <v>0</v>
      </c>
      <c r="C249" s="7" t="e">
        <f t="shared" si="65"/>
        <v>#NUM!</v>
      </c>
      <c r="D249" s="113" t="e">
        <f t="shared" si="84"/>
        <v>#NUM!</v>
      </c>
      <c r="E249" s="114">
        <f t="shared" si="80"/>
        <v>99.999999999999986</v>
      </c>
      <c r="F249" s="112">
        <f t="shared" si="66"/>
        <v>0</v>
      </c>
      <c r="G249" s="112"/>
      <c r="H249" s="118">
        <f t="shared" si="67"/>
        <v>0</v>
      </c>
      <c r="I249" s="112" t="e">
        <f t="shared" si="64"/>
        <v>#NUM!</v>
      </c>
      <c r="J249" s="115" t="e">
        <f t="shared" si="68"/>
        <v>#NUM!</v>
      </c>
      <c r="K249" s="115" t="e">
        <f t="shared" si="69"/>
        <v>#NUM!</v>
      </c>
      <c r="L249" s="115" t="e">
        <f t="shared" si="70"/>
        <v>#NUM!</v>
      </c>
      <c r="M249" s="124" t="e">
        <f t="shared" si="81"/>
        <v>#NUM!</v>
      </c>
      <c r="N249" s="112">
        <v>0</v>
      </c>
      <c r="O249" s="116">
        <f t="shared" si="82"/>
        <v>0</v>
      </c>
      <c r="Q249" s="112">
        <f t="shared" si="71"/>
        <v>0</v>
      </c>
      <c r="R249" s="115">
        <f t="shared" si="72"/>
        <v>0</v>
      </c>
      <c r="S249" s="115">
        <f t="shared" si="73"/>
        <v>0</v>
      </c>
      <c r="T249" s="115">
        <f t="shared" si="74"/>
        <v>0</v>
      </c>
      <c r="U249" s="21" t="e">
        <f t="shared" si="75"/>
        <v>#NUM!</v>
      </c>
      <c r="V249" s="98" t="e">
        <f t="shared" si="76"/>
        <v>#NUM!</v>
      </c>
      <c r="W249" s="115" t="e">
        <f t="shared" si="77"/>
        <v>#NUM!</v>
      </c>
      <c r="X249" s="115" t="e">
        <f t="shared" si="78"/>
        <v>#NUM!</v>
      </c>
      <c r="Y249" s="115" t="e">
        <f t="shared" si="79"/>
        <v>#NUM!</v>
      </c>
    </row>
    <row r="250" spans="1:25" x14ac:dyDescent="0.2">
      <c r="A250" s="112"/>
      <c r="B250" s="7">
        <f t="shared" si="83"/>
        <v>0</v>
      </c>
      <c r="C250" s="7" t="e">
        <f t="shared" si="65"/>
        <v>#NUM!</v>
      </c>
      <c r="D250" s="113" t="e">
        <f t="shared" si="84"/>
        <v>#NUM!</v>
      </c>
      <c r="E250" s="114">
        <f t="shared" si="80"/>
        <v>99.999999999999986</v>
      </c>
      <c r="F250" s="112">
        <f t="shared" si="66"/>
        <v>0</v>
      </c>
      <c r="G250" s="112"/>
      <c r="H250" s="118">
        <f t="shared" si="67"/>
        <v>0</v>
      </c>
      <c r="I250" s="112" t="e">
        <f t="shared" si="64"/>
        <v>#NUM!</v>
      </c>
      <c r="J250" s="115" t="e">
        <f t="shared" si="68"/>
        <v>#NUM!</v>
      </c>
      <c r="K250" s="115" t="e">
        <f t="shared" si="69"/>
        <v>#NUM!</v>
      </c>
      <c r="L250" s="115" t="e">
        <f t="shared" si="70"/>
        <v>#NUM!</v>
      </c>
      <c r="M250" s="124" t="e">
        <f t="shared" si="81"/>
        <v>#NUM!</v>
      </c>
      <c r="N250" s="112">
        <v>0</v>
      </c>
      <c r="O250" s="116">
        <f t="shared" si="82"/>
        <v>0</v>
      </c>
      <c r="Q250" s="112">
        <f t="shared" si="71"/>
        <v>0</v>
      </c>
      <c r="R250" s="115">
        <f t="shared" si="72"/>
        <v>0</v>
      </c>
      <c r="S250" s="115">
        <f t="shared" si="73"/>
        <v>0</v>
      </c>
      <c r="T250" s="115">
        <f t="shared" si="74"/>
        <v>0</v>
      </c>
      <c r="U250" s="21" t="e">
        <f t="shared" si="75"/>
        <v>#NUM!</v>
      </c>
      <c r="V250" s="98" t="e">
        <f t="shared" si="76"/>
        <v>#NUM!</v>
      </c>
      <c r="W250" s="115" t="e">
        <f t="shared" si="77"/>
        <v>#NUM!</v>
      </c>
      <c r="X250" s="115" t="e">
        <f t="shared" si="78"/>
        <v>#NUM!</v>
      </c>
      <c r="Y250" s="11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2014-05-30T15:52:18Z</dcterms:modified>
  <cp:category>Research</cp:category>
</cp:coreProperties>
</file>