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25" windowWidth="10965" windowHeight="771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H31" i="5"/>
  <c r="B32"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C32" i="5" s="1"/>
  <c r="D32" i="5" s="1"/>
  <c r="U32" i="5" s="1"/>
  <c r="F122" i="5"/>
  <c r="F121" i="5"/>
  <c r="F120" i="5"/>
  <c r="F63" i="5"/>
  <c r="F38" i="5"/>
  <c r="F33" i="5"/>
  <c r="F32" i="5"/>
  <c r="Q32" i="5" s="1"/>
  <c r="F242" i="5"/>
  <c r="Q242" i="5" s="1"/>
  <c r="F210" i="5"/>
  <c r="Q210" i="5" s="1"/>
  <c r="F226" i="5"/>
  <c r="Q226" i="5" s="1"/>
  <c r="F185" i="5"/>
  <c r="Q185" i="5" s="1"/>
  <c r="F250" i="5"/>
  <c r="Q250" i="5" s="1"/>
  <c r="F234" i="5"/>
  <c r="Q234" i="5" s="1"/>
  <c r="F218" i="5"/>
  <c r="Q218" i="5" s="1"/>
  <c r="F201" i="5"/>
  <c r="Q201" i="5" s="1"/>
  <c r="F169" i="5"/>
  <c r="Q169" i="5" s="1"/>
  <c r="F246" i="5"/>
  <c r="Q246" i="5" s="1"/>
  <c r="F238" i="5"/>
  <c r="Q238" i="5" s="1"/>
  <c r="F230" i="5"/>
  <c r="Q230" i="5" s="1"/>
  <c r="F222" i="5"/>
  <c r="Q222" i="5" s="1"/>
  <c r="F214" i="5"/>
  <c r="Q214" i="5" s="1"/>
  <c r="F206" i="5"/>
  <c r="Q206" i="5" s="1"/>
  <c r="F193" i="5"/>
  <c r="Q193" i="5" s="1"/>
  <c r="F177" i="5"/>
  <c r="Q177" i="5" s="1"/>
  <c r="F155" i="5"/>
  <c r="Q155" i="5" s="1"/>
  <c r="F248" i="5"/>
  <c r="Q248" i="5" s="1"/>
  <c r="F244" i="5"/>
  <c r="Q244" i="5" s="1"/>
  <c r="F240" i="5"/>
  <c r="Q240" i="5" s="1"/>
  <c r="F236" i="5"/>
  <c r="Q236" i="5" s="1"/>
  <c r="F232" i="5"/>
  <c r="Q232" i="5" s="1"/>
  <c r="F228" i="5"/>
  <c r="Q228" i="5" s="1"/>
  <c r="F224" i="5"/>
  <c r="Q224" i="5" s="1"/>
  <c r="F220" i="5"/>
  <c r="Q220" i="5" s="1"/>
  <c r="F216" i="5"/>
  <c r="Q216" i="5" s="1"/>
  <c r="F212" i="5"/>
  <c r="Q212" i="5" s="1"/>
  <c r="F208" i="5"/>
  <c r="Q208" i="5" s="1"/>
  <c r="F204" i="5"/>
  <c r="Q204" i="5" s="1"/>
  <c r="F197" i="5"/>
  <c r="Q197" i="5" s="1"/>
  <c r="F189" i="5"/>
  <c r="Q189" i="5" s="1"/>
  <c r="F181" i="5"/>
  <c r="Q181" i="5" s="1"/>
  <c r="F173" i="5"/>
  <c r="Q173" i="5" s="1"/>
  <c r="F163" i="5"/>
  <c r="Q163" i="5" s="1"/>
  <c r="F147" i="5"/>
  <c r="Q147" i="5" s="1"/>
  <c r="F249" i="5"/>
  <c r="Q249" i="5" s="1"/>
  <c r="F247" i="5"/>
  <c r="Q247" i="5" s="1"/>
  <c r="F245" i="5"/>
  <c r="Q245" i="5" s="1"/>
  <c r="F243" i="5"/>
  <c r="Q243" i="5" s="1"/>
  <c r="F241" i="5"/>
  <c r="Q241" i="5" s="1"/>
  <c r="F239" i="5"/>
  <c r="Q239" i="5" s="1"/>
  <c r="F237" i="5"/>
  <c r="Q237" i="5" s="1"/>
  <c r="F235" i="5"/>
  <c r="Q235" i="5" s="1"/>
  <c r="F233" i="5"/>
  <c r="Q233" i="5" s="1"/>
  <c r="F231" i="5"/>
  <c r="Q231" i="5" s="1"/>
  <c r="F229" i="5"/>
  <c r="Q229" i="5" s="1"/>
  <c r="F227" i="5"/>
  <c r="Q227" i="5" s="1"/>
  <c r="F225" i="5"/>
  <c r="Q225" i="5" s="1"/>
  <c r="F223" i="5"/>
  <c r="Q223" i="5" s="1"/>
  <c r="F221" i="5"/>
  <c r="Q221" i="5" s="1"/>
  <c r="F219" i="5"/>
  <c r="Q219" i="5" s="1"/>
  <c r="F217" i="5"/>
  <c r="Q217" i="5" s="1"/>
  <c r="F215" i="5"/>
  <c r="Q215" i="5" s="1"/>
  <c r="F213" i="5"/>
  <c r="Q213" i="5" s="1"/>
  <c r="F211" i="5"/>
  <c r="Q211" i="5" s="1"/>
  <c r="F209" i="5"/>
  <c r="Q209" i="5" s="1"/>
  <c r="F207" i="5"/>
  <c r="Q207" i="5" s="1"/>
  <c r="F205" i="5"/>
  <c r="Q205" i="5" s="1"/>
  <c r="F203" i="5"/>
  <c r="Q203" i="5" s="1"/>
  <c r="F199" i="5"/>
  <c r="Q199" i="5" s="1"/>
  <c r="F195" i="5"/>
  <c r="Q195" i="5" s="1"/>
  <c r="F191" i="5"/>
  <c r="Q191" i="5" s="1"/>
  <c r="F187" i="5"/>
  <c r="Q187" i="5" s="1"/>
  <c r="F183" i="5"/>
  <c r="Q183" i="5" s="1"/>
  <c r="F179" i="5"/>
  <c r="Q179" i="5" s="1"/>
  <c r="F175" i="5"/>
  <c r="F171" i="5"/>
  <c r="F167" i="5"/>
  <c r="Q167" i="5" s="1"/>
  <c r="F159" i="5"/>
  <c r="Q159" i="5" s="1"/>
  <c r="F151" i="5"/>
  <c r="Q151" i="5" s="1"/>
  <c r="F143" i="5"/>
  <c r="Q143" i="5" s="1"/>
  <c r="O250" i="5"/>
  <c r="O249" i="5"/>
  <c r="O248" i="5"/>
  <c r="O247" i="5"/>
  <c r="O246" i="5"/>
  <c r="O245" i="5"/>
  <c r="O244" i="5"/>
  <c r="O243" i="5"/>
  <c r="O242" i="5"/>
  <c r="O241" i="5"/>
  <c r="O240" i="5"/>
  <c r="O239" i="5"/>
  <c r="O238" i="5"/>
  <c r="O237" i="5"/>
  <c r="O236" i="5"/>
  <c r="O235" i="5"/>
  <c r="O234" i="5"/>
  <c r="O233" i="5"/>
  <c r="O232" i="5"/>
  <c r="O231" i="5"/>
  <c r="O230" i="5"/>
  <c r="O229" i="5"/>
  <c r="O228" i="5"/>
  <c r="O227" i="5"/>
  <c r="O226" i="5"/>
  <c r="O225" i="5"/>
  <c r="O224" i="5"/>
  <c r="O223" i="5"/>
  <c r="O222" i="5"/>
  <c r="O221" i="5"/>
  <c r="O220" i="5"/>
  <c r="O219" i="5"/>
  <c r="O218" i="5"/>
  <c r="O217" i="5"/>
  <c r="O216" i="5"/>
  <c r="O215" i="5"/>
  <c r="O214" i="5"/>
  <c r="O213" i="5"/>
  <c r="O212" i="5"/>
  <c r="O211" i="5"/>
  <c r="O210" i="5"/>
  <c r="O209" i="5"/>
  <c r="O208" i="5"/>
  <c r="O207" i="5"/>
  <c r="O206" i="5"/>
  <c r="O205" i="5"/>
  <c r="O204" i="5"/>
  <c r="O203" i="5"/>
  <c r="F139" i="5"/>
  <c r="Q139" i="5" s="1"/>
  <c r="F165" i="5"/>
  <c r="Q165" i="5" s="1"/>
  <c r="F161" i="5"/>
  <c r="Q161" i="5" s="1"/>
  <c r="F157" i="5"/>
  <c r="Q157" i="5" s="1"/>
  <c r="F153" i="5"/>
  <c r="Q153" i="5" s="1"/>
  <c r="F149" i="5"/>
  <c r="Q149" i="5" s="1"/>
  <c r="F145" i="5"/>
  <c r="Q145" i="5" s="1"/>
  <c r="F141" i="5"/>
  <c r="Q141" i="5" s="1"/>
  <c r="F137" i="5"/>
  <c r="Q137" i="5" s="1"/>
  <c r="F135" i="5"/>
  <c r="Q135" i="5" s="1"/>
  <c r="F133" i="5"/>
  <c r="Q133" i="5" s="1"/>
  <c r="F202" i="5"/>
  <c r="Q202" i="5" s="1"/>
  <c r="F200" i="5"/>
  <c r="Q200" i="5" s="1"/>
  <c r="F198" i="5"/>
  <c r="Q198" i="5" s="1"/>
  <c r="F196" i="5"/>
  <c r="Q196" i="5" s="1"/>
  <c r="F194" i="5"/>
  <c r="Q194" i="5" s="1"/>
  <c r="F192" i="5"/>
  <c r="Q192" i="5" s="1"/>
  <c r="F190" i="5"/>
  <c r="Q190" i="5" s="1"/>
  <c r="F188" i="5"/>
  <c r="Q188" i="5" s="1"/>
  <c r="F186" i="5"/>
  <c r="Q186" i="5" s="1"/>
  <c r="F184" i="5"/>
  <c r="Q184" i="5" s="1"/>
  <c r="F182" i="5"/>
  <c r="Q182" i="5" s="1"/>
  <c r="F180" i="5"/>
  <c r="Q180" i="5" s="1"/>
  <c r="F178" i="5"/>
  <c r="Q178" i="5" s="1"/>
  <c r="F176" i="5"/>
  <c r="Q176" i="5" s="1"/>
  <c r="F174" i="5"/>
  <c r="Q174" i="5" s="1"/>
  <c r="F172" i="5"/>
  <c r="F170" i="5"/>
  <c r="Q170" i="5" s="1"/>
  <c r="F168" i="5"/>
  <c r="Q168" i="5" s="1"/>
  <c r="F166" i="5"/>
  <c r="Q166" i="5" s="1"/>
  <c r="F164" i="5"/>
  <c r="Q164" i="5" s="1"/>
  <c r="F162" i="5"/>
  <c r="Q162" i="5" s="1"/>
  <c r="F160" i="5"/>
  <c r="Q160" i="5" s="1"/>
  <c r="F158" i="5"/>
  <c r="Q158" i="5" s="1"/>
  <c r="F156" i="5"/>
  <c r="Q156" i="5" s="1"/>
  <c r="F154" i="5"/>
  <c r="Q154" i="5" s="1"/>
  <c r="F152" i="5"/>
  <c r="Q152" i="5" s="1"/>
  <c r="F150" i="5"/>
  <c r="Q150" i="5" s="1"/>
  <c r="F148" i="5"/>
  <c r="Q148" i="5" s="1"/>
  <c r="F146" i="5"/>
  <c r="Q146" i="5" s="1"/>
  <c r="F144" i="5"/>
  <c r="Q144" i="5" s="1"/>
  <c r="F142" i="5"/>
  <c r="Q142" i="5" s="1"/>
  <c r="F140" i="5"/>
  <c r="Q140" i="5" s="1"/>
  <c r="F138" i="5"/>
  <c r="Q138" i="5" s="1"/>
  <c r="F136" i="5"/>
  <c r="Q136" i="5" s="1"/>
  <c r="F134" i="5"/>
  <c r="Q134" i="5" s="1"/>
  <c r="F132" i="5"/>
  <c r="Q132" i="5" s="1"/>
  <c r="O202" i="5"/>
  <c r="O201" i="5"/>
  <c r="O200" i="5"/>
  <c r="O199" i="5"/>
  <c r="O198" i="5"/>
  <c r="O197" i="5"/>
  <c r="O196" i="5"/>
  <c r="O195" i="5"/>
  <c r="O194" i="5"/>
  <c r="O193" i="5"/>
  <c r="O192" i="5"/>
  <c r="O191" i="5"/>
  <c r="O190" i="5"/>
  <c r="O189" i="5"/>
  <c r="O188" i="5"/>
  <c r="O187" i="5"/>
  <c r="O186" i="5"/>
  <c r="O185" i="5"/>
  <c r="O184" i="5"/>
  <c r="O183" i="5"/>
  <c r="O182" i="5"/>
  <c r="O181" i="5"/>
  <c r="O180" i="5"/>
  <c r="O179" i="5"/>
  <c r="O178" i="5"/>
  <c r="O177" i="5"/>
  <c r="O176" i="5"/>
  <c r="O175" i="5"/>
  <c r="O174" i="5"/>
  <c r="O173" i="5"/>
  <c r="O172" i="5"/>
  <c r="F131" i="5"/>
  <c r="Q131" i="5" s="1"/>
  <c r="F130" i="5"/>
  <c r="Q130" i="5" s="1"/>
  <c r="F129" i="5"/>
  <c r="Q129" i="5" s="1"/>
  <c r="F128" i="5"/>
  <c r="Q128" i="5" s="1"/>
  <c r="F127" i="5"/>
  <c r="Q127" i="5" s="1"/>
  <c r="O171" i="5"/>
  <c r="O170" i="5"/>
  <c r="O169" i="5"/>
  <c r="O168" i="5"/>
  <c r="O167" i="5"/>
  <c r="O166" i="5"/>
  <c r="O165" i="5"/>
  <c r="O164" i="5"/>
  <c r="O163" i="5"/>
  <c r="O162" i="5"/>
  <c r="O161" i="5"/>
  <c r="O160" i="5"/>
  <c r="O159" i="5"/>
  <c r="O158" i="5"/>
  <c r="O157" i="5"/>
  <c r="O156" i="5"/>
  <c r="O155" i="5"/>
  <c r="O154" i="5"/>
  <c r="O153" i="5"/>
  <c r="O152" i="5"/>
  <c r="O151" i="5"/>
  <c r="O150" i="5"/>
  <c r="O149" i="5"/>
  <c r="F126" i="5"/>
  <c r="Q126" i="5" s="1"/>
  <c r="F125" i="5"/>
  <c r="Q125" i="5" s="1"/>
  <c r="F124" i="5"/>
  <c r="Q124" i="5" s="1"/>
  <c r="F123" i="5"/>
  <c r="Q123" i="5" s="1"/>
  <c r="F119" i="5"/>
  <c r="F117" i="5"/>
  <c r="F115" i="5"/>
  <c r="F113" i="5"/>
  <c r="F109" i="5"/>
  <c r="F105" i="5"/>
  <c r="F111" i="5"/>
  <c r="F107" i="5"/>
  <c r="F103" i="5"/>
  <c r="O120" i="5"/>
  <c r="O33" i="5"/>
  <c r="O148" i="5"/>
  <c r="O147" i="5"/>
  <c r="O146" i="5"/>
  <c r="O145" i="5"/>
  <c r="O144" i="5"/>
  <c r="O143" i="5"/>
  <c r="O142" i="5"/>
  <c r="O141" i="5"/>
  <c r="O140" i="5"/>
  <c r="O139" i="5"/>
  <c r="O138" i="5"/>
  <c r="O137" i="5"/>
  <c r="O136" i="5"/>
  <c r="O135" i="5"/>
  <c r="O134" i="5"/>
  <c r="O133" i="5"/>
  <c r="O132" i="5"/>
  <c r="O131" i="5"/>
  <c r="O130" i="5"/>
  <c r="O129" i="5"/>
  <c r="O128" i="5"/>
  <c r="O127" i="5"/>
  <c r="O126" i="5"/>
  <c r="O125" i="5"/>
  <c r="O124" i="5"/>
  <c r="O123" i="5"/>
  <c r="O122" i="5"/>
  <c r="O121" i="5"/>
  <c r="O118" i="5"/>
  <c r="O117" i="5"/>
  <c r="O114" i="5"/>
  <c r="O113" i="5"/>
  <c r="O110" i="5"/>
  <c r="O109" i="5"/>
  <c r="O106" i="5"/>
  <c r="O105" i="5"/>
  <c r="O102" i="5"/>
  <c r="O101" i="5"/>
  <c r="O100" i="5"/>
  <c r="O99" i="5"/>
  <c r="O98" i="5"/>
  <c r="O97" i="5"/>
  <c r="O96" i="5"/>
  <c r="O95" i="5"/>
  <c r="O94" i="5"/>
  <c r="O93" i="5"/>
  <c r="O92" i="5"/>
  <c r="O91" i="5"/>
  <c r="O90" i="5"/>
  <c r="O89" i="5"/>
  <c r="O88" i="5"/>
  <c r="O87" i="5"/>
  <c r="O86" i="5"/>
  <c r="O85" i="5"/>
  <c r="O84" i="5"/>
  <c r="O48" i="5"/>
  <c r="O47" i="5"/>
  <c r="O44" i="5"/>
  <c r="O83" i="5"/>
  <c r="O82" i="5"/>
  <c r="O81" i="5"/>
  <c r="O80" i="5"/>
  <c r="O79" i="5"/>
  <c r="O78" i="5"/>
  <c r="O77" i="5"/>
  <c r="O76" i="5"/>
  <c r="O75" i="5"/>
  <c r="O74" i="5"/>
  <c r="O73" i="5"/>
  <c r="O72" i="5"/>
  <c r="O71" i="5"/>
  <c r="O70" i="5"/>
  <c r="O69" i="5"/>
  <c r="O68" i="5"/>
  <c r="O67" i="5"/>
  <c r="O66" i="5"/>
  <c r="O65" i="5"/>
  <c r="O64" i="5"/>
  <c r="O63" i="5"/>
  <c r="O55" i="5"/>
  <c r="O52" i="5"/>
  <c r="O40" i="5"/>
  <c r="O39" i="5"/>
  <c r="O38" i="5"/>
  <c r="O119" i="5"/>
  <c r="O116" i="5"/>
  <c r="O115" i="5"/>
  <c r="O112" i="5"/>
  <c r="O111" i="5"/>
  <c r="O108" i="5"/>
  <c r="O107" i="5"/>
  <c r="O104" i="5"/>
  <c r="O103" i="5"/>
  <c r="O62" i="5"/>
  <c r="O61" i="5"/>
  <c r="O58" i="5"/>
  <c r="O57" i="5"/>
  <c r="O50" i="5"/>
  <c r="O42" i="5"/>
  <c r="O37" i="5"/>
  <c r="F101" i="5"/>
  <c r="F118" i="5"/>
  <c r="F116" i="5"/>
  <c r="F114" i="5"/>
  <c r="F112" i="5"/>
  <c r="F110" i="5"/>
  <c r="F108" i="5"/>
  <c r="F106" i="5"/>
  <c r="F104" i="5"/>
  <c r="F102" i="5"/>
  <c r="F100" i="5"/>
  <c r="F99" i="5"/>
  <c r="F98" i="5"/>
  <c r="F97" i="5"/>
  <c r="F96" i="5"/>
  <c r="F94" i="5"/>
  <c r="F95" i="5"/>
  <c r="F92" i="5"/>
  <c r="F93" i="5"/>
  <c r="F90" i="5"/>
  <c r="F91" i="5"/>
  <c r="F88" i="5"/>
  <c r="F86" i="5"/>
  <c r="F82" i="5"/>
  <c r="F84" i="5"/>
  <c r="F79" i="5"/>
  <c r="F75" i="5"/>
  <c r="F71" i="5"/>
  <c r="F67" i="5"/>
  <c r="F57" i="5"/>
  <c r="F56" i="5"/>
  <c r="D137" i="5"/>
  <c r="M137" i="5" s="1"/>
  <c r="F89" i="5"/>
  <c r="F87" i="5"/>
  <c r="F85" i="5"/>
  <c r="F83" i="5"/>
  <c r="F81" i="5"/>
  <c r="F77" i="5"/>
  <c r="F73" i="5"/>
  <c r="F69" i="5"/>
  <c r="F65" i="5"/>
  <c r="F61" i="5"/>
  <c r="F60" i="5"/>
  <c r="F59" i="5"/>
  <c r="F53" i="5"/>
  <c r="F80" i="5"/>
  <c r="F78" i="5"/>
  <c r="F76" i="5"/>
  <c r="F74" i="5"/>
  <c r="F72" i="5"/>
  <c r="F70" i="5"/>
  <c r="F68" i="5"/>
  <c r="F66" i="5"/>
  <c r="F64" i="5"/>
  <c r="F62" i="5"/>
  <c r="F58" i="5"/>
  <c r="F55" i="5"/>
  <c r="F52" i="5"/>
  <c r="F51" i="5"/>
  <c r="F50" i="5"/>
  <c r="F46" i="5"/>
  <c r="F54" i="5"/>
  <c r="F49" i="5"/>
  <c r="F48" i="5"/>
  <c r="F47" i="5"/>
  <c r="F45" i="5"/>
  <c r="F43" i="5"/>
  <c r="F42" i="5"/>
  <c r="F44" i="5"/>
  <c r="F41" i="5"/>
  <c r="F40" i="5"/>
  <c r="F39" i="5"/>
  <c r="F37" i="5"/>
  <c r="F36" i="5"/>
  <c r="F35" i="5"/>
  <c r="F34" i="5"/>
  <c r="D176" i="5"/>
  <c r="Q172" i="5"/>
  <c r="Q171" i="5"/>
  <c r="Q175" i="5"/>
  <c r="B33" i="5"/>
  <c r="D247" i="5"/>
  <c r="M247" i="5" s="1"/>
  <c r="D140" i="5"/>
  <c r="M140" i="5" s="1"/>
  <c r="D136" i="5"/>
  <c r="U136" i="5" s="1"/>
  <c r="D188" i="5"/>
  <c r="M188" i="5" s="1"/>
  <c r="D168" i="5"/>
  <c r="M168" i="5" s="1"/>
  <c r="C248" i="5"/>
  <c r="D248" i="5" s="1"/>
  <c r="D192" i="5"/>
  <c r="U192" i="5" s="1"/>
  <c r="D180" i="5"/>
  <c r="M180" i="5" s="1"/>
  <c r="D130" i="5"/>
  <c r="D129" i="5"/>
  <c r="U129" i="5" s="1"/>
  <c r="C126" i="5"/>
  <c r="D126" i="5" s="1"/>
  <c r="D184" i="5"/>
  <c r="D182" i="5"/>
  <c r="U182" i="5" s="1"/>
  <c r="D178" i="5"/>
  <c r="U178" i="5" s="1"/>
  <c r="D172" i="5"/>
  <c r="M172" i="5" s="1"/>
  <c r="C133" i="5"/>
  <c r="D133" i="5" s="1"/>
  <c r="O60" i="5"/>
  <c r="O59" i="5"/>
  <c r="O56" i="5"/>
  <c r="O54" i="5"/>
  <c r="O53" i="5"/>
  <c r="O51" i="5"/>
  <c r="O49" i="5"/>
  <c r="O46" i="5"/>
  <c r="O45" i="5"/>
  <c r="O43" i="5"/>
  <c r="O41" i="5"/>
  <c r="O35" i="5"/>
  <c r="D125" i="5"/>
  <c r="D170" i="5"/>
  <c r="M170" i="5" s="1"/>
  <c r="D124" i="5"/>
  <c r="C244" i="5"/>
  <c r="D244" i="5" s="1"/>
  <c r="C228" i="5"/>
  <c r="D229" i="5" s="1"/>
  <c r="C212" i="5"/>
  <c r="D212" i="5" s="1"/>
  <c r="C196" i="5"/>
  <c r="D197" i="5" s="1"/>
  <c r="C189" i="5"/>
  <c r="D189" i="5" s="1"/>
  <c r="U189" i="5" s="1"/>
  <c r="C173" i="5"/>
  <c r="D174" i="5" s="1"/>
  <c r="U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D31" i="5"/>
  <c r="F30" i="5"/>
  <c r="O31" i="5"/>
  <c r="O36" i="5"/>
  <c r="M32" i="5" l="1"/>
  <c r="I32" i="5"/>
  <c r="Q33" i="5"/>
  <c r="I130" i="5"/>
  <c r="U137" i="5"/>
  <c r="M136" i="5"/>
  <c r="M182" i="5"/>
  <c r="I137" i="5"/>
  <c r="I188" i="5"/>
  <c r="D213" i="5"/>
  <c r="I213" i="5" s="1"/>
  <c r="I247" i="5"/>
  <c r="V128" i="5"/>
  <c r="I168" i="5"/>
  <c r="I184" i="5"/>
  <c r="V136" i="5"/>
  <c r="I176" i="5"/>
  <c r="I180" i="5"/>
  <c r="M184" i="5"/>
  <c r="D158" i="5"/>
  <c r="M158" i="5" s="1"/>
  <c r="I172" i="5"/>
  <c r="I174" i="5"/>
  <c r="D228" i="5"/>
  <c r="I228" i="5" s="1"/>
  <c r="D245" i="5"/>
  <c r="U245" i="5" s="1"/>
  <c r="I136" i="5"/>
  <c r="U247" i="5"/>
  <c r="V247" i="5" s="1"/>
  <c r="U168" i="5"/>
  <c r="V168" i="5" s="1"/>
  <c r="M176" i="5"/>
  <c r="I125" i="5"/>
  <c r="I124" i="5"/>
  <c r="M130" i="5"/>
  <c r="M178" i="5"/>
  <c r="U130" i="5"/>
  <c r="V130" i="5" s="1"/>
  <c r="U125" i="5"/>
  <c r="V125" i="5" s="1"/>
  <c r="U180" i="5"/>
  <c r="V180" i="5" s="1"/>
  <c r="M174" i="5"/>
  <c r="I192" i="5"/>
  <c r="U176" i="5"/>
  <c r="V176" i="5" s="1"/>
  <c r="I178" i="5"/>
  <c r="M129" i="5"/>
  <c r="D249" i="5"/>
  <c r="U249" i="5" s="1"/>
  <c r="I248" i="5"/>
  <c r="M248" i="5"/>
  <c r="D173" i="5"/>
  <c r="M173" i="5" s="1"/>
  <c r="U172" i="5"/>
  <c r="V172" i="5" s="1"/>
  <c r="I182" i="5"/>
  <c r="U188" i="5"/>
  <c r="V188" i="5" s="1"/>
  <c r="D127" i="5"/>
  <c r="U127" i="5" s="1"/>
  <c r="V127" i="5" s="1"/>
  <c r="M128" i="5"/>
  <c r="I140" i="5"/>
  <c r="M125" i="5"/>
  <c r="M192" i="5"/>
  <c r="U248" i="5"/>
  <c r="V248" i="5" s="1"/>
  <c r="U184" i="5"/>
  <c r="V184" i="5" s="1"/>
  <c r="U140" i="5"/>
  <c r="V140" i="5" s="1"/>
  <c r="I128" i="5"/>
  <c r="I129" i="5"/>
  <c r="C33" i="5"/>
  <c r="B34" i="5"/>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U186" i="5"/>
  <c r="V186" i="5" s="1"/>
  <c r="M133" i="5"/>
  <c r="I133" i="5"/>
  <c r="U133" i="5"/>
  <c r="V133" i="5" s="1"/>
  <c r="I186" i="5"/>
  <c r="M141" i="5"/>
  <c r="I141" i="5"/>
  <c r="I170" i="5"/>
  <c r="U141" i="5"/>
  <c r="V141" i="5" s="1"/>
  <c r="U124" i="5"/>
  <c r="V124" i="5" s="1"/>
  <c r="M124" i="5"/>
  <c r="U170" i="5"/>
  <c r="V170" i="5" s="1"/>
  <c r="D196" i="5"/>
  <c r="U196" i="5" s="1"/>
  <c r="M189" i="5"/>
  <c r="I189" i="5"/>
  <c r="D131" i="5"/>
  <c r="M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V32"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13" i="5"/>
  <c r="U208" i="5"/>
  <c r="I208" i="5"/>
  <c r="M208" i="5"/>
  <c r="U224" i="5"/>
  <c r="I224" i="5"/>
  <c r="M224" i="5"/>
  <c r="I239" i="5"/>
  <c r="U239" i="5"/>
  <c r="M239" i="5"/>
  <c r="I233" i="5"/>
  <c r="M233" i="5"/>
  <c r="U233" i="5"/>
  <c r="I250" i="5"/>
  <c r="M250" i="5"/>
  <c r="U250" i="5"/>
  <c r="U193" i="5"/>
  <c r="I193" i="5"/>
  <c r="M193" i="5"/>
  <c r="U209" i="5"/>
  <c r="I209" i="5"/>
  <c r="M209" i="5"/>
  <c r="U225" i="5"/>
  <c r="M225" i="5"/>
  <c r="I225" i="5"/>
  <c r="V178" i="5"/>
  <c r="I203" i="5"/>
  <c r="M203" i="5"/>
  <c r="U203" i="5"/>
  <c r="I219" i="5"/>
  <c r="M219" i="5"/>
  <c r="U219" i="5"/>
  <c r="U236" i="5"/>
  <c r="I236" i="5"/>
  <c r="M236" i="5"/>
  <c r="I230" i="5"/>
  <c r="M230" i="5"/>
  <c r="U230" i="5"/>
  <c r="I246" i="5"/>
  <c r="M246" i="5"/>
  <c r="U246" i="5"/>
  <c r="U126" i="5"/>
  <c r="M126" i="5"/>
  <c r="I126"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74" i="5"/>
  <c r="V192" i="5"/>
  <c r="I199" i="5"/>
  <c r="M199" i="5"/>
  <c r="U199" i="5"/>
  <c r="I215" i="5"/>
  <c r="M215" i="5"/>
  <c r="U215" i="5"/>
  <c r="U231" i="5"/>
  <c r="I231" i="5"/>
  <c r="M231" i="5"/>
  <c r="I242" i="5"/>
  <c r="M242" i="5"/>
  <c r="U242"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V182" i="5"/>
  <c r="U200" i="5"/>
  <c r="I200" i="5"/>
  <c r="M200" i="5"/>
  <c r="U216" i="5"/>
  <c r="I216" i="5"/>
  <c r="M216" i="5"/>
  <c r="U232" i="5"/>
  <c r="I232" i="5"/>
  <c r="M232" i="5"/>
  <c r="M241" i="5"/>
  <c r="I241" i="5"/>
  <c r="U241" i="5"/>
  <c r="U201" i="5"/>
  <c r="I201" i="5"/>
  <c r="M201" i="5"/>
  <c r="U217" i="5"/>
  <c r="I217" i="5"/>
  <c r="M217" i="5"/>
  <c r="I195" i="5"/>
  <c r="M195" i="5"/>
  <c r="U195" i="5"/>
  <c r="I211" i="5"/>
  <c r="M211" i="5"/>
  <c r="U211" i="5"/>
  <c r="U243" i="5"/>
  <c r="I243" i="5"/>
  <c r="M243" i="5"/>
  <c r="I238" i="5"/>
  <c r="M238" i="5"/>
  <c r="U238" i="5"/>
  <c r="V137"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U155" i="5"/>
  <c r="I155" i="5"/>
  <c r="M155" i="5"/>
  <c r="V129"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I249" i="5" l="1"/>
  <c r="U158" i="5"/>
  <c r="V158" i="5" s="1"/>
  <c r="I173" i="5"/>
  <c r="M213" i="5"/>
  <c r="M245" i="5"/>
  <c r="I158" i="5"/>
  <c r="I196" i="5"/>
  <c r="I245" i="5"/>
  <c r="U173" i="5"/>
  <c r="U131" i="5"/>
  <c r="M228" i="5"/>
  <c r="U228" i="5"/>
  <c r="V228" i="5" s="1"/>
  <c r="I131" i="5"/>
  <c r="M249" i="5"/>
  <c r="M196" i="5"/>
  <c r="Q52" i="5"/>
  <c r="C122" i="5"/>
  <c r="D123" i="5" s="1"/>
  <c r="Q122" i="5"/>
  <c r="C121" i="5"/>
  <c r="D122" i="5" s="1"/>
  <c r="Q121" i="5"/>
  <c r="C120" i="5"/>
  <c r="D121" i="5" s="1"/>
  <c r="Q120" i="5"/>
  <c r="C119" i="5"/>
  <c r="Q119" i="5"/>
  <c r="Q118" i="5"/>
  <c r="C118" i="5"/>
  <c r="Q117" i="5"/>
  <c r="C117" i="5"/>
  <c r="D118" i="5" s="1"/>
  <c r="U118" i="5" s="1"/>
  <c r="V118" i="5" s="1"/>
  <c r="C116" i="5"/>
  <c r="Q116" i="5"/>
  <c r="C115" i="5"/>
  <c r="D116" i="5" s="1"/>
  <c r="Q115" i="5"/>
  <c r="C114" i="5"/>
  <c r="Q114" i="5"/>
  <c r="Q113" i="5"/>
  <c r="C113" i="5"/>
  <c r="Q112" i="5"/>
  <c r="Q111" i="5"/>
  <c r="Q110" i="5"/>
  <c r="I118"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Q59" i="5"/>
  <c r="Q58" i="5"/>
  <c r="Q57" i="5"/>
  <c r="Q56" i="5"/>
  <c r="M127" i="5"/>
  <c r="Q55" i="5"/>
  <c r="Q54" i="5"/>
  <c r="Q53" i="5"/>
  <c r="Q51" i="5"/>
  <c r="Q50" i="5"/>
  <c r="Q49" i="5"/>
  <c r="Q48" i="5"/>
  <c r="I127" i="5"/>
  <c r="Q47" i="5"/>
  <c r="Q46" i="5"/>
  <c r="Q45" i="5"/>
  <c r="Q44" i="5"/>
  <c r="Q43" i="5"/>
  <c r="Q42" i="5"/>
  <c r="Q41" i="5"/>
  <c r="Q40" i="5"/>
  <c r="Q39" i="5"/>
  <c r="Q38" i="5"/>
  <c r="Q37" i="5"/>
  <c r="Q36" i="5"/>
  <c r="Q35" i="5"/>
  <c r="C34" i="5"/>
  <c r="D34" i="5" s="1"/>
  <c r="Q34" i="5"/>
  <c r="D33" i="5"/>
  <c r="M118" i="5"/>
  <c r="V223" i="5"/>
  <c r="I190" i="5"/>
  <c r="U190" i="5"/>
  <c r="M190" i="5"/>
  <c r="V181" i="5"/>
  <c r="I143" i="5"/>
  <c r="U143" i="5"/>
  <c r="M143" i="5"/>
  <c r="I135" i="5"/>
  <c r="M135" i="5"/>
  <c r="U135" i="5"/>
  <c r="V243" i="5"/>
  <c r="V216" i="5"/>
  <c r="V159" i="5"/>
  <c r="V235" i="5"/>
  <c r="V218" i="5"/>
  <c r="V249"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131" i="5"/>
  <c r="V211" i="5"/>
  <c r="V195" i="5"/>
  <c r="V241" i="5"/>
  <c r="V232" i="5"/>
  <c r="V154" i="5"/>
  <c r="V145" i="5"/>
  <c r="V169" i="5"/>
  <c r="V245" i="5"/>
  <c r="V204" i="5"/>
  <c r="V215" i="5"/>
  <c r="V199" i="5"/>
  <c r="V206" i="5"/>
  <c r="V164" i="5"/>
  <c r="V148" i="5"/>
  <c r="V171" i="5"/>
  <c r="V152" i="5"/>
  <c r="V173"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239" i="5"/>
  <c r="V213" i="5"/>
  <c r="V197" i="5"/>
  <c r="V149" i="5"/>
  <c r="V167" i="5"/>
  <c r="V31" i="5"/>
  <c r="D115" i="5" l="1"/>
  <c r="I115" i="5" s="1"/>
  <c r="D120" i="5"/>
  <c r="U120" i="5" s="1"/>
  <c r="V120" i="5" s="1"/>
  <c r="I123" i="5"/>
  <c r="U123" i="5"/>
  <c r="V123" i="5" s="1"/>
  <c r="M123" i="5"/>
  <c r="I122" i="5"/>
  <c r="U122" i="5"/>
  <c r="V122" i="5" s="1"/>
  <c r="M122" i="5"/>
  <c r="D119" i="5"/>
  <c r="M119" i="5" s="1"/>
  <c r="M121" i="5"/>
  <c r="U121" i="5"/>
  <c r="V121" i="5" s="1"/>
  <c r="I121" i="5"/>
  <c r="D117" i="5"/>
  <c r="M117" i="5" s="1"/>
  <c r="D114" i="5"/>
  <c r="U114" i="5" s="1"/>
  <c r="V114" i="5" s="1"/>
  <c r="U116" i="5"/>
  <c r="V116" i="5" s="1"/>
  <c r="I116" i="5"/>
  <c r="M116" i="5"/>
  <c r="B15" i="5"/>
  <c r="R213" i="5" s="1"/>
  <c r="C35" i="5"/>
  <c r="D35" i="5" s="1"/>
  <c r="M33" i="5"/>
  <c r="I33" i="5"/>
  <c r="U33" i="5"/>
  <c r="V33" i="5" s="1"/>
  <c r="I34" i="5"/>
  <c r="U34" i="5"/>
  <c r="V34" i="5" s="1"/>
  <c r="M34" i="5"/>
  <c r="V142" i="5"/>
  <c r="V143" i="5"/>
  <c r="V191" i="5"/>
  <c r="V134" i="5"/>
  <c r="V138" i="5"/>
  <c r="V190" i="5"/>
  <c r="V139" i="5"/>
  <c r="V135" i="5"/>
  <c r="U115" i="5" l="1"/>
  <c r="V115" i="5" s="1"/>
  <c r="M115" i="5"/>
  <c r="I120" i="5"/>
  <c r="M120" i="5"/>
  <c r="M114" i="5"/>
  <c r="I119" i="5"/>
  <c r="U35" i="5"/>
  <c r="V35" i="5" s="1"/>
  <c r="I35" i="5"/>
  <c r="M35" i="5"/>
  <c r="I114" i="5"/>
  <c r="I117" i="5"/>
  <c r="U117" i="5"/>
  <c r="V117" i="5" s="1"/>
  <c r="U119" i="5"/>
  <c r="V119" i="5" s="1"/>
  <c r="T141" i="5"/>
  <c r="S141" i="5"/>
  <c r="T161" i="5"/>
  <c r="S138" i="5"/>
  <c r="R109" i="5"/>
  <c r="R106" i="5"/>
  <c r="R85" i="5"/>
  <c r="S118" i="5"/>
  <c r="S173" i="5"/>
  <c r="R147" i="5"/>
  <c r="R130" i="5"/>
  <c r="R67" i="5"/>
  <c r="T96" i="5"/>
  <c r="R115" i="5"/>
  <c r="T105" i="5"/>
  <c r="T87" i="5"/>
  <c r="S59" i="5"/>
  <c r="T63" i="5"/>
  <c r="R63" i="5"/>
  <c r="T37" i="5"/>
  <c r="T100" i="5"/>
  <c r="R75" i="5"/>
  <c r="R35" i="5"/>
  <c r="R212" i="5"/>
  <c r="S164" i="5"/>
  <c r="T175" i="5"/>
  <c r="S178" i="5"/>
  <c r="T207" i="5"/>
  <c r="T133" i="5"/>
  <c r="R151" i="5"/>
  <c r="T128" i="5"/>
  <c r="S157" i="5"/>
  <c r="R122" i="5"/>
  <c r="T153" i="5"/>
  <c r="S142" i="5"/>
  <c r="S134" i="5"/>
  <c r="R125" i="5"/>
  <c r="R91" i="5"/>
  <c r="S113" i="5"/>
  <c r="S101" i="5"/>
  <c r="S91" i="5"/>
  <c r="S74" i="5"/>
  <c r="S110" i="5"/>
  <c r="T97" i="5"/>
  <c r="T73" i="5"/>
  <c r="T79" i="5"/>
  <c r="T47" i="5"/>
  <c r="T53" i="5"/>
  <c r="R87" i="5"/>
  <c r="R71" i="5"/>
  <c r="R53" i="5"/>
  <c r="R149" i="5"/>
  <c r="R181" i="5"/>
  <c r="R198" i="5"/>
  <c r="S215" i="5"/>
  <c r="S209" i="5"/>
  <c r="S116" i="5"/>
  <c r="T137" i="5"/>
  <c r="S146" i="5"/>
  <c r="R159" i="5"/>
  <c r="R126" i="5"/>
  <c r="S133" i="5"/>
  <c r="S149" i="5"/>
  <c r="S165" i="5"/>
  <c r="S181" i="5"/>
  <c r="T165" i="5"/>
  <c r="T157" i="5"/>
  <c r="S150" i="5"/>
  <c r="T145" i="5"/>
  <c r="S140" i="5"/>
  <c r="S136" i="5"/>
  <c r="S132" i="5"/>
  <c r="S121" i="5"/>
  <c r="R117" i="5"/>
  <c r="R101" i="5"/>
  <c r="T77" i="5"/>
  <c r="S117" i="5"/>
  <c r="S109" i="5"/>
  <c r="T104" i="5"/>
  <c r="R98" i="5"/>
  <c r="R93" i="5"/>
  <c r="R88" i="5"/>
  <c r="R83" i="5"/>
  <c r="T65" i="5"/>
  <c r="T113" i="5"/>
  <c r="R107" i="5"/>
  <c r="S102" i="5"/>
  <c r="S92" i="5"/>
  <c r="S78" i="5"/>
  <c r="S75" i="5"/>
  <c r="S43" i="5"/>
  <c r="T71" i="5"/>
  <c r="T55" i="5"/>
  <c r="T39" i="5"/>
  <c r="S58" i="5"/>
  <c r="R47" i="5"/>
  <c r="R121" i="5"/>
  <c r="R110" i="5"/>
  <c r="R89" i="5"/>
  <c r="T101" i="5"/>
  <c r="S39" i="5"/>
  <c r="T57" i="5"/>
  <c r="S153" i="5"/>
  <c r="R167" i="5"/>
  <c r="T173" i="5"/>
  <c r="S122" i="5"/>
  <c r="T234" i="5"/>
  <c r="S221" i="5"/>
  <c r="S240" i="5"/>
  <c r="R168" i="5"/>
  <c r="T198" i="5"/>
  <c r="S204" i="5"/>
  <c r="R134" i="5"/>
  <c r="R44" i="5"/>
  <c r="R99" i="5"/>
  <c r="S94" i="5"/>
  <c r="S90" i="5"/>
  <c r="T85" i="5"/>
  <c r="T69" i="5"/>
  <c r="S83" i="5"/>
  <c r="S67" i="5"/>
  <c r="S51" i="5"/>
  <c r="S35" i="5"/>
  <c r="T75" i="5"/>
  <c r="T67" i="5"/>
  <c r="T59" i="5"/>
  <c r="T51" i="5"/>
  <c r="T43" i="5"/>
  <c r="T35" i="5"/>
  <c r="T61" i="5"/>
  <c r="R55" i="5"/>
  <c r="S50" i="5"/>
  <c r="S42" i="5"/>
  <c r="S126" i="5"/>
  <c r="R105" i="5"/>
  <c r="R118" i="5"/>
  <c r="S105" i="5"/>
  <c r="R94" i="5"/>
  <c r="R84" i="5"/>
  <c r="R111" i="5"/>
  <c r="T91" i="5"/>
  <c r="S71" i="5"/>
  <c r="R69" i="5"/>
  <c r="R37" i="5"/>
  <c r="S46" i="5"/>
  <c r="T149" i="5"/>
  <c r="S129" i="5"/>
  <c r="S160" i="5"/>
  <c r="R196" i="5"/>
  <c r="T230" i="5"/>
  <c r="R238" i="5"/>
  <c r="R194" i="5"/>
  <c r="R141" i="5"/>
  <c r="T202" i="5"/>
  <c r="T248" i="5"/>
  <c r="R210" i="5"/>
  <c r="T236" i="5"/>
  <c r="S208" i="5"/>
  <c r="T246" i="5"/>
  <c r="T199" i="5"/>
  <c r="T217" i="5"/>
  <c r="R133" i="5"/>
  <c r="R242" i="5"/>
  <c r="T232" i="5"/>
  <c r="R244" i="5"/>
  <c r="R219" i="5"/>
  <c r="T164" i="5"/>
  <c r="S61" i="5"/>
  <c r="S191" i="5"/>
  <c r="T45" i="5"/>
  <c r="R39" i="5"/>
  <c r="S34" i="5"/>
  <c r="R129" i="5"/>
  <c r="R113" i="5"/>
  <c r="R97" i="5"/>
  <c r="S70" i="5"/>
  <c r="R114" i="5"/>
  <c r="T108" i="5"/>
  <c r="R102" i="5"/>
  <c r="S97" i="5"/>
  <c r="R92" i="5"/>
  <c r="S87" i="5"/>
  <c r="T81" i="5"/>
  <c r="T117" i="5"/>
  <c r="S106" i="5"/>
  <c r="R95" i="5"/>
  <c r="S86" i="5"/>
  <c r="S66" i="5"/>
  <c r="S55" i="5"/>
  <c r="R77" i="5"/>
  <c r="R61" i="5"/>
  <c r="R45" i="5"/>
  <c r="S62" i="5"/>
  <c r="R51" i="5"/>
  <c r="T41" i="5"/>
  <c r="T30" i="5"/>
  <c r="R127" i="5"/>
  <c r="S185" i="5"/>
  <c r="T143" i="5"/>
  <c r="T155" i="5"/>
  <c r="R165" i="5"/>
  <c r="R183" i="5"/>
  <c r="R204" i="5"/>
  <c r="R220" i="5"/>
  <c r="R236" i="5"/>
  <c r="S229" i="5"/>
  <c r="R250" i="5"/>
  <c r="T189" i="5"/>
  <c r="T200" i="5"/>
  <c r="S177" i="5"/>
  <c r="R153" i="5"/>
  <c r="R179" i="5"/>
  <c r="T218" i="5"/>
  <c r="T185" i="5"/>
  <c r="S188" i="5"/>
  <c r="S205" i="5"/>
  <c r="T216" i="5"/>
  <c r="R226" i="5"/>
  <c r="S245" i="5"/>
  <c r="S192" i="5"/>
  <c r="S224" i="5"/>
  <c r="R228" i="5"/>
  <c r="S210" i="5"/>
  <c r="T231" i="5"/>
  <c r="S147" i="5"/>
  <c r="T237" i="5"/>
  <c r="T201" i="5"/>
  <c r="R155" i="5"/>
  <c r="R161" i="5"/>
  <c r="S231" i="5"/>
  <c r="T196" i="5"/>
  <c r="T220" i="5"/>
  <c r="T171" i="5"/>
  <c r="S236" i="5"/>
  <c r="S243" i="5"/>
  <c r="R176" i="5"/>
  <c r="S186" i="5"/>
  <c r="S111" i="5"/>
  <c r="S99" i="5"/>
  <c r="T112" i="5"/>
  <c r="R112" i="5"/>
  <c r="S219" i="5"/>
  <c r="R229" i="5"/>
  <c r="S114" i="5"/>
  <c r="T109" i="5"/>
  <c r="R103" i="5"/>
  <c r="S98" i="5"/>
  <c r="T93" i="5"/>
  <c r="T89" i="5"/>
  <c r="T83" i="5"/>
  <c r="R79" i="5"/>
  <c r="S79" i="5"/>
  <c r="S63" i="5"/>
  <c r="S47" i="5"/>
  <c r="R81" i="5"/>
  <c r="R73" i="5"/>
  <c r="R65" i="5"/>
  <c r="R57" i="5"/>
  <c r="R49" i="5"/>
  <c r="R41" i="5"/>
  <c r="R33" i="5"/>
  <c r="R59" i="5"/>
  <c r="S54" i="5"/>
  <c r="T49" i="5"/>
  <c r="R43" i="5"/>
  <c r="S38" i="5"/>
  <c r="T33" i="5"/>
  <c r="T139" i="5"/>
  <c r="R163" i="5"/>
  <c r="S137" i="5"/>
  <c r="S169" i="5"/>
  <c r="T124" i="5"/>
  <c r="R137" i="5"/>
  <c r="T147" i="5"/>
  <c r="S152" i="5"/>
  <c r="R157" i="5"/>
  <c r="T163" i="5"/>
  <c r="S125" i="5"/>
  <c r="R175" i="5"/>
  <c r="R192" i="5"/>
  <c r="R200" i="5"/>
  <c r="R208" i="5"/>
  <c r="R216" i="5"/>
  <c r="R224" i="5"/>
  <c r="R232" i="5"/>
  <c r="R248" i="5"/>
  <c r="T181" i="5"/>
  <c r="R234" i="5"/>
  <c r="R246" i="5"/>
  <c r="R173" i="5"/>
  <c r="T187" i="5"/>
  <c r="T192" i="5"/>
  <c r="S197" i="5"/>
  <c r="R143" i="5"/>
  <c r="S145" i="5"/>
  <c r="T125" i="5"/>
  <c r="S148" i="5"/>
  <c r="T159" i="5"/>
  <c r="S130" i="5"/>
  <c r="T194" i="5"/>
  <c r="T210" i="5"/>
  <c r="T226" i="5"/>
  <c r="T169" i="5"/>
  <c r="S237" i="5"/>
  <c r="R177" i="5"/>
  <c r="S193" i="5"/>
  <c r="R202" i="5"/>
  <c r="T208" i="5"/>
  <c r="S213" i="5"/>
  <c r="R218" i="5"/>
  <c r="T224" i="5"/>
  <c r="R230" i="5"/>
  <c r="S241" i="5"/>
  <c r="T167" i="5"/>
  <c r="T183" i="5"/>
  <c r="S200" i="5"/>
  <c r="S216" i="5"/>
  <c r="S232" i="5"/>
  <c r="S248" i="5"/>
  <c r="T242" i="5"/>
  <c r="S242" i="5"/>
  <c r="S203" i="5"/>
  <c r="T247" i="5"/>
  <c r="T215" i="5"/>
  <c r="R187" i="5"/>
  <c r="R184" i="5"/>
  <c r="T245" i="5"/>
  <c r="T225" i="5"/>
  <c r="T209" i="5"/>
  <c r="T193" i="5"/>
  <c r="S162" i="5"/>
  <c r="S161" i="5"/>
  <c r="T151" i="5"/>
  <c r="R171" i="5"/>
  <c r="T214" i="5"/>
  <c r="T177" i="5"/>
  <c r="R185" i="5"/>
  <c r="T204" i="5"/>
  <c r="R214" i="5"/>
  <c r="S225" i="5"/>
  <c r="T244" i="5"/>
  <c r="S189" i="5"/>
  <c r="S220" i="5"/>
  <c r="S227" i="5"/>
  <c r="S226" i="5"/>
  <c r="T239" i="5"/>
  <c r="S163" i="5"/>
  <c r="R239" i="5"/>
  <c r="R203" i="5"/>
  <c r="T182" i="5"/>
  <c r="T158" i="5"/>
  <c r="T138" i="5"/>
  <c r="R139" i="5"/>
  <c r="R132" i="5"/>
  <c r="R82" i="5"/>
  <c r="S85" i="5"/>
  <c r="T68" i="5"/>
  <c r="R96" i="5"/>
  <c r="S239" i="5"/>
  <c r="S222" i="5"/>
  <c r="R245" i="5"/>
  <c r="T135" i="5"/>
  <c r="T129" i="5"/>
  <c r="R145" i="5"/>
  <c r="T121" i="5"/>
  <c r="T206" i="5"/>
  <c r="R240" i="5"/>
  <c r="R169" i="5"/>
  <c r="S201" i="5"/>
  <c r="T212" i="5"/>
  <c r="R222" i="5"/>
  <c r="T240" i="5"/>
  <c r="T179" i="5"/>
  <c r="S212" i="5"/>
  <c r="S244" i="5"/>
  <c r="T250" i="5"/>
  <c r="R166" i="5"/>
  <c r="T191" i="5"/>
  <c r="R247" i="5"/>
  <c r="R211" i="5"/>
  <c r="S170" i="5"/>
  <c r="R160" i="5"/>
  <c r="T142" i="5"/>
  <c r="R154" i="5"/>
  <c r="R140" i="5"/>
  <c r="S112" i="5"/>
  <c r="S89" i="5"/>
  <c r="S33" i="5"/>
  <c r="T106" i="5"/>
  <c r="T42" i="5"/>
  <c r="S238" i="5"/>
  <c r="T166" i="5"/>
  <c r="R221" i="5"/>
  <c r="R197" i="5"/>
  <c r="S184" i="5"/>
  <c r="S168" i="5"/>
  <c r="T172" i="5"/>
  <c r="S175" i="5"/>
  <c r="R142" i="5"/>
  <c r="T188" i="5"/>
  <c r="R186" i="5"/>
  <c r="R170" i="5"/>
  <c r="R156" i="5"/>
  <c r="S143" i="5"/>
  <c r="T136" i="5"/>
  <c r="S103" i="5"/>
  <c r="T131" i="5"/>
  <c r="R158" i="5"/>
  <c r="T148" i="5"/>
  <c r="S135" i="5"/>
  <c r="S108" i="5"/>
  <c r="S100" i="5"/>
  <c r="S81" i="5"/>
  <c r="S57" i="5"/>
  <c r="R90" i="5"/>
  <c r="S64" i="5"/>
  <c r="T31" i="5"/>
  <c r="R116" i="5"/>
  <c r="R100" i="5"/>
  <c r="T90" i="5"/>
  <c r="T74" i="5"/>
  <c r="T66" i="5"/>
  <c r="T54" i="5"/>
  <c r="S250" i="5"/>
  <c r="S218" i="5"/>
  <c r="S199" i="5"/>
  <c r="T235" i="5"/>
  <c r="T219" i="5"/>
  <c r="T203" i="5"/>
  <c r="S155" i="5"/>
  <c r="R172" i="5"/>
  <c r="R131" i="5"/>
  <c r="R123" i="5"/>
  <c r="S156" i="5"/>
  <c r="R189" i="5"/>
  <c r="T222" i="5"/>
  <c r="S233" i="5"/>
  <c r="S190" i="5"/>
  <c r="R206" i="5"/>
  <c r="S217" i="5"/>
  <c r="T228" i="5"/>
  <c r="S249" i="5"/>
  <c r="S196" i="5"/>
  <c r="S228" i="5"/>
  <c r="T238" i="5"/>
  <c r="S194" i="5"/>
  <c r="T223" i="5"/>
  <c r="R188" i="5"/>
  <c r="R231" i="5"/>
  <c r="R195" i="5"/>
  <c r="T174" i="5"/>
  <c r="R144" i="5"/>
  <c r="T134" i="5"/>
  <c r="S115" i="5"/>
  <c r="T72" i="5"/>
  <c r="T76" i="5"/>
  <c r="T80" i="5"/>
  <c r="T130" i="5"/>
  <c r="R56" i="5"/>
  <c r="S211" i="5"/>
  <c r="S206" i="5"/>
  <c r="R237" i="5"/>
  <c r="R205" i="5"/>
  <c r="R190" i="5"/>
  <c r="S176" i="5"/>
  <c r="T180" i="5"/>
  <c r="S183" i="5"/>
  <c r="S167" i="5"/>
  <c r="T229" i="5"/>
  <c r="S151" i="5"/>
  <c r="R178" i="5"/>
  <c r="S128" i="5"/>
  <c r="T154" i="5"/>
  <c r="T140" i="5"/>
  <c r="T132" i="5"/>
  <c r="S131" i="5"/>
  <c r="S120" i="5"/>
  <c r="T152" i="5"/>
  <c r="T144" i="5"/>
  <c r="S124" i="5"/>
  <c r="T103" i="5"/>
  <c r="T95" i="5"/>
  <c r="S65" i="5"/>
  <c r="T82" i="5"/>
  <c r="R86" i="5"/>
  <c r="S88" i="5"/>
  <c r="T126" i="5"/>
  <c r="T110" i="5"/>
  <c r="T94" i="5"/>
  <c r="T78" i="5"/>
  <c r="T70" i="5"/>
  <c r="T62" i="5"/>
  <c r="S247" i="5"/>
  <c r="S234" i="5"/>
  <c r="S202" i="5"/>
  <c r="T243" i="5"/>
  <c r="T227" i="5"/>
  <c r="T211" i="5"/>
  <c r="T195" i="5"/>
  <c r="R180" i="5"/>
  <c r="T249" i="5"/>
  <c r="T241" i="5"/>
  <c r="T233" i="5"/>
  <c r="T221" i="5"/>
  <c r="T213" i="5"/>
  <c r="T205" i="5"/>
  <c r="T197" i="5"/>
  <c r="S182" i="5"/>
  <c r="S166" i="5"/>
  <c r="T186" i="5"/>
  <c r="T170" i="5"/>
  <c r="R152" i="5"/>
  <c r="R119" i="5"/>
  <c r="R120" i="5"/>
  <c r="T156" i="5"/>
  <c r="R235" i="5"/>
  <c r="R215" i="5"/>
  <c r="R199" i="5"/>
  <c r="S174" i="5"/>
  <c r="T178" i="5"/>
  <c r="T150" i="5"/>
  <c r="R162" i="5"/>
  <c r="S107" i="5"/>
  <c r="R124" i="5"/>
  <c r="T115" i="5"/>
  <c r="S82" i="5"/>
  <c r="S76" i="5"/>
  <c r="S80" i="5"/>
  <c r="S53" i="5"/>
  <c r="T122" i="5"/>
  <c r="R104" i="5"/>
  <c r="S77" i="5"/>
  <c r="R52" i="5"/>
  <c r="R36" i="5"/>
  <c r="S223" i="5"/>
  <c r="S235" i="5"/>
  <c r="S230" i="5"/>
  <c r="S198" i="5"/>
  <c r="T190" i="5"/>
  <c r="R241" i="5"/>
  <c r="R225" i="5"/>
  <c r="R209" i="5"/>
  <c r="R193" i="5"/>
  <c r="S172" i="5"/>
  <c r="S187" i="5"/>
  <c r="T176" i="5"/>
  <c r="S179" i="5"/>
  <c r="R227" i="5"/>
  <c r="R138" i="5"/>
  <c r="R174" i="5"/>
  <c r="T127" i="5"/>
  <c r="T162" i="5"/>
  <c r="T146" i="5"/>
  <c r="S95" i="5"/>
  <c r="T119" i="5"/>
  <c r="R150" i="5"/>
  <c r="S139" i="5"/>
  <c r="T123" i="5"/>
  <c r="T107" i="5"/>
  <c r="T99" i="5"/>
  <c r="T92" i="5"/>
  <c r="T84" i="5"/>
  <c r="T116" i="5"/>
  <c r="R80" i="5"/>
  <c r="S93" i="5"/>
  <c r="S73" i="5"/>
  <c r="R68" i="5"/>
  <c r="S31" i="5"/>
  <c r="R108" i="5"/>
  <c r="T86" i="5"/>
  <c r="T58" i="5"/>
  <c r="T46" i="5"/>
  <c r="T60" i="5"/>
  <c r="T44" i="5"/>
  <c r="S52" i="5"/>
  <c r="R54" i="5"/>
  <c r="S48" i="5"/>
  <c r="R58" i="5"/>
  <c r="T36" i="5"/>
  <c r="T38" i="5"/>
  <c r="S44" i="5"/>
  <c r="R70" i="5"/>
  <c r="T40" i="5"/>
  <c r="S60" i="5"/>
  <c r="R66" i="5"/>
  <c r="R243" i="5"/>
  <c r="R223" i="5"/>
  <c r="R207" i="5"/>
  <c r="R191" i="5"/>
  <c r="S154" i="5"/>
  <c r="R128" i="5"/>
  <c r="S144" i="5"/>
  <c r="R135" i="5"/>
  <c r="R136" i="5"/>
  <c r="S72" i="5"/>
  <c r="T111" i="5"/>
  <c r="S49" i="5"/>
  <c r="S69" i="5"/>
  <c r="R64" i="5"/>
  <c r="S68" i="5"/>
  <c r="T114" i="5"/>
  <c r="T98" i="5"/>
  <c r="R60" i="5"/>
  <c r="T50" i="5"/>
  <c r="T34" i="5"/>
  <c r="S195" i="5"/>
  <c r="S246" i="5"/>
  <c r="S214" i="5"/>
  <c r="S207" i="5"/>
  <c r="R249" i="5"/>
  <c r="R233" i="5"/>
  <c r="R217" i="5"/>
  <c r="R201" i="5"/>
  <c r="S180" i="5"/>
  <c r="S158" i="5"/>
  <c r="T184" i="5"/>
  <c r="T168" i="5"/>
  <c r="S171" i="5"/>
  <c r="S159" i="5"/>
  <c r="R182" i="5"/>
  <c r="S127" i="5"/>
  <c r="R164" i="5"/>
  <c r="R148" i="5"/>
  <c r="T120" i="5"/>
  <c r="S119" i="5"/>
  <c r="T160" i="5"/>
  <c r="R146" i="5"/>
  <c r="S123" i="5"/>
  <c r="R72" i="5"/>
  <c r="S104" i="5"/>
  <c r="S96" i="5"/>
  <c r="T88" i="5"/>
  <c r="R76" i="5"/>
  <c r="S45" i="5"/>
  <c r="T64" i="5"/>
  <c r="S84" i="5"/>
  <c r="S41" i="5"/>
  <c r="R31" i="5"/>
  <c r="T118" i="5"/>
  <c r="T102" i="5"/>
  <c r="S37" i="5"/>
  <c r="R48" i="5"/>
  <c r="S40" i="5"/>
  <c r="R50" i="5"/>
  <c r="T32" i="5"/>
  <c r="S36" i="5"/>
  <c r="T48" i="5"/>
  <c r="S32" i="5"/>
  <c r="T52" i="5"/>
  <c r="R32" i="5"/>
  <c r="S56" i="5"/>
  <c r="R78" i="5"/>
  <c r="R62" i="5"/>
  <c r="R46" i="5"/>
  <c r="R34" i="5"/>
  <c r="R74" i="5"/>
  <c r="R38" i="5"/>
  <c r="R42" i="5"/>
  <c r="R30" i="5"/>
  <c r="S30" i="5"/>
  <c r="T56" i="5"/>
  <c r="R40" i="5"/>
  <c r="C36" i="5"/>
  <c r="D36" i="5" s="1"/>
  <c r="M36" i="5" l="1"/>
  <c r="U36" i="5"/>
  <c r="V36" i="5" s="1"/>
  <c r="B16" i="5"/>
  <c r="B18" i="5" s="1"/>
  <c r="B19" i="5" s="1"/>
  <c r="I36" i="5"/>
  <c r="C37" i="5"/>
  <c r="C38" i="5" l="1"/>
  <c r="B17" i="5"/>
  <c r="D37" i="5"/>
  <c r="C39" i="5" l="1"/>
  <c r="D38" i="5"/>
  <c r="I37" i="5"/>
  <c r="M37" i="5"/>
  <c r="U37" i="5"/>
  <c r="V37" i="5" s="1"/>
  <c r="C40" i="5" l="1"/>
  <c r="D40" i="5" s="1"/>
  <c r="I40" i="5" s="1"/>
  <c r="D39" i="5"/>
  <c r="I38" i="5"/>
  <c r="M38" i="5"/>
  <c r="U38" i="5"/>
  <c r="U40" i="5" l="1"/>
  <c r="V40" i="5" s="1"/>
  <c r="C41" i="5"/>
  <c r="M39" i="5"/>
  <c r="U39" i="5"/>
  <c r="V39" i="5" s="1"/>
  <c r="I39" i="5"/>
  <c r="M40" i="5"/>
  <c r="V38" i="5"/>
  <c r="C42" i="5" l="1"/>
  <c r="D41" i="5"/>
  <c r="C43" i="5" l="1"/>
  <c r="D43" i="5" s="1"/>
  <c r="I43" i="5" s="1"/>
  <c r="D42" i="5"/>
  <c r="I41" i="5"/>
  <c r="U41" i="5"/>
  <c r="M41" i="5"/>
  <c r="U43" i="5" l="1"/>
  <c r="V43" i="5" s="1"/>
  <c r="C44" i="5"/>
  <c r="I42" i="5"/>
  <c r="M42" i="5"/>
  <c r="U42" i="5"/>
  <c r="V42" i="5" s="1"/>
  <c r="M43" i="5"/>
  <c r="V41" i="5"/>
  <c r="C45" i="5" l="1"/>
  <c r="D44" i="5"/>
  <c r="C46" i="5" l="1"/>
  <c r="D45" i="5"/>
  <c r="I44" i="5"/>
  <c r="M44" i="5"/>
  <c r="U44" i="5"/>
  <c r="C47" i="5" l="1"/>
  <c r="U45" i="5"/>
  <c r="V45" i="5" s="1"/>
  <c r="M45" i="5"/>
  <c r="I45" i="5"/>
  <c r="D46" i="5"/>
  <c r="V44" i="5"/>
  <c r="C48" i="5" l="1"/>
  <c r="D48" i="5" s="1"/>
  <c r="D47" i="5"/>
  <c r="U46" i="5"/>
  <c r="V46" i="5" s="1"/>
  <c r="M46" i="5"/>
  <c r="I46" i="5"/>
  <c r="I48" i="5" l="1"/>
  <c r="U48" i="5"/>
  <c r="V48" i="5" s="1"/>
  <c r="M48" i="5"/>
  <c r="C49" i="5"/>
  <c r="I47" i="5"/>
  <c r="M47" i="5"/>
  <c r="U47" i="5"/>
  <c r="C50" i="5" l="1"/>
  <c r="D50" i="5" s="1"/>
  <c r="D49" i="5"/>
  <c r="V47" i="5"/>
  <c r="U50" i="5" l="1"/>
  <c r="V50" i="5" s="1"/>
  <c r="M50" i="5"/>
  <c r="I50" i="5"/>
  <c r="C51" i="5"/>
  <c r="I49" i="5"/>
  <c r="U49" i="5"/>
  <c r="V49" i="5" s="1"/>
  <c r="M49" i="5"/>
  <c r="C52" i="5" l="1"/>
  <c r="D52" i="5" s="1"/>
  <c r="I52" i="5" s="1"/>
  <c r="D51" i="5"/>
  <c r="U52" i="5" l="1"/>
  <c r="C53" i="5"/>
  <c r="M52" i="5"/>
  <c r="M51" i="5"/>
  <c r="U51" i="5"/>
  <c r="I51" i="5"/>
  <c r="V52" i="5"/>
  <c r="C54" i="5" l="1"/>
  <c r="D54" i="5" s="1"/>
  <c r="D53" i="5"/>
  <c r="V51" i="5"/>
  <c r="U54" i="5" l="1"/>
  <c r="V54" i="5" s="1"/>
  <c r="I54" i="5"/>
  <c r="M54" i="5"/>
  <c r="C55" i="5"/>
  <c r="U53" i="5"/>
  <c r="V53" i="5" s="1"/>
  <c r="I53" i="5"/>
  <c r="M53" i="5"/>
  <c r="C56" i="5" l="1"/>
  <c r="D56" i="5" s="1"/>
  <c r="D55" i="5"/>
  <c r="M56" i="5" l="1"/>
  <c r="U56" i="5"/>
  <c r="V56" i="5" s="1"/>
  <c r="I56" i="5"/>
  <c r="C57" i="5"/>
  <c r="U55" i="5"/>
  <c r="I55" i="5"/>
  <c r="M55" i="5"/>
  <c r="C58" i="5" l="1"/>
  <c r="D58" i="5" s="1"/>
  <c r="D57" i="5"/>
  <c r="V55" i="5"/>
  <c r="I58" i="5" l="1"/>
  <c r="M58" i="5"/>
  <c r="U58" i="5"/>
  <c r="V58" i="5" s="1"/>
  <c r="C59" i="5"/>
  <c r="I57" i="5"/>
  <c r="M57" i="5"/>
  <c r="U57" i="5"/>
  <c r="C60" i="5" l="1"/>
  <c r="D60" i="5" s="1"/>
  <c r="D59" i="5"/>
  <c r="V57" i="5"/>
  <c r="U60" i="5" l="1"/>
  <c r="V60" i="5" s="1"/>
  <c r="I60" i="5"/>
  <c r="M60" i="5"/>
  <c r="C61" i="5"/>
  <c r="I59" i="5"/>
  <c r="M59" i="5"/>
  <c r="U59" i="5"/>
  <c r="V59" i="5" s="1"/>
  <c r="C62" i="5" l="1"/>
  <c r="D62" i="5" s="1"/>
  <c r="M62" i="5" s="1"/>
  <c r="D61" i="5"/>
  <c r="I62" i="5" l="1"/>
  <c r="C63" i="5"/>
  <c r="U62" i="5"/>
  <c r="V62" i="5" s="1"/>
  <c r="I61" i="5"/>
  <c r="M61" i="5"/>
  <c r="U61" i="5"/>
  <c r="C64" i="5" l="1"/>
  <c r="D64" i="5" s="1"/>
  <c r="D63" i="5"/>
  <c r="V61" i="5"/>
  <c r="U64" i="5" l="1"/>
  <c r="V64" i="5" s="1"/>
  <c r="I64" i="5"/>
  <c r="M64" i="5"/>
  <c r="C65" i="5"/>
  <c r="M63" i="5"/>
  <c r="U63" i="5"/>
  <c r="V63" i="5" s="1"/>
  <c r="I63" i="5"/>
  <c r="C66" i="5" l="1"/>
  <c r="D66" i="5" s="1"/>
  <c r="M66" i="5" s="1"/>
  <c r="D65" i="5"/>
  <c r="I66" i="5" l="1"/>
  <c r="C67" i="5"/>
  <c r="U66" i="5"/>
  <c r="V66" i="5" s="1"/>
  <c r="I65" i="5"/>
  <c r="M65" i="5"/>
  <c r="U65" i="5"/>
  <c r="C68" i="5" l="1"/>
  <c r="D68" i="5" s="1"/>
  <c r="D67" i="5"/>
  <c r="V65" i="5"/>
  <c r="U68" i="5" l="1"/>
  <c r="V68" i="5" s="1"/>
  <c r="I68" i="5"/>
  <c r="M68" i="5"/>
  <c r="C69" i="5"/>
  <c r="U67" i="5"/>
  <c r="V67" i="5" s="1"/>
  <c r="I67" i="5"/>
  <c r="M67" i="5"/>
  <c r="C70" i="5" l="1"/>
  <c r="D70" i="5" s="1"/>
  <c r="D69" i="5"/>
  <c r="I70" i="5" l="1"/>
  <c r="U70" i="5"/>
  <c r="V70" i="5" s="1"/>
  <c r="M70" i="5"/>
  <c r="C71" i="5"/>
  <c r="M69" i="5"/>
  <c r="U69" i="5"/>
  <c r="I69" i="5"/>
  <c r="C72" i="5" l="1"/>
  <c r="D72" i="5" s="1"/>
  <c r="D71" i="5"/>
  <c r="V69" i="5"/>
  <c r="I72" i="5" l="1"/>
  <c r="M72" i="5"/>
  <c r="U72" i="5"/>
  <c r="V72" i="5" s="1"/>
  <c r="C73" i="5"/>
  <c r="M71" i="5"/>
  <c r="I71" i="5"/>
  <c r="U71" i="5"/>
  <c r="V71" i="5" s="1"/>
  <c r="C74" i="5" l="1"/>
  <c r="D74" i="5" s="1"/>
  <c r="M74" i="5" s="1"/>
  <c r="D73" i="5"/>
  <c r="U74" i="5" l="1"/>
  <c r="V74" i="5" s="1"/>
  <c r="C75" i="5"/>
  <c r="I74" i="5"/>
  <c r="U73" i="5"/>
  <c r="M73" i="5"/>
  <c r="I73" i="5"/>
  <c r="C76" i="5" l="1"/>
  <c r="D76" i="5" s="1"/>
  <c r="D75" i="5"/>
  <c r="V73" i="5"/>
  <c r="U76" i="5" l="1"/>
  <c r="V76" i="5" s="1"/>
  <c r="I76" i="5"/>
  <c r="M76" i="5"/>
  <c r="C77" i="5"/>
  <c r="M75" i="5"/>
  <c r="I75" i="5"/>
  <c r="U75" i="5"/>
  <c r="V75" i="5" s="1"/>
  <c r="C78" i="5" l="1"/>
  <c r="D78" i="5" s="1"/>
  <c r="U78" i="5" s="1"/>
  <c r="V78" i="5" s="1"/>
  <c r="D77" i="5"/>
  <c r="I78" i="5" l="1"/>
  <c r="C79" i="5"/>
  <c r="M78" i="5"/>
  <c r="U77" i="5"/>
  <c r="I77" i="5"/>
  <c r="M77" i="5"/>
  <c r="C80" i="5" l="1"/>
  <c r="D80" i="5" s="1"/>
  <c r="D79" i="5"/>
  <c r="V77" i="5"/>
  <c r="U80" i="5" l="1"/>
  <c r="V80" i="5" s="1"/>
  <c r="I80" i="5"/>
  <c r="M80" i="5"/>
  <c r="C81" i="5"/>
  <c r="M79" i="5"/>
  <c r="U79" i="5"/>
  <c r="V79" i="5" s="1"/>
  <c r="I79" i="5"/>
  <c r="C82" i="5" l="1"/>
  <c r="D81" i="5"/>
  <c r="C83" i="5" l="1"/>
  <c r="D82" i="5"/>
  <c r="U82" i="5" s="1"/>
  <c r="V82" i="5" s="1"/>
  <c r="I81" i="5"/>
  <c r="M81" i="5"/>
  <c r="U81" i="5"/>
  <c r="C84" i="5" l="1"/>
  <c r="D84" i="5" s="1"/>
  <c r="M84" i="5" s="1"/>
  <c r="I82" i="5"/>
  <c r="M82" i="5"/>
  <c r="D83" i="5"/>
  <c r="V81" i="5"/>
  <c r="I84" i="5" l="1"/>
  <c r="U84" i="5"/>
  <c r="V84" i="5" s="1"/>
  <c r="C85" i="5"/>
  <c r="I83" i="5"/>
  <c r="M83" i="5"/>
  <c r="U83" i="5"/>
  <c r="V83" i="5" s="1"/>
  <c r="C86" i="5" l="1"/>
  <c r="D86" i="5" s="1"/>
  <c r="D85" i="5"/>
  <c r="I86" i="5" l="1"/>
  <c r="M86" i="5"/>
  <c r="U86" i="5"/>
  <c r="V86" i="5" s="1"/>
  <c r="C87" i="5"/>
  <c r="I85" i="5"/>
  <c r="U85" i="5"/>
  <c r="M85" i="5"/>
  <c r="C88" i="5" l="1"/>
  <c r="D87" i="5"/>
  <c r="V85" i="5"/>
  <c r="C89" i="5" l="1"/>
  <c r="D88" i="5"/>
  <c r="I87" i="5"/>
  <c r="M87" i="5"/>
  <c r="U87" i="5"/>
  <c r="V87" i="5" s="1"/>
  <c r="C90" i="5" l="1"/>
  <c r="D89" i="5"/>
  <c r="I88" i="5"/>
  <c r="U88" i="5"/>
  <c r="M88" i="5"/>
  <c r="C91" i="5" l="1"/>
  <c r="D91" i="5" s="1"/>
  <c r="M89" i="5"/>
  <c r="I89" i="5"/>
  <c r="U89" i="5"/>
  <c r="V89" i="5" s="1"/>
  <c r="D90" i="5"/>
  <c r="V88" i="5"/>
  <c r="I91" i="5" l="1"/>
  <c r="M91" i="5"/>
  <c r="U91" i="5"/>
  <c r="V91" i="5" s="1"/>
  <c r="C92" i="5"/>
  <c r="I90" i="5"/>
  <c r="M90" i="5"/>
  <c r="U90" i="5"/>
  <c r="V90" i="5" s="1"/>
  <c r="C93" i="5" l="1"/>
  <c r="D93" i="5" s="1"/>
  <c r="D92" i="5"/>
  <c r="U93" i="5" l="1"/>
  <c r="V93" i="5" s="1"/>
  <c r="I93" i="5"/>
  <c r="M93" i="5"/>
  <c r="C94" i="5"/>
  <c r="I92" i="5"/>
  <c r="U92" i="5"/>
  <c r="M92" i="5"/>
  <c r="C95" i="5" l="1"/>
  <c r="D95" i="5" s="1"/>
  <c r="D94" i="5"/>
  <c r="V92" i="5"/>
  <c r="I95" i="5" l="1"/>
  <c r="M95" i="5"/>
  <c r="U95" i="5"/>
  <c r="V95" i="5" s="1"/>
  <c r="C96" i="5"/>
  <c r="I94" i="5"/>
  <c r="M94" i="5"/>
  <c r="U94" i="5"/>
  <c r="V94" i="5" s="1"/>
  <c r="C97" i="5" l="1"/>
  <c r="D97" i="5" s="1"/>
  <c r="U97" i="5" s="1"/>
  <c r="D96" i="5"/>
  <c r="M97" i="5" l="1"/>
  <c r="C98" i="5"/>
  <c r="I97" i="5"/>
  <c r="V97" i="5"/>
  <c r="I96" i="5"/>
  <c r="U96" i="5"/>
  <c r="M96" i="5"/>
  <c r="C99" i="5" l="1"/>
  <c r="D99" i="5" s="1"/>
  <c r="D98" i="5"/>
  <c r="V96" i="5"/>
  <c r="U99" i="5" l="1"/>
  <c r="V99" i="5" s="1"/>
  <c r="I99" i="5"/>
  <c r="M99" i="5"/>
  <c r="C100" i="5"/>
  <c r="U98" i="5"/>
  <c r="V98" i="5" s="1"/>
  <c r="I98" i="5"/>
  <c r="M98" i="5"/>
  <c r="C101" i="5" l="1"/>
  <c r="D101" i="5" s="1"/>
  <c r="D100" i="5"/>
  <c r="I101" i="5" l="1"/>
  <c r="M101" i="5"/>
  <c r="U101" i="5"/>
  <c r="V101" i="5" s="1"/>
  <c r="C102" i="5"/>
  <c r="U100" i="5"/>
  <c r="M100" i="5"/>
  <c r="I100" i="5"/>
  <c r="C103" i="5" l="1"/>
  <c r="D102" i="5"/>
  <c r="V100" i="5"/>
  <c r="C104" i="5" l="1"/>
  <c r="D103" i="5"/>
  <c r="M102" i="5"/>
  <c r="U102" i="5"/>
  <c r="V102" i="5" s="1"/>
  <c r="I102" i="5"/>
  <c r="C105" i="5" l="1"/>
  <c r="I103" i="5"/>
  <c r="M103" i="5"/>
  <c r="U103" i="5"/>
  <c r="V103" i="5" s="1"/>
  <c r="D104" i="5"/>
  <c r="C106" i="5" l="1"/>
  <c r="D105" i="5"/>
  <c r="I104" i="5"/>
  <c r="U104" i="5"/>
  <c r="M104" i="5"/>
  <c r="C107" i="5" l="1"/>
  <c r="D106" i="5"/>
  <c r="U105" i="5"/>
  <c r="V105" i="5" s="1"/>
  <c r="I105" i="5"/>
  <c r="M105" i="5"/>
  <c r="V104" i="5"/>
  <c r="C108" i="5" l="1"/>
  <c r="D107" i="5"/>
  <c r="I106" i="5"/>
  <c r="M106" i="5"/>
  <c r="U106" i="5"/>
  <c r="V106" i="5" s="1"/>
  <c r="C109" i="5" l="1"/>
  <c r="D108" i="5"/>
  <c r="M107" i="5"/>
  <c r="U107" i="5"/>
  <c r="V107" i="5" s="1"/>
  <c r="I107" i="5"/>
  <c r="C110" i="5" l="1"/>
  <c r="D109" i="5"/>
  <c r="U108" i="5"/>
  <c r="M108" i="5"/>
  <c r="I108" i="5"/>
  <c r="C111" i="5" l="1"/>
  <c r="D110" i="5"/>
  <c r="U109" i="5"/>
  <c r="V109" i="5" s="1"/>
  <c r="M109" i="5"/>
  <c r="I109" i="5"/>
  <c r="V108" i="5"/>
  <c r="C112" i="5" l="1"/>
  <c r="D113" i="5" s="1"/>
  <c r="D111" i="5"/>
  <c r="U110" i="5"/>
  <c r="V110" i="5" s="1"/>
  <c r="I110" i="5"/>
  <c r="M110" i="5"/>
  <c r="U113" i="5" l="1"/>
  <c r="V113" i="5" s="1"/>
  <c r="I113" i="5"/>
  <c r="M113" i="5"/>
  <c r="D112" i="5"/>
  <c r="I111" i="5"/>
  <c r="M111" i="5"/>
  <c r="U111" i="5"/>
  <c r="I112" i="5" l="1"/>
  <c r="B4" i="5" s="1"/>
  <c r="L138" i="5" s="1"/>
  <c r="M112" i="5"/>
  <c r="U112" i="5"/>
  <c r="V112" i="5" s="1"/>
  <c r="V111" i="5"/>
  <c r="K156" i="5" l="1"/>
  <c r="K185" i="5"/>
  <c r="L71" i="5"/>
  <c r="K109" i="5"/>
  <c r="K30" i="5"/>
  <c r="L170" i="5"/>
  <c r="J236" i="5"/>
  <c r="K158" i="5"/>
  <c r="L171" i="5"/>
  <c r="J161" i="5"/>
  <c r="J149" i="5"/>
  <c r="K125" i="5"/>
  <c r="J62" i="5"/>
  <c r="E15" i="5"/>
  <c r="W86" i="5" s="1"/>
  <c r="L169" i="5"/>
  <c r="J216" i="5"/>
  <c r="K202" i="5"/>
  <c r="J182" i="5"/>
  <c r="K48" i="5"/>
  <c r="J166" i="5"/>
  <c r="K180" i="5"/>
  <c r="L85" i="5"/>
  <c r="L208" i="5"/>
  <c r="K123" i="5"/>
  <c r="J179" i="5"/>
  <c r="J195" i="5"/>
  <c r="L73" i="5"/>
  <c r="L202" i="5"/>
  <c r="L206" i="5"/>
  <c r="L155" i="5"/>
  <c r="J232" i="5"/>
  <c r="K250" i="5"/>
  <c r="K201" i="5"/>
  <c r="K211" i="5"/>
  <c r="J93" i="5"/>
  <c r="K130" i="5"/>
  <c r="K141" i="5"/>
  <c r="J177" i="5"/>
  <c r="K248" i="5"/>
  <c r="L157" i="5"/>
  <c r="K84" i="5"/>
  <c r="J190" i="5"/>
  <c r="L153" i="5"/>
  <c r="J70" i="5"/>
  <c r="L211" i="5"/>
  <c r="K53" i="5"/>
  <c r="L39" i="5"/>
  <c r="L36" i="5"/>
  <c r="J125" i="5"/>
  <c r="L60" i="5"/>
  <c r="K131" i="5"/>
  <c r="L177" i="5"/>
  <c r="K127" i="5"/>
  <c r="K71" i="5"/>
  <c r="L220" i="5"/>
  <c r="K173" i="5"/>
  <c r="K138" i="5"/>
  <c r="K161" i="5"/>
  <c r="K214" i="5"/>
  <c r="J31" i="5"/>
  <c r="L100" i="5"/>
  <c r="K221" i="5"/>
  <c r="J238" i="5"/>
  <c r="L119" i="5"/>
  <c r="J124" i="5"/>
  <c r="L151" i="5"/>
  <c r="K122" i="5"/>
  <c r="K115" i="5"/>
  <c r="J110" i="5"/>
  <c r="L178" i="5"/>
  <c r="J30" i="5"/>
  <c r="K150" i="5"/>
  <c r="L46" i="5"/>
  <c r="J167" i="5"/>
  <c r="L101" i="5"/>
  <c r="K225" i="5"/>
  <c r="L226" i="5"/>
  <c r="L105" i="5"/>
  <c r="K246" i="5"/>
  <c r="K195" i="5"/>
  <c r="J171" i="5"/>
  <c r="K96" i="5"/>
  <c r="K33" i="5"/>
  <c r="L59" i="5"/>
  <c r="L193" i="5"/>
  <c r="J231" i="5"/>
  <c r="J40" i="5"/>
  <c r="L72" i="5"/>
  <c r="K151" i="5"/>
  <c r="J117" i="5"/>
  <c r="K89" i="5"/>
  <c r="K32" i="5"/>
  <c r="L50" i="5"/>
  <c r="L159" i="5"/>
  <c r="J45" i="5"/>
  <c r="J165" i="5"/>
  <c r="L139" i="5"/>
  <c r="L97" i="5"/>
  <c r="J138" i="5"/>
  <c r="J229" i="5"/>
  <c r="K111" i="5"/>
  <c r="L135" i="5"/>
  <c r="J235" i="5"/>
  <c r="K65" i="5"/>
  <c r="L52" i="5"/>
  <c r="J200" i="5"/>
  <c r="J75" i="5"/>
  <c r="J37" i="5"/>
  <c r="J84" i="5"/>
  <c r="J83" i="5"/>
  <c r="L61" i="5"/>
  <c r="J139" i="5"/>
  <c r="J63" i="5"/>
  <c r="K47" i="5"/>
  <c r="L110" i="5"/>
  <c r="J168" i="5"/>
  <c r="L181" i="5"/>
  <c r="K148" i="5"/>
  <c r="K140" i="5"/>
  <c r="K145" i="5"/>
  <c r="L145" i="5"/>
  <c r="L79" i="5"/>
  <c r="L127" i="5"/>
  <c r="K168" i="5"/>
  <c r="L228" i="5"/>
  <c r="K98" i="5"/>
  <c r="L102" i="5"/>
  <c r="K247" i="5"/>
  <c r="L219" i="5"/>
  <c r="J203" i="5"/>
  <c r="L238" i="5"/>
  <c r="J49" i="5"/>
  <c r="L35" i="5"/>
  <c r="J227" i="5"/>
  <c r="J39" i="5"/>
  <c r="J222" i="5"/>
  <c r="K219" i="5"/>
  <c r="K112" i="5"/>
  <c r="K86" i="5"/>
  <c r="J169" i="5"/>
  <c r="K38" i="5"/>
  <c r="J208" i="5"/>
  <c r="J120" i="5"/>
  <c r="L227" i="5"/>
  <c r="J211" i="5"/>
  <c r="L146" i="5"/>
  <c r="L144" i="5"/>
  <c r="J47" i="5"/>
  <c r="K183" i="5"/>
  <c r="K229" i="5"/>
  <c r="K41" i="5"/>
  <c r="K100" i="5"/>
  <c r="K166" i="5"/>
  <c r="K176" i="5"/>
  <c r="L65" i="5"/>
  <c r="J87" i="5"/>
  <c r="J128" i="5"/>
  <c r="L231" i="5"/>
  <c r="K167" i="5"/>
  <c r="L230" i="5"/>
  <c r="L152" i="5"/>
  <c r="K129" i="5"/>
  <c r="J121" i="5"/>
  <c r="K104" i="5"/>
  <c r="J244" i="5"/>
  <c r="L235" i="5"/>
  <c r="J126" i="5"/>
  <c r="J36" i="5"/>
  <c r="K91" i="5"/>
  <c r="J143" i="5"/>
  <c r="K163" i="5"/>
  <c r="J234" i="5"/>
  <c r="L250" i="5"/>
  <c r="J104" i="5"/>
  <c r="J108" i="5"/>
  <c r="K133" i="5"/>
  <c r="L106" i="5"/>
  <c r="K87" i="5"/>
  <c r="J80" i="5"/>
  <c r="L87" i="5"/>
  <c r="L209" i="5"/>
  <c r="L53" i="5"/>
  <c r="J247" i="5"/>
  <c r="J189" i="5"/>
  <c r="J57" i="5"/>
  <c r="K88" i="5"/>
  <c r="K124" i="5"/>
  <c r="J130" i="5"/>
  <c r="K205" i="5"/>
  <c r="L62" i="5"/>
  <c r="K136" i="5"/>
  <c r="J65" i="5"/>
  <c r="J246" i="5"/>
  <c r="L128" i="5"/>
  <c r="L161" i="5"/>
  <c r="K139" i="5"/>
  <c r="L244" i="5"/>
  <c r="K40" i="5"/>
  <c r="J218" i="5"/>
  <c r="L182" i="5"/>
  <c r="J192" i="5"/>
  <c r="K147" i="5"/>
  <c r="K174" i="5"/>
  <c r="L86" i="5"/>
  <c r="L58" i="5"/>
  <c r="L165" i="5"/>
  <c r="K177" i="5"/>
  <c r="L45" i="5"/>
  <c r="K52" i="5"/>
  <c r="J159" i="5"/>
  <c r="J197" i="5"/>
  <c r="K64" i="5"/>
  <c r="K193" i="5"/>
  <c r="J180" i="5"/>
  <c r="J193" i="5"/>
  <c r="J183" i="5"/>
  <c r="J140" i="5"/>
  <c r="J163" i="5"/>
  <c r="K105" i="5"/>
  <c r="L141" i="5"/>
  <c r="K63" i="5"/>
  <c r="K226" i="5"/>
  <c r="K99" i="5"/>
  <c r="L109" i="5"/>
  <c r="J66" i="5"/>
  <c r="J150" i="5"/>
  <c r="J153" i="5"/>
  <c r="L133" i="5"/>
  <c r="K222" i="5"/>
  <c r="L78" i="5"/>
  <c r="J118" i="5"/>
  <c r="K223" i="5"/>
  <c r="L70" i="5"/>
  <c r="K36" i="5"/>
  <c r="L37" i="5"/>
  <c r="K239" i="5"/>
  <c r="L242" i="5"/>
  <c r="K101" i="5"/>
  <c r="L77" i="5"/>
  <c r="L91" i="5"/>
  <c r="J144" i="5"/>
  <c r="L44" i="5"/>
  <c r="L154" i="5"/>
  <c r="K196" i="5"/>
  <c r="J213" i="5"/>
  <c r="L199" i="5"/>
  <c r="J33" i="5"/>
  <c r="L56" i="5"/>
  <c r="L147" i="5"/>
  <c r="L197" i="5"/>
  <c r="K159" i="5"/>
  <c r="K215" i="5"/>
  <c r="J220" i="5"/>
  <c r="K191" i="5"/>
  <c r="K175" i="5"/>
  <c r="K132" i="5"/>
  <c r="J88" i="5"/>
  <c r="L103" i="5"/>
  <c r="K54" i="5"/>
  <c r="K135" i="5"/>
  <c r="K199" i="5"/>
  <c r="L148" i="5"/>
  <c r="J155" i="5"/>
  <c r="L54" i="5"/>
  <c r="J79" i="5"/>
  <c r="J172" i="5"/>
  <c r="K42" i="5"/>
  <c r="L42" i="5"/>
  <c r="L192" i="5"/>
  <c r="L176" i="5"/>
  <c r="K203" i="5"/>
  <c r="J76" i="5"/>
  <c r="J170" i="5"/>
  <c r="J41" i="5"/>
  <c r="L41" i="5"/>
  <c r="K216" i="5"/>
  <c r="K137" i="5"/>
  <c r="K172" i="5"/>
  <c r="J114" i="5"/>
  <c r="L218" i="5"/>
  <c r="J81" i="5"/>
  <c r="J237" i="5"/>
  <c r="L116" i="5"/>
  <c r="K83" i="5"/>
  <c r="K149" i="5"/>
  <c r="J157" i="5"/>
  <c r="L198" i="5"/>
  <c r="K70" i="5"/>
  <c r="L76" i="5"/>
  <c r="J61" i="5"/>
  <c r="L214" i="5"/>
  <c r="K198" i="5"/>
  <c r="K207" i="5"/>
  <c r="K95" i="5"/>
  <c r="J248" i="5"/>
  <c r="J94" i="5"/>
  <c r="K78" i="5"/>
  <c r="L47" i="5"/>
  <c r="K230" i="5"/>
  <c r="J145" i="5"/>
  <c r="J194" i="5"/>
  <c r="K213" i="5"/>
  <c r="K182" i="5"/>
  <c r="L94" i="5"/>
  <c r="L189" i="5"/>
  <c r="J185" i="5"/>
  <c r="L212" i="5"/>
  <c r="J119" i="5"/>
  <c r="J151" i="5"/>
  <c r="L74" i="5"/>
  <c r="J86" i="5"/>
  <c r="J53" i="5"/>
  <c r="K35" i="5"/>
  <c r="L150" i="5"/>
  <c r="K76" i="5"/>
  <c r="L64" i="5"/>
  <c r="J129" i="5"/>
  <c r="J135" i="5"/>
  <c r="L122" i="5"/>
  <c r="L249" i="5"/>
  <c r="L49" i="5"/>
  <c r="J217" i="5"/>
  <c r="L164" i="5"/>
  <c r="L149" i="5"/>
  <c r="L125" i="5"/>
  <c r="K68" i="5"/>
  <c r="K80" i="5"/>
  <c r="J72" i="5"/>
  <c r="J241" i="5"/>
  <c r="L183" i="5"/>
  <c r="J103" i="5"/>
  <c r="K240" i="5"/>
  <c r="L96" i="5"/>
  <c r="K92" i="5"/>
  <c r="L48" i="5"/>
  <c r="J137" i="5"/>
  <c r="J44" i="5"/>
  <c r="K204" i="5"/>
  <c r="L229" i="5"/>
  <c r="L98" i="5"/>
  <c r="J148" i="5"/>
  <c r="J191" i="5"/>
  <c r="L66" i="5"/>
  <c r="L132" i="5"/>
  <c r="K249" i="5"/>
  <c r="K82" i="5"/>
  <c r="K37" i="5"/>
  <c r="J174" i="5"/>
  <c r="J59" i="5"/>
  <c r="L32" i="5"/>
  <c r="K72" i="5"/>
  <c r="L245" i="5"/>
  <c r="L237" i="5"/>
  <c r="L82" i="5"/>
  <c r="L57" i="5"/>
  <c r="J115" i="5"/>
  <c r="L124" i="5"/>
  <c r="K97" i="5"/>
  <c r="K178" i="5"/>
  <c r="L134" i="5"/>
  <c r="L173" i="5"/>
  <c r="J90" i="5"/>
  <c r="L210" i="5"/>
  <c r="L188" i="5"/>
  <c r="K189" i="5"/>
  <c r="J42" i="5"/>
  <c r="K34" i="5"/>
  <c r="K121" i="5"/>
  <c r="K120" i="5"/>
  <c r="J210" i="5"/>
  <c r="L93" i="5"/>
  <c r="L221" i="5"/>
  <c r="J214" i="5"/>
  <c r="K188" i="5"/>
  <c r="J202" i="5"/>
  <c r="K244" i="5"/>
  <c r="L222" i="5"/>
  <c r="K44" i="5"/>
  <c r="J99" i="5"/>
  <c r="K181" i="5"/>
  <c r="L248" i="5"/>
  <c r="L104" i="5"/>
  <c r="L174" i="5"/>
  <c r="K197" i="5"/>
  <c r="L194" i="5"/>
  <c r="L243" i="5"/>
  <c r="K231" i="5"/>
  <c r="L63" i="5"/>
  <c r="K90" i="5"/>
  <c r="J46" i="5"/>
  <c r="J158" i="5"/>
  <c r="L168" i="5"/>
  <c r="K126" i="5"/>
  <c r="K164" i="5"/>
  <c r="J196" i="5"/>
  <c r="L68" i="5"/>
  <c r="K227" i="5"/>
  <c r="K110" i="5"/>
  <c r="J147" i="5"/>
  <c r="J221" i="5"/>
  <c r="J113" i="5"/>
  <c r="J91" i="5"/>
  <c r="L95" i="5"/>
  <c r="L112" i="5"/>
  <c r="L160" i="5"/>
  <c r="K107" i="5"/>
  <c r="L43" i="5"/>
  <c r="L187" i="5"/>
  <c r="J219" i="5"/>
  <c r="L84" i="5"/>
  <c r="K243" i="5"/>
  <c r="J48" i="5"/>
  <c r="J201" i="5"/>
  <c r="L88" i="5"/>
  <c r="L240" i="5"/>
  <c r="L118" i="5"/>
  <c r="L236" i="5"/>
  <c r="J58" i="5"/>
  <c r="K77" i="5"/>
  <c r="K146" i="5"/>
  <c r="K66" i="5"/>
  <c r="L233" i="5"/>
  <c r="L130" i="5"/>
  <c r="J64" i="5"/>
  <c r="L129" i="5"/>
  <c r="K79" i="5"/>
  <c r="K49" i="5"/>
  <c r="K169" i="5"/>
  <c r="L190" i="5"/>
  <c r="J127" i="5"/>
  <c r="K162" i="5"/>
  <c r="J109" i="5"/>
  <c r="J250" i="5"/>
  <c r="K81" i="5"/>
  <c r="L34" i="5"/>
  <c r="J184" i="5"/>
  <c r="L142" i="5"/>
  <c r="J181" i="5"/>
  <c r="L200" i="5"/>
  <c r="J226" i="5"/>
  <c r="L31" i="5"/>
  <c r="J215" i="5"/>
  <c r="J233" i="5"/>
  <c r="L167" i="5"/>
  <c r="J175" i="5"/>
  <c r="J187" i="5"/>
  <c r="L111" i="5"/>
  <c r="K102" i="5"/>
  <c r="J85" i="5"/>
  <c r="L131" i="5"/>
  <c r="J89" i="5"/>
  <c r="J141" i="5"/>
  <c r="L203" i="5"/>
  <c r="J92" i="5"/>
  <c r="K155" i="5"/>
  <c r="K67" i="5"/>
  <c r="L175" i="5"/>
  <c r="L234" i="5"/>
  <c r="K106" i="5"/>
  <c r="J56" i="5"/>
  <c r="K212" i="5"/>
  <c r="J228" i="5"/>
  <c r="L191" i="5"/>
  <c r="J204" i="5"/>
  <c r="J107" i="5"/>
  <c r="K152" i="5"/>
  <c r="L205" i="5"/>
  <c r="K118" i="5"/>
  <c r="L40" i="5"/>
  <c r="K236" i="5"/>
  <c r="K171" i="5"/>
  <c r="K153" i="5"/>
  <c r="L225" i="5"/>
  <c r="J34" i="5"/>
  <c r="J35" i="5"/>
  <c r="K233" i="5"/>
  <c r="K234" i="5"/>
  <c r="J205" i="5"/>
  <c r="K108" i="5"/>
  <c r="L195" i="5"/>
  <c r="L113" i="5"/>
  <c r="L246" i="5"/>
  <c r="L120" i="5"/>
  <c r="K238" i="5"/>
  <c r="J106" i="5"/>
  <c r="K61" i="5"/>
  <c r="K58" i="5"/>
  <c r="K51" i="5"/>
  <c r="J123" i="5"/>
  <c r="L184" i="5"/>
  <c r="K228" i="5"/>
  <c r="K45" i="5"/>
  <c r="L121" i="5"/>
  <c r="L213" i="5"/>
  <c r="K208" i="5"/>
  <c r="K85" i="5"/>
  <c r="L166" i="5"/>
  <c r="K217" i="5"/>
  <c r="K170" i="5"/>
  <c r="K46" i="5"/>
  <c r="J71" i="5"/>
  <c r="K142" i="5"/>
  <c r="J160" i="5"/>
  <c r="K154" i="5"/>
  <c r="K157" i="5"/>
  <c r="L107" i="5"/>
  <c r="J38" i="5"/>
  <c r="L224" i="5"/>
  <c r="J100" i="5"/>
  <c r="J98" i="5"/>
  <c r="K235" i="5"/>
  <c r="K242" i="5"/>
  <c r="L90" i="5"/>
  <c r="J176" i="5"/>
  <c r="K56" i="5"/>
  <c r="L115" i="5"/>
  <c r="K184" i="5"/>
  <c r="K134" i="5"/>
  <c r="K143" i="5"/>
  <c r="J78" i="5"/>
  <c r="L89" i="5"/>
  <c r="J51" i="5"/>
  <c r="J131" i="5"/>
  <c r="K103" i="5"/>
  <c r="J225" i="5"/>
  <c r="L51" i="5"/>
  <c r="J186" i="5"/>
  <c r="L38" i="5"/>
  <c r="K94" i="5"/>
  <c r="J146" i="5"/>
  <c r="K187" i="5"/>
  <c r="J142" i="5"/>
  <c r="J67" i="5"/>
  <c r="L117" i="5"/>
  <c r="L223" i="5"/>
  <c r="J173" i="5"/>
  <c r="K93" i="5"/>
  <c r="L186" i="5"/>
  <c r="J96" i="5"/>
  <c r="J102" i="5"/>
  <c r="K165" i="5"/>
  <c r="K192" i="5"/>
  <c r="J133" i="5"/>
  <c r="L241" i="5"/>
  <c r="L201" i="5"/>
  <c r="J132" i="5"/>
  <c r="J122" i="5"/>
  <c r="J52" i="5"/>
  <c r="J101" i="5"/>
  <c r="K57" i="5"/>
  <c r="J32" i="5"/>
  <c r="K62" i="5"/>
  <c r="J154" i="5"/>
  <c r="K232" i="5"/>
  <c r="J156" i="5"/>
  <c r="K245" i="5"/>
  <c r="J77" i="5"/>
  <c r="J152" i="5"/>
  <c r="L33" i="5"/>
  <c r="L137" i="5"/>
  <c r="J230" i="5"/>
  <c r="J60" i="5"/>
  <c r="J43" i="5"/>
  <c r="L185" i="5"/>
  <c r="L232" i="5"/>
  <c r="J50" i="5"/>
  <c r="L207" i="5"/>
  <c r="L216" i="5"/>
  <c r="L55" i="5"/>
  <c r="L140" i="5"/>
  <c r="L143" i="5"/>
  <c r="J240" i="5"/>
  <c r="L172" i="5"/>
  <c r="K117" i="5"/>
  <c r="J249" i="5"/>
  <c r="K179" i="5"/>
  <c r="J199" i="5"/>
  <c r="K128" i="5"/>
  <c r="K113" i="5"/>
  <c r="K160" i="5"/>
  <c r="J245" i="5"/>
  <c r="K43" i="5"/>
  <c r="L239" i="5"/>
  <c r="K194" i="5"/>
  <c r="J95" i="5"/>
  <c r="K237" i="5"/>
  <c r="K119" i="5"/>
  <c r="J68" i="5"/>
  <c r="J54" i="5"/>
  <c r="K74" i="5"/>
  <c r="K144" i="5"/>
  <c r="J74" i="5"/>
  <c r="L215" i="5"/>
  <c r="J243" i="5"/>
  <c r="K114" i="5"/>
  <c r="K241" i="5"/>
  <c r="K224" i="5"/>
  <c r="L108" i="5"/>
  <c r="L162" i="5"/>
  <c r="L156" i="5"/>
  <c r="K31" i="5"/>
  <c r="L163" i="5"/>
  <c r="J116" i="5"/>
  <c r="J73" i="5"/>
  <c r="K190" i="5"/>
  <c r="K69" i="5"/>
  <c r="K220" i="5"/>
  <c r="J188" i="5"/>
  <c r="J198" i="5"/>
  <c r="J105" i="5"/>
  <c r="J164" i="5"/>
  <c r="L75" i="5"/>
  <c r="J223" i="5"/>
  <c r="L80" i="5"/>
  <c r="K218" i="5"/>
  <c r="K206" i="5"/>
  <c r="J82" i="5"/>
  <c r="K73" i="5"/>
  <c r="K200" i="5"/>
  <c r="K60" i="5"/>
  <c r="J178" i="5"/>
  <c r="J112" i="5"/>
  <c r="L92" i="5"/>
  <c r="K209" i="5"/>
  <c r="L67" i="5"/>
  <c r="J162" i="5"/>
  <c r="J134" i="5"/>
  <c r="K186" i="5"/>
  <c r="J69" i="5"/>
  <c r="J111" i="5"/>
  <c r="L204" i="5"/>
  <c r="K55" i="5"/>
  <c r="J239" i="5"/>
  <c r="J224" i="5"/>
  <c r="L69" i="5"/>
  <c r="J136" i="5"/>
  <c r="J212" i="5"/>
  <c r="L179" i="5"/>
  <c r="L247" i="5"/>
  <c r="L99" i="5"/>
  <c r="J55" i="5"/>
  <c r="K210" i="5"/>
  <c r="K116" i="5"/>
  <c r="J207" i="5"/>
  <c r="K50" i="5"/>
  <c r="J209" i="5"/>
  <c r="L196" i="5"/>
  <c r="L158" i="5"/>
  <c r="K39" i="5"/>
  <c r="J242" i="5"/>
  <c r="L180" i="5"/>
  <c r="K59" i="5"/>
  <c r="L83" i="5"/>
  <c r="L81" i="5"/>
  <c r="L30" i="5"/>
  <c r="L123" i="5"/>
  <c r="J97" i="5"/>
  <c r="L136" i="5"/>
  <c r="J206" i="5"/>
  <c r="L217" i="5"/>
  <c r="K75" i="5"/>
  <c r="L114" i="5"/>
  <c r="L126" i="5"/>
  <c r="Y111" i="5"/>
  <c r="X205" i="5" l="1"/>
  <c r="X222" i="5"/>
  <c r="W234" i="5"/>
  <c r="W203" i="5"/>
  <c r="X244" i="5"/>
  <c r="W224" i="5"/>
  <c r="Y163" i="5"/>
  <c r="Y219" i="5"/>
  <c r="X40" i="5"/>
  <c r="W112" i="5"/>
  <c r="Y106" i="5"/>
  <c r="X181" i="5"/>
  <c r="X67" i="5"/>
  <c r="Y176" i="5"/>
  <c r="W193" i="5"/>
  <c r="X74" i="5"/>
  <c r="Y228" i="5"/>
  <c r="Y175" i="5"/>
  <c r="Y211" i="5"/>
  <c r="X232" i="5"/>
  <c r="Y149" i="5"/>
  <c r="X58" i="5"/>
  <c r="W147" i="5"/>
  <c r="X66" i="5"/>
  <c r="Y178" i="5"/>
  <c r="W145" i="5"/>
  <c r="X169" i="5"/>
  <c r="W188" i="5"/>
  <c r="W235" i="5"/>
  <c r="Y161" i="5"/>
  <c r="X95" i="5"/>
  <c r="W42" i="5"/>
  <c r="Y138" i="5"/>
  <c r="W52" i="5"/>
  <c r="Y121" i="5"/>
  <c r="X210" i="5"/>
  <c r="Y75" i="5"/>
  <c r="X175" i="5"/>
  <c r="Y127" i="5"/>
  <c r="X172" i="5"/>
  <c r="W165" i="5"/>
  <c r="X64" i="5"/>
  <c r="W37" i="5"/>
  <c r="X179" i="5"/>
  <c r="W217" i="5"/>
  <c r="Y90" i="5"/>
  <c r="Y141" i="5"/>
  <c r="W189" i="5"/>
  <c r="X162" i="5"/>
  <c r="Y227" i="5"/>
  <c r="W88" i="5"/>
  <c r="W176" i="5"/>
  <c r="X32" i="5"/>
  <c r="Y73" i="5"/>
  <c r="X186" i="5"/>
  <c r="X207" i="5"/>
  <c r="X151" i="5"/>
  <c r="W31" i="5"/>
  <c r="W212" i="5"/>
  <c r="X173" i="5"/>
  <c r="X137" i="5"/>
  <c r="W67" i="5"/>
  <c r="Y120" i="5"/>
  <c r="X45" i="5"/>
  <c r="W157" i="5"/>
  <c r="W32" i="5"/>
  <c r="Y143" i="5"/>
  <c r="W158" i="5"/>
  <c r="Y198" i="5"/>
  <c r="X229" i="5"/>
  <c r="Y107" i="5"/>
  <c r="Y86" i="5"/>
  <c r="X184" i="5"/>
  <c r="Y164" i="5"/>
  <c r="W102" i="5"/>
  <c r="Y174" i="5"/>
  <c r="W70" i="5"/>
  <c r="X131" i="5"/>
  <c r="Y35" i="5"/>
  <c r="W44" i="5"/>
  <c r="X240" i="5"/>
  <c r="Y53" i="5"/>
  <c r="X249" i="5"/>
  <c r="W249" i="5"/>
  <c r="Y192" i="5"/>
  <c r="Y177" i="5"/>
  <c r="Y231" i="5"/>
  <c r="Y233" i="5"/>
  <c r="W178" i="5"/>
  <c r="Y145" i="5"/>
  <c r="W139" i="5"/>
  <c r="X112" i="5"/>
  <c r="X125" i="5"/>
  <c r="W95" i="5"/>
  <c r="X61" i="5"/>
  <c r="W34" i="5"/>
  <c r="W204" i="5"/>
  <c r="X198" i="5"/>
  <c r="Y37" i="5"/>
  <c r="Y108" i="5"/>
  <c r="Y185" i="5"/>
  <c r="W97" i="5"/>
  <c r="W85" i="5"/>
  <c r="Y41" i="5"/>
  <c r="X250" i="5"/>
  <c r="X51" i="5"/>
  <c r="W238" i="5"/>
  <c r="W199" i="5"/>
  <c r="Y63" i="5"/>
  <c r="Y223" i="5"/>
  <c r="X38" i="5"/>
  <c r="Y113" i="5"/>
  <c r="X163" i="5"/>
  <c r="W49" i="5"/>
  <c r="X189" i="5"/>
  <c r="Y206" i="5"/>
  <c r="X217" i="5"/>
  <c r="Y59" i="5"/>
  <c r="W164" i="5"/>
  <c r="W71" i="5"/>
  <c r="Y235" i="5"/>
  <c r="Y79" i="5"/>
  <c r="W155" i="5"/>
  <c r="W163" i="5"/>
  <c r="X223" i="5"/>
  <c r="Y72" i="5"/>
  <c r="X39" i="5"/>
  <c r="Y130" i="5"/>
  <c r="X208" i="5"/>
  <c r="X73" i="5"/>
  <c r="X134" i="5"/>
  <c r="X246" i="5"/>
  <c r="X123" i="5"/>
  <c r="X54" i="5"/>
  <c r="W237" i="5"/>
  <c r="Y250" i="5"/>
  <c r="X116" i="5"/>
  <c r="X87" i="5"/>
  <c r="Y241" i="5"/>
  <c r="X47" i="5"/>
  <c r="X201" i="5"/>
  <c r="X62" i="5"/>
  <c r="X196" i="5"/>
  <c r="W135" i="5"/>
  <c r="X127" i="5"/>
  <c r="X119" i="5"/>
  <c r="W229" i="5"/>
  <c r="Y110" i="5"/>
  <c r="Y30" i="5"/>
  <c r="X159" i="5"/>
  <c r="W65" i="5"/>
  <c r="Y159" i="5"/>
  <c r="W106" i="5"/>
  <c r="W80" i="5"/>
  <c r="Y230" i="5"/>
  <c r="X152" i="5"/>
  <c r="W41" i="5"/>
  <c r="Y116" i="5"/>
  <c r="X155" i="5"/>
  <c r="W150" i="5"/>
  <c r="W170" i="5"/>
  <c r="X76" i="5"/>
  <c r="W191" i="5"/>
  <c r="X56" i="5"/>
  <c r="X145" i="5"/>
  <c r="W136" i="5"/>
  <c r="Y118" i="5"/>
  <c r="X41" i="5"/>
  <c r="W40" i="5"/>
  <c r="W173" i="5"/>
  <c r="Y203" i="5"/>
  <c r="W181" i="5"/>
  <c r="Y214" i="5"/>
  <c r="W103" i="5"/>
  <c r="X52" i="5"/>
  <c r="X154" i="5"/>
  <c r="X224" i="5"/>
  <c r="Y194" i="5"/>
  <c r="Y245" i="5"/>
  <c r="Y103" i="5"/>
  <c r="Y208" i="5"/>
  <c r="W36" i="5"/>
  <c r="W94" i="5"/>
  <c r="X203" i="5"/>
  <c r="W59" i="5"/>
  <c r="Y97" i="5"/>
  <c r="X214" i="5"/>
  <c r="X236" i="5"/>
  <c r="W240" i="5"/>
  <c r="X199" i="5"/>
  <c r="W216" i="5"/>
  <c r="X130" i="5"/>
  <c r="W230" i="5"/>
  <c r="X158" i="5"/>
  <c r="W179" i="5"/>
  <c r="Y191" i="5"/>
  <c r="X113" i="5"/>
  <c r="Y236" i="5"/>
  <c r="X86" i="5"/>
  <c r="X238" i="5"/>
  <c r="X101" i="5"/>
  <c r="Y187" i="5"/>
  <c r="Y166" i="5"/>
  <c r="Y128" i="5"/>
  <c r="W206" i="5"/>
  <c r="Y165" i="5"/>
  <c r="W223" i="5"/>
  <c r="Y117" i="5"/>
  <c r="W38" i="5"/>
  <c r="W124" i="5"/>
  <c r="X69" i="5"/>
  <c r="W187" i="5"/>
  <c r="X230" i="5"/>
  <c r="X133" i="5"/>
  <c r="Y133" i="5"/>
  <c r="W123" i="5"/>
  <c r="Y136" i="5"/>
  <c r="W110" i="5"/>
  <c r="X193" i="5"/>
  <c r="W192" i="5"/>
  <c r="W146" i="5"/>
  <c r="Y232" i="5"/>
  <c r="W207" i="5"/>
  <c r="W113" i="5"/>
  <c r="W167" i="5"/>
  <c r="Y105" i="5"/>
  <c r="X115" i="5"/>
  <c r="W68" i="5"/>
  <c r="Y44" i="5"/>
  <c r="X200" i="5"/>
  <c r="X111" i="5"/>
  <c r="Y132" i="5"/>
  <c r="Y95" i="5"/>
  <c r="X108" i="5"/>
  <c r="Y38" i="5"/>
  <c r="Y202" i="5"/>
  <c r="X212" i="5"/>
  <c r="Y94" i="5"/>
  <c r="W161" i="5"/>
  <c r="X93" i="5"/>
  <c r="X237" i="5"/>
  <c r="X176" i="5"/>
  <c r="Y234" i="5"/>
  <c r="X139" i="5"/>
  <c r="X149" i="5"/>
  <c r="W248" i="5"/>
  <c r="X122" i="5"/>
  <c r="X166" i="5"/>
  <c r="Y131" i="5"/>
  <c r="W143" i="5"/>
  <c r="X242" i="5"/>
  <c r="X80" i="5"/>
  <c r="X188" i="5"/>
  <c r="X36" i="5"/>
  <c r="X102" i="5"/>
  <c r="W241" i="5"/>
  <c r="Y240" i="5"/>
  <c r="X239" i="5"/>
  <c r="W61" i="5"/>
  <c r="Y160" i="5"/>
  <c r="X129" i="5"/>
  <c r="Y93" i="5"/>
  <c r="X48" i="5"/>
  <c r="X142" i="5"/>
  <c r="X79" i="5"/>
  <c r="Y87" i="5"/>
  <c r="X72" i="5"/>
  <c r="Y247" i="5"/>
  <c r="W33" i="5"/>
  <c r="X138" i="5"/>
  <c r="W151" i="5"/>
  <c r="W78" i="5"/>
  <c r="Y85" i="5"/>
  <c r="Y88" i="5"/>
  <c r="W231" i="5"/>
  <c r="Y147" i="5"/>
  <c r="W228" i="5"/>
  <c r="W180" i="5"/>
  <c r="Y123" i="5"/>
  <c r="X42" i="5"/>
  <c r="Y171" i="5"/>
  <c r="X218" i="5"/>
  <c r="Y50" i="5"/>
  <c r="W202" i="5"/>
  <c r="X37" i="5"/>
  <c r="Y183" i="5"/>
  <c r="X30" i="5"/>
  <c r="Y172" i="5"/>
  <c r="W190" i="5"/>
  <c r="W105" i="5"/>
  <c r="X209" i="5"/>
  <c r="X185" i="5"/>
  <c r="Y180" i="5"/>
  <c r="W221" i="5"/>
  <c r="W101" i="5"/>
  <c r="X206" i="5"/>
  <c r="W60" i="5"/>
  <c r="Y66" i="5"/>
  <c r="Y67" i="5"/>
  <c r="X225" i="5"/>
  <c r="Y43" i="5"/>
  <c r="X182" i="5"/>
  <c r="Y39" i="5"/>
  <c r="X35" i="5"/>
  <c r="X245" i="5"/>
  <c r="X136" i="5"/>
  <c r="Y62" i="5"/>
  <c r="X57" i="5"/>
  <c r="W132" i="5"/>
  <c r="Y213" i="5"/>
  <c r="Y102" i="5"/>
  <c r="W63" i="5"/>
  <c r="W108" i="5"/>
  <c r="Y91" i="5"/>
  <c r="Y217" i="5"/>
  <c r="W98" i="5"/>
  <c r="Y139" i="5"/>
  <c r="W153" i="5"/>
  <c r="X60" i="5"/>
  <c r="Y34" i="5"/>
  <c r="X89" i="5"/>
  <c r="Y221" i="5"/>
  <c r="X128" i="5"/>
  <c r="Y210" i="5"/>
  <c r="Y195" i="5"/>
  <c r="W200" i="5"/>
  <c r="W149" i="5"/>
  <c r="W96" i="5"/>
  <c r="X70" i="5"/>
  <c r="W131" i="5"/>
  <c r="Y70" i="5"/>
  <c r="W152" i="5"/>
  <c r="X164" i="5"/>
  <c r="X132" i="5"/>
  <c r="W245" i="5"/>
  <c r="W100" i="5"/>
  <c r="Y193" i="5"/>
  <c r="W222" i="5"/>
  <c r="W186" i="5"/>
  <c r="X85" i="5"/>
  <c r="W122" i="5"/>
  <c r="X97" i="5"/>
  <c r="W185" i="5"/>
  <c r="W233" i="5"/>
  <c r="X220" i="5"/>
  <c r="Y216" i="5"/>
  <c r="W90" i="5"/>
  <c r="W162" i="5"/>
  <c r="W35" i="5"/>
  <c r="Y204" i="5"/>
  <c r="X194" i="5"/>
  <c r="Y196" i="5"/>
  <c r="W82" i="5"/>
  <c r="W111" i="5"/>
  <c r="W247" i="5"/>
  <c r="W46" i="5"/>
  <c r="X118" i="5"/>
  <c r="W211" i="5"/>
  <c r="W250" i="5"/>
  <c r="W117" i="5"/>
  <c r="X213" i="5"/>
  <c r="X124" i="5"/>
  <c r="Y124" i="5"/>
  <c r="X65" i="5"/>
  <c r="Y218" i="5"/>
  <c r="Y69" i="5"/>
  <c r="W66" i="5"/>
  <c r="Y89" i="5"/>
  <c r="Y45" i="5"/>
  <c r="Y112" i="5"/>
  <c r="X171" i="5"/>
  <c r="Y99" i="5"/>
  <c r="Y152" i="5"/>
  <c r="W74" i="5"/>
  <c r="Y167" i="5"/>
  <c r="W225" i="5"/>
  <c r="X83" i="5"/>
  <c r="W50" i="5"/>
  <c r="W30" i="5"/>
  <c r="X94" i="5"/>
  <c r="Y237" i="5"/>
  <c r="W236" i="5"/>
  <c r="Y243" i="5"/>
  <c r="Y54" i="5"/>
  <c r="Y150" i="5"/>
  <c r="Y134" i="5"/>
  <c r="Y229" i="5"/>
  <c r="X100" i="5"/>
  <c r="W99" i="5"/>
  <c r="W226" i="5"/>
  <c r="W168" i="5"/>
  <c r="W138" i="5"/>
  <c r="X157" i="5"/>
  <c r="X211" i="5"/>
  <c r="Y179" i="5"/>
  <c r="W210" i="5"/>
  <c r="Y98" i="5"/>
  <c r="W184" i="5"/>
  <c r="W109" i="5"/>
  <c r="X82" i="5"/>
  <c r="X248" i="5"/>
  <c r="W91" i="5"/>
  <c r="W89" i="5"/>
  <c r="Y148" i="5"/>
  <c r="Y101" i="5"/>
  <c r="Y71" i="5"/>
  <c r="W119" i="5"/>
  <c r="X235" i="5"/>
  <c r="W166" i="5"/>
  <c r="X78" i="5"/>
  <c r="Y169" i="5"/>
  <c r="Y200" i="5"/>
  <c r="Y84" i="5"/>
  <c r="X215" i="5"/>
  <c r="Y246" i="5"/>
  <c r="X96" i="5"/>
  <c r="X191" i="5"/>
  <c r="X46" i="5"/>
  <c r="Y64" i="5"/>
  <c r="W129" i="5"/>
  <c r="Y74" i="5"/>
  <c r="X114" i="5"/>
  <c r="Y52" i="5"/>
  <c r="X161" i="5"/>
  <c r="W154" i="5"/>
  <c r="W118" i="5"/>
  <c r="X71" i="5"/>
  <c r="W194" i="5"/>
  <c r="W64" i="5"/>
  <c r="Y244" i="5"/>
  <c r="W160" i="5"/>
  <c r="X148" i="5"/>
  <c r="X104" i="5"/>
  <c r="W205" i="5"/>
  <c r="Y248" i="5"/>
  <c r="W107" i="5"/>
  <c r="W156" i="5"/>
  <c r="Y189" i="5"/>
  <c r="X107" i="5"/>
  <c r="W84" i="5"/>
  <c r="Y33" i="5"/>
  <c r="Y144" i="5"/>
  <c r="W39" i="5"/>
  <c r="X55" i="5"/>
  <c r="X204" i="5"/>
  <c r="Y224" i="5"/>
  <c r="X170" i="5"/>
  <c r="W159" i="5"/>
  <c r="Y56" i="5"/>
  <c r="X165" i="5"/>
  <c r="Y80" i="5"/>
  <c r="Y109" i="5"/>
  <c r="W244" i="5"/>
  <c r="W104" i="5"/>
  <c r="Y92" i="5"/>
  <c r="W47" i="5"/>
  <c r="W51" i="5"/>
  <c r="W87" i="5"/>
  <c r="X160" i="5"/>
  <c r="X167" i="5"/>
  <c r="Y104" i="5"/>
  <c r="X33" i="5"/>
  <c r="W43" i="5"/>
  <c r="W79" i="5"/>
  <c r="Y31" i="5"/>
  <c r="X120" i="5"/>
  <c r="X109" i="5"/>
  <c r="X81" i="5"/>
  <c r="X59" i="5"/>
  <c r="W130" i="5"/>
  <c r="X177" i="5"/>
  <c r="Y182" i="5"/>
  <c r="Y47" i="5"/>
  <c r="W246" i="5"/>
  <c r="X147" i="5"/>
  <c r="X75" i="5"/>
  <c r="W48" i="5"/>
  <c r="X88" i="5"/>
  <c r="X195" i="5"/>
  <c r="X91" i="5"/>
  <c r="W182" i="5"/>
  <c r="Y239" i="5"/>
  <c r="X234" i="5"/>
  <c r="Y32" i="5"/>
  <c r="X197" i="5"/>
  <c r="Y55" i="5"/>
  <c r="W58" i="5"/>
  <c r="Y58" i="5"/>
  <c r="X140" i="5"/>
  <c r="W54" i="5"/>
  <c r="Y46" i="5"/>
  <c r="W242" i="5"/>
  <c r="Y154" i="5"/>
  <c r="X153" i="5"/>
  <c r="W220" i="5"/>
  <c r="X150" i="5"/>
  <c r="X190" i="5"/>
  <c r="W126" i="5"/>
  <c r="X233" i="5"/>
  <c r="Y115" i="5"/>
  <c r="Y162" i="5"/>
  <c r="Y215" i="5"/>
  <c r="X141" i="5"/>
  <c r="W120" i="5"/>
  <c r="X156" i="5"/>
  <c r="Y142" i="5"/>
  <c r="X50" i="5"/>
  <c r="W77" i="5"/>
  <c r="Y156" i="5"/>
  <c r="W134" i="5"/>
  <c r="Y226" i="5"/>
  <c r="W183" i="5"/>
  <c r="X227" i="5"/>
  <c r="W140" i="5"/>
  <c r="X178" i="5"/>
  <c r="W218" i="5"/>
  <c r="W127" i="5"/>
  <c r="Y199" i="5"/>
  <c r="W75" i="5"/>
  <c r="Y242" i="5"/>
  <c r="Y158" i="5"/>
  <c r="W227" i="5"/>
  <c r="W142" i="5"/>
  <c r="X84" i="5"/>
  <c r="X216" i="5"/>
  <c r="W213" i="5"/>
  <c r="W195" i="5"/>
  <c r="Y197" i="5"/>
  <c r="X68" i="5"/>
  <c r="W243" i="5"/>
  <c r="X143" i="5"/>
  <c r="W171" i="5"/>
  <c r="X202" i="5"/>
  <c r="X168" i="5"/>
  <c r="X180" i="5"/>
  <c r="X44" i="5"/>
  <c r="X187" i="5"/>
  <c r="X105" i="5"/>
  <c r="W169" i="5"/>
  <c r="X92" i="5"/>
  <c r="W214" i="5"/>
  <c r="Y68" i="5"/>
  <c r="W232" i="5"/>
  <c r="X43" i="5"/>
  <c r="W239" i="5"/>
  <c r="X31" i="5"/>
  <c r="X121" i="5"/>
  <c r="W197" i="5"/>
  <c r="W175" i="5"/>
  <c r="W121" i="5"/>
  <c r="X247" i="5"/>
  <c r="W81" i="5"/>
  <c r="Y122" i="5"/>
  <c r="Y137" i="5"/>
  <c r="Y114" i="5"/>
  <c r="X90" i="5"/>
  <c r="Y181" i="5"/>
  <c r="W55" i="5"/>
  <c r="X174" i="5"/>
  <c r="Y49" i="5"/>
  <c r="Y61" i="5"/>
  <c r="Y125" i="5"/>
  <c r="X117" i="5"/>
  <c r="W174" i="5"/>
  <c r="X77" i="5"/>
  <c r="X241" i="5"/>
  <c r="W219" i="5"/>
  <c r="Y205" i="5"/>
  <c r="W196" i="5"/>
  <c r="X192" i="5"/>
  <c r="X106" i="5"/>
  <c r="Y40" i="5"/>
  <c r="W201" i="5"/>
  <c r="Y78" i="5"/>
  <c r="W83" i="5"/>
  <c r="Y82" i="5"/>
  <c r="Y140" i="5"/>
  <c r="Y190" i="5"/>
  <c r="Y60" i="5"/>
  <c r="X98" i="5"/>
  <c r="Y207" i="5"/>
  <c r="W128" i="5"/>
  <c r="Y76" i="5"/>
  <c r="X99" i="5"/>
  <c r="Y188" i="5"/>
  <c r="Y77" i="5"/>
  <c r="W209" i="5"/>
  <c r="Y184" i="5"/>
  <c r="W92" i="5"/>
  <c r="Y249" i="5"/>
  <c r="X34" i="5"/>
  <c r="W148" i="5"/>
  <c r="Y186" i="5"/>
  <c r="Y81" i="5"/>
  <c r="Y173" i="5"/>
  <c r="W172" i="5"/>
  <c r="Y42" i="5"/>
  <c r="Y51" i="5"/>
  <c r="X183" i="5"/>
  <c r="X63" i="5"/>
  <c r="W76" i="5"/>
  <c r="W198" i="5"/>
  <c r="Y96" i="5"/>
  <c r="W116" i="5"/>
  <c r="X103" i="5"/>
  <c r="Y57" i="5"/>
  <c r="Y65" i="5"/>
  <c r="W208" i="5"/>
  <c r="X110" i="5"/>
  <c r="Y170" i="5"/>
  <c r="Y155" i="5"/>
  <c r="X228" i="5"/>
  <c r="Y119" i="5"/>
  <c r="W57" i="5"/>
  <c r="X226" i="5"/>
  <c r="Y135" i="5"/>
  <c r="Y126" i="5"/>
  <c r="Y209" i="5"/>
  <c r="W73" i="5"/>
  <c r="X231" i="5"/>
  <c r="Y146" i="5"/>
  <c r="Y220" i="5"/>
  <c r="X219" i="5"/>
  <c r="Y100" i="5"/>
  <c r="W72" i="5"/>
  <c r="W144" i="5"/>
  <c r="Y212" i="5"/>
  <c r="W141" i="5"/>
  <c r="X144" i="5"/>
  <c r="X49" i="5"/>
  <c r="W62" i="5"/>
  <c r="Y151" i="5"/>
  <c r="W114" i="5"/>
  <c r="W69" i="5"/>
  <c r="W56" i="5"/>
  <c r="X135" i="5"/>
  <c r="W45" i="5"/>
  <c r="W133" i="5"/>
  <c r="Y238" i="5"/>
  <c r="X221" i="5"/>
  <c r="X53" i="5"/>
  <c r="W93" i="5"/>
  <c r="Y83" i="5"/>
  <c r="Y157" i="5"/>
  <c r="Y222" i="5"/>
  <c r="X126" i="5"/>
  <c r="X243" i="5"/>
  <c r="Y36" i="5"/>
  <c r="W115" i="5"/>
  <c r="W137" i="5"/>
  <c r="X146" i="5"/>
  <c r="W177" i="5"/>
  <c r="Y201" i="5"/>
  <c r="Y129" i="5"/>
  <c r="Y225" i="5"/>
  <c r="Y48" i="5"/>
  <c r="W215" i="5"/>
  <c r="Y153" i="5"/>
  <c r="W125" i="5"/>
  <c r="Y168" i="5"/>
  <c r="W53" i="5"/>
  <c r="B5" i="5"/>
  <c r="B7" i="5" s="1"/>
  <c r="E16" i="5" l="1"/>
  <c r="E18" i="5" s="1"/>
  <c r="E19" i="5" s="1"/>
  <c r="B6" i="5"/>
  <c r="E17" i="5" l="1"/>
</calcChain>
</file>

<file path=xl/sharedStrings.xml><?xml version="1.0" encoding="utf-8"?>
<sst xmlns="http://schemas.openxmlformats.org/spreadsheetml/2006/main" count="615" uniqueCount="253">
  <si>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</si>
  <si>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</si>
  <si>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</si>
  <si>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</si>
  <si>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</si>
  <si>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</si>
  <si>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</si>
  <si>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</si>
  <si>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</si>
  <si>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</si>
  <si>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</si>
  <si>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</si>
  <si>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</si>
  <si>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</si>
  <si>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</si>
  <si>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</si>
  <si>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</si>
  <si>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</si>
  <si>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</si>
  <si>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</si>
  <si>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</si>
  <si>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</si>
  <si>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</si>
  <si>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</si>
  <si>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</si>
  <si>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</si>
  <si>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</si>
  <si>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</si>
  <si>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</si>
  <si>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</si>
  <si>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</si>
  <si>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</si>
  <si>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</si>
  <si>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</si>
  <si>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</si>
  <si>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</si>
  <si>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</si>
  <si>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</si>
  <si>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</si>
  <si>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</si>
  <si>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</si>
  <si>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</si>
  <si>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</si>
  <si>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</si>
  <si>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</si>
  <si>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</si>
  <si>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</si>
  <si>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</si>
  <si>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</si>
  <si>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</si>
  <si>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</si>
  <si>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</si>
  <si>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</si>
  <si>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</si>
  <si>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</si>
  <si>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</si>
  <si>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</si>
  <si>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</si>
  <si>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</si>
  <si>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</si>
  <si>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</si>
  <si>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</si>
  <si>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</si>
  <si>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</si>
  <si>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</si>
  <si>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</si>
  <si>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</si>
  <si>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</si>
  <si>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</si>
  <si>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</si>
  <si>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</si>
  <si>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</si>
  <si>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</si>
  <si>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</si>
  <si>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</si>
  <si>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</si>
  <si>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</si>
  <si>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</si>
  <si>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</si>
  <si>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</si>
  <si>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</si>
  <si>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</si>
  <si>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</si>
  <si>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</si>
  <si>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</si>
  <si>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</si>
  <si>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</si>
  <si>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</si>
  <si>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</si>
  <si>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</si>
  <si>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</si>
  <si>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</si>
  <si>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</si>
  <si>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</si>
  <si>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</si>
  <si>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</si>
  <si>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</si>
  <si>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</si>
  <si>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</si>
  <si>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</si>
  <si>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</si>
  <si>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</si>
  <si>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</si>
  <si>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</si>
  <si>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</si>
  <si>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</si>
  <si>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</si>
  <si>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</si>
  <si>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</si>
  <si>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</si>
  <si>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</si>
  <si>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</si>
  <si>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</si>
  <si>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</si>
  <si>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</si>
  <si>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</si>
  <si>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</si>
  <si>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</si>
  <si>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</si>
  <si>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</si>
  <si>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</si>
  <si>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</si>
  <si>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</si>
  <si>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</si>
  <si>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</si>
  <si>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</si>
  <si>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</si>
  <si>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</si>
  <si>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</si>
  <si>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</si>
  <si>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</si>
  <si>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</si>
  <si>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</si>
  <si>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</si>
  <si>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</si>
  <si>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</si>
  <si>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</si>
  <si>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</si>
  <si>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</si>
  <si>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</si>
  <si>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</si>
  <si>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</si>
  <si>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</si>
  <si>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</si>
  <si>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</si>
  <si>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13BIM05-01_00.0-02.5cm_Set1_Run1</t>
  </si>
  <si>
    <t>13BIM05-01_00.0-02.5cm_Set1_Run2</t>
  </si>
  <si>
    <t>13BIM05-01_00.0-02.5cm_Set2_Run1</t>
  </si>
  <si>
    <t>13BIM05-01_00.0-02.5cm_Set2_Run2</t>
  </si>
  <si>
    <t>13BIM05-01_02.5-05.0cm_Set1_Run1</t>
  </si>
  <si>
    <t>13BIM05-01_02.5-05.0cm_Set1_Run2</t>
  </si>
  <si>
    <t>13BIM05-01_02.5-05.0cm_Set1_Run3</t>
  </si>
  <si>
    <t>13BIM05-01_02.5-05.0cm_Set2_Run3</t>
  </si>
  <si>
    <t>13BIM05-01_02.5-05.0cm_Set2_Run4</t>
  </si>
  <si>
    <t>13BIM05-01_02.5-05.0cm_Set2_Run5</t>
  </si>
  <si>
    <t>13BIM05-01_05.5-07.0cm_Set1_Run1</t>
  </si>
  <si>
    <t>13BIM05-01_05.5-07.0cm_Set1_Run2</t>
  </si>
  <si>
    <t>13BIM05-01_05.5-07.0cm_Set1_Run3</t>
  </si>
  <si>
    <t>13BIM05-01_05.5-07.0cm_Set2_Run1</t>
  </si>
  <si>
    <t>13BIM05-01_05.5-07.0cm_Set2_Run2</t>
  </si>
  <si>
    <t>13BIM05-01_05.5-07.0cm_Set2_Run3</t>
  </si>
  <si>
    <t>13BIM05-01_07.5-09.5cm_Set1_Run2</t>
  </si>
  <si>
    <t>13BIM05-01_07.5-09.5cm_Set2_Run1</t>
  </si>
  <si>
    <t>13BIM05-01_07.5-09.5cm_Set2_Run2</t>
  </si>
  <si>
    <t>13BIM05-01_07.5-09.5cm_Set2_Run3</t>
  </si>
  <si>
    <t>13BIM05-01_09.5-11.5cm_Set1_Run1</t>
  </si>
  <si>
    <t>13BIM05-01_09.5-11.5cm_Set1_Run2</t>
  </si>
  <si>
    <t>13BIM05-01_09.5-11.5cm_Set1_Run3</t>
  </si>
  <si>
    <t>13BIM05-01_09.5-11.5cm_Set2_Run1</t>
  </si>
  <si>
    <t>13BIM05-01_09.5-11.5cm_Set2_Run2</t>
  </si>
  <si>
    <t>13BIM05-01_09.5-11.5cm_Set2_Run3</t>
  </si>
  <si>
    <t>13BIM05-01_11.5-13.5cm_Set1_Run1</t>
  </si>
  <si>
    <t>13BIM05-01_11.5-13.5cm_Set1_Run2</t>
  </si>
  <si>
    <t>13BIM05-01_11.5-13.5cm_Set1_Run3</t>
  </si>
  <si>
    <t>13BIM05-01_11.5-13.5cm_Set2_Run1</t>
  </si>
  <si>
    <t>13BIM05-01_11.5-13.5cm_Set2_Run2</t>
  </si>
  <si>
    <t>13BIM05-01_11.5-13.5cm_Set2_Run3</t>
  </si>
  <si>
    <t>13BIM05-01_13.5-15.5cm_Set1_Run1</t>
  </si>
  <si>
    <t>13BIM05-01_13.5-15.5cm_Set2_Run2</t>
  </si>
  <si>
    <t>13BIM05-01_13.5-15.5cm_Set2_Run3</t>
  </si>
  <si>
    <t>13BIM05-01_16.5-18.0cm_Set1_Run1</t>
  </si>
  <si>
    <t>13BIM05-01_16.5-18.0cm_Set2_Run1</t>
  </si>
  <si>
    <t>13BIM05-01_16.5-18.0cm_Set2_Run2</t>
  </si>
  <si>
    <t>13BIM05-01_16.5-18.0cm_Set2_Run3</t>
  </si>
  <si>
    <t>13BIM05-01_18.0-20.0cm_Set1_Run1</t>
  </si>
  <si>
    <t>13BIM05-01_18.0-20.0cm_Set1_Run2</t>
  </si>
  <si>
    <t>13BIM05-01_18.0-20.0cm_Set1_Run3</t>
  </si>
  <si>
    <t>13BIM05-01_18.0-20.0cm_Set2_Run1</t>
  </si>
  <si>
    <t>13BIM05-01_18.0-20.0cm_Set2_Run2</t>
  </si>
  <si>
    <t>13BIM05-01_18.0-20.0cm_Set2_Run3</t>
  </si>
  <si>
    <t>Wheaton ,  9:44   7 Apr 2014</t>
  </si>
  <si>
    <t>Fine Sand</t>
  </si>
  <si>
    <t>Well Sorted</t>
  </si>
  <si>
    <t>Symmetrical</t>
  </si>
  <si>
    <t>Mesokurtic</t>
  </si>
  <si>
    <t>Unimodal, Well Sorted</t>
  </si>
  <si>
    <t>Sand</t>
  </si>
  <si>
    <t>Well Sorted Fine Sand</t>
  </si>
  <si>
    <t>Wheaton ,  9:46   7 Apr 2014</t>
  </si>
  <si>
    <t>Wheaton ,  9:57   7 Apr 2014</t>
  </si>
  <si>
    <t>Wheaton , 4/7/2014  10:00:00 AM</t>
  </si>
  <si>
    <t>Fine Skewed</t>
  </si>
  <si>
    <t>Wheaton , 4/7/2014  10:09:00 AM</t>
  </si>
  <si>
    <t>Wheaton , 4/7/2014  10:11:00 AM</t>
  </si>
  <si>
    <t>Wheaton , 4/7/2014  10:13:00 AM</t>
  </si>
  <si>
    <t>Wheaton , 4/7/2014  10:25:00 AM</t>
  </si>
  <si>
    <t>Leptokurtic</t>
  </si>
  <si>
    <t>Wheaton , 4/7/2014  10:27:00 AM</t>
  </si>
  <si>
    <t>Wheaton , 4/7/2014  10:29:00 AM</t>
  </si>
  <si>
    <t>Wheaton , 4/7/2014  10:37:00 AM</t>
  </si>
  <si>
    <t>Wheaton , 4/7/2014  10:40:00 AM</t>
  </si>
  <si>
    <t>Moderately Well Sorted</t>
  </si>
  <si>
    <t>Unimodal, Moderately Well Sorted</t>
  </si>
  <si>
    <t>Moderately Well Sorted Fine Sand</t>
  </si>
  <si>
    <t>Wheaton , 4/7/2014  10:42:00 AM</t>
  </si>
  <si>
    <t>Wheaton , 4/7/2014  10:48:00 AM</t>
  </si>
  <si>
    <t>Very Leptokurtic</t>
  </si>
  <si>
    <t>Wheaton , 4/7/2014  10:51:00 AM</t>
  </si>
  <si>
    <t>Wheaton , 4/7/2014  10:53:00 AM</t>
  </si>
  <si>
    <t>Wheaton , 4/7/2014  11:04:00 AM</t>
  </si>
  <si>
    <t>Wheaton , 4/7/2014  11:13:00 AM</t>
  </si>
  <si>
    <t>Wheaton , 4/7/2014  11:16:00 AM</t>
  </si>
  <si>
    <t>Wheaton , 4/7/2014  11:18:00 AM</t>
  </si>
  <si>
    <t>Wheaton , 4/7/2014  11:25:00 AM</t>
  </si>
  <si>
    <t>Wheaton , 4/7/2014  11:27:00 AM</t>
  </si>
  <si>
    <t>Wheaton , 4/7/2014  11:29:00 AM</t>
  </si>
  <si>
    <t>Wheaton , 4/7/2014  11:36:00 AM</t>
  </si>
  <si>
    <t>Wheaton , 4/7/2014  11:38:00 AM</t>
  </si>
  <si>
    <t>Wheaton , 4/7/2014  11:41:00 AM</t>
  </si>
  <si>
    <t>Wheaton , 4/7/2014  11:48:00 AM</t>
  </si>
  <si>
    <t>Wheaton , 4/7/2014  11:50:00 AM</t>
  </si>
  <si>
    <t>Wheaton , 4/7/2014  11:52:00 AM</t>
  </si>
  <si>
    <t>Wheaton , 4/7/2014  11:59:00 AM</t>
  </si>
  <si>
    <t>Wheaton , 4/7/2014  12:01:00 PM</t>
  </si>
  <si>
    <t>Wheaton , 4/7/2014  12:03:00 PM</t>
  </si>
  <si>
    <t>Wheaton , 4/7/2014  12:12:00 PM</t>
  </si>
  <si>
    <t>Wheaton , 4/7/2014  12:26:00 PM</t>
  </si>
  <si>
    <t>Wheaton , 4/7/2014  12:28:00 PM</t>
  </si>
  <si>
    <t>Wheaton , 4/7/2014  12:35:00 PM</t>
  </si>
  <si>
    <t>Wheaton , 4/7/2014  12:46:00 PM</t>
  </si>
  <si>
    <t>Wheaton , 4/7/2014  12:48:00 PM</t>
  </si>
  <si>
    <t>Wheaton , 4/7/2014  12:51:00 PM</t>
  </si>
  <si>
    <t>Wheaton , 4/7/2014  12:58:00 PM</t>
  </si>
  <si>
    <t>Wheaton , 4/7/2014  1:00:00 PM</t>
  </si>
  <si>
    <t>Wheaton , 4/7/2014  1:02:00 PM</t>
  </si>
  <si>
    <t>Wheaton , 4/7/2014  1:09:00 PM</t>
  </si>
  <si>
    <t>Wheaton , 4/7/2014  1:11:00 PM</t>
  </si>
  <si>
    <t>4/7/2014  1:13:00 PM</t>
  </si>
  <si>
    <t>Wheaton , 4/7/2014  1:13:00 PM</t>
  </si>
  <si>
    <t>Standard Deviation</t>
  </si>
  <si>
    <t>Averaged Data (N=4)</t>
  </si>
  <si>
    <t>Averaged Data (N=6)</t>
  </si>
  <si>
    <t>Averaged Data (N=3)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</si>
</sst>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1">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2" fontId="8" fillId="0" borderId="19" xfId="0" applyNumberFormat="1" applyFont="1" applyBorder="1" applyAlignment="1">
      <alignment horizontal="center"/>
    </xf>
    <xf numFmtId="2" fontId="8" fillId="0" borderId="2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6297344"/>
        <c:axId val="266314880"/>
      </c:barChart>
      <c:catAx>
        <c:axId val="266297344"/>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6314880"/>
        <c:crosses val="autoZero"/>
        <c:auto val="0"/>
        <c:lblAlgn val="ctr"/>
        <c:lblOffset val="100"/>
        <c:tickMarkSkip val="1"/>
        <c:noMultiLvlLbl val="0"/>
      </c:catAx>
      <c:valAx>
        <c:axId val="266314880"/>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6297344"/>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0.45344</cdr:x>
      <cdr:y>0.07268</cdr:y>
    </cdr:from>
    <cdr:to>
      <cdr:x>0.45964</cdr:x>
      <cdr:y>0.08286</cdr:y>
    </cdr:to>
    <cdr:sp macro="" textlink="">
      <cdr:nvSpPr>
        <cdr:cNvPr id="2" name="Oval 1"/>
        <cdr:cNvSpPr/>
      </cdr:nvSpPr>
      <cdr:spPr bwMode="auto">
        <a:xfrm xmlns:a="http://schemas.openxmlformats.org/drawingml/2006/main">
          <a:off x="4175018" y="40795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0.45363</cdr:x>
      <cdr:y>0.07348</cdr:y>
    </cdr:from>
    <cdr:to>
      <cdr:x>0.45984</cdr:x>
      <cdr:y>0.08366</cdr:y>
    </cdr:to>
    <cdr:sp macro="" textlink="">
      <cdr:nvSpPr>
        <cdr:cNvPr id="3" name="Oval 2"/>
        <cdr:cNvSpPr/>
      </cdr:nvSpPr>
      <cdr:spPr bwMode="auto">
        <a:xfrm xmlns:a="http://schemas.openxmlformats.org/drawingml/2006/main">
          <a:off x="4176785" y="4124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0.45379</cdr:x>
      <cdr:y>0.0741</cdr:y>
    </cdr:from>
    <cdr:to>
      <cdr:x>0.46</cdr:x>
      <cdr:y>0.08428</cdr:y>
    </cdr:to>
    <cdr:sp macro="" textlink="">
      <cdr:nvSpPr>
        <cdr:cNvPr id="4" name="Oval 3"/>
        <cdr:cNvSpPr/>
      </cdr:nvSpPr>
      <cdr:spPr bwMode="auto">
        <a:xfrm xmlns:a="http://schemas.openxmlformats.org/drawingml/2006/main">
          <a:off x="4178266" y="4159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0.45343</cdr:x>
      <cdr:y>0.07258</cdr:y>
    </cdr:from>
    <cdr:to>
      <cdr:x>0.45964</cdr:x>
      <cdr:y>0.08276</cdr:y>
    </cdr:to>
    <cdr:sp macro="" textlink="">
      <cdr:nvSpPr>
        <cdr:cNvPr id="5" name="Oval 4"/>
        <cdr:cNvSpPr/>
      </cdr:nvSpPr>
      <cdr:spPr bwMode="auto">
        <a:xfrm xmlns:a="http://schemas.openxmlformats.org/drawingml/2006/main">
          <a:off x="4174978" y="4074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0.45363</cdr:x>
      <cdr:y>0.07336</cdr:y>
    </cdr:from>
    <cdr:to>
      <cdr:x>0.45984</cdr:x>
      <cdr:y>0.08354</cdr:y>
    </cdr:to>
    <cdr:sp macro="" textlink="">
      <cdr:nvSpPr>
        <cdr:cNvPr id="6" name="Oval 5"/>
        <cdr:cNvSpPr/>
      </cdr:nvSpPr>
      <cdr:spPr bwMode="auto">
        <a:xfrm xmlns:a="http://schemas.openxmlformats.org/drawingml/2006/main">
          <a:off x="4176781" y="4118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0.45369</cdr:x>
      <cdr:y>0.07377</cdr:y>
    </cdr:from>
    <cdr:to>
      <cdr:x>0.45989</cdr:x>
      <cdr:y>0.08395</cdr:y>
    </cdr:to>
    <cdr:sp macro="" textlink="">
      <cdr:nvSpPr>
        <cdr:cNvPr id="7" name="Oval 6"/>
        <cdr:cNvSpPr/>
      </cdr:nvSpPr>
      <cdr:spPr bwMode="auto">
        <a:xfrm xmlns:a="http://schemas.openxmlformats.org/drawingml/2006/main">
          <a:off x="4177308" y="4140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0.45355</cdr:x>
      <cdr:y>0.07292</cdr:y>
    </cdr:from>
    <cdr:to>
      <cdr:x>0.45976</cdr:x>
      <cdr:y>0.0831</cdr:y>
    </cdr:to>
    <cdr:sp macro="" textlink="">
      <cdr:nvSpPr>
        <cdr:cNvPr id="8" name="Oval 7"/>
        <cdr:cNvSpPr/>
      </cdr:nvSpPr>
      <cdr:spPr bwMode="auto">
        <a:xfrm xmlns:a="http://schemas.openxmlformats.org/drawingml/2006/main">
          <a:off x="4176070" y="40933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0.45375</cdr:x>
      <cdr:y>0.07367</cdr:y>
    </cdr:from>
    <cdr:to>
      <cdr:x>0.45995</cdr:x>
      <cdr:y>0.08385</cdr:y>
    </cdr:to>
    <cdr:sp macro="" textlink="">
      <cdr:nvSpPr>
        <cdr:cNvPr id="9" name="Oval 8"/>
        <cdr:cNvSpPr/>
      </cdr:nvSpPr>
      <cdr:spPr bwMode="auto">
        <a:xfrm xmlns:a="http://schemas.openxmlformats.org/drawingml/2006/main">
          <a:off x="4177864" y="41351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0.45385</cdr:x>
      <cdr:y>0.07418</cdr:y>
    </cdr:from>
    <cdr:to>
      <cdr:x>0.46006</cdr:x>
      <cdr:y>0.08436</cdr:y>
    </cdr:to>
    <cdr:sp macro="" textlink="">
      <cdr:nvSpPr>
        <cdr:cNvPr id="10" name="Oval 9"/>
        <cdr:cNvSpPr/>
      </cdr:nvSpPr>
      <cdr:spPr bwMode="auto">
        <a:xfrm xmlns:a="http://schemas.openxmlformats.org/drawingml/2006/main">
          <a:off x="4178810" y="41639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0.45373</cdr:x>
      <cdr:y>0.07346</cdr:y>
    </cdr:from>
    <cdr:to>
      <cdr:x>0.45993</cdr:x>
      <cdr:y>0.08364</cdr:y>
    </cdr:to>
    <cdr:sp macro="" textlink="">
      <cdr:nvSpPr>
        <cdr:cNvPr id="11" name="Oval 10"/>
        <cdr:cNvSpPr/>
      </cdr:nvSpPr>
      <cdr:spPr bwMode="auto">
        <a:xfrm xmlns:a="http://schemas.openxmlformats.org/drawingml/2006/main">
          <a:off x="4177697" y="4123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0.45385</cdr:x>
      <cdr:y>0.074</cdr:y>
    </cdr:from>
    <cdr:to>
      <cdr:x>0.46006</cdr:x>
      <cdr:y>0.08418</cdr:y>
    </cdr:to>
    <cdr:sp macro="" textlink="">
      <cdr:nvSpPr>
        <cdr:cNvPr id="12" name="Oval 11"/>
        <cdr:cNvSpPr/>
      </cdr:nvSpPr>
      <cdr:spPr bwMode="auto">
        <a:xfrm xmlns:a="http://schemas.openxmlformats.org/drawingml/2006/main">
          <a:off x="4178847" y="4153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0.45393</cdr:x>
      <cdr:y>0.07432</cdr:y>
    </cdr:from>
    <cdr:to>
      <cdr:x>0.46013</cdr:x>
      <cdr:y>0.0845</cdr:y>
    </cdr:to>
    <cdr:sp macro="" textlink="">
      <cdr:nvSpPr>
        <cdr:cNvPr id="13" name="Oval 12"/>
        <cdr:cNvSpPr/>
      </cdr:nvSpPr>
      <cdr:spPr bwMode="auto">
        <a:xfrm xmlns:a="http://schemas.openxmlformats.org/drawingml/2006/main">
          <a:off x="4179540" y="41716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0.45623</cdr:x>
      <cdr:y>0.08051</cdr:y>
    </cdr:from>
    <cdr:to>
      <cdr:x>0.46243</cdr:x>
      <cdr:y>0.09069</cdr:y>
    </cdr:to>
    <cdr:sp macro="" textlink="">
      <cdr:nvSpPr>
        <cdr:cNvPr id="14" name="Oval 13"/>
        <cdr:cNvSpPr/>
      </cdr:nvSpPr>
      <cdr:spPr bwMode="auto">
        <a:xfrm xmlns:a="http://schemas.openxmlformats.org/drawingml/2006/main">
          <a:off x="4200720" y="4519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0.45674</cdr:x>
      <cdr:y>0.08232</cdr:y>
    </cdr:from>
    <cdr:to>
      <cdr:x>0.46295</cdr:x>
      <cdr:y>0.09251</cdr:y>
    </cdr:to>
    <cdr:sp macro="" textlink="">
      <cdr:nvSpPr>
        <cdr:cNvPr id="15" name="Oval 14"/>
        <cdr:cNvSpPr/>
      </cdr:nvSpPr>
      <cdr:spPr bwMode="auto">
        <a:xfrm xmlns:a="http://schemas.openxmlformats.org/drawingml/2006/main">
          <a:off x="4205478" y="46211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0.4572</cdr:x>
      <cdr:y>0.08394</cdr:y>
    </cdr:from>
    <cdr:to>
      <cdr:x>0.46341</cdr:x>
      <cdr:y>0.09413</cdr:y>
    </cdr:to>
    <cdr:sp macro="" textlink="">
      <cdr:nvSpPr>
        <cdr:cNvPr id="16" name="Oval 15"/>
        <cdr:cNvSpPr/>
      </cdr:nvSpPr>
      <cdr:spPr bwMode="auto">
        <a:xfrm xmlns:a="http://schemas.openxmlformats.org/drawingml/2006/main">
          <a:off x="4209680" y="47121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0.45719</cdr:x>
      <cdr:y>0.08338</cdr:y>
    </cdr:from>
    <cdr:to>
      <cdr:x>0.4634</cdr:x>
      <cdr:y>0.09356</cdr:y>
    </cdr:to>
    <cdr:sp macro="" textlink="">
      <cdr:nvSpPr>
        <cdr:cNvPr id="17" name="Oval 16"/>
        <cdr:cNvSpPr/>
      </cdr:nvSpPr>
      <cdr:spPr bwMode="auto">
        <a:xfrm xmlns:a="http://schemas.openxmlformats.org/drawingml/2006/main">
          <a:off x="4209576" y="4680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0.45789</cdr:x>
      <cdr:y>0.08592</cdr:y>
    </cdr:from>
    <cdr:to>
      <cdr:x>0.46409</cdr:x>
      <cdr:y>0.0961</cdr:y>
    </cdr:to>
    <cdr:sp macro="" textlink="">
      <cdr:nvSpPr>
        <cdr:cNvPr id="18" name="Oval 17"/>
        <cdr:cNvSpPr/>
      </cdr:nvSpPr>
      <cdr:spPr bwMode="auto">
        <a:xfrm xmlns:a="http://schemas.openxmlformats.org/drawingml/2006/main">
          <a:off x="4216002" y="4823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0.4584</cdr:x>
      <cdr:y>0.0878</cdr:y>
    </cdr:from>
    <cdr:to>
      <cdr:x>0.4646</cdr:x>
      <cdr:y>0.09798</cdr:y>
    </cdr:to>
    <cdr:sp macro="" textlink="">
      <cdr:nvSpPr>
        <cdr:cNvPr id="19" name="Oval 18"/>
        <cdr:cNvSpPr/>
      </cdr:nvSpPr>
      <cdr:spPr bwMode="auto">
        <a:xfrm xmlns:a="http://schemas.openxmlformats.org/drawingml/2006/main">
          <a:off x="4220680" y="4928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0.45212</cdr:x>
      <cdr:y>0.06869</cdr:y>
    </cdr:from>
    <cdr:to>
      <cdr:x>0.45833</cdr:x>
      <cdr:y>0.07887</cdr:y>
    </cdr:to>
    <cdr:sp macro="" textlink="">
      <cdr:nvSpPr>
        <cdr:cNvPr id="20" name="Oval 19"/>
        <cdr:cNvSpPr/>
      </cdr:nvSpPr>
      <cdr:spPr bwMode="auto">
        <a:xfrm xmlns:a="http://schemas.openxmlformats.org/drawingml/2006/main">
          <a:off x="4162908" y="3855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0.45223</cdr:x>
      <cdr:y>0.06915</cdr:y>
    </cdr:from>
    <cdr:to>
      <cdr:x>0.45844</cdr:x>
      <cdr:y>0.07933</cdr:y>
    </cdr:to>
    <cdr:sp macro="" textlink="">
      <cdr:nvSpPr>
        <cdr:cNvPr id="21" name="Oval 20"/>
        <cdr:cNvSpPr/>
      </cdr:nvSpPr>
      <cdr:spPr bwMode="auto">
        <a:xfrm xmlns:a="http://schemas.openxmlformats.org/drawingml/2006/main">
          <a:off x="4163932" y="3881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cdr:x>
      <cdr:y>0.0694</cdr:y>
    </cdr:from>
    <cdr:to>
      <cdr:x>0.4585</cdr:x>
      <cdr:y>0.07959</cdr:y>
    </cdr:to>
    <cdr:sp macro="" textlink="">
      <cdr:nvSpPr>
        <cdr:cNvPr id="22" name="Oval 21"/>
        <cdr:cNvSpPr/>
      </cdr:nvSpPr>
      <cdr:spPr bwMode="auto">
        <a:xfrm xmlns:a="http://schemas.openxmlformats.org/drawingml/2006/main">
          <a:off x="4164533" y="38959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cdr:x>
      <cdr:y>0.06897</cdr:y>
    </cdr:from>
    <cdr:to>
      <cdr:x>0.45841</cdr:x>
      <cdr:y>0.07915</cdr:y>
    </cdr:to>
    <cdr:sp macro="" textlink="">
      <cdr:nvSpPr>
        <cdr:cNvPr id="23" name="Oval 22"/>
        <cdr:cNvSpPr/>
      </cdr:nvSpPr>
      <cdr:spPr bwMode="auto">
        <a:xfrm xmlns:a="http://schemas.openxmlformats.org/drawingml/2006/main">
          <a:off x="4163632" y="3871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0.45232</cdr:x>
      <cdr:y>0.06942</cdr:y>
    </cdr:from>
    <cdr:to>
      <cdr:x>0.45852</cdr:x>
      <cdr:y>0.0796</cdr:y>
    </cdr:to>
    <cdr:sp macro="" textlink="">
      <cdr:nvSpPr>
        <cdr:cNvPr id="24" name="Oval 23"/>
        <cdr:cNvSpPr/>
      </cdr:nvSpPr>
      <cdr:spPr bwMode="auto">
        <a:xfrm xmlns:a="http://schemas.openxmlformats.org/drawingml/2006/main">
          <a:off x="4164699" y="38967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0.45235</cdr:x>
      <cdr:y>0.0696</cdr:y>
    </cdr:from>
    <cdr:to>
      <cdr:x>0.45855</cdr:x>
      <cdr:y>0.07978</cdr:y>
    </cdr:to>
    <cdr:sp macro="" textlink="">
      <cdr:nvSpPr>
        <cdr:cNvPr id="25" name="Oval 24"/>
        <cdr:cNvSpPr/>
      </cdr:nvSpPr>
      <cdr:spPr bwMode="auto">
        <a:xfrm xmlns:a="http://schemas.openxmlformats.org/drawingml/2006/main">
          <a:off x="4164985" y="3906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0.45236</cdr:x>
      <cdr:y>0.06904</cdr:y>
    </cdr:from>
    <cdr:to>
      <cdr:x>0.45857</cdr:x>
      <cdr:y>0.07922</cdr:y>
    </cdr:to>
    <cdr:sp macro="" textlink="">
      <cdr:nvSpPr>
        <cdr:cNvPr id="12327" name="Oval 12326"/>
        <cdr:cNvSpPr/>
      </cdr:nvSpPr>
      <cdr:spPr bwMode="auto">
        <a:xfrm xmlns:a="http://schemas.openxmlformats.org/drawingml/2006/main">
          <a:off x="4165127" y="3875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cdr:x>
      <cdr:y>0.06957</cdr:y>
    </cdr:from>
    <cdr:to>
      <cdr:x>0.45871</cdr:x>
      <cdr:y>0.07976</cdr:y>
    </cdr:to>
    <cdr:sp macro="" textlink="">
      <cdr:nvSpPr>
        <cdr:cNvPr id="12330" name="Oval 12329"/>
        <cdr:cNvSpPr/>
      </cdr:nvSpPr>
      <cdr:spPr bwMode="auto">
        <a:xfrm xmlns:a="http://schemas.openxmlformats.org/drawingml/2006/main">
          <a:off x="4166386" y="39055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0.45258</cdr:x>
      <cdr:y>0.06994</cdr:y>
    </cdr:from>
    <cdr:to>
      <cdr:x>0.45878</cdr:x>
      <cdr:y>0.08012</cdr:y>
    </cdr:to>
    <cdr:sp macro="" textlink="">
      <cdr:nvSpPr>
        <cdr:cNvPr id="12331" name="Oval 12330"/>
        <cdr:cNvSpPr/>
      </cdr:nvSpPr>
      <cdr:spPr bwMode="auto">
        <a:xfrm xmlns:a="http://schemas.openxmlformats.org/drawingml/2006/main">
          <a:off x="4167094" y="39258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0.45234</cdr:x>
      <cdr:y>0.06906</cdr:y>
    </cdr:from>
    <cdr:to>
      <cdr:x>0.45855</cdr:x>
      <cdr:y>0.07924</cdr:y>
    </cdr:to>
    <cdr:sp macro="" textlink="">
      <cdr:nvSpPr>
        <cdr:cNvPr id="12335" name="Oval 12334"/>
        <cdr:cNvSpPr/>
      </cdr:nvSpPr>
      <cdr:spPr bwMode="auto">
        <a:xfrm xmlns:a="http://schemas.openxmlformats.org/drawingml/2006/main">
          <a:off x="4164950" y="3876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0.45246</cdr:x>
      <cdr:y>0.06956</cdr:y>
    </cdr:from>
    <cdr:to>
      <cdr:x>0.45867</cdr:x>
      <cdr:y>0.07974</cdr:y>
    </cdr:to>
    <cdr:sp macro="" textlink="">
      <cdr:nvSpPr>
        <cdr:cNvPr id="12337" name="Oval 12336"/>
        <cdr:cNvSpPr/>
      </cdr:nvSpPr>
      <cdr:spPr bwMode="auto">
        <a:xfrm xmlns:a="http://schemas.openxmlformats.org/drawingml/2006/main">
          <a:off x="4166019" y="39044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0.45257</cdr:x>
      <cdr:y>0.06999</cdr:y>
    </cdr:from>
    <cdr:to>
      <cdr:x>0.45878</cdr:x>
      <cdr:y>0.08017</cdr:y>
    </cdr:to>
    <cdr:sp macro="" textlink="">
      <cdr:nvSpPr>
        <cdr:cNvPr id="12339" name="Oval 12338"/>
        <cdr:cNvSpPr/>
      </cdr:nvSpPr>
      <cdr:spPr bwMode="auto">
        <a:xfrm xmlns:a="http://schemas.openxmlformats.org/drawingml/2006/main">
          <a:off x="4167039" y="3928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0.45447</cdr:x>
      <cdr:y>0.07629</cdr:y>
    </cdr:from>
    <cdr:to>
      <cdr:x>0.46068</cdr:x>
      <cdr:y>0.08647</cdr:y>
    </cdr:to>
    <cdr:sp macro="" textlink="">
      <cdr:nvSpPr>
        <cdr:cNvPr id="12340" name="Oval 12339"/>
        <cdr:cNvSpPr/>
      </cdr:nvSpPr>
      <cdr:spPr bwMode="auto">
        <a:xfrm xmlns:a="http://schemas.openxmlformats.org/drawingml/2006/main">
          <a:off x="4184562" y="42822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0.45468</cdr:x>
      <cdr:y>0.07716</cdr:y>
    </cdr:from>
    <cdr:to>
      <cdr:x>0.46089</cdr:x>
      <cdr:y>0.08734</cdr:y>
    </cdr:to>
    <cdr:sp macro="" textlink="">
      <cdr:nvSpPr>
        <cdr:cNvPr id="12348" name="Oval 12347"/>
        <cdr:cNvSpPr/>
      </cdr:nvSpPr>
      <cdr:spPr bwMode="auto">
        <a:xfrm xmlns:a="http://schemas.openxmlformats.org/drawingml/2006/main">
          <a:off x="4186468" y="43311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0.45484</cdr:x>
      <cdr:y>0.07783</cdr:y>
    </cdr:from>
    <cdr:to>
      <cdr:x>0.46105</cdr:x>
      <cdr:y>0.08801</cdr:y>
    </cdr:to>
    <cdr:sp macro="" textlink="">
      <cdr:nvSpPr>
        <cdr:cNvPr id="12383" name="Oval 12382"/>
        <cdr:cNvSpPr/>
      </cdr:nvSpPr>
      <cdr:spPr bwMode="auto">
        <a:xfrm xmlns:a="http://schemas.openxmlformats.org/drawingml/2006/main">
          <a:off x="4187939" y="4368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0.45441</cdr:x>
      <cdr:y>0.07598</cdr:y>
    </cdr:from>
    <cdr:to>
      <cdr:x>0.46062</cdr:x>
      <cdr:y>0.08616</cdr:y>
    </cdr:to>
    <cdr:sp macro="" textlink="">
      <cdr:nvSpPr>
        <cdr:cNvPr id="12384" name="Oval 12383"/>
        <cdr:cNvSpPr/>
      </cdr:nvSpPr>
      <cdr:spPr bwMode="auto">
        <a:xfrm xmlns:a="http://schemas.openxmlformats.org/drawingml/2006/main">
          <a:off x="4183965" y="4265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0.45462</cdr:x>
      <cdr:y>0.07686</cdr:y>
    </cdr:from>
    <cdr:to>
      <cdr:x>0.46082</cdr:x>
      <cdr:y>0.08704</cdr:y>
    </cdr:to>
    <cdr:sp macro="" textlink="">
      <cdr:nvSpPr>
        <cdr:cNvPr id="12385" name="Oval 12384"/>
        <cdr:cNvSpPr/>
      </cdr:nvSpPr>
      <cdr:spPr bwMode="auto">
        <a:xfrm xmlns:a="http://schemas.openxmlformats.org/drawingml/2006/main">
          <a:off x="4185890" y="43145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0.45475</cdr:x>
      <cdr:y>0.0774</cdr:y>
    </cdr:from>
    <cdr:to>
      <cdr:x>0.46096</cdr:x>
      <cdr:y>0.08758</cdr:y>
    </cdr:to>
    <cdr:sp macro="" textlink="">
      <cdr:nvSpPr>
        <cdr:cNvPr id="12386" name="Oval 12385"/>
        <cdr:cNvSpPr/>
      </cdr:nvSpPr>
      <cdr:spPr bwMode="auto">
        <a:xfrm xmlns:a="http://schemas.openxmlformats.org/drawingml/2006/main">
          <a:off x="4187095" y="4344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0.45779</cdr:x>
      <cdr:y>0.08654</cdr:y>
    </cdr:from>
    <cdr:to>
      <cdr:x>0.464</cdr:x>
      <cdr:y>0.09672</cdr:y>
    </cdr:to>
    <cdr:sp macro="" textlink="">
      <cdr:nvSpPr>
        <cdr:cNvPr id="12387" name="Oval 12386"/>
        <cdr:cNvSpPr/>
      </cdr:nvSpPr>
      <cdr:spPr bwMode="auto">
        <a:xfrm xmlns:a="http://schemas.openxmlformats.org/drawingml/2006/main">
          <a:off x="4215084" y="4857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0.45803</cdr:x>
      <cdr:y>0.08826</cdr:y>
    </cdr:from>
    <cdr:to>
      <cdr:x>0.46424</cdr:x>
      <cdr:y>0.09844</cdr:y>
    </cdr:to>
    <cdr:sp macro="" textlink="">
      <cdr:nvSpPr>
        <cdr:cNvPr id="12388" name="Oval 12387"/>
        <cdr:cNvSpPr/>
      </cdr:nvSpPr>
      <cdr:spPr bwMode="auto">
        <a:xfrm xmlns:a="http://schemas.openxmlformats.org/drawingml/2006/main">
          <a:off x="4217328" y="4954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0.45812</cdr:x>
      <cdr:y>0.08881</cdr:y>
    </cdr:from>
    <cdr:to>
      <cdr:x>0.46432</cdr:x>
      <cdr:y>0.09899</cdr:y>
    </cdr:to>
    <cdr:sp macro="" textlink="">
      <cdr:nvSpPr>
        <cdr:cNvPr id="12389" name="Oval 12388"/>
        <cdr:cNvSpPr/>
      </cdr:nvSpPr>
      <cdr:spPr bwMode="auto">
        <a:xfrm xmlns:a="http://schemas.openxmlformats.org/drawingml/2006/main">
          <a:off x="4218114" y="4985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0.45779</cdr:x>
      <cdr:y>0.08658</cdr:y>
    </cdr:from>
    <cdr:to>
      <cdr:x>0.464</cdr:x>
      <cdr:y>0.09676</cdr:y>
    </cdr:to>
    <cdr:sp macro="" textlink="">
      <cdr:nvSpPr>
        <cdr:cNvPr id="12390" name="Oval 12389"/>
        <cdr:cNvSpPr/>
      </cdr:nvSpPr>
      <cdr:spPr bwMode="auto">
        <a:xfrm xmlns:a="http://schemas.openxmlformats.org/drawingml/2006/main">
          <a:off x="4215100" y="4860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cdr:x>
      <cdr:y>0.08817</cdr:y>
    </cdr:from>
    <cdr:to>
      <cdr:x>0.4642</cdr:x>
      <cdr:y>0.09835</cdr:y>
    </cdr:to>
    <cdr:sp macro="" textlink="">
      <cdr:nvSpPr>
        <cdr:cNvPr id="12391" name="Oval 12390"/>
        <cdr:cNvSpPr/>
      </cdr:nvSpPr>
      <cdr:spPr bwMode="auto">
        <a:xfrm xmlns:a="http://schemas.openxmlformats.org/drawingml/2006/main">
          <a:off x="4217001" y="4949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0.45815</cdr:x>
      <cdr:y>0.08891</cdr:y>
    </cdr:from>
    <cdr:to>
      <cdr:x>0.46435</cdr:x>
      <cdr:y>0.09909</cdr:y>
    </cdr:to>
    <cdr:sp macro="" textlink="">
      <cdr:nvSpPr>
        <cdr:cNvPr id="12392" name="Oval 12391"/>
        <cdr:cNvSpPr/>
      </cdr:nvSpPr>
      <cdr:spPr bwMode="auto">
        <a:xfrm xmlns:a="http://schemas.openxmlformats.org/drawingml/2006/main">
          <a:off x="4218387" y="49909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13BIM05-01_18.0-20.0cm_Set2_Run3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96.5%</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3.5%</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73.8%</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11.9%</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1.5%</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10.8%</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0.6%</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0.3%</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0.2%</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0.3%</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0.5%</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election activeCell="I12" sqref="I12"/>
    </sheetView>
  </sheetViews>
  <sheetFormatPr defaultRowHeight="12.75" x14ac:dyDescent="0.2"/>
  <sheetData>
    <row r="1" spans="5:5" ht="18" x14ac:dyDescent="0.25">
      <c r="E1" s="10" t="s">
        <v>3</v>
      </c>
    </row>
    <row r="2" spans="5:5" ht="15.75" x14ac:dyDescent="0.25">
      <c r="E2" s="189"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E76"/>
  <sheetViews>
    <sheetView showGridLines="0" tabSelected="1" zoomScale="66" zoomScaleNormal="66" workbookViewId="0">
      <pane xSplit="2" topLeftCell="BH1" activePane="topRight" state="frozen"/>
      <selection pane="topRight" activeCell="BL5" sqref="BL5"/>
    </sheetView>
  </sheetViews>
  <sheetFormatPr defaultColWidth="28.7109375" defaultRowHeight="12.75" x14ac:dyDescent="0.2"/>
  <cols>
    <col min="1" max="1" width="16" style="14" customWidth="1"/>
    <col min="2" max="2" width="24.28515625" style="14" customWidth="1"/>
    <col min="3" max="65" width="43" style="14" customWidth="1"/>
    <col min="66" max="16384" width="28.7109375" style="14"/>
  </cols>
  <sheetData>
    <row r="2" spans="1:265" ht="15.75" x14ac:dyDescent="0.25">
      <c r="B2" s="15" t="s">
        <v>41</v>
      </c>
    </row>
    <row r="3" spans="1:265" ht="13.5" thickBot="1" x14ac:dyDescent="0.25">
      <c r="B3" s="14" t="s">
        <v>144</v>
      </c>
    </row>
    <row r="4" spans="1:265" s="17" customFormat="1" ht="14.25" customHeight="1" thickBot="1" x14ac:dyDescent="0.25">
      <c r="A4" s="14"/>
      <c r="B4" s="14"/>
      <c r="C4" s="16" t="s">
        <v>145</v>
      </c>
      <c r="D4" s="17" t="s">
        <v>146</v>
      </c>
      <c r="E4" s="17" t="s">
        <v>147</v>
      </c>
      <c r="F4" s="17" t="s">
        <v>148</v>
      </c>
      <c r="G4" s="191" t="s">
        <v>250</v>
      </c>
      <c r="H4" s="17" t="s">
        <v>249</v>
      </c>
      <c r="I4" s="17" t="s">
        <v>149</v>
      </c>
      <c r="J4" s="17" t="s">
        <v>150</v>
      </c>
      <c r="K4" s="17" t="s">
        <v>151</v>
      </c>
      <c r="L4" s="17" t="s">
        <v>152</v>
      </c>
      <c r="M4" s="17" t="s">
        <v>153</v>
      </c>
      <c r="N4" s="17" t="s">
        <v>154</v>
      </c>
      <c r="O4" s="191" t="s">
        <v>251</v>
      </c>
      <c r="P4" s="17" t="s">
        <v>249</v>
      </c>
      <c r="Q4" s="17" t="s">
        <v>155</v>
      </c>
      <c r="R4" s="17" t="s">
        <v>156</v>
      </c>
      <c r="S4" s="17" t="s">
        <v>157</v>
      </c>
      <c r="T4" s="17" t="s">
        <v>158</v>
      </c>
      <c r="U4" s="17" t="s">
        <v>159</v>
      </c>
      <c r="V4" s="17" t="s">
        <v>160</v>
      </c>
      <c r="W4" s="191" t="s">
        <v>251</v>
      </c>
      <c r="X4" s="17" t="s">
        <v>249</v>
      </c>
      <c r="Y4" s="17" t="s">
        <v>161</v>
      </c>
      <c r="Z4" s="17" t="s">
        <v>162</v>
      </c>
      <c r="AA4" s="17" t="s">
        <v>163</v>
      </c>
      <c r="AB4" s="17" t="s">
        <v>164</v>
      </c>
      <c r="AC4" s="191" t="s">
        <v>251</v>
      </c>
      <c r="AD4" s="17" t="s">
        <v>249</v>
      </c>
      <c r="AE4" s="17" t="s">
        <v>165</v>
      </c>
      <c r="AF4" s="17" t="s">
        <v>166</v>
      </c>
      <c r="AG4" s="17" t="s">
        <v>167</v>
      </c>
      <c r="AH4" s="17" t="s">
        <v>168</v>
      </c>
      <c r="AI4" s="17" t="s">
        <v>169</v>
      </c>
      <c r="AJ4" s="17" t="s">
        <v>170</v>
      </c>
      <c r="AK4" s="191" t="s">
        <v>251</v>
      </c>
      <c r="AL4" s="17" t="s">
        <v>249</v>
      </c>
      <c r="AM4" s="17" t="s">
        <v>171</v>
      </c>
      <c r="AN4" s="17" t="s">
        <v>172</v>
      </c>
      <c r="AO4" s="17" t="s">
        <v>173</v>
      </c>
      <c r="AP4" s="17" t="s">
        <v>174</v>
      </c>
      <c r="AQ4" s="17" t="s">
        <v>175</v>
      </c>
      <c r="AR4" s="17" t="s">
        <v>176</v>
      </c>
      <c r="AS4" s="191" t="s">
        <v>251</v>
      </c>
      <c r="AT4" s="17" t="s">
        <v>249</v>
      </c>
      <c r="AU4" s="17" t="s">
        <v>177</v>
      </c>
      <c r="AV4" s="17" t="s">
        <v>178</v>
      </c>
      <c r="AW4" s="17" t="s">
        <v>179</v>
      </c>
      <c r="AX4" s="191" t="s">
        <v>252</v>
      </c>
      <c r="AY4" s="17" t="s">
        <v>249</v>
      </c>
      <c r="AZ4" s="17" t="s">
        <v>180</v>
      </c>
      <c r="BA4" s="17" t="s">
        <v>181</v>
      </c>
      <c r="BB4" s="17" t="s">
        <v>182</v>
      </c>
      <c r="BC4" s="17" t="s">
        <v>183</v>
      </c>
      <c r="BD4" s="191" t="s">
        <v>250</v>
      </c>
      <c r="BE4" s="17" t="s">
        <v>249</v>
      </c>
      <c r="BF4" s="17" t="s">
        <v>184</v>
      </c>
      <c r="BG4" s="17" t="s">
        <v>185</v>
      </c>
      <c r="BH4" s="17" t="s">
        <v>186</v>
      </c>
      <c r="BI4" s="17" t="s">
        <v>187</v>
      </c>
      <c r="BJ4" s="17" t="s">
        <v>188</v>
      </c>
      <c r="BK4" s="17" t="s">
        <v>189</v>
      </c>
      <c r="BL4" s="191" t="s">
        <v>251</v>
      </c>
      <c r="BM4" s="17" t="s">
        <v>249</v>
      </c>
    </row>
    <row r="5" spans="1:265" s="20" customFormat="1" ht="13.5" customHeight="1" x14ac:dyDescent="0.2">
      <c r="A5" s="33"/>
      <c r="B5" s="49" t="s">
        <v>45</v>
      </c>
      <c r="C5" s="18" t="s">
        <v>190</v>
      </c>
      <c r="D5" s="19" t="s">
        <v>198</v>
      </c>
      <c r="E5" s="19" t="s">
        <v>199</v>
      </c>
      <c r="F5" s="19" t="s">
        <v>200</v>
      </c>
      <c r="G5" s="19"/>
      <c r="H5" s="19"/>
      <c r="I5" s="19" t="s">
        <v>202</v>
      </c>
      <c r="J5" s="19" t="s">
        <v>203</v>
      </c>
      <c r="K5" s="19" t="s">
        <v>204</v>
      </c>
      <c r="L5" s="19" t="s">
        <v>205</v>
      </c>
      <c r="M5" s="19" t="s">
        <v>207</v>
      </c>
      <c r="N5" s="19" t="s">
        <v>208</v>
      </c>
      <c r="O5" s="19"/>
      <c r="P5" s="19"/>
      <c r="Q5" s="19" t="s">
        <v>209</v>
      </c>
      <c r="R5" s="19" t="s">
        <v>210</v>
      </c>
      <c r="S5" s="19" t="s">
        <v>214</v>
      </c>
      <c r="T5" s="19" t="s">
        <v>215</v>
      </c>
      <c r="U5" s="19" t="s">
        <v>217</v>
      </c>
      <c r="V5" s="19" t="s">
        <v>218</v>
      </c>
      <c r="W5" s="19"/>
      <c r="X5" s="19"/>
      <c r="Y5" s="19" t="s">
        <v>219</v>
      </c>
      <c r="Z5" s="19" t="s">
        <v>220</v>
      </c>
      <c r="AA5" s="19" t="s">
        <v>221</v>
      </c>
      <c r="AB5" s="19" t="s">
        <v>222</v>
      </c>
      <c r="AC5" s="19"/>
      <c r="AD5" s="19"/>
      <c r="AE5" s="19" t="s">
        <v>223</v>
      </c>
      <c r="AF5" s="19" t="s">
        <v>224</v>
      </c>
      <c r="AG5" s="19" t="s">
        <v>225</v>
      </c>
      <c r="AH5" s="19" t="s">
        <v>226</v>
      </c>
      <c r="AI5" s="19" t="s">
        <v>227</v>
      </c>
      <c r="AJ5" s="19" t="s">
        <v>228</v>
      </c>
      <c r="AK5" s="19"/>
      <c r="AL5" s="19"/>
      <c r="AM5" s="19" t="s">
        <v>229</v>
      </c>
      <c r="AN5" s="19" t="s">
        <v>230</v>
      </c>
      <c r="AO5" s="19" t="s">
        <v>231</v>
      </c>
      <c r="AP5" s="19" t="s">
        <v>232</v>
      </c>
      <c r="AQ5" s="19" t="s">
        <v>233</v>
      </c>
      <c r="AR5" s="19" t="s">
        <v>234</v>
      </c>
      <c r="AS5" s="19"/>
      <c r="AT5" s="19"/>
      <c r="AU5" s="19" t="s">
        <v>235</v>
      </c>
      <c r="AV5" s="19" t="s">
        <v>236</v>
      </c>
      <c r="AW5" s="19" t="s">
        <v>237</v>
      </c>
      <c r="AX5" s="19"/>
      <c r="AY5" s="19"/>
      <c r="AZ5" s="19" t="s">
        <v>238</v>
      </c>
      <c r="BA5" s="19" t="s">
        <v>239</v>
      </c>
      <c r="BB5" s="19" t="s">
        <v>240</v>
      </c>
      <c r="BC5" s="19" t="s">
        <v>241</v>
      </c>
      <c r="BD5" s="19"/>
      <c r="BE5" s="19"/>
      <c r="BF5" s="19" t="s">
        <v>242</v>
      </c>
      <c r="BG5" s="19" t="s">
        <v>243</v>
      </c>
      <c r="BH5" s="19" t="s">
        <v>244</v>
      </c>
      <c r="BI5" s="19" t="s">
        <v>245</v>
      </c>
      <c r="BJ5" s="19" t="s">
        <v>246</v>
      </c>
      <c r="BK5" s="19" t="s">
        <v>248</v>
      </c>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row>
    <row r="6" spans="1:265" s="26" customFormat="1" ht="13.5" customHeight="1" x14ac:dyDescent="0.2">
      <c r="A6" s="33"/>
      <c r="B6" s="186" t="s">
        <v>133</v>
      </c>
      <c r="C6" s="25"/>
    </row>
    <row r="7" spans="1:265" s="22" customFormat="1" ht="13.5" customHeight="1" x14ac:dyDescent="0.2">
      <c r="A7" s="33"/>
      <c r="B7" s="50" t="s">
        <v>1</v>
      </c>
      <c r="C7" s="21" t="s">
        <v>195</v>
      </c>
      <c r="D7" s="22" t="s">
        <v>195</v>
      </c>
      <c r="E7" s="22" t="s">
        <v>195</v>
      </c>
      <c r="F7" s="22" t="s">
        <v>195</v>
      </c>
      <c r="I7" s="22" t="s">
        <v>195</v>
      </c>
      <c r="J7" s="22" t="s">
        <v>195</v>
      </c>
      <c r="K7" s="22" t="s">
        <v>195</v>
      </c>
      <c r="L7" s="22" t="s">
        <v>195</v>
      </c>
      <c r="M7" s="22" t="s">
        <v>195</v>
      </c>
      <c r="N7" s="22" t="s">
        <v>195</v>
      </c>
      <c r="Q7" s="22" t="s">
        <v>195</v>
      </c>
      <c r="R7" s="22" t="s">
        <v>212</v>
      </c>
      <c r="S7" s="22" t="s">
        <v>195</v>
      </c>
      <c r="T7" s="22" t="s">
        <v>212</v>
      </c>
      <c r="U7" s="22" t="s">
        <v>212</v>
      </c>
      <c r="V7" s="22" t="s">
        <v>212</v>
      </c>
      <c r="Y7" s="22" t="s">
        <v>195</v>
      </c>
      <c r="Z7" s="22" t="s">
        <v>195</v>
      </c>
      <c r="AA7" s="22" t="s">
        <v>195</v>
      </c>
      <c r="AB7" s="22" t="s">
        <v>195</v>
      </c>
      <c r="AE7" s="22" t="s">
        <v>195</v>
      </c>
      <c r="AF7" s="22" t="s">
        <v>195</v>
      </c>
      <c r="AG7" s="22" t="s">
        <v>195</v>
      </c>
      <c r="AH7" s="22" t="s">
        <v>195</v>
      </c>
      <c r="AI7" s="22" t="s">
        <v>195</v>
      </c>
      <c r="AJ7" s="22" t="s">
        <v>195</v>
      </c>
      <c r="AM7" s="22" t="s">
        <v>195</v>
      </c>
      <c r="AN7" s="22" t="s">
        <v>195</v>
      </c>
      <c r="AO7" s="22" t="s">
        <v>195</v>
      </c>
      <c r="AP7" s="22" t="s">
        <v>195</v>
      </c>
      <c r="AQ7" s="22" t="s">
        <v>195</v>
      </c>
      <c r="AR7" s="22" t="s">
        <v>195</v>
      </c>
      <c r="AU7" s="22" t="s">
        <v>195</v>
      </c>
      <c r="AV7" s="22" t="s">
        <v>195</v>
      </c>
      <c r="AW7" s="22" t="s">
        <v>195</v>
      </c>
      <c r="AZ7" s="22" t="s">
        <v>195</v>
      </c>
      <c r="BA7" s="22" t="s">
        <v>195</v>
      </c>
      <c r="BB7" s="22" t="s">
        <v>195</v>
      </c>
      <c r="BC7" s="22" t="s">
        <v>195</v>
      </c>
      <c r="BF7" s="22" t="s">
        <v>195</v>
      </c>
      <c r="BG7" s="22" t="s">
        <v>195</v>
      </c>
      <c r="BH7" s="22" t="s">
        <v>195</v>
      </c>
      <c r="BI7" s="22" t="s">
        <v>195</v>
      </c>
      <c r="BJ7" s="22" t="s">
        <v>195</v>
      </c>
      <c r="BK7" s="22" t="s">
        <v>195</v>
      </c>
    </row>
    <row r="8" spans="1:265" s="38" customFormat="1" ht="13.5" customHeight="1" x14ac:dyDescent="0.2">
      <c r="A8" s="33"/>
      <c r="B8" s="50" t="s">
        <v>46</v>
      </c>
      <c r="C8" s="37" t="s">
        <v>196</v>
      </c>
      <c r="D8" s="38" t="s">
        <v>196</v>
      </c>
      <c r="E8" s="38" t="s">
        <v>196</v>
      </c>
      <c r="F8" s="38" t="s">
        <v>196</v>
      </c>
      <c r="I8" s="38" t="s">
        <v>196</v>
      </c>
      <c r="J8" s="38" t="s">
        <v>196</v>
      </c>
      <c r="K8" s="38" t="s">
        <v>196</v>
      </c>
      <c r="L8" s="38" t="s">
        <v>196</v>
      </c>
      <c r="M8" s="38" t="s">
        <v>196</v>
      </c>
      <c r="N8" s="38" t="s">
        <v>196</v>
      </c>
      <c r="Q8" s="38" t="s">
        <v>196</v>
      </c>
      <c r="R8" s="38" t="s">
        <v>196</v>
      </c>
      <c r="S8" s="38" t="s">
        <v>196</v>
      </c>
      <c r="T8" s="38" t="s">
        <v>196</v>
      </c>
      <c r="U8" s="38" t="s">
        <v>196</v>
      </c>
      <c r="V8" s="38" t="s">
        <v>196</v>
      </c>
      <c r="Y8" s="38" t="s">
        <v>196</v>
      </c>
      <c r="Z8" s="38" t="s">
        <v>196</v>
      </c>
      <c r="AA8" s="38" t="s">
        <v>196</v>
      </c>
      <c r="AB8" s="38" t="s">
        <v>196</v>
      </c>
      <c r="AE8" s="38" t="s">
        <v>196</v>
      </c>
      <c r="AF8" s="38" t="s">
        <v>196</v>
      </c>
      <c r="AG8" s="38" t="s">
        <v>196</v>
      </c>
      <c r="AH8" s="38" t="s">
        <v>196</v>
      </c>
      <c r="AI8" s="38" t="s">
        <v>196</v>
      </c>
      <c r="AJ8" s="38" t="s">
        <v>196</v>
      </c>
      <c r="AM8" s="38" t="s">
        <v>196</v>
      </c>
      <c r="AN8" s="38" t="s">
        <v>196</v>
      </c>
      <c r="AO8" s="38" t="s">
        <v>196</v>
      </c>
      <c r="AP8" s="38" t="s">
        <v>196</v>
      </c>
      <c r="AQ8" s="38" t="s">
        <v>196</v>
      </c>
      <c r="AR8" s="38" t="s">
        <v>196</v>
      </c>
      <c r="AU8" s="38" t="s">
        <v>196</v>
      </c>
      <c r="AV8" s="38" t="s">
        <v>196</v>
      </c>
      <c r="AW8" s="38" t="s">
        <v>196</v>
      </c>
      <c r="AZ8" s="38" t="s">
        <v>196</v>
      </c>
      <c r="BA8" s="38" t="s">
        <v>196</v>
      </c>
      <c r="BB8" s="38" t="s">
        <v>196</v>
      </c>
      <c r="BC8" s="38" t="s">
        <v>196</v>
      </c>
      <c r="BF8" s="38" t="s">
        <v>196</v>
      </c>
      <c r="BG8" s="38" t="s">
        <v>196</v>
      </c>
      <c r="BH8" s="38" t="s">
        <v>196</v>
      </c>
      <c r="BI8" s="38" t="s">
        <v>196</v>
      </c>
      <c r="BJ8" s="38" t="s">
        <v>196</v>
      </c>
      <c r="BK8" s="38" t="s">
        <v>196</v>
      </c>
    </row>
    <row r="9" spans="1:265" s="38" customFormat="1" ht="13.5" customHeight="1" thickBot="1" x14ac:dyDescent="0.25">
      <c r="A9" s="33"/>
      <c r="B9" s="51" t="s">
        <v>47</v>
      </c>
      <c r="C9" s="37" t="s">
        <v>197</v>
      </c>
      <c r="D9" s="38" t="s">
        <v>197</v>
      </c>
      <c r="E9" s="38" t="s">
        <v>197</v>
      </c>
      <c r="F9" s="38" t="s">
        <v>197</v>
      </c>
      <c r="I9" s="38" t="s">
        <v>197</v>
      </c>
      <c r="J9" s="38" t="s">
        <v>197</v>
      </c>
      <c r="K9" s="38" t="s">
        <v>197</v>
      </c>
      <c r="L9" s="38" t="s">
        <v>197</v>
      </c>
      <c r="M9" s="38" t="s">
        <v>197</v>
      </c>
      <c r="N9" s="38" t="s">
        <v>197</v>
      </c>
      <c r="Q9" s="38" t="s">
        <v>197</v>
      </c>
      <c r="R9" s="38" t="s">
        <v>213</v>
      </c>
      <c r="S9" s="38" t="s">
        <v>197</v>
      </c>
      <c r="T9" s="38" t="s">
        <v>213</v>
      </c>
      <c r="U9" s="38" t="s">
        <v>213</v>
      </c>
      <c r="V9" s="38" t="s">
        <v>213</v>
      </c>
      <c r="Y9" s="38" t="s">
        <v>197</v>
      </c>
      <c r="Z9" s="38" t="s">
        <v>197</v>
      </c>
      <c r="AA9" s="38" t="s">
        <v>197</v>
      </c>
      <c r="AB9" s="38" t="s">
        <v>197</v>
      </c>
      <c r="AE9" s="38" t="s">
        <v>197</v>
      </c>
      <c r="AF9" s="38" t="s">
        <v>197</v>
      </c>
      <c r="AG9" s="38" t="s">
        <v>197</v>
      </c>
      <c r="AH9" s="38" t="s">
        <v>197</v>
      </c>
      <c r="AI9" s="38" t="s">
        <v>197</v>
      </c>
      <c r="AJ9" s="38" t="s">
        <v>197</v>
      </c>
      <c r="AM9" s="38" t="s">
        <v>197</v>
      </c>
      <c r="AN9" s="38" t="s">
        <v>197</v>
      </c>
      <c r="AO9" s="38" t="s">
        <v>197</v>
      </c>
      <c r="AP9" s="38" t="s">
        <v>197</v>
      </c>
      <c r="AQ9" s="38" t="s">
        <v>197</v>
      </c>
      <c r="AR9" s="38" t="s">
        <v>197</v>
      </c>
      <c r="AU9" s="38" t="s">
        <v>197</v>
      </c>
      <c r="AV9" s="38" t="s">
        <v>197</v>
      </c>
      <c r="AW9" s="38" t="s">
        <v>197</v>
      </c>
      <c r="AZ9" s="38" t="s">
        <v>197</v>
      </c>
      <c r="BA9" s="38" t="s">
        <v>197</v>
      </c>
      <c r="BB9" s="38" t="s">
        <v>197</v>
      </c>
      <c r="BC9" s="38" t="s">
        <v>197</v>
      </c>
      <c r="BF9" s="38" t="s">
        <v>197</v>
      </c>
      <c r="BG9" s="38" t="s">
        <v>197</v>
      </c>
      <c r="BH9" s="38" t="s">
        <v>197</v>
      </c>
      <c r="BI9" s="38" t="s">
        <v>197</v>
      </c>
      <c r="BJ9" s="38" t="s">
        <v>197</v>
      </c>
      <c r="BK9" s="38" t="s">
        <v>197</v>
      </c>
    </row>
    <row r="10" spans="1:265" s="40" customFormat="1" ht="13.5" customHeight="1" x14ac:dyDescent="0.2">
      <c r="A10" s="34" t="s">
        <v>2</v>
      </c>
      <c r="B10" s="39" t="s">
        <v>122</v>
      </c>
      <c r="C10" s="61">
        <v>196.66547302455999</v>
      </c>
      <c r="D10" s="62">
        <v>196.411454287537</v>
      </c>
      <c r="E10" s="62">
        <v>196.686942116023</v>
      </c>
      <c r="F10" s="62">
        <v>196.52593342432399</v>
      </c>
      <c r="G10" s="62">
        <v>196.57245071311098</v>
      </c>
      <c r="H10" s="62">
        <v>0.11163012471077209</v>
      </c>
      <c r="I10" s="62">
        <v>199.69875351827599</v>
      </c>
      <c r="J10" s="62">
        <v>199.44156649105699</v>
      </c>
      <c r="K10" s="62">
        <v>199.31313164323899</v>
      </c>
      <c r="L10" s="62">
        <v>223.234056414881</v>
      </c>
      <c r="M10" s="62">
        <v>219.139929516949</v>
      </c>
      <c r="N10" s="62">
        <v>221.61909724081301</v>
      </c>
      <c r="O10" s="62">
        <v>210.40775580420254</v>
      </c>
      <c r="P10" s="62">
        <v>10.988552719368867</v>
      </c>
      <c r="Q10" s="62">
        <v>217.229265729464</v>
      </c>
      <c r="R10" s="62">
        <v>219.68441192254701</v>
      </c>
      <c r="S10" s="62">
        <v>217.48048006728001</v>
      </c>
      <c r="T10" s="62">
        <v>227.30074733331</v>
      </c>
      <c r="U10" s="62">
        <v>224.57392952345199</v>
      </c>
      <c r="V10" s="62">
        <v>221.389350073462</v>
      </c>
      <c r="W10" s="62">
        <v>221.27636410825252</v>
      </c>
      <c r="X10" s="62">
        <v>3.6629211803305046</v>
      </c>
      <c r="Y10" s="62">
        <v>196.86511696836999</v>
      </c>
      <c r="Z10" s="62">
        <v>196.92220917112999</v>
      </c>
      <c r="AA10" s="62">
        <v>196.720047830342</v>
      </c>
      <c r="AB10" s="62">
        <v>196.76190355308401</v>
      </c>
      <c r="AC10" s="62">
        <v>196.8173193807315</v>
      </c>
      <c r="AD10" s="62">
        <v>8.0341685915427119E-2</v>
      </c>
      <c r="AE10" s="62">
        <v>210.49368932189199</v>
      </c>
      <c r="AF10" s="62">
        <v>210.44554619968099</v>
      </c>
      <c r="AG10" s="62">
        <v>209.659662152701</v>
      </c>
      <c r="AH10" s="62">
        <v>210.11727141963701</v>
      </c>
      <c r="AI10" s="62">
        <v>209.92905411628101</v>
      </c>
      <c r="AJ10" s="62">
        <v>209.670759796814</v>
      </c>
      <c r="AK10" s="62">
        <v>210.052663834501</v>
      </c>
      <c r="AL10" s="62">
        <v>0.33381994942200993</v>
      </c>
      <c r="AM10" s="62">
        <v>212.74609140177401</v>
      </c>
      <c r="AN10" s="62">
        <v>212.722755274473</v>
      </c>
      <c r="AO10" s="62">
        <v>212.47559266637299</v>
      </c>
      <c r="AP10" s="62">
        <v>213.311212000376</v>
      </c>
      <c r="AQ10" s="62">
        <v>213.22745988705799</v>
      </c>
      <c r="AR10" s="62">
        <v>213.53741638232401</v>
      </c>
      <c r="AS10" s="62">
        <v>213.00342126872965</v>
      </c>
      <c r="AT10" s="62">
        <v>0.37719895558307798</v>
      </c>
      <c r="AU10" s="62">
        <v>203.03423972551201</v>
      </c>
      <c r="AV10" s="62">
        <v>202.949473231186</v>
      </c>
      <c r="AW10" s="62">
        <v>202.82069927696801</v>
      </c>
      <c r="AX10" s="62">
        <v>202.93480407788866</v>
      </c>
      <c r="AY10" s="62">
        <v>8.7792440202020566E-2</v>
      </c>
      <c r="AZ10" s="62">
        <v>181.213375583914</v>
      </c>
      <c r="BA10" s="62">
        <v>181.620702085386</v>
      </c>
      <c r="BB10" s="62">
        <v>181.40421729100899</v>
      </c>
      <c r="BC10" s="62">
        <v>181.30456403578799</v>
      </c>
      <c r="BD10" s="62">
        <v>181.38571474902423</v>
      </c>
      <c r="BE10" s="62">
        <v>0.15153186001625099</v>
      </c>
      <c r="BF10" s="62">
        <v>178.46503032141101</v>
      </c>
      <c r="BG10" s="62">
        <v>177.88924644497001</v>
      </c>
      <c r="BH10" s="62">
        <v>177.81652663963899</v>
      </c>
      <c r="BI10" s="62">
        <v>178.74078365330001</v>
      </c>
      <c r="BJ10" s="62">
        <v>178.509648315649</v>
      </c>
      <c r="BK10" s="62">
        <v>178.300754025613</v>
      </c>
      <c r="BL10" s="62">
        <v>178.28699823343035</v>
      </c>
      <c r="BM10" s="62">
        <v>0.33339888980907939</v>
      </c>
      <c r="BO10" s="62"/>
      <c r="BP10" s="62"/>
      <c r="BQ10" s="62"/>
      <c r="BR10" s="62"/>
      <c r="BS10" s="62"/>
      <c r="BT10" s="62"/>
      <c r="BU10" s="62"/>
      <c r="BV10" s="62"/>
      <c r="BW10" s="62"/>
      <c r="BX10" s="168"/>
      <c r="BY10" s="168"/>
      <c r="BZ10" s="168"/>
      <c r="CA10" s="168"/>
      <c r="CB10" s="62"/>
      <c r="CC10" s="62"/>
      <c r="CD10" s="62"/>
      <c r="CE10" s="62"/>
      <c r="CF10" s="168"/>
      <c r="CG10" s="168"/>
      <c r="CH10" s="168"/>
      <c r="CI10" s="168"/>
      <c r="CJ10" s="62"/>
      <c r="CK10" s="62"/>
      <c r="CL10" s="168"/>
      <c r="CM10" s="168"/>
      <c r="CN10" s="168"/>
      <c r="CO10" s="168"/>
      <c r="CP10" s="168"/>
      <c r="CQ10" s="168"/>
      <c r="CR10" s="168"/>
      <c r="CS10" s="168"/>
      <c r="CT10" s="62"/>
      <c r="CU10" s="62"/>
      <c r="CV10" s="62"/>
      <c r="CW10" s="62"/>
      <c r="CY10" s="62"/>
      <c r="CZ10" s="62"/>
      <c r="DA10" s="62"/>
      <c r="DB10" s="62"/>
      <c r="DC10" s="62"/>
      <c r="DD10" s="62"/>
      <c r="DE10" s="62"/>
      <c r="DF10" s="62"/>
      <c r="DG10" s="62"/>
      <c r="DH10" s="62"/>
      <c r="DI10" s="62"/>
      <c r="DK10" s="62"/>
      <c r="DL10" s="62"/>
      <c r="DM10" s="62"/>
      <c r="DN10" s="62"/>
      <c r="DO10" s="62"/>
      <c r="DP10" s="62"/>
      <c r="DQ10" s="62"/>
      <c r="DR10" s="62"/>
      <c r="DS10" s="62"/>
      <c r="DT10" s="62"/>
      <c r="DU10" s="62"/>
      <c r="DV10" s="62"/>
      <c r="DW10" s="62"/>
      <c r="DX10" s="62"/>
      <c r="DY10" s="62"/>
      <c r="DZ10" s="62"/>
      <c r="EA10" s="62"/>
      <c r="EB10" s="62"/>
      <c r="EC10" s="62"/>
      <c r="ED10" s="62"/>
      <c r="EE10" s="62"/>
      <c r="EG10" s="62"/>
      <c r="EH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row>
    <row r="11" spans="1:265" s="24" customFormat="1" ht="13.5" customHeight="1" x14ac:dyDescent="0.2">
      <c r="A11" s="35" t="s">
        <v>100</v>
      </c>
      <c r="B11" s="32" t="s">
        <v>121</v>
      </c>
      <c r="C11" s="170">
        <v>57.751529510331203</v>
      </c>
      <c r="D11" s="63">
        <v>57.892565278940502</v>
      </c>
      <c r="E11" s="63">
        <v>58.238915121090002</v>
      </c>
      <c r="F11" s="63">
        <v>58.577665861756998</v>
      </c>
      <c r="G11" s="63">
        <v>58.115168943029673</v>
      </c>
      <c r="H11" s="63">
        <v>0.32054740082240496</v>
      </c>
      <c r="I11" s="63">
        <v>59.483359581444802</v>
      </c>
      <c r="J11" s="63">
        <v>59.606298438957701</v>
      </c>
      <c r="K11" s="63">
        <v>59.648194959212397</v>
      </c>
      <c r="L11" s="55">
        <v>149.17429757761099</v>
      </c>
      <c r="M11" s="55">
        <v>126.76240666170899</v>
      </c>
      <c r="N11" s="55">
        <v>141.42074940356801</v>
      </c>
      <c r="O11" s="55">
        <v>99.349217770417155</v>
      </c>
      <c r="P11" s="55">
        <v>40.309206506967357</v>
      </c>
      <c r="Q11" s="55">
        <v>130.478557662676</v>
      </c>
      <c r="R11" s="55">
        <v>150.25777178913501</v>
      </c>
      <c r="S11" s="55">
        <v>136.58189725640699</v>
      </c>
      <c r="T11" s="55">
        <v>158.627295992255</v>
      </c>
      <c r="U11" s="55">
        <v>150.46510283349599</v>
      </c>
      <c r="V11" s="55">
        <v>139.40280349268801</v>
      </c>
      <c r="W11" s="55">
        <v>144.30223817110951</v>
      </c>
      <c r="X11" s="55">
        <v>9.6034614411339483</v>
      </c>
      <c r="Y11" s="63">
        <v>53.231480697415101</v>
      </c>
      <c r="Z11" s="63">
        <v>53.344919128076697</v>
      </c>
      <c r="AA11" s="63">
        <v>53.409593033113197</v>
      </c>
      <c r="AB11" s="63">
        <v>53.533335748871004</v>
      </c>
      <c r="AC11" s="63">
        <v>53.379832151868996</v>
      </c>
      <c r="AD11" s="63">
        <v>0.10917433033215025</v>
      </c>
      <c r="AE11" s="63">
        <v>51.550505284949502</v>
      </c>
      <c r="AF11" s="63">
        <v>51.519707372450803</v>
      </c>
      <c r="AG11" s="63">
        <v>51.776668382740802</v>
      </c>
      <c r="AH11" s="63">
        <v>51.230905680598802</v>
      </c>
      <c r="AI11" s="63">
        <v>51.989659737684001</v>
      </c>
      <c r="AJ11" s="63">
        <v>51.794501300633897</v>
      </c>
      <c r="AK11" s="63">
        <v>51.643657959842962</v>
      </c>
      <c r="AL11" s="63">
        <v>0.24309405906133966</v>
      </c>
      <c r="AM11" s="63">
        <v>54.616115443271703</v>
      </c>
      <c r="AN11" s="63">
        <v>54.639479665569098</v>
      </c>
      <c r="AO11" s="63">
        <v>54.472093379470799</v>
      </c>
      <c r="AP11" s="63">
        <v>54.971535115498703</v>
      </c>
      <c r="AQ11" s="63">
        <v>54.9089844472661</v>
      </c>
      <c r="AR11" s="63">
        <v>55.304171433047202</v>
      </c>
      <c r="AS11" s="63">
        <v>54.818729914020601</v>
      </c>
      <c r="AT11" s="63">
        <v>0.27703457701655754</v>
      </c>
      <c r="AU11" s="63">
        <v>56.548110935408999</v>
      </c>
      <c r="AV11" s="63">
        <v>56.666911985079601</v>
      </c>
      <c r="AW11" s="63">
        <v>56.721915644525097</v>
      </c>
      <c r="AX11" s="63">
        <v>56.645646188337899</v>
      </c>
      <c r="AY11" s="63">
        <v>7.2531348675485954E-2</v>
      </c>
      <c r="AZ11" s="63">
        <v>53.371831155153401</v>
      </c>
      <c r="BA11" s="63">
        <v>53.532092308664602</v>
      </c>
      <c r="BB11" s="63">
        <v>53.724379603912503</v>
      </c>
      <c r="BC11" s="63">
        <v>53.869663641705202</v>
      </c>
      <c r="BD11" s="63">
        <v>53.624491677358932</v>
      </c>
      <c r="BE11" s="63">
        <v>0.18872060883013173</v>
      </c>
      <c r="BF11" s="63">
        <v>58.290642441507501</v>
      </c>
      <c r="BG11" s="63">
        <v>58.433229694281998</v>
      </c>
      <c r="BH11" s="63">
        <v>58.559126534504898</v>
      </c>
      <c r="BI11" s="63">
        <v>58.080542578478102</v>
      </c>
      <c r="BJ11" s="63">
        <v>58.461318407952</v>
      </c>
      <c r="BK11" s="63">
        <v>58.592623010516398</v>
      </c>
      <c r="BL11" s="63">
        <v>58.402913777873472</v>
      </c>
      <c r="BM11" s="63">
        <v>0.17380555085864668</v>
      </c>
      <c r="BO11" s="63"/>
      <c r="BP11" s="63"/>
      <c r="BQ11" s="63"/>
      <c r="BR11" s="63"/>
      <c r="BS11" s="63"/>
      <c r="BT11" s="63"/>
      <c r="BU11" s="63"/>
      <c r="BV11" s="63"/>
      <c r="BW11" s="55"/>
      <c r="BX11" s="63"/>
      <c r="BY11" s="63"/>
      <c r="BZ11" s="63"/>
      <c r="CA11" s="63"/>
      <c r="CB11" s="63"/>
      <c r="CC11" s="63"/>
      <c r="CD11" s="63"/>
      <c r="CE11" s="63"/>
      <c r="CF11" s="63"/>
      <c r="CG11" s="63"/>
      <c r="CH11" s="63"/>
      <c r="CI11" s="63"/>
      <c r="CJ11" s="63"/>
      <c r="CK11" s="63"/>
      <c r="CL11" s="63"/>
      <c r="CM11" s="63"/>
      <c r="CN11" s="63"/>
      <c r="CO11" s="63"/>
      <c r="CP11" s="63"/>
      <c r="CQ11" s="63"/>
      <c r="CR11" s="63"/>
      <c r="CS11" s="63"/>
      <c r="CT11" s="63"/>
      <c r="CU11" s="63"/>
      <c r="CV11" s="63"/>
      <c r="CW11" s="63"/>
      <c r="CY11" s="55"/>
      <c r="CZ11" s="55"/>
      <c r="DA11" s="55"/>
      <c r="DB11" s="55"/>
      <c r="DC11" s="55"/>
      <c r="DD11" s="55"/>
      <c r="DE11" s="55"/>
      <c r="DF11" s="55"/>
      <c r="DG11" s="55"/>
      <c r="DH11" s="55"/>
      <c r="DI11" s="55"/>
      <c r="DK11" s="63"/>
      <c r="DL11" s="63"/>
      <c r="DM11" s="63"/>
      <c r="DN11" s="63"/>
      <c r="DO11" s="63"/>
      <c r="DP11" s="63"/>
      <c r="DQ11" s="63"/>
      <c r="DR11" s="63"/>
      <c r="DS11" s="63"/>
      <c r="DT11" s="63"/>
      <c r="DU11" s="63"/>
      <c r="DV11" s="63"/>
      <c r="DW11" s="63"/>
      <c r="DX11" s="55"/>
      <c r="DY11" s="55"/>
      <c r="DZ11" s="55"/>
      <c r="EA11" s="63"/>
      <c r="EB11" s="55"/>
      <c r="EC11" s="55"/>
      <c r="ED11" s="55"/>
      <c r="EE11" s="63"/>
      <c r="EG11" s="55"/>
      <c r="EH11" s="55"/>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c r="FI11" s="55"/>
      <c r="FJ11" s="55"/>
      <c r="FK11" s="55"/>
      <c r="FL11" s="55"/>
      <c r="FM11" s="55"/>
      <c r="FN11" s="55"/>
      <c r="FO11" s="55"/>
      <c r="FP11" s="55"/>
      <c r="FQ11" s="55"/>
      <c r="FR11" s="55"/>
      <c r="FS11" s="55"/>
      <c r="FT11" s="55"/>
      <c r="FU11" s="55"/>
      <c r="FV11" s="55"/>
      <c r="FW11" s="55"/>
      <c r="FX11" s="55"/>
    </row>
    <row r="12" spans="1:265" s="24" customFormat="1" ht="13.5" customHeight="1" x14ac:dyDescent="0.2">
      <c r="A12" s="35" t="s">
        <v>108</v>
      </c>
      <c r="B12" s="32" t="s">
        <v>123</v>
      </c>
      <c r="C12" s="23">
        <v>-6.47029749376552E-2</v>
      </c>
      <c r="D12" s="24">
        <v>-9.3009168853929E-2</v>
      </c>
      <c r="E12" s="24">
        <v>-5.8062241466895599E-2</v>
      </c>
      <c r="F12" s="24">
        <v>-7.0908971869670101E-2</v>
      </c>
      <c r="G12" s="24">
        <v>-7.1670839282037477E-2</v>
      </c>
      <c r="H12" s="24">
        <v>1.3130592321832692E-2</v>
      </c>
      <c r="I12" s="24">
        <v>-5.4704628142091198E-2</v>
      </c>
      <c r="J12" s="24">
        <v>-8.3609746583012096E-2</v>
      </c>
      <c r="K12" s="24">
        <v>-0.103094609734211</v>
      </c>
      <c r="L12" s="24">
        <v>5.6748210495079299</v>
      </c>
      <c r="M12" s="24">
        <v>4.7347107202477199</v>
      </c>
      <c r="N12" s="24">
        <v>5.4756629514270099</v>
      </c>
      <c r="O12" s="24">
        <v>2.6072976227872244</v>
      </c>
      <c r="P12" s="24">
        <v>2.7029789315946071</v>
      </c>
      <c r="Q12" s="24">
        <v>4.4613558378355096</v>
      </c>
      <c r="R12" s="24">
        <v>5.4230954518572503</v>
      </c>
      <c r="S12" s="24">
        <v>4.6497895872861497</v>
      </c>
      <c r="T12" s="24">
        <v>4.6168422957963697</v>
      </c>
      <c r="U12" s="24">
        <v>4.4229865002179096</v>
      </c>
      <c r="V12" s="24">
        <v>4.1025294019836904</v>
      </c>
      <c r="W12" s="24">
        <v>4.6127665124961466</v>
      </c>
      <c r="X12" s="24">
        <v>0.4035888717593944</v>
      </c>
      <c r="Y12" s="24">
        <v>-0.11381793729377999</v>
      </c>
      <c r="Z12" s="24">
        <v>-9.0299448710547806E-2</v>
      </c>
      <c r="AA12" s="24">
        <v>-0.110622860123019</v>
      </c>
      <c r="AB12" s="24">
        <v>-0.115632799695311</v>
      </c>
      <c r="AC12" s="24">
        <v>-0.10759326145566445</v>
      </c>
      <c r="AD12" s="24">
        <v>1.0144397366832023E-2</v>
      </c>
      <c r="AE12" s="24">
        <v>0.50243114096099195</v>
      </c>
      <c r="AF12" s="24">
        <v>0.50099447094390304</v>
      </c>
      <c r="AG12" s="24">
        <v>0.45661627512494302</v>
      </c>
      <c r="AH12" s="24">
        <v>0.49123841132002999</v>
      </c>
      <c r="AI12" s="24">
        <v>0.45837721399863102</v>
      </c>
      <c r="AJ12" s="24">
        <v>0.45568406671004003</v>
      </c>
      <c r="AK12" s="24">
        <v>0.47755692984308978</v>
      </c>
      <c r="AL12" s="24">
        <v>2.0976265589669387E-2</v>
      </c>
      <c r="AM12" s="24">
        <v>0.43282988201772499</v>
      </c>
      <c r="AN12" s="24">
        <v>0.43160847866975199</v>
      </c>
      <c r="AO12" s="24">
        <v>0.42686496538699298</v>
      </c>
      <c r="AP12" s="24">
        <v>0.45393453591544902</v>
      </c>
      <c r="AQ12" s="24">
        <v>0.45291064404384901</v>
      </c>
      <c r="AR12" s="24">
        <v>0.47624357350688201</v>
      </c>
      <c r="AS12" s="24">
        <v>0.44573201325677503</v>
      </c>
      <c r="AT12" s="24">
        <v>1.718368481001795E-2</v>
      </c>
      <c r="AU12" s="24">
        <v>-2.3246983266155302E-2</v>
      </c>
      <c r="AV12" s="24">
        <v>-3.9328537875095701E-2</v>
      </c>
      <c r="AW12" s="24">
        <v>-5.6163341337928198E-2</v>
      </c>
      <c r="AX12" s="24">
        <v>-3.9579620826393068E-2</v>
      </c>
      <c r="AY12" s="24">
        <v>1.3439219698668422E-2</v>
      </c>
      <c r="AZ12" s="24">
        <v>-0.161092976345695</v>
      </c>
      <c r="BA12" s="24">
        <v>-0.13654135270058801</v>
      </c>
      <c r="BB12" s="24">
        <v>-0.15938678396558201</v>
      </c>
      <c r="BC12" s="24">
        <v>-0.17284612508123801</v>
      </c>
      <c r="BD12" s="24">
        <v>-0.15746680952327574</v>
      </c>
      <c r="BE12" s="24">
        <v>1.3145659720537727E-2</v>
      </c>
      <c r="BF12" s="24">
        <v>-0.16336169322116101</v>
      </c>
      <c r="BG12" s="24">
        <v>-0.205871227663734</v>
      </c>
      <c r="BH12" s="24">
        <v>-0.22184405920498801</v>
      </c>
      <c r="BI12" s="24">
        <v>-0.18698191578687701</v>
      </c>
      <c r="BJ12" s="24">
        <v>-0.21758058545985501</v>
      </c>
      <c r="BK12" s="24">
        <v>-0.23398371911041899</v>
      </c>
      <c r="BL12" s="24">
        <v>-0.20493720007450567</v>
      </c>
      <c r="BM12" s="24">
        <v>2.3597968695291158E-2</v>
      </c>
      <c r="DG12" s="63"/>
      <c r="DH12" s="63"/>
      <c r="DX12" s="63"/>
      <c r="DZ12" s="63"/>
      <c r="EB12" s="63"/>
      <c r="EH12" s="63"/>
    </row>
    <row r="13" spans="1:265" s="42" customFormat="1" ht="13.5" customHeight="1" thickBot="1" x14ac:dyDescent="0.25">
      <c r="A13" s="36"/>
      <c r="B13" s="41" t="s">
        <v>124</v>
      </c>
      <c r="C13" s="171">
        <v>3.74959126540293</v>
      </c>
      <c r="D13" s="42">
        <v>3.7779254511640099</v>
      </c>
      <c r="E13" s="42">
        <v>3.66353616388855</v>
      </c>
      <c r="F13" s="42">
        <v>3.7026945405226401</v>
      </c>
      <c r="G13" s="42">
        <v>3.7234368552445325</v>
      </c>
      <c r="H13" s="42">
        <v>4.3793254905740014E-2</v>
      </c>
      <c r="I13" s="42">
        <v>3.6717467058016</v>
      </c>
      <c r="J13" s="42">
        <v>3.6970781422413199</v>
      </c>
      <c r="K13" s="42">
        <v>3.7255310450133701</v>
      </c>
      <c r="L13" s="65">
        <v>47.183289189970601</v>
      </c>
      <c r="M13" s="65">
        <v>36.357270959196399</v>
      </c>
      <c r="N13" s="65">
        <v>44.987725976846903</v>
      </c>
      <c r="O13" s="65">
        <v>23.270440336511701</v>
      </c>
      <c r="P13" s="65">
        <v>19.849260063667124</v>
      </c>
      <c r="Q13" s="65">
        <v>33.745751931649203</v>
      </c>
      <c r="R13" s="65">
        <v>45.138358464296303</v>
      </c>
      <c r="S13" s="65">
        <v>35.701099602861802</v>
      </c>
      <c r="T13" s="65">
        <v>32.910905570082399</v>
      </c>
      <c r="U13" s="65">
        <v>31.398516810577899</v>
      </c>
      <c r="V13" s="65">
        <v>28.845023460603802</v>
      </c>
      <c r="W13" s="65">
        <v>34.623275973345237</v>
      </c>
      <c r="X13" s="65">
        <v>5.1513460727663185</v>
      </c>
      <c r="Y13" s="42">
        <v>3.87830562570183</v>
      </c>
      <c r="Z13" s="42">
        <v>3.8312815362403301</v>
      </c>
      <c r="AA13" s="42">
        <v>3.8648330316180202</v>
      </c>
      <c r="AB13" s="42">
        <v>3.8866816107483801</v>
      </c>
      <c r="AC13" s="42">
        <v>3.8652754510771397</v>
      </c>
      <c r="AD13" s="42">
        <v>2.1117475603931908E-2</v>
      </c>
      <c r="AE13" s="42">
        <v>2.8902365063384998</v>
      </c>
      <c r="AF13" s="42">
        <v>2.8894090042962701</v>
      </c>
      <c r="AG13" s="42">
        <v>2.9261539291427199</v>
      </c>
      <c r="AH13" s="42">
        <v>2.86981070528708</v>
      </c>
      <c r="AI13" s="42">
        <v>2.9239286361582901</v>
      </c>
      <c r="AJ13" s="42">
        <v>2.9244151544101098</v>
      </c>
      <c r="AK13" s="42">
        <v>2.9039923226054949</v>
      </c>
      <c r="AL13" s="42">
        <v>2.1893545768436658E-2</v>
      </c>
      <c r="AM13" s="42">
        <v>2.9146780081588002</v>
      </c>
      <c r="AN13" s="42">
        <v>2.91708422964745</v>
      </c>
      <c r="AO13" s="42">
        <v>2.9140071817745601</v>
      </c>
      <c r="AP13" s="42">
        <v>2.9634904893298399</v>
      </c>
      <c r="AQ13" s="42">
        <v>2.9677705386827502</v>
      </c>
      <c r="AR13" s="42">
        <v>3.02754904234299</v>
      </c>
      <c r="AS13" s="42">
        <v>2.9507632483227315</v>
      </c>
      <c r="AT13" s="42">
        <v>4.1098901114824532E-2</v>
      </c>
      <c r="AU13" s="42">
        <v>3.7868074805258098</v>
      </c>
      <c r="AV13" s="42">
        <v>3.8348939559995499</v>
      </c>
      <c r="AW13" s="42">
        <v>3.8631199888053098</v>
      </c>
      <c r="AX13" s="42">
        <v>3.8282738084435564</v>
      </c>
      <c r="AY13" s="42">
        <v>3.15041742760599E-2</v>
      </c>
      <c r="AZ13" s="42">
        <v>3.70300369873855</v>
      </c>
      <c r="BA13" s="42">
        <v>3.7105540228065101</v>
      </c>
      <c r="BB13" s="42">
        <v>3.7490952547071701</v>
      </c>
      <c r="BC13" s="42">
        <v>3.7694997526033398</v>
      </c>
      <c r="BD13" s="42">
        <v>3.7330381822138925</v>
      </c>
      <c r="BE13" s="42">
        <v>2.7362763540102256E-2</v>
      </c>
      <c r="BF13" s="42">
        <v>3.4596370253156401</v>
      </c>
      <c r="BG13" s="42">
        <v>3.5031517557465501</v>
      </c>
      <c r="BH13" s="42">
        <v>3.52290785537379</v>
      </c>
      <c r="BI13" s="42">
        <v>3.4766957299143102</v>
      </c>
      <c r="BJ13" s="42">
        <v>3.5171095406414898</v>
      </c>
      <c r="BK13" s="42">
        <v>3.5437758370200401</v>
      </c>
      <c r="BL13" s="42">
        <v>3.5038796240019696</v>
      </c>
      <c r="BM13" s="42">
        <v>2.8359929257955305E-2</v>
      </c>
      <c r="BW13" s="65"/>
      <c r="CF13" s="56"/>
      <c r="CG13" s="65"/>
      <c r="CH13" s="65"/>
      <c r="CI13" s="65"/>
      <c r="CL13" s="65"/>
      <c r="CM13" s="65"/>
      <c r="CN13" s="65"/>
      <c r="CO13" s="65"/>
      <c r="CY13" s="65"/>
      <c r="CZ13" s="65"/>
      <c r="DA13" s="65"/>
      <c r="DD13" s="65"/>
      <c r="DE13" s="65"/>
      <c r="DF13" s="65"/>
      <c r="DG13" s="56"/>
      <c r="DH13" s="56"/>
      <c r="DI13" s="65"/>
      <c r="DK13" s="65"/>
      <c r="DL13" s="65"/>
      <c r="DM13" s="65"/>
      <c r="DN13" s="65"/>
      <c r="DO13" s="65"/>
      <c r="DP13" s="65"/>
      <c r="DQ13" s="65"/>
      <c r="DR13" s="65"/>
      <c r="DS13" s="65"/>
      <c r="DT13" s="65"/>
      <c r="DU13" s="65"/>
      <c r="DV13" s="65"/>
      <c r="DW13" s="65"/>
      <c r="DX13" s="56"/>
      <c r="DY13" s="65"/>
      <c r="DZ13" s="56"/>
      <c r="EA13" s="65"/>
      <c r="EB13" s="56"/>
      <c r="EC13" s="56"/>
      <c r="ED13" s="65"/>
      <c r="EE13" s="65"/>
      <c r="EG13" s="65"/>
      <c r="EH13" s="56"/>
      <c r="EI13" s="65"/>
      <c r="EK13" s="65"/>
      <c r="EL13" s="65"/>
      <c r="EM13" s="65"/>
      <c r="EN13" s="65"/>
      <c r="EO13" s="56"/>
      <c r="ER13" s="65"/>
      <c r="ES13" s="65"/>
      <c r="ET13" s="65"/>
      <c r="EU13" s="65"/>
      <c r="EV13" s="65"/>
      <c r="EX13" s="65"/>
      <c r="EY13" s="65"/>
      <c r="EZ13" s="65"/>
      <c r="FA13" s="65"/>
      <c r="FC13" s="65"/>
      <c r="FE13" s="65"/>
      <c r="FF13" s="65"/>
      <c r="FG13" s="65"/>
      <c r="FH13" s="65"/>
      <c r="FJ13" s="65"/>
      <c r="FK13" s="65"/>
      <c r="FL13" s="65"/>
      <c r="FM13" s="65"/>
      <c r="FN13" s="65"/>
      <c r="FO13" s="65"/>
      <c r="FP13" s="65"/>
      <c r="FQ13" s="65"/>
      <c r="FS13" s="65"/>
      <c r="FT13" s="65"/>
      <c r="FU13" s="65"/>
      <c r="FV13" s="65"/>
      <c r="FW13" s="65"/>
      <c r="FX13" s="65"/>
    </row>
    <row r="14" spans="1:265" s="54" customFormat="1" ht="13.5" customHeight="1" x14ac:dyDescent="0.2">
      <c r="A14" s="34" t="s">
        <v>2</v>
      </c>
      <c r="B14" s="31" t="s">
        <v>122</v>
      </c>
      <c r="C14" s="69">
        <v>182.60220549308801</v>
      </c>
      <c r="D14" s="54">
        <v>181.97891701906499</v>
      </c>
      <c r="E14" s="54">
        <v>182.53137465040601</v>
      </c>
      <c r="F14" s="54">
        <v>181.95775933864499</v>
      </c>
      <c r="G14" s="54">
        <v>182.26756412530102</v>
      </c>
      <c r="H14" s="54">
        <v>0.30036519270878187</v>
      </c>
      <c r="I14" s="54">
        <v>185.171446016126</v>
      </c>
      <c r="J14" s="54">
        <v>184.552910143594</v>
      </c>
      <c r="K14" s="54">
        <v>184.16441146729699</v>
      </c>
      <c r="L14" s="54">
        <v>193.95290400353201</v>
      </c>
      <c r="M14" s="54">
        <v>193.39409721061901</v>
      </c>
      <c r="N14" s="54">
        <v>193.854036981972</v>
      </c>
      <c r="O14" s="54">
        <v>189.18163430385667</v>
      </c>
      <c r="P14" s="54">
        <v>4.5647275844401998</v>
      </c>
      <c r="Q14" s="54">
        <v>189.215454794518</v>
      </c>
      <c r="R14" s="54">
        <v>187.61923993989399</v>
      </c>
      <c r="S14" s="54">
        <v>187.2366363134</v>
      </c>
      <c r="T14" s="54">
        <v>192.50403487422801</v>
      </c>
      <c r="U14" s="54">
        <v>190.378746457413</v>
      </c>
      <c r="V14" s="54">
        <v>188.275126565774</v>
      </c>
      <c r="W14" s="54">
        <v>189.2048731575378</v>
      </c>
      <c r="X14" s="54">
        <v>1.8034770227022014</v>
      </c>
      <c r="Y14" s="54">
        <v>184.680419806652</v>
      </c>
      <c r="Z14" s="54">
        <v>184.85368281021101</v>
      </c>
      <c r="AA14" s="54">
        <v>184.460643508072</v>
      </c>
      <c r="AB14" s="54">
        <v>184.35178687889501</v>
      </c>
      <c r="AC14" s="54">
        <v>184.58663325095753</v>
      </c>
      <c r="AD14" s="54">
        <v>0.19438211010134124</v>
      </c>
      <c r="AE14" s="54">
        <v>204.087412829984</v>
      </c>
      <c r="AF14" s="54">
        <v>204.04379030830799</v>
      </c>
      <c r="AG14" s="54">
        <v>203.09386193156601</v>
      </c>
      <c r="AH14" s="54">
        <v>203.76790454194801</v>
      </c>
      <c r="AI14" s="54">
        <v>203.32056074503299</v>
      </c>
      <c r="AJ14" s="54">
        <v>203.09991009201599</v>
      </c>
      <c r="AK14" s="54">
        <v>203.56890674147584</v>
      </c>
      <c r="AL14" s="54">
        <v>0.41658617616607801</v>
      </c>
      <c r="AM14" s="54">
        <v>205.508786106869</v>
      </c>
      <c r="AN14" s="54">
        <v>205.47571104558699</v>
      </c>
      <c r="AO14" s="54">
        <v>205.25842515940201</v>
      </c>
      <c r="AP14" s="54">
        <v>206.020871803923</v>
      </c>
      <c r="AQ14" s="54">
        <v>205.94796082836601</v>
      </c>
      <c r="AR14" s="54">
        <v>206.18700292475901</v>
      </c>
      <c r="AS14" s="54">
        <v>205.73312631148437</v>
      </c>
      <c r="AT14" s="54">
        <v>0.33587885922665245</v>
      </c>
      <c r="AU14" s="54">
        <v>190.21329084304901</v>
      </c>
      <c r="AV14" s="54">
        <v>189.85907552984199</v>
      </c>
      <c r="AW14" s="54">
        <v>189.541194863215</v>
      </c>
      <c r="AX14" s="54">
        <v>189.87118707870198</v>
      </c>
      <c r="AY14" s="54">
        <v>0.27451565679586948</v>
      </c>
      <c r="AZ14" s="54">
        <v>167.79914243489699</v>
      </c>
      <c r="BA14" s="54">
        <v>168.25648382748699</v>
      </c>
      <c r="BB14" s="54">
        <v>167.66665416186399</v>
      </c>
      <c r="BC14" s="54">
        <v>167.329526846276</v>
      </c>
      <c r="BD14" s="54">
        <v>167.76295181763101</v>
      </c>
      <c r="BE14" s="54">
        <v>0.33242068596542423</v>
      </c>
      <c r="BF14" s="54">
        <v>162.20028738668699</v>
      </c>
      <c r="BG14" s="54">
        <v>160.78205526642</v>
      </c>
      <c r="BH14" s="54">
        <v>160.36609139941299</v>
      </c>
      <c r="BI14" s="54">
        <v>162.48121772429201</v>
      </c>
      <c r="BJ14" s="54">
        <v>161.350506736981</v>
      </c>
      <c r="BK14" s="54">
        <v>160.76345603036299</v>
      </c>
      <c r="BL14" s="54">
        <v>161.32393575735932</v>
      </c>
      <c r="BM14" s="54">
        <v>0.77816424477259805</v>
      </c>
      <c r="BN14" s="66"/>
      <c r="BX14" s="169"/>
      <c r="BY14" s="169"/>
      <c r="BZ14" s="169"/>
      <c r="CA14" s="169"/>
      <c r="CF14" s="169"/>
      <c r="CG14" s="169"/>
      <c r="CH14" s="66"/>
      <c r="CI14" s="66"/>
      <c r="CL14" s="169"/>
      <c r="CM14" s="66"/>
      <c r="CN14" s="66"/>
      <c r="CO14" s="66"/>
      <c r="CP14" s="169"/>
      <c r="CQ14" s="169"/>
      <c r="CR14" s="169"/>
      <c r="CS14" s="169"/>
      <c r="CX14" s="66"/>
      <c r="DJ14" s="66"/>
      <c r="EF14" s="66"/>
      <c r="FY14" s="66"/>
    </row>
    <row r="15" spans="1:265" s="55" customFormat="1" ht="13.5" customHeight="1" x14ac:dyDescent="0.2">
      <c r="A15" s="35" t="s">
        <v>100</v>
      </c>
      <c r="B15" s="32" t="s">
        <v>121</v>
      </c>
      <c r="C15" s="23">
        <v>1.6791587036509099</v>
      </c>
      <c r="D15" s="24">
        <v>1.6968354605368901</v>
      </c>
      <c r="E15" s="24">
        <v>1.67871746782071</v>
      </c>
      <c r="F15" s="24">
        <v>1.6968419692472201</v>
      </c>
      <c r="G15" s="24">
        <v>1.6878884003139325</v>
      </c>
      <c r="H15" s="24">
        <v>8.951674283339324E-3</v>
      </c>
      <c r="I15" s="24">
        <v>1.68313797646646</v>
      </c>
      <c r="J15" s="24">
        <v>1.70007232873211</v>
      </c>
      <c r="K15" s="24">
        <v>1.7131500666324699</v>
      </c>
      <c r="L15" s="24">
        <v>1.86071455963009</v>
      </c>
      <c r="M15" s="24">
        <v>1.80846809060656</v>
      </c>
      <c r="N15" s="24">
        <v>1.8292883163549001</v>
      </c>
      <c r="O15" s="24">
        <v>1.7658052230704315</v>
      </c>
      <c r="P15" s="24">
        <v>6.9264298312388534E-2</v>
      </c>
      <c r="Q15" s="24">
        <v>1.8567452112567699</v>
      </c>
      <c r="R15" s="24">
        <v>1.94543652306821</v>
      </c>
      <c r="S15" s="24">
        <v>1.9192755731984299</v>
      </c>
      <c r="T15" s="24">
        <v>1.94613418298451</v>
      </c>
      <c r="U15" s="24">
        <v>1.96684096176856</v>
      </c>
      <c r="V15" s="24">
        <v>1.9853136146611301</v>
      </c>
      <c r="W15" s="24">
        <v>1.9366243444896016</v>
      </c>
      <c r="X15" s="24">
        <v>4.1096302146019427E-2</v>
      </c>
      <c r="Y15" s="24">
        <v>1.6286617291588099</v>
      </c>
      <c r="Z15" s="24">
        <v>1.6216605789904901</v>
      </c>
      <c r="AA15" s="24">
        <v>1.6309636132641001</v>
      </c>
      <c r="AB15" s="24">
        <v>1.6380585134888499</v>
      </c>
      <c r="AC15" s="24">
        <v>1.6298361087255624</v>
      </c>
      <c r="AD15" s="24">
        <v>5.854435506340753E-3</v>
      </c>
      <c r="AE15" s="24">
        <v>1.27779766855961</v>
      </c>
      <c r="AF15" s="24">
        <v>1.2777381726488299</v>
      </c>
      <c r="AG15" s="24">
        <v>1.2841019362814901</v>
      </c>
      <c r="AH15" s="24">
        <v>1.2767107380399501</v>
      </c>
      <c r="AI15" s="24">
        <v>1.2849705735846499</v>
      </c>
      <c r="AJ15" s="24">
        <v>1.2842376357443701</v>
      </c>
      <c r="AK15" s="24">
        <v>1.2809261208098166</v>
      </c>
      <c r="AL15" s="24">
        <v>3.5385781554930947E-3</v>
      </c>
      <c r="AM15" s="24">
        <v>1.2995980479837199</v>
      </c>
      <c r="AN15" s="24">
        <v>1.2999138137689099</v>
      </c>
      <c r="AO15" s="24">
        <v>1.2994374361964101</v>
      </c>
      <c r="AP15" s="24">
        <v>1.3002229936233101</v>
      </c>
      <c r="AQ15" s="24">
        <v>1.30007098607969</v>
      </c>
      <c r="AR15" s="24">
        <v>1.3013638218490799</v>
      </c>
      <c r="AS15" s="24">
        <v>1.3001011832501865</v>
      </c>
      <c r="AT15" s="24">
        <v>6.2434211211953323E-4</v>
      </c>
      <c r="AU15" s="24">
        <v>1.62659269201252</v>
      </c>
      <c r="AV15" s="24">
        <v>1.63981086975835</v>
      </c>
      <c r="AW15" s="24">
        <v>1.6490186011176999</v>
      </c>
      <c r="AX15" s="24">
        <v>1.63847405429619</v>
      </c>
      <c r="AY15" s="24">
        <v>9.2040084196452418E-3</v>
      </c>
      <c r="AZ15" s="24">
        <v>1.6984290949632399</v>
      </c>
      <c r="BA15" s="24">
        <v>1.6941570647748601</v>
      </c>
      <c r="BB15" s="24">
        <v>1.7129652122302199</v>
      </c>
      <c r="BC15" s="24">
        <v>1.7245101390469699</v>
      </c>
      <c r="BD15" s="24">
        <v>1.7075153777538223</v>
      </c>
      <c r="BE15" s="24">
        <v>1.2036690448640209E-2</v>
      </c>
      <c r="BF15" s="24">
        <v>1.7952069537381901</v>
      </c>
      <c r="BG15" s="24">
        <v>1.8460257071047701</v>
      </c>
      <c r="BH15" s="24">
        <v>1.8635973330497699</v>
      </c>
      <c r="BI15" s="24">
        <v>1.7963531669242501</v>
      </c>
      <c r="BJ15" s="24">
        <v>1.84753096088238</v>
      </c>
      <c r="BK15" s="24">
        <v>1.8669024766731199</v>
      </c>
      <c r="BL15" s="24">
        <v>1.8359360997287471</v>
      </c>
      <c r="BM15" s="24">
        <v>2.9399470558160307E-2</v>
      </c>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row>
    <row r="16" spans="1:265" s="24" customFormat="1" ht="13.5" customHeight="1" x14ac:dyDescent="0.2">
      <c r="A16" s="35" t="s">
        <v>109</v>
      </c>
      <c r="B16" s="32" t="s">
        <v>123</v>
      </c>
      <c r="C16" s="23">
        <v>-5.9174075307371599</v>
      </c>
      <c r="D16" s="24">
        <v>-5.8542604506288303</v>
      </c>
      <c r="E16" s="24">
        <v>-5.86042497092118</v>
      </c>
      <c r="F16" s="24">
        <v>-5.7853390842532901</v>
      </c>
      <c r="G16" s="24">
        <v>-5.8543580091351153</v>
      </c>
      <c r="H16" s="24">
        <v>4.6839277612558849E-2</v>
      </c>
      <c r="I16" s="24">
        <v>-5.8238432688247999</v>
      </c>
      <c r="J16" s="24">
        <v>-5.7636988448771804</v>
      </c>
      <c r="K16" s="24">
        <v>-5.7365822458124098</v>
      </c>
      <c r="L16" s="24">
        <v>-3.9301399552826402</v>
      </c>
      <c r="M16" s="24">
        <v>-4.0329526818746002</v>
      </c>
      <c r="N16" s="24">
        <v>-3.8704792715377101</v>
      </c>
      <c r="O16" s="24">
        <v>-4.8596160447015571</v>
      </c>
      <c r="P16" s="24">
        <v>0.91668417311811212</v>
      </c>
      <c r="Q16" s="24">
        <v>-3.6172428054813301</v>
      </c>
      <c r="R16" s="24">
        <v>-3.5835890677067499</v>
      </c>
      <c r="S16" s="24">
        <v>-3.5518586466810298</v>
      </c>
      <c r="T16" s="24">
        <v>-3.20229728942213</v>
      </c>
      <c r="U16" s="24">
        <v>-3.2736066194563902</v>
      </c>
      <c r="V16" s="24">
        <v>-3.40625831585163</v>
      </c>
      <c r="W16" s="24">
        <v>-3.439142124099877</v>
      </c>
      <c r="X16" s="24">
        <v>0.15804461951439705</v>
      </c>
      <c r="Y16" s="24">
        <v>-6.6781524171956201</v>
      </c>
      <c r="Z16" s="24">
        <v>-6.6998904615030304</v>
      </c>
      <c r="AA16" s="24">
        <v>-6.6422694036711203</v>
      </c>
      <c r="AB16" s="24">
        <v>-6.6113602482177196</v>
      </c>
      <c r="AC16" s="24">
        <v>-6.6579181326468735</v>
      </c>
      <c r="AD16" s="24">
        <v>3.3851225907949228E-2</v>
      </c>
      <c r="AE16" s="24">
        <v>-6.5482629363891307E-2</v>
      </c>
      <c r="AF16" s="24">
        <v>-6.7075529736827399E-2</v>
      </c>
      <c r="AG16" s="24">
        <v>-0.20220759617978401</v>
      </c>
      <c r="AH16" s="24">
        <v>-7.2497417480018506E-2</v>
      </c>
      <c r="AI16" s="24">
        <v>-0.20049311095234401</v>
      </c>
      <c r="AJ16" s="24">
        <v>-0.20320785364623101</v>
      </c>
      <c r="AK16" s="24">
        <v>-0.13516068955984939</v>
      </c>
      <c r="AL16" s="24">
        <v>6.6847259032634151E-2</v>
      </c>
      <c r="AM16" s="24">
        <v>-0.27576990936349099</v>
      </c>
      <c r="AN16" s="24">
        <v>-0.27979369218811301</v>
      </c>
      <c r="AO16" s="24">
        <v>-0.28403805725666798</v>
      </c>
      <c r="AP16" s="24">
        <v>-0.26157168996017099</v>
      </c>
      <c r="AQ16" s="24">
        <v>-0.26546705809290599</v>
      </c>
      <c r="AR16" s="24">
        <v>-0.252552615485715</v>
      </c>
      <c r="AS16" s="24">
        <v>-0.26986550372451062</v>
      </c>
      <c r="AT16" s="24">
        <v>1.0970885528229217E-2</v>
      </c>
      <c r="AU16" s="24">
        <v>-6.4917410906609101</v>
      </c>
      <c r="AV16" s="24">
        <v>-6.4493209301721199</v>
      </c>
      <c r="AW16" s="24">
        <v>-6.4117384760312701</v>
      </c>
      <c r="AX16" s="24">
        <v>-6.4509334989547673</v>
      </c>
      <c r="AY16" s="24">
        <v>3.2680828941483379E-2</v>
      </c>
      <c r="AZ16" s="24">
        <v>-5.75454358205182</v>
      </c>
      <c r="BA16" s="24">
        <v>-5.76688692021711</v>
      </c>
      <c r="BB16" s="24">
        <v>-5.70165857342643</v>
      </c>
      <c r="BC16" s="24">
        <v>-5.6573233740863103</v>
      </c>
      <c r="BD16" s="24">
        <v>-5.7201031124454182</v>
      </c>
      <c r="BE16" s="24">
        <v>4.3750334811259242E-2</v>
      </c>
      <c r="BF16" s="24">
        <v>-4.9049654763338797</v>
      </c>
      <c r="BG16" s="24">
        <v>-4.9591273501192097</v>
      </c>
      <c r="BH16" s="24">
        <v>-4.9247887204934502</v>
      </c>
      <c r="BI16" s="24">
        <v>-4.9230017243830897</v>
      </c>
      <c r="BJ16" s="24">
        <v>-4.9709446928528296</v>
      </c>
      <c r="BK16" s="24">
        <v>-4.9261685875622803</v>
      </c>
      <c r="BL16" s="24">
        <v>-4.9348327586241227</v>
      </c>
      <c r="BM16" s="24">
        <v>2.2738650848384546E-2</v>
      </c>
    </row>
    <row r="17" spans="1:181" s="45" customFormat="1" ht="13.5" customHeight="1" thickBot="1" x14ac:dyDescent="0.25">
      <c r="A17" s="36"/>
      <c r="B17" s="43" t="s">
        <v>124</v>
      </c>
      <c r="C17" s="172">
        <v>53.605304292754901</v>
      </c>
      <c r="D17" s="64">
        <v>51.683273647381398</v>
      </c>
      <c r="E17" s="64">
        <v>53.1220138395975</v>
      </c>
      <c r="F17" s="64">
        <v>51.072479923743998</v>
      </c>
      <c r="G17" s="64">
        <v>52.370767925869451</v>
      </c>
      <c r="H17" s="64">
        <v>1.0303701499306603</v>
      </c>
      <c r="I17" s="64">
        <v>52.6291371926837</v>
      </c>
      <c r="J17" s="64">
        <v>50.791450077995897</v>
      </c>
      <c r="K17" s="64">
        <v>49.6833930343956</v>
      </c>
      <c r="L17" s="64">
        <v>35.1075205898644</v>
      </c>
      <c r="M17" s="64">
        <v>36.084789727133398</v>
      </c>
      <c r="N17" s="64">
        <v>34.754049320958003</v>
      </c>
      <c r="O17" s="64">
        <v>43.175056657171837</v>
      </c>
      <c r="P17" s="64">
        <v>7.9164166747007281</v>
      </c>
      <c r="Q17" s="64">
        <v>30.397142802840101</v>
      </c>
      <c r="R17" s="64">
        <v>28.572000122113199</v>
      </c>
      <c r="S17" s="64">
        <v>27.853190402892</v>
      </c>
      <c r="T17" s="64">
        <v>26.011302230511301</v>
      </c>
      <c r="U17" s="64">
        <v>25.1551049547395</v>
      </c>
      <c r="V17" s="64">
        <v>24.936845852272199</v>
      </c>
      <c r="W17" s="64">
        <v>27.154264394228051</v>
      </c>
      <c r="X17" s="64">
        <v>1.9678532505899688</v>
      </c>
      <c r="Y17" s="64">
        <v>65.7453930154593</v>
      </c>
      <c r="Z17" s="64">
        <v>66.807710220599304</v>
      </c>
      <c r="AA17" s="64">
        <v>65.150895379340199</v>
      </c>
      <c r="AB17" s="64">
        <v>64.137731575006796</v>
      </c>
      <c r="AC17" s="64">
        <v>65.4604325476014</v>
      </c>
      <c r="AD17" s="64">
        <v>0.96717510279141217</v>
      </c>
      <c r="AE17" s="45">
        <v>2.5589427338509498</v>
      </c>
      <c r="AF17" s="45">
        <v>2.5600902197014901</v>
      </c>
      <c r="AG17" s="45">
        <v>2.9885826568824001</v>
      </c>
      <c r="AH17" s="45">
        <v>2.55543561167792</v>
      </c>
      <c r="AI17" s="45">
        <v>2.9822308626993599</v>
      </c>
      <c r="AJ17" s="45">
        <v>2.9884415982524901</v>
      </c>
      <c r="AK17" s="45">
        <v>2.7722872805107683</v>
      </c>
      <c r="AL17" s="45">
        <v>0.21414590863142988</v>
      </c>
      <c r="AM17" s="45">
        <v>3.1095651319684299</v>
      </c>
      <c r="AN17" s="45">
        <v>3.11971553175204</v>
      </c>
      <c r="AO17" s="45">
        <v>3.12340177874131</v>
      </c>
      <c r="AP17" s="45">
        <v>3.1080927320063401</v>
      </c>
      <c r="AQ17" s="45">
        <v>3.12304100296112</v>
      </c>
      <c r="AR17" s="45">
        <v>3.1271553107489298</v>
      </c>
      <c r="AS17" s="45">
        <v>3.1184952480296952</v>
      </c>
      <c r="AT17" s="45">
        <v>7.1784750315151422E-3</v>
      </c>
      <c r="AU17" s="64">
        <v>64.266690587494196</v>
      </c>
      <c r="AV17" s="64">
        <v>62.567596636258003</v>
      </c>
      <c r="AW17" s="64">
        <v>61.313640497949599</v>
      </c>
      <c r="AX17" s="64">
        <v>62.715975907233933</v>
      </c>
      <c r="AY17" s="64">
        <v>1.2101345693437979</v>
      </c>
      <c r="AZ17" s="64">
        <v>49.980723772929302</v>
      </c>
      <c r="BA17" s="64">
        <v>50.3964271236052</v>
      </c>
      <c r="BB17" s="64">
        <v>48.546397772109501</v>
      </c>
      <c r="BC17" s="64">
        <v>47.4092659201891</v>
      </c>
      <c r="BD17" s="64">
        <v>49.083203647208279</v>
      </c>
      <c r="BE17" s="64">
        <v>1.1853613728008221</v>
      </c>
      <c r="BF17" s="64">
        <v>37.4123131914141</v>
      </c>
      <c r="BG17" s="64">
        <v>37.005727805069299</v>
      </c>
      <c r="BH17" s="64">
        <v>36.074403951389201</v>
      </c>
      <c r="BI17" s="64">
        <v>37.473436433489198</v>
      </c>
      <c r="BJ17" s="64">
        <v>37.039697572469997</v>
      </c>
      <c r="BK17" s="64">
        <v>35.9457429614829</v>
      </c>
      <c r="BL17" s="64">
        <v>36.825220319219113</v>
      </c>
      <c r="BM17" s="64">
        <v>0.60286140709170455</v>
      </c>
      <c r="BO17" s="64"/>
      <c r="BP17" s="64"/>
      <c r="BQ17" s="64"/>
      <c r="BR17" s="64"/>
      <c r="BS17" s="64"/>
      <c r="BT17" s="64"/>
      <c r="BU17" s="64"/>
      <c r="BV17" s="64"/>
      <c r="BW17" s="64"/>
      <c r="CB17" s="64"/>
      <c r="CC17" s="64"/>
      <c r="CD17" s="64"/>
      <c r="CE17" s="64"/>
      <c r="CJ17" s="64"/>
      <c r="CK17" s="64"/>
      <c r="CP17" s="64"/>
      <c r="CQ17" s="64"/>
      <c r="CR17" s="64"/>
      <c r="CS17" s="64"/>
      <c r="CT17" s="64"/>
      <c r="CU17" s="64"/>
      <c r="CV17" s="64"/>
      <c r="CW17" s="64"/>
      <c r="DG17" s="64"/>
      <c r="DH17" s="64"/>
      <c r="DM17" s="64"/>
      <c r="DO17" s="64"/>
      <c r="DP17" s="64"/>
      <c r="DQ17" s="64"/>
      <c r="DR17" s="64"/>
      <c r="DU17" s="64"/>
      <c r="DX17" s="64"/>
      <c r="DY17" s="64"/>
      <c r="DZ17" s="64"/>
      <c r="EB17" s="64"/>
      <c r="EC17" s="64"/>
      <c r="ED17" s="64"/>
      <c r="EH17" s="64"/>
      <c r="EI17" s="64"/>
      <c r="EL17" s="64"/>
      <c r="EN17" s="64"/>
      <c r="EO17" s="64"/>
    </row>
    <row r="18" spans="1:181" s="40" customFormat="1" ht="13.5" customHeight="1" x14ac:dyDescent="0.2">
      <c r="A18" s="35" t="s">
        <v>2</v>
      </c>
      <c r="B18" s="49" t="s">
        <v>122</v>
      </c>
      <c r="C18" s="46">
        <v>2.4532239044024302</v>
      </c>
      <c r="D18" s="40">
        <v>2.4581567767375598</v>
      </c>
      <c r="E18" s="40">
        <v>2.4537836300059799</v>
      </c>
      <c r="F18" s="40">
        <v>2.4583245206481701</v>
      </c>
      <c r="G18" s="40">
        <v>2.4558722079485351</v>
      </c>
      <c r="H18" s="40">
        <v>2.377433575466248E-3</v>
      </c>
      <c r="I18" s="40">
        <v>2.4330664469746299</v>
      </c>
      <c r="J18" s="40">
        <v>2.43789360782332</v>
      </c>
      <c r="K18" s="40">
        <v>2.4409337976286101</v>
      </c>
      <c r="L18" s="40">
        <v>2.3552668252080502</v>
      </c>
      <c r="M18" s="40">
        <v>2.3703036838257998</v>
      </c>
      <c r="N18" s="40">
        <v>2.3663292236940401</v>
      </c>
      <c r="O18" s="40">
        <v>2.4006322641924078</v>
      </c>
      <c r="P18" s="40">
        <v>3.7011579197080952E-2</v>
      </c>
      <c r="Q18" s="40">
        <v>2.4017287560114902</v>
      </c>
      <c r="R18" s="40">
        <v>2.4031511824840401</v>
      </c>
      <c r="S18" s="40">
        <v>2.4166869800540098</v>
      </c>
      <c r="T18" s="40">
        <v>2.37325139635775</v>
      </c>
      <c r="U18" s="40">
        <v>2.39249752741082</v>
      </c>
      <c r="V18" s="40">
        <v>2.4087265098350001</v>
      </c>
      <c r="W18" s="40">
        <v>2.3993403920255183</v>
      </c>
      <c r="X18" s="40">
        <v>1.3764024492009671E-2</v>
      </c>
      <c r="Y18" s="40">
        <v>2.4368971779186999</v>
      </c>
      <c r="Z18" s="40">
        <v>2.4355443084944701</v>
      </c>
      <c r="AA18" s="40">
        <v>2.4386150589405702</v>
      </c>
      <c r="AB18" s="40">
        <v>2.4394666946811401</v>
      </c>
      <c r="AC18" s="40">
        <v>2.4376308100087201</v>
      </c>
      <c r="AD18" s="40">
        <v>1.5191217119399575E-3</v>
      </c>
      <c r="AE18" s="40">
        <v>2.2927408885468301</v>
      </c>
      <c r="AF18" s="40">
        <v>2.2930492893525098</v>
      </c>
      <c r="AG18" s="40">
        <v>2.2997814569012802</v>
      </c>
      <c r="AH18" s="40">
        <v>2.2950012642111202</v>
      </c>
      <c r="AI18" s="40">
        <v>2.2981719801227198</v>
      </c>
      <c r="AJ18" s="40">
        <v>2.29973849390338</v>
      </c>
      <c r="AK18" s="40">
        <v>2.2964138955063067</v>
      </c>
      <c r="AL18" s="40">
        <v>2.9521564897511386E-3</v>
      </c>
      <c r="AM18" s="40">
        <v>2.2827280201928399</v>
      </c>
      <c r="AN18" s="40">
        <v>2.28296022956971</v>
      </c>
      <c r="AO18" s="40">
        <v>2.2844866539501698</v>
      </c>
      <c r="AP18" s="40">
        <v>2.2791375918348402</v>
      </c>
      <c r="AQ18" s="40">
        <v>2.2796482533006102</v>
      </c>
      <c r="AR18" s="40">
        <v>2.2779747001394699</v>
      </c>
      <c r="AS18" s="40">
        <v>2.2811559081646067</v>
      </c>
      <c r="AT18" s="40">
        <v>2.3554082429381282E-3</v>
      </c>
      <c r="AU18" s="40">
        <v>2.3943100392070602</v>
      </c>
      <c r="AV18" s="40">
        <v>2.39699913143758</v>
      </c>
      <c r="AW18" s="40">
        <v>2.39941665722466</v>
      </c>
      <c r="AX18" s="40">
        <v>2.3969086092897665</v>
      </c>
      <c r="AY18" s="40">
        <v>2.0857504786610695E-3</v>
      </c>
      <c r="AZ18" s="40">
        <v>2.5751927522209601</v>
      </c>
      <c r="BA18" s="40">
        <v>2.5712659941793898</v>
      </c>
      <c r="BB18" s="40">
        <v>2.5763323031758301</v>
      </c>
      <c r="BC18" s="40">
        <v>2.5792360501324398</v>
      </c>
      <c r="BD18" s="40">
        <v>2.5755067749271552</v>
      </c>
      <c r="BE18" s="40">
        <v>2.8579635256916081E-3</v>
      </c>
      <c r="BF18" s="40">
        <v>2.6241517191608899</v>
      </c>
      <c r="BG18" s="40">
        <v>2.6368216972187999</v>
      </c>
      <c r="BH18" s="40">
        <v>2.6405589714328301</v>
      </c>
      <c r="BI18" s="40">
        <v>2.6216551377439599</v>
      </c>
      <c r="BJ18" s="40">
        <v>2.6317299861311101</v>
      </c>
      <c r="BK18" s="40">
        <v>2.6369885975468099</v>
      </c>
      <c r="BL18" s="40">
        <v>2.6319843515390668</v>
      </c>
      <c r="BM18" s="40">
        <v>6.9531046663969419E-3</v>
      </c>
    </row>
    <row r="19" spans="1:181" s="24" customFormat="1" ht="13.5" customHeight="1" x14ac:dyDescent="0.2">
      <c r="A19" s="35" t="s">
        <v>100</v>
      </c>
      <c r="B19" s="50" t="s">
        <v>121</v>
      </c>
      <c r="C19" s="47">
        <v>0.74773859129329501</v>
      </c>
      <c r="D19" s="24">
        <v>0.76284667579613996</v>
      </c>
      <c r="E19" s="24">
        <v>0.74735944166701196</v>
      </c>
      <c r="F19" s="24">
        <v>0.76285220966570899</v>
      </c>
      <c r="G19" s="24">
        <v>0.75519922960553887</v>
      </c>
      <c r="H19" s="24">
        <v>7.6513877170532535E-3</v>
      </c>
      <c r="I19" s="24">
        <v>0.75115344749658297</v>
      </c>
      <c r="J19" s="24">
        <v>0.76559612641202301</v>
      </c>
      <c r="K19" s="24">
        <v>0.77665153256832498</v>
      </c>
      <c r="L19" s="24">
        <v>0.86319675270143004</v>
      </c>
      <c r="M19" s="24">
        <v>0.85452160634008101</v>
      </c>
      <c r="N19" s="24">
        <v>0.86939442545123002</v>
      </c>
      <c r="O19" s="24">
        <v>0.81341898182827865</v>
      </c>
      <c r="P19" s="24">
        <v>4.9693007714874254E-2</v>
      </c>
      <c r="Q19" s="24">
        <v>0.89228595090791896</v>
      </c>
      <c r="R19" s="24">
        <v>0.93021803726416197</v>
      </c>
      <c r="S19" s="24">
        <v>0.93952906621350696</v>
      </c>
      <c r="T19" s="24">
        <v>0.95027232353589497</v>
      </c>
      <c r="U19" s="24">
        <v>0.97439780357712402</v>
      </c>
      <c r="V19" s="24">
        <v>0.98843204766558701</v>
      </c>
      <c r="W19" s="24">
        <v>0.94585587152736572</v>
      </c>
      <c r="X19" s="24">
        <v>3.1094437951521798E-2</v>
      </c>
      <c r="Y19" s="24">
        <v>0.7036869891659</v>
      </c>
      <c r="Z19" s="24">
        <v>0.69747188845169905</v>
      </c>
      <c r="AA19" s="24">
        <v>0.70572459593758996</v>
      </c>
      <c r="AB19" s="24">
        <v>0.71198689276184102</v>
      </c>
      <c r="AC19" s="24">
        <v>0.70471759157925751</v>
      </c>
      <c r="AD19" s="24">
        <v>5.1821605679470044E-3</v>
      </c>
      <c r="AE19" s="24">
        <v>0.35365941243910298</v>
      </c>
      <c r="AF19" s="24">
        <v>0.35359223712966797</v>
      </c>
      <c r="AG19" s="24">
        <v>0.360759732935653</v>
      </c>
      <c r="AH19" s="24">
        <v>0.35243169335147601</v>
      </c>
      <c r="AI19" s="24">
        <v>0.36173532141947301</v>
      </c>
      <c r="AJ19" s="24">
        <v>0.36091218391562502</v>
      </c>
      <c r="AK19" s="24">
        <v>0.35718176353183301</v>
      </c>
      <c r="AL19" s="24">
        <v>3.9855491980651057E-3</v>
      </c>
      <c r="AM19" s="24">
        <v>0.37806548183149802</v>
      </c>
      <c r="AN19" s="24">
        <v>0.37841597358443602</v>
      </c>
      <c r="AO19" s="24">
        <v>0.37788717427796598</v>
      </c>
      <c r="AP19" s="24">
        <v>0.37875907264255798</v>
      </c>
      <c r="AQ19" s="24">
        <v>0.37859039899924601</v>
      </c>
      <c r="AR19" s="24">
        <v>0.38002435221695402</v>
      </c>
      <c r="AS19" s="24">
        <v>0.37862374225877637</v>
      </c>
      <c r="AT19" s="24">
        <v>6.926385851382911E-4</v>
      </c>
      <c r="AU19" s="24">
        <v>0.701853037255465</v>
      </c>
      <c r="AV19" s="24">
        <v>0.71352942886999104</v>
      </c>
      <c r="AW19" s="24">
        <v>0.72160767263159897</v>
      </c>
      <c r="AX19" s="24">
        <v>0.71233004625235175</v>
      </c>
      <c r="AY19" s="24">
        <v>8.1092660460579547E-3</v>
      </c>
      <c r="AZ19" s="24">
        <v>0.76420099067508196</v>
      </c>
      <c r="BA19" s="24">
        <v>0.76056763267932703</v>
      </c>
      <c r="BB19" s="24">
        <v>0.77649585273390398</v>
      </c>
      <c r="BC19" s="24">
        <v>0.78618661097318299</v>
      </c>
      <c r="BD19" s="24">
        <v>0.77186277176537399</v>
      </c>
      <c r="BE19" s="24">
        <v>1.0160227179556853E-2</v>
      </c>
      <c r="BF19" s="24">
        <v>0.84415016935266796</v>
      </c>
      <c r="BG19" s="24">
        <v>0.88442264358733402</v>
      </c>
      <c r="BH19" s="24">
        <v>0.89809017095360999</v>
      </c>
      <c r="BI19" s="24">
        <v>0.84507101493504</v>
      </c>
      <c r="BJ19" s="24">
        <v>0.88559854122512005</v>
      </c>
      <c r="BK19" s="24">
        <v>0.90064656597072801</v>
      </c>
      <c r="BL19" s="24">
        <v>0.87632985100408334</v>
      </c>
      <c r="BM19" s="24">
        <v>2.3197926648954471E-2</v>
      </c>
    </row>
    <row r="20" spans="1:181" s="24" customFormat="1" ht="13.5" customHeight="1" x14ac:dyDescent="0.2">
      <c r="A20" s="35" t="s">
        <v>101</v>
      </c>
      <c r="B20" s="50" t="s">
        <v>123</v>
      </c>
      <c r="C20" s="47">
        <v>5.9174075307371901</v>
      </c>
      <c r="D20" s="24">
        <v>5.8542604506288702</v>
      </c>
      <c r="E20" s="24">
        <v>5.8604249709212004</v>
      </c>
      <c r="F20" s="24">
        <v>5.7853390842532804</v>
      </c>
      <c r="G20" s="24">
        <v>5.8543580091351357</v>
      </c>
      <c r="H20" s="24">
        <v>4.6839277612573248E-2</v>
      </c>
      <c r="I20" s="24">
        <v>5.8238432688248301</v>
      </c>
      <c r="J20" s="24">
        <v>5.7636988448772097</v>
      </c>
      <c r="K20" s="24">
        <v>5.73658224581244</v>
      </c>
      <c r="L20" s="24">
        <v>3.65864358028765</v>
      </c>
      <c r="M20" s="24">
        <v>4.0308717645296097</v>
      </c>
      <c r="N20" s="24">
        <v>3.8545635539790202</v>
      </c>
      <c r="O20" s="24">
        <v>4.8113672097184592</v>
      </c>
      <c r="P20" s="24">
        <v>0.96966354285452483</v>
      </c>
      <c r="Q20" s="24">
        <v>3.61308727313713</v>
      </c>
      <c r="R20" s="24">
        <v>3.3673285382290099</v>
      </c>
      <c r="S20" s="24">
        <v>3.5444548816911299</v>
      </c>
      <c r="T20" s="24">
        <v>3.1203877500309201</v>
      </c>
      <c r="U20" s="24">
        <v>3.26317075129149</v>
      </c>
      <c r="V20" s="24">
        <v>3.4003964778435898</v>
      </c>
      <c r="W20" s="24">
        <v>3.3848042787038781</v>
      </c>
      <c r="X20" s="24">
        <v>0.16475273107852667</v>
      </c>
      <c r="Y20" s="24">
        <v>6.6781524171956503</v>
      </c>
      <c r="Z20" s="24">
        <v>6.6998904615030099</v>
      </c>
      <c r="AA20" s="24">
        <v>6.6422694036711301</v>
      </c>
      <c r="AB20" s="24">
        <v>6.6113602482177196</v>
      </c>
      <c r="AC20" s="24">
        <v>6.657918132646877</v>
      </c>
      <c r="AD20" s="24">
        <v>3.3851225907946279E-2</v>
      </c>
      <c r="AE20" s="24">
        <v>6.5482629363896205E-2</v>
      </c>
      <c r="AF20" s="24">
        <v>6.7075529736818698E-2</v>
      </c>
      <c r="AG20" s="24">
        <v>0.20220759617981099</v>
      </c>
      <c r="AH20" s="24">
        <v>7.2497417479980203E-2</v>
      </c>
      <c r="AI20" s="24">
        <v>0.20049311095238101</v>
      </c>
      <c r="AJ20" s="24">
        <v>0.20320785364624999</v>
      </c>
      <c r="AK20" s="24">
        <v>0.13516068955985616</v>
      </c>
      <c r="AL20" s="24">
        <v>6.6847259032654663E-2</v>
      </c>
      <c r="AM20" s="24">
        <v>0.275769909363484</v>
      </c>
      <c r="AN20" s="24">
        <v>0.27979369218810302</v>
      </c>
      <c r="AO20" s="24">
        <v>0.28403805725668801</v>
      </c>
      <c r="AP20" s="24">
        <v>0.26157168996015001</v>
      </c>
      <c r="AQ20" s="24">
        <v>0.26546705809288301</v>
      </c>
      <c r="AR20" s="24">
        <v>0.25255261548569302</v>
      </c>
      <c r="AS20" s="24">
        <v>0.26986550372450019</v>
      </c>
      <c r="AT20" s="24">
        <v>1.0970885528241358E-2</v>
      </c>
      <c r="AU20" s="24">
        <v>6.4917410906609501</v>
      </c>
      <c r="AV20" s="24">
        <v>6.4493209301721297</v>
      </c>
      <c r="AW20" s="24">
        <v>6.4117384760312701</v>
      </c>
      <c r="AX20" s="24">
        <v>6.4509334989547833</v>
      </c>
      <c r="AY20" s="24">
        <v>3.2680828941499852E-2</v>
      </c>
      <c r="AZ20" s="24">
        <v>5.7545435820518396</v>
      </c>
      <c r="BA20" s="24">
        <v>5.7668869202171402</v>
      </c>
      <c r="BB20" s="24">
        <v>5.7016585734264398</v>
      </c>
      <c r="BC20" s="24">
        <v>5.6573233740863396</v>
      </c>
      <c r="BD20" s="24">
        <v>5.7201031124454396</v>
      </c>
      <c r="BE20" s="24">
        <v>4.3750334811259617E-2</v>
      </c>
      <c r="BF20" s="24">
        <v>4.9049654763339001</v>
      </c>
      <c r="BG20" s="24">
        <v>4.9591273501192301</v>
      </c>
      <c r="BH20" s="24">
        <v>4.9247887204934697</v>
      </c>
      <c r="BI20" s="24">
        <v>4.9230017243831101</v>
      </c>
      <c r="BJ20" s="24">
        <v>4.9709446928528402</v>
      </c>
      <c r="BK20" s="24">
        <v>4.92616858756229</v>
      </c>
      <c r="BL20" s="24">
        <v>4.9348327586241405</v>
      </c>
      <c r="BM20" s="24">
        <v>2.27386508483827E-2</v>
      </c>
    </row>
    <row r="21" spans="1:181" s="42" customFormat="1" ht="13.5" customHeight="1" thickBot="1" x14ac:dyDescent="0.25">
      <c r="A21" s="36"/>
      <c r="B21" s="51" t="s">
        <v>124</v>
      </c>
      <c r="C21" s="173">
        <v>53.6053042927552</v>
      </c>
      <c r="D21" s="65">
        <v>51.683273647381803</v>
      </c>
      <c r="E21" s="65">
        <v>53.122013839597599</v>
      </c>
      <c r="F21" s="65">
        <v>51.072479923743998</v>
      </c>
      <c r="G21" s="65">
        <v>52.37076792586965</v>
      </c>
      <c r="H21" s="65">
        <v>1.0303701499307005</v>
      </c>
      <c r="I21" s="65">
        <v>52.629137192683899</v>
      </c>
      <c r="J21" s="65">
        <v>50.791450077996103</v>
      </c>
      <c r="K21" s="65">
        <v>49.683393034395898</v>
      </c>
      <c r="L21" s="65">
        <v>34.372839301939699</v>
      </c>
      <c r="M21" s="65">
        <v>36.077938811218303</v>
      </c>
      <c r="N21" s="65">
        <v>34.703716312523099</v>
      </c>
      <c r="O21" s="65">
        <v>43.043079121792836</v>
      </c>
      <c r="P21" s="65">
        <v>8.0545508959813557</v>
      </c>
      <c r="Q21" s="65">
        <v>30.379813455629801</v>
      </c>
      <c r="R21" s="65">
        <v>27.8504603361039</v>
      </c>
      <c r="S21" s="65">
        <v>27.825022662160102</v>
      </c>
      <c r="T21" s="65">
        <v>25.680530449431899</v>
      </c>
      <c r="U21" s="65">
        <v>25.113743413424501</v>
      </c>
      <c r="V21" s="65">
        <v>24.9144157114089</v>
      </c>
      <c r="W21" s="65">
        <v>26.960664338026518</v>
      </c>
      <c r="X21" s="65">
        <v>1.9350463403364311</v>
      </c>
      <c r="Y21" s="65">
        <v>65.745393015459598</v>
      </c>
      <c r="Z21" s="65">
        <v>66.807710220599006</v>
      </c>
      <c r="AA21" s="65">
        <v>65.150895379340298</v>
      </c>
      <c r="AB21" s="65">
        <v>64.137731575006896</v>
      </c>
      <c r="AC21" s="65">
        <v>65.460432547601457</v>
      </c>
      <c r="AD21" s="65">
        <v>0.96717510279128815</v>
      </c>
      <c r="AE21" s="42">
        <v>2.5589427338509498</v>
      </c>
      <c r="AF21" s="42">
        <v>2.5600902197014901</v>
      </c>
      <c r="AG21" s="42">
        <v>2.9885826568824099</v>
      </c>
      <c r="AH21" s="42">
        <v>2.5554356116779098</v>
      </c>
      <c r="AI21" s="42">
        <v>2.9822308626993701</v>
      </c>
      <c r="AJ21" s="42">
        <v>2.9884415982524999</v>
      </c>
      <c r="AK21" s="42">
        <v>2.772287280510771</v>
      </c>
      <c r="AL21" s="42">
        <v>0.21414590863143657</v>
      </c>
      <c r="AM21" s="42">
        <v>3.1095651319684201</v>
      </c>
      <c r="AN21" s="42">
        <v>3.1197155317520302</v>
      </c>
      <c r="AO21" s="42">
        <v>3.1234017787413202</v>
      </c>
      <c r="AP21" s="42">
        <v>3.1080927320063299</v>
      </c>
      <c r="AQ21" s="42">
        <v>3.1230410029611102</v>
      </c>
      <c r="AR21" s="42">
        <v>3.1271553107489201</v>
      </c>
      <c r="AS21" s="42">
        <v>3.1184952480296886</v>
      </c>
      <c r="AT21" s="42">
        <v>7.1784750315175266E-3</v>
      </c>
      <c r="AU21" s="65">
        <v>64.266690587494494</v>
      </c>
      <c r="AV21" s="65">
        <v>62.567596636258102</v>
      </c>
      <c r="AW21" s="65">
        <v>61.313640497949599</v>
      </c>
      <c r="AX21" s="65">
        <v>62.715975907234061</v>
      </c>
      <c r="AY21" s="65">
        <v>1.2101345693439214</v>
      </c>
      <c r="AZ21" s="65">
        <v>49.980723772929501</v>
      </c>
      <c r="BA21" s="65">
        <v>50.396427123605399</v>
      </c>
      <c r="BB21" s="65">
        <v>48.5463977721096</v>
      </c>
      <c r="BC21" s="65">
        <v>47.409265920189299</v>
      </c>
      <c r="BD21" s="65">
        <v>49.08320364720845</v>
      </c>
      <c r="BE21" s="65">
        <v>1.1853613728008332</v>
      </c>
      <c r="BF21" s="65">
        <v>37.412313191414199</v>
      </c>
      <c r="BG21" s="65">
        <v>37.005727805069398</v>
      </c>
      <c r="BH21" s="65">
        <v>36.0744039513893</v>
      </c>
      <c r="BI21" s="65">
        <v>37.473436433489397</v>
      </c>
      <c r="BJ21" s="65">
        <v>37.039697572470097</v>
      </c>
      <c r="BK21" s="65">
        <v>35.945742961482999</v>
      </c>
      <c r="BL21" s="65">
        <v>36.825220319219234</v>
      </c>
      <c r="BM21" s="65">
        <v>0.60286140709172242</v>
      </c>
      <c r="BO21" s="65"/>
      <c r="BP21" s="65"/>
      <c r="BQ21" s="65"/>
      <c r="BR21" s="65"/>
      <c r="BS21" s="65"/>
      <c r="BT21" s="65"/>
      <c r="BU21" s="65"/>
      <c r="BV21" s="65"/>
      <c r="BW21" s="65"/>
      <c r="CB21" s="65"/>
      <c r="CC21" s="65"/>
      <c r="CD21" s="65"/>
      <c r="CE21" s="65"/>
      <c r="CJ21" s="65"/>
      <c r="CK21" s="65"/>
      <c r="CP21" s="65"/>
      <c r="CQ21" s="65"/>
      <c r="CR21" s="65"/>
      <c r="CS21" s="65"/>
      <c r="CT21" s="65"/>
      <c r="CU21" s="65"/>
      <c r="CV21" s="65"/>
      <c r="CW21" s="65"/>
      <c r="DG21" s="65"/>
      <c r="DH21" s="65"/>
      <c r="DX21" s="65"/>
      <c r="DY21" s="65"/>
      <c r="DZ21" s="65"/>
      <c r="EB21" s="65"/>
      <c r="EC21" s="65"/>
      <c r="ED21" s="65"/>
      <c r="EH21" s="65"/>
      <c r="EI21" s="65"/>
      <c r="EL21" s="65"/>
      <c r="EN21" s="65"/>
      <c r="EO21" s="65"/>
    </row>
    <row r="22" spans="1:181" s="62" customFormat="1" ht="13.5" customHeight="1" x14ac:dyDescent="0.2">
      <c r="A22" s="34" t="s">
        <v>42</v>
      </c>
      <c r="B22" s="39" t="s">
        <v>122</v>
      </c>
      <c r="C22" s="61">
        <v>191.912621861963</v>
      </c>
      <c r="D22" s="62">
        <v>191.77139144277001</v>
      </c>
      <c r="E22" s="62">
        <v>191.83575838351601</v>
      </c>
      <c r="F22" s="62">
        <v>191.720427320239</v>
      </c>
      <c r="G22" s="62">
        <v>191.81004975212198</v>
      </c>
      <c r="H22" s="62">
        <v>7.1952443711047059E-2</v>
      </c>
      <c r="I22" s="62">
        <v>194.74397627873901</v>
      </c>
      <c r="J22" s="62">
        <v>194.618054497316</v>
      </c>
      <c r="K22" s="62">
        <v>194.58357973935699</v>
      </c>
      <c r="L22" s="62">
        <v>199.193825532207</v>
      </c>
      <c r="M22" s="62">
        <v>198.581095775986</v>
      </c>
      <c r="N22" s="62">
        <v>198.85223133635901</v>
      </c>
      <c r="O22" s="62">
        <v>196.76212719332736</v>
      </c>
      <c r="P22" s="62">
        <v>2.1215713003087773</v>
      </c>
      <c r="Q22" s="62">
        <v>195.04145219923799</v>
      </c>
      <c r="R22" s="62">
        <v>195.03878539930901</v>
      </c>
      <c r="S22" s="62">
        <v>194.64995493959501</v>
      </c>
      <c r="T22" s="62">
        <v>198.06426539406999</v>
      </c>
      <c r="U22" s="62">
        <v>197.26863667069901</v>
      </c>
      <c r="V22" s="62">
        <v>196.77915790911101</v>
      </c>
      <c r="W22" s="62">
        <v>196.14037541867035</v>
      </c>
      <c r="X22" s="62">
        <v>1.2925978478615174</v>
      </c>
      <c r="Y22" s="62">
        <v>192.49631614064799</v>
      </c>
      <c r="Z22" s="62">
        <v>192.46728624643401</v>
      </c>
      <c r="AA22" s="62">
        <v>192.33729423665801</v>
      </c>
      <c r="AB22" s="62">
        <v>192.38455982152701</v>
      </c>
      <c r="AC22" s="62">
        <v>192.42136411131676</v>
      </c>
      <c r="AD22" s="62">
        <v>6.3539257090918108E-2</v>
      </c>
      <c r="AE22" s="62">
        <v>204.27475819686899</v>
      </c>
      <c r="AF22" s="62">
        <v>204.239388269171</v>
      </c>
      <c r="AG22" s="62">
        <v>203.665363200314</v>
      </c>
      <c r="AH22" s="62">
        <v>203.98988578204199</v>
      </c>
      <c r="AI22" s="62">
        <v>203.86451081079801</v>
      </c>
      <c r="AJ22" s="62">
        <v>203.67654846584401</v>
      </c>
      <c r="AK22" s="62">
        <v>203.951742454173</v>
      </c>
      <c r="AL22" s="62">
        <v>0.24286085393196546</v>
      </c>
      <c r="AM22" s="62">
        <v>206.23166505923999</v>
      </c>
      <c r="AN22" s="62">
        <v>206.21464123371101</v>
      </c>
      <c r="AO22" s="62">
        <v>206.01963034712901</v>
      </c>
      <c r="AP22" s="62">
        <v>206.67572547891899</v>
      </c>
      <c r="AQ22" s="62">
        <v>206.61164909561001</v>
      </c>
      <c r="AR22" s="62">
        <v>206.78817719046401</v>
      </c>
      <c r="AS22" s="62">
        <v>206.42358140084548</v>
      </c>
      <c r="AT22" s="62">
        <v>0.28152575759753895</v>
      </c>
      <c r="AU22" s="62">
        <v>198.219199872833</v>
      </c>
      <c r="AV22" s="62">
        <v>198.21672986780601</v>
      </c>
      <c r="AW22" s="62">
        <v>198.15798918508801</v>
      </c>
      <c r="AX22" s="62">
        <v>198.19797297524235</v>
      </c>
      <c r="AY22" s="62">
        <v>2.8290785750103242E-2</v>
      </c>
      <c r="AZ22" s="62">
        <v>177.149188295286</v>
      </c>
      <c r="BA22" s="62">
        <v>177.449540201893</v>
      </c>
      <c r="BB22" s="62">
        <v>177.32786906561</v>
      </c>
      <c r="BC22" s="62">
        <v>177.27845944952699</v>
      </c>
      <c r="BD22" s="62">
        <v>177.30126425307898</v>
      </c>
      <c r="BE22" s="62">
        <v>0.10763448454167399</v>
      </c>
      <c r="BF22" s="62">
        <v>173.97034764641</v>
      </c>
      <c r="BG22" s="62">
        <v>173.58643450100601</v>
      </c>
      <c r="BH22" s="62">
        <v>173.58551948153999</v>
      </c>
      <c r="BI22" s="62">
        <v>174.442122099085</v>
      </c>
      <c r="BJ22" s="62">
        <v>174.32815034044501</v>
      </c>
      <c r="BK22" s="62">
        <v>174.20378219697901</v>
      </c>
      <c r="BL22" s="62">
        <v>174.01939271091086</v>
      </c>
      <c r="BM22" s="62">
        <v>0.33816541835683345</v>
      </c>
      <c r="BN22" s="40"/>
      <c r="BO22" s="40"/>
      <c r="BP22" s="40"/>
      <c r="BQ22" s="40"/>
      <c r="BR22" s="40"/>
      <c r="BS22" s="40"/>
      <c r="BT22" s="40"/>
      <c r="BU22" s="40"/>
      <c r="BV22" s="40"/>
      <c r="BW22" s="40"/>
      <c r="BX22" s="40"/>
      <c r="BY22" s="40"/>
      <c r="BZ22" s="40"/>
      <c r="CA22" s="40"/>
      <c r="CB22" s="40"/>
      <c r="CC22" s="40"/>
      <c r="CD22" s="40"/>
      <c r="CE22" s="40"/>
      <c r="CF22" s="40"/>
      <c r="CG22" s="40"/>
      <c r="CH22" s="40"/>
      <c r="CI22" s="40"/>
      <c r="CJ22" s="40"/>
      <c r="CK22" s="40"/>
      <c r="CL22" s="40"/>
      <c r="CM22" s="40"/>
      <c r="CN22" s="40"/>
      <c r="CO22" s="40"/>
      <c r="CP22" s="40"/>
      <c r="CQ22" s="40"/>
      <c r="CR22" s="40"/>
      <c r="CS22" s="40"/>
      <c r="CT22" s="40"/>
      <c r="CU22" s="40"/>
      <c r="CV22" s="40"/>
      <c r="CW22" s="40"/>
      <c r="CX22" s="40"/>
      <c r="CY22" s="40"/>
      <c r="CZ22" s="40"/>
      <c r="DA22" s="40"/>
      <c r="DB22" s="40"/>
      <c r="DC22" s="40"/>
      <c r="DD22" s="40"/>
      <c r="DE22" s="40"/>
      <c r="DF22" s="40"/>
      <c r="DG22" s="40"/>
      <c r="DH22" s="40"/>
      <c r="DI22" s="40"/>
      <c r="DJ22" s="40"/>
      <c r="DK22" s="40"/>
      <c r="DL22" s="40"/>
      <c r="DM22" s="40"/>
      <c r="DN22" s="40"/>
      <c r="DO22" s="40"/>
      <c r="DP22" s="40"/>
      <c r="DQ22" s="40"/>
      <c r="DR22" s="40"/>
      <c r="DS22" s="40"/>
      <c r="DT22" s="40"/>
      <c r="DU22" s="40"/>
      <c r="DV22" s="40"/>
      <c r="DW22" s="40"/>
      <c r="DX22" s="40"/>
      <c r="DY22" s="40"/>
      <c r="DZ22" s="40"/>
      <c r="EA22" s="40"/>
      <c r="EB22" s="40"/>
      <c r="EC22" s="40"/>
      <c r="ED22" s="40"/>
      <c r="EE22" s="40"/>
      <c r="EF22" s="40"/>
      <c r="EG22" s="40"/>
      <c r="EH22" s="40"/>
      <c r="EI22" s="40"/>
      <c r="EJ22" s="40"/>
      <c r="EK22" s="40"/>
      <c r="EL22" s="40"/>
      <c r="EM22" s="40"/>
      <c r="EN22" s="40"/>
      <c r="EO22" s="40"/>
      <c r="EP22" s="40"/>
      <c r="EQ22" s="40"/>
      <c r="ER22" s="40"/>
      <c r="ES22" s="40"/>
      <c r="ET22" s="40"/>
      <c r="EU22" s="40"/>
      <c r="EV22" s="40"/>
      <c r="EW22" s="40"/>
      <c r="EX22" s="40"/>
      <c r="EY22" s="40"/>
      <c r="EZ22" s="40"/>
      <c r="FA22" s="40"/>
      <c r="FB22" s="40"/>
      <c r="FC22" s="40"/>
      <c r="FD22" s="40"/>
      <c r="FE22" s="40"/>
      <c r="FF22" s="40"/>
      <c r="FG22" s="40"/>
      <c r="FH22" s="40"/>
      <c r="FI22" s="40"/>
      <c r="FJ22" s="40"/>
      <c r="FK22" s="40"/>
      <c r="FL22" s="40"/>
      <c r="FM22" s="40"/>
      <c r="FN22" s="40"/>
      <c r="FO22" s="40"/>
      <c r="FP22" s="40"/>
      <c r="FQ22" s="40"/>
      <c r="FR22" s="40"/>
      <c r="FS22" s="40"/>
      <c r="FT22" s="40"/>
      <c r="FU22" s="40"/>
      <c r="FV22" s="40"/>
      <c r="FW22" s="40"/>
      <c r="FX22" s="40"/>
      <c r="FY22" s="40"/>
    </row>
    <row r="23" spans="1:181" s="55" customFormat="1" ht="13.5" customHeight="1" x14ac:dyDescent="0.2">
      <c r="A23" s="35" t="s">
        <v>43</v>
      </c>
      <c r="B23" s="32" t="s">
        <v>121</v>
      </c>
      <c r="C23" s="23">
        <v>1.3328375936776999</v>
      </c>
      <c r="D23" s="24">
        <v>1.33376540567622</v>
      </c>
      <c r="E23" s="24">
        <v>1.33857366398818</v>
      </c>
      <c r="F23" s="24">
        <v>1.3401182649688901</v>
      </c>
      <c r="G23" s="24">
        <v>1.3363237320777475</v>
      </c>
      <c r="H23" s="24">
        <v>3.0886432452042747E-3</v>
      </c>
      <c r="I23" s="24">
        <v>1.34160741509207</v>
      </c>
      <c r="J23" s="24">
        <v>1.34261049832643</v>
      </c>
      <c r="K23" s="24">
        <v>1.34267919289025</v>
      </c>
      <c r="L23" s="24">
        <v>1.3744928937351399</v>
      </c>
      <c r="M23" s="24">
        <v>1.3689087695387501</v>
      </c>
      <c r="N23" s="24">
        <v>1.37279054985104</v>
      </c>
      <c r="O23" s="24">
        <v>1.3571815532389468</v>
      </c>
      <c r="P23" s="24">
        <v>1.4977976961297108E-2</v>
      </c>
      <c r="Q23" s="24">
        <v>1.4004695880507201</v>
      </c>
      <c r="R23" s="24">
        <v>1.41645428062609</v>
      </c>
      <c r="S23" s="24">
        <v>1.41117792483195</v>
      </c>
      <c r="T23" s="24">
        <v>1.4773136993061</v>
      </c>
      <c r="U23" s="24">
        <v>1.47715587720185</v>
      </c>
      <c r="V23" s="24">
        <v>1.4756926288613801</v>
      </c>
      <c r="W23" s="24">
        <v>1.4430439998130149</v>
      </c>
      <c r="X23" s="24">
        <v>3.4007366601759563E-2</v>
      </c>
      <c r="Y23" s="24">
        <v>1.30140226467378</v>
      </c>
      <c r="Z23" s="24">
        <v>1.30273656172573</v>
      </c>
      <c r="AA23" s="24">
        <v>1.3027562963111501</v>
      </c>
      <c r="AB23" s="24">
        <v>1.3030043993521501</v>
      </c>
      <c r="AC23" s="24">
        <v>1.3024748805157025</v>
      </c>
      <c r="AD23" s="24">
        <v>6.2820515122547361E-4</v>
      </c>
      <c r="AE23" s="24">
        <v>1.2867628186536799</v>
      </c>
      <c r="AF23" s="24">
        <v>1.28666273984874</v>
      </c>
      <c r="AG23" s="24">
        <v>1.28799144928666</v>
      </c>
      <c r="AH23" s="24">
        <v>1.28562786694458</v>
      </c>
      <c r="AI23" s="24">
        <v>1.28898180171341</v>
      </c>
      <c r="AJ23" s="24">
        <v>1.2881275693698799</v>
      </c>
      <c r="AK23" s="24">
        <v>1.2873590409694915</v>
      </c>
      <c r="AL23" s="24">
        <v>1.1151388866407603E-3</v>
      </c>
      <c r="AM23" s="24">
        <v>1.3005027775417799</v>
      </c>
      <c r="AN23" s="24">
        <v>1.30061034000858</v>
      </c>
      <c r="AO23" s="24">
        <v>1.30008294811053</v>
      </c>
      <c r="AP23" s="24">
        <v>1.30093205412336</v>
      </c>
      <c r="AQ23" s="24">
        <v>1.3005895411667301</v>
      </c>
      <c r="AR23" s="24">
        <v>1.3015238221501899</v>
      </c>
      <c r="AS23" s="24">
        <v>1.300706913850195</v>
      </c>
      <c r="AT23" s="24">
        <v>4.4199076981282445E-4</v>
      </c>
      <c r="AU23" s="24">
        <v>1.31149110421042</v>
      </c>
      <c r="AV23" s="24">
        <v>1.31114031301294</v>
      </c>
      <c r="AW23" s="24">
        <v>1.3109975199511601</v>
      </c>
      <c r="AX23" s="24">
        <v>1.3112096457248399</v>
      </c>
      <c r="AY23" s="24">
        <v>2.0738309791600235E-4</v>
      </c>
      <c r="AZ23" s="24">
        <v>1.33643992620165</v>
      </c>
      <c r="BA23" s="24">
        <v>1.3361503172517899</v>
      </c>
      <c r="BB23" s="24">
        <v>1.33717624601347</v>
      </c>
      <c r="BC23" s="24">
        <v>1.33802162892326</v>
      </c>
      <c r="BD23" s="24">
        <v>1.3369470295975425</v>
      </c>
      <c r="BE23" s="24">
        <v>7.2443224185626419E-4</v>
      </c>
      <c r="BF23" s="24">
        <v>1.4019007853716701</v>
      </c>
      <c r="BG23" s="24">
        <v>1.4055136102808701</v>
      </c>
      <c r="BH23" s="24">
        <v>1.40645683923433</v>
      </c>
      <c r="BI23" s="24">
        <v>1.3991721849749601</v>
      </c>
      <c r="BJ23" s="24">
        <v>1.4032162329295901</v>
      </c>
      <c r="BK23" s="24">
        <v>1.4049127652567699</v>
      </c>
      <c r="BL23" s="24">
        <v>1.4035287363413651</v>
      </c>
      <c r="BM23" s="24">
        <v>2.45480717832104E-3</v>
      </c>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row>
    <row r="24" spans="1:181" s="24" customFormat="1" ht="13.5" customHeight="1" x14ac:dyDescent="0.2">
      <c r="A24" s="35" t="s">
        <v>126</v>
      </c>
      <c r="B24" s="32" t="s">
        <v>123</v>
      </c>
      <c r="C24" s="23">
        <v>-9.21992115698059E-2</v>
      </c>
      <c r="D24" s="24">
        <v>-9.5172305000444393E-2</v>
      </c>
      <c r="E24" s="24">
        <v>-9.7322060002971597E-2</v>
      </c>
      <c r="F24" s="24">
        <v>-9.9351815221670206E-2</v>
      </c>
      <c r="G24" s="24">
        <v>-9.6011347948723028E-2</v>
      </c>
      <c r="H24" s="24">
        <v>2.6510877263541829E-3</v>
      </c>
      <c r="I24" s="24">
        <v>-9.6192396433301894E-2</v>
      </c>
      <c r="J24" s="24">
        <v>-0.10021424310646</v>
      </c>
      <c r="K24" s="24">
        <v>-0.103528603402518</v>
      </c>
      <c r="L24" s="24">
        <v>-2.64432411624697E-2</v>
      </c>
      <c r="M24" s="24">
        <v>-4.0817530996906999E-2</v>
      </c>
      <c r="N24" s="24">
        <v>-3.1802424950552903E-2</v>
      </c>
      <c r="O24" s="24">
        <v>-6.6499740008701583E-2</v>
      </c>
      <c r="P24" s="24">
        <v>3.3806954217301059E-2</v>
      </c>
      <c r="Q24" s="24">
        <v>-4.5813670278544204E-3</v>
      </c>
      <c r="R24" s="24">
        <v>6.8440560185664299E-3</v>
      </c>
      <c r="S24" s="24">
        <v>-2.0291186138539599E-2</v>
      </c>
      <c r="T24" s="24">
        <v>7.2852324605331698E-2</v>
      </c>
      <c r="U24" s="24">
        <v>4.4552134525194902E-2</v>
      </c>
      <c r="V24" s="24">
        <v>1.8367171913693799E-2</v>
      </c>
      <c r="W24" s="24">
        <v>1.9623855649398805E-2</v>
      </c>
      <c r="X24" s="24">
        <v>3.1087765260914314E-2</v>
      </c>
      <c r="Y24" s="24">
        <v>-6.5556224838661803E-2</v>
      </c>
      <c r="Z24" s="24">
        <v>-6.2589929435302505E-2</v>
      </c>
      <c r="AA24" s="24">
        <v>-6.4336904120045696E-2</v>
      </c>
      <c r="AB24" s="24">
        <v>-6.3834280397424004E-2</v>
      </c>
      <c r="AC24" s="24">
        <v>-6.4079334697858509E-2</v>
      </c>
      <c r="AD24" s="24">
        <v>1.0637112086392126E-3</v>
      </c>
      <c r="AE24" s="24">
        <v>-1.5958673717487201E-2</v>
      </c>
      <c r="AF24" s="24">
        <v>-1.6422597664878798E-2</v>
      </c>
      <c r="AG24" s="24">
        <v>-2.0479587543961401E-2</v>
      </c>
      <c r="AH24" s="24">
        <v>-1.82092516385951E-2</v>
      </c>
      <c r="AI24" s="24">
        <v>-1.9539466539763701E-2</v>
      </c>
      <c r="AJ24" s="24">
        <v>-2.0634336370397001E-2</v>
      </c>
      <c r="AK24" s="24">
        <v>-1.8540652245847198E-2</v>
      </c>
      <c r="AL24" s="24">
        <v>1.8440538671071654E-3</v>
      </c>
      <c r="AM24" s="24">
        <v>-3.0044179107477201E-2</v>
      </c>
      <c r="AN24" s="24">
        <v>-3.0284693277566901E-2</v>
      </c>
      <c r="AO24" s="24">
        <v>-3.1428476874591799E-2</v>
      </c>
      <c r="AP24" s="24">
        <v>-2.7530130362621402E-2</v>
      </c>
      <c r="AQ24" s="24">
        <v>-2.76670549872692E-2</v>
      </c>
      <c r="AR24" s="24">
        <v>-2.5829136728213201E-2</v>
      </c>
      <c r="AS24" s="24">
        <v>-2.8797278556289951E-2</v>
      </c>
      <c r="AT24" s="24">
        <v>1.9314633442083574E-3</v>
      </c>
      <c r="AU24" s="24">
        <v>-5.8206004201891003E-2</v>
      </c>
      <c r="AV24" s="24">
        <v>-5.7549543080930299E-2</v>
      </c>
      <c r="AW24" s="24">
        <v>-5.8644448535913302E-2</v>
      </c>
      <c r="AX24" s="24">
        <v>-5.8133331939578203E-2</v>
      </c>
      <c r="AY24" s="24">
        <v>4.499373527652708E-4</v>
      </c>
      <c r="AZ24" s="24">
        <v>-0.11045267894175401</v>
      </c>
      <c r="BA24" s="24">
        <v>-0.10475240921821601</v>
      </c>
      <c r="BB24" s="24">
        <v>-0.107710513046976</v>
      </c>
      <c r="BC24" s="24">
        <v>-0.109663148475781</v>
      </c>
      <c r="BD24" s="24">
        <v>-0.10814468742068176</v>
      </c>
      <c r="BE24" s="24">
        <v>2.1982156187975257E-3</v>
      </c>
      <c r="BF24" s="24">
        <v>-0.17801932205992499</v>
      </c>
      <c r="BG24" s="24">
        <v>-0.188644575626844</v>
      </c>
      <c r="BH24" s="24">
        <v>-0.190768031485513</v>
      </c>
      <c r="BI24" s="24">
        <v>-0.18030522411119199</v>
      </c>
      <c r="BJ24" s="24">
        <v>-0.18678634739452599</v>
      </c>
      <c r="BK24" s="24">
        <v>-0.19119612823753701</v>
      </c>
      <c r="BL24" s="24">
        <v>-0.18595327148592281</v>
      </c>
      <c r="BM24" s="24">
        <v>5.0572487062553713E-3</v>
      </c>
    </row>
    <row r="25" spans="1:181" s="42" customFormat="1" ht="13.5" customHeight="1" thickBot="1" x14ac:dyDescent="0.25">
      <c r="A25" s="36"/>
      <c r="B25" s="41" t="s">
        <v>124</v>
      </c>
      <c r="C25" s="171">
        <v>1.0309933247355401</v>
      </c>
      <c r="D25" s="42">
        <v>1.0349499418897099</v>
      </c>
      <c r="E25" s="42">
        <v>1.0315851755535399</v>
      </c>
      <c r="F25" s="42">
        <v>1.03752217996312</v>
      </c>
      <c r="G25" s="42">
        <v>1.0337626555354773</v>
      </c>
      <c r="H25" s="42">
        <v>2.643590596149882E-3</v>
      </c>
      <c r="I25" s="42">
        <v>1.04700845948833</v>
      </c>
      <c r="J25" s="42">
        <v>1.0520057135438701</v>
      </c>
      <c r="K25" s="42">
        <v>1.05505110459852</v>
      </c>
      <c r="L25" s="42">
        <v>1.1339978165209399</v>
      </c>
      <c r="M25" s="42">
        <v>1.1190048085279301</v>
      </c>
      <c r="N25" s="42">
        <v>1.1322901149804401</v>
      </c>
      <c r="O25" s="42">
        <v>1.0898930029433382</v>
      </c>
      <c r="P25" s="42">
        <v>3.889887650445023E-2</v>
      </c>
      <c r="Q25" s="42">
        <v>1.22624031918718</v>
      </c>
      <c r="R25" s="42">
        <v>1.2959354401772301</v>
      </c>
      <c r="S25" s="42">
        <v>1.2763383750825501</v>
      </c>
      <c r="T25" s="42">
        <v>1.51389224227763</v>
      </c>
      <c r="U25" s="42">
        <v>1.5255114350999699</v>
      </c>
      <c r="V25" s="42">
        <v>1.5149843767512301</v>
      </c>
      <c r="W25" s="42">
        <v>1.3921503647626317</v>
      </c>
      <c r="X25" s="42">
        <v>0.12773039719991922</v>
      </c>
      <c r="Y25" s="42">
        <v>0.98626913836447205</v>
      </c>
      <c r="Z25" s="42">
        <v>0.98455579693733697</v>
      </c>
      <c r="AA25" s="42">
        <v>0.98602999887404297</v>
      </c>
      <c r="AB25" s="42">
        <v>0.98619451222254795</v>
      </c>
      <c r="AC25" s="42">
        <v>0.98576236159960007</v>
      </c>
      <c r="AD25" s="42">
        <v>7.019624002077402E-4</v>
      </c>
      <c r="AE25" s="42">
        <v>0.95768340021906095</v>
      </c>
      <c r="AF25" s="42">
        <v>0.95750569476087499</v>
      </c>
      <c r="AG25" s="42">
        <v>0.962335455601803</v>
      </c>
      <c r="AH25" s="42">
        <v>0.95497312264799294</v>
      </c>
      <c r="AI25" s="42">
        <v>0.96251698303299504</v>
      </c>
      <c r="AJ25" s="42">
        <v>0.96255136310414402</v>
      </c>
      <c r="AK25" s="42">
        <v>0.95959433656114523</v>
      </c>
      <c r="AL25" s="42">
        <v>3.0046997153048679E-3</v>
      </c>
      <c r="AM25" s="42">
        <v>0.96843182084274704</v>
      </c>
      <c r="AN25" s="42">
        <v>0.96902069829762305</v>
      </c>
      <c r="AO25" s="42">
        <v>0.96891222667424004</v>
      </c>
      <c r="AP25" s="42">
        <v>0.96897748688685403</v>
      </c>
      <c r="AQ25" s="42">
        <v>0.96901188629649904</v>
      </c>
      <c r="AR25" s="42">
        <v>0.97031105414502405</v>
      </c>
      <c r="AS25" s="42">
        <v>0.96911086219049791</v>
      </c>
      <c r="AT25" s="42">
        <v>5.7398151462350537E-4</v>
      </c>
      <c r="AU25" s="42">
        <v>0.99250217195043799</v>
      </c>
      <c r="AV25" s="42">
        <v>0.99473651425791298</v>
      </c>
      <c r="AW25" s="42">
        <v>0.99531866274198</v>
      </c>
      <c r="AX25" s="42">
        <v>0.99418578298344373</v>
      </c>
      <c r="AY25" s="42">
        <v>1.2139834697444554E-3</v>
      </c>
      <c r="AZ25" s="42">
        <v>1.03575300597336</v>
      </c>
      <c r="BA25" s="42">
        <v>1.03423730612201</v>
      </c>
      <c r="BB25" s="42">
        <v>1.0392958023450301</v>
      </c>
      <c r="BC25" s="42">
        <v>1.0425233625705901</v>
      </c>
      <c r="BD25" s="42">
        <v>1.0379523692527475</v>
      </c>
      <c r="BE25" s="42">
        <v>3.2147194778582395E-3</v>
      </c>
      <c r="BF25" s="42">
        <v>1.1713672327757001</v>
      </c>
      <c r="BG25" s="42">
        <v>1.1904425227939299</v>
      </c>
      <c r="BH25" s="42">
        <v>1.19510364239485</v>
      </c>
      <c r="BI25" s="42">
        <v>1.17405511990337</v>
      </c>
      <c r="BJ25" s="42">
        <v>1.18953040231546</v>
      </c>
      <c r="BK25" s="42">
        <v>1.1992881781179201</v>
      </c>
      <c r="BL25" s="42">
        <v>1.1866311830502048</v>
      </c>
      <c r="BM25" s="42">
        <v>1.0376732118355715E-2</v>
      </c>
    </row>
    <row r="26" spans="1:181" s="54" customFormat="1" ht="13.5" customHeight="1" x14ac:dyDescent="0.2">
      <c r="A26" s="35" t="s">
        <v>42</v>
      </c>
      <c r="B26" s="31" t="s">
        <v>122</v>
      </c>
      <c r="C26" s="178">
        <v>2.3814784959187398</v>
      </c>
      <c r="D26" s="66">
        <v>2.3825405804858799</v>
      </c>
      <c r="E26" s="66">
        <v>2.3820564296189102</v>
      </c>
      <c r="F26" s="66">
        <v>2.3829240342320901</v>
      </c>
      <c r="G26" s="66">
        <v>2.3822498850639051</v>
      </c>
      <c r="H26" s="66">
        <v>5.4116706103536421E-4</v>
      </c>
      <c r="I26" s="66">
        <v>2.36034939061682</v>
      </c>
      <c r="J26" s="66">
        <v>2.3612825413689298</v>
      </c>
      <c r="K26" s="66">
        <v>2.3615381238644702</v>
      </c>
      <c r="L26" s="66">
        <v>2.3277551664177301</v>
      </c>
      <c r="M26" s="66">
        <v>2.3321998049935999</v>
      </c>
      <c r="N26" s="66">
        <v>2.3302313440601101</v>
      </c>
      <c r="O26" s="66">
        <v>2.3455593952202762</v>
      </c>
      <c r="P26" s="66">
        <v>1.5554738958343634E-2</v>
      </c>
      <c r="Q26" s="66">
        <v>2.3581473220567601</v>
      </c>
      <c r="R26" s="66">
        <v>2.3581670481472501</v>
      </c>
      <c r="S26" s="66">
        <v>2.3610460841781702</v>
      </c>
      <c r="T26" s="66">
        <v>2.3359594811373099</v>
      </c>
      <c r="U26" s="66">
        <v>2.3417664916712</v>
      </c>
      <c r="V26" s="66">
        <v>2.3453506708235001</v>
      </c>
      <c r="W26" s="66">
        <v>2.3500728496690315</v>
      </c>
      <c r="X26" s="66">
        <v>9.5009364142616126E-3</v>
      </c>
      <c r="Y26" s="66">
        <v>2.3770972581004601</v>
      </c>
      <c r="Z26" s="66">
        <v>2.3773148437851299</v>
      </c>
      <c r="AA26" s="66">
        <v>2.3782895662520902</v>
      </c>
      <c r="AB26" s="66">
        <v>2.37793507729068</v>
      </c>
      <c r="AC26" s="66">
        <v>2.3776591863570902</v>
      </c>
      <c r="AD26" s="66">
        <v>4.7640051210110813E-4</v>
      </c>
      <c r="AE26" s="66">
        <v>2.2914171506010801</v>
      </c>
      <c r="AF26" s="66">
        <v>2.2916669731340602</v>
      </c>
      <c r="AG26" s="66">
        <v>2.2957274488401</v>
      </c>
      <c r="AH26" s="66">
        <v>2.29343047256229</v>
      </c>
      <c r="AI26" s="66">
        <v>2.2943174452489901</v>
      </c>
      <c r="AJ26" s="66">
        <v>2.2956482184606402</v>
      </c>
      <c r="AK26" s="66">
        <v>2.2937012848078604</v>
      </c>
      <c r="AL26" s="66">
        <v>1.717778476025338E-3</v>
      </c>
      <c r="AM26" s="66">
        <v>2.27766223203274</v>
      </c>
      <c r="AN26" s="66">
        <v>2.2777813272376499</v>
      </c>
      <c r="AO26" s="66">
        <v>2.2791462853664299</v>
      </c>
      <c r="AP26" s="66">
        <v>2.2745591438972701</v>
      </c>
      <c r="AQ26" s="66">
        <v>2.2750064969347199</v>
      </c>
      <c r="AR26" s="66">
        <v>2.27377439084125</v>
      </c>
      <c r="AS26" s="66">
        <v>2.2763216460516769</v>
      </c>
      <c r="AT26" s="66">
        <v>1.9676960870911699E-3</v>
      </c>
      <c r="AU26" s="66">
        <v>2.3348313835246</v>
      </c>
      <c r="AV26" s="66">
        <v>2.3348493610273202</v>
      </c>
      <c r="AW26" s="66">
        <v>2.3352769609130002</v>
      </c>
      <c r="AX26" s="66">
        <v>2.3349859018216401</v>
      </c>
      <c r="AY26" s="66">
        <v>2.0594067697361421E-4</v>
      </c>
      <c r="AZ26" s="66">
        <v>2.4969632399027599</v>
      </c>
      <c r="BA26" s="66">
        <v>2.4945192587207301</v>
      </c>
      <c r="BB26" s="66">
        <v>2.4955088051080199</v>
      </c>
      <c r="BC26" s="66">
        <v>2.4959108453584302</v>
      </c>
      <c r="BD26" s="66">
        <v>2.4957255372724854</v>
      </c>
      <c r="BE26" s="66">
        <v>8.7583212764258877E-4</v>
      </c>
      <c r="BF26" s="66">
        <v>2.5230866678307402</v>
      </c>
      <c r="BG26" s="66">
        <v>2.5262738869829802</v>
      </c>
      <c r="BH26" s="66">
        <v>2.5262814918256602</v>
      </c>
      <c r="BI26" s="66">
        <v>2.5191796487750402</v>
      </c>
      <c r="BJ26" s="66">
        <v>2.5201225416179098</v>
      </c>
      <c r="BK26" s="66">
        <v>2.5211521477726802</v>
      </c>
      <c r="BL26" s="66">
        <v>2.522682730800835</v>
      </c>
      <c r="BM26" s="66">
        <v>2.8041482812783624E-3</v>
      </c>
      <c r="BN26" s="66"/>
      <c r="BO26" s="66"/>
      <c r="BP26" s="66"/>
      <c r="BQ26" s="66"/>
      <c r="BR26" s="66"/>
      <c r="BS26" s="66"/>
      <c r="BT26" s="66"/>
      <c r="BU26" s="66"/>
      <c r="BV26" s="66"/>
      <c r="BW26" s="66"/>
      <c r="BX26" s="66"/>
      <c r="BY26" s="66"/>
      <c r="BZ26" s="66"/>
      <c r="CA26" s="66"/>
      <c r="CB26" s="66"/>
      <c r="CC26" s="66"/>
      <c r="CD26" s="66"/>
      <c r="CE26" s="66"/>
      <c r="CF26" s="66"/>
      <c r="CG26" s="66"/>
      <c r="CH26" s="66"/>
      <c r="CI26" s="66"/>
      <c r="CJ26" s="66"/>
      <c r="CK26" s="66"/>
      <c r="CL26" s="66"/>
      <c r="CM26" s="66"/>
      <c r="CN26" s="66"/>
      <c r="CO26" s="66"/>
      <c r="CP26" s="66"/>
      <c r="CQ26" s="66"/>
      <c r="CR26" s="66"/>
      <c r="CS26" s="66"/>
      <c r="CT26" s="66"/>
      <c r="CU26" s="66"/>
      <c r="CV26" s="66"/>
      <c r="CW26" s="66"/>
      <c r="CX26" s="66"/>
      <c r="CY26" s="66"/>
      <c r="CZ26" s="66"/>
      <c r="DA26" s="66"/>
      <c r="DB26" s="66"/>
      <c r="DC26" s="66"/>
      <c r="DD26" s="66"/>
      <c r="DE26" s="66"/>
      <c r="DF26" s="66"/>
      <c r="DG26" s="66"/>
      <c r="DH26" s="66"/>
      <c r="DI26" s="66"/>
      <c r="DJ26" s="66"/>
      <c r="DK26" s="66"/>
      <c r="DL26" s="66"/>
      <c r="DM26" s="66"/>
      <c r="DN26" s="66"/>
      <c r="DO26" s="66"/>
      <c r="DP26" s="66"/>
      <c r="DQ26" s="66"/>
      <c r="DR26" s="66"/>
      <c r="DS26" s="66"/>
      <c r="DT26" s="66"/>
      <c r="DU26" s="66"/>
      <c r="DV26" s="66"/>
      <c r="DW26" s="66"/>
      <c r="DX26" s="66"/>
      <c r="DY26" s="66"/>
      <c r="DZ26" s="66"/>
      <c r="EA26" s="66"/>
      <c r="EB26" s="66"/>
      <c r="EC26" s="66"/>
      <c r="ED26" s="66"/>
      <c r="EE26" s="66"/>
      <c r="EF26" s="66"/>
      <c r="EG26" s="66"/>
      <c r="EH26" s="66"/>
      <c r="EI26" s="66"/>
      <c r="EJ26" s="66"/>
      <c r="EK26" s="66"/>
      <c r="EL26" s="66"/>
      <c r="EM26" s="66"/>
      <c r="EN26" s="66"/>
      <c r="EO26" s="66"/>
      <c r="EP26" s="66"/>
      <c r="EQ26" s="66"/>
      <c r="ER26" s="66"/>
      <c r="ES26" s="66"/>
      <c r="ET26" s="66"/>
      <c r="EU26" s="66"/>
      <c r="EV26" s="66"/>
      <c r="EW26" s="66"/>
      <c r="EX26" s="66"/>
      <c r="EY26" s="66"/>
      <c r="EZ26" s="66"/>
      <c r="FA26" s="66"/>
      <c r="FB26" s="66"/>
      <c r="FC26" s="66"/>
      <c r="FD26" s="66"/>
      <c r="FE26" s="66"/>
      <c r="FF26" s="66"/>
      <c r="FG26" s="66"/>
      <c r="FH26" s="66"/>
      <c r="FI26" s="66"/>
      <c r="FJ26" s="66"/>
      <c r="FK26" s="66"/>
      <c r="FL26" s="66"/>
      <c r="FM26" s="66"/>
      <c r="FN26" s="66"/>
      <c r="FO26" s="66"/>
      <c r="FP26" s="66"/>
      <c r="FQ26" s="66"/>
      <c r="FR26" s="66"/>
      <c r="FS26" s="66"/>
      <c r="FT26" s="66"/>
      <c r="FU26" s="66"/>
      <c r="FV26" s="66"/>
      <c r="FW26" s="66"/>
      <c r="FX26" s="66"/>
      <c r="FY26" s="66"/>
    </row>
    <row r="27" spans="1:181" s="55" customFormat="1" ht="13.5" customHeight="1" x14ac:dyDescent="0.2">
      <c r="A27" s="35" t="s">
        <v>43</v>
      </c>
      <c r="B27" s="32" t="s">
        <v>121</v>
      </c>
      <c r="C27" s="23">
        <v>0.41450099867886397</v>
      </c>
      <c r="D27" s="24">
        <v>0.415504935015449</v>
      </c>
      <c r="E27" s="24">
        <v>0.42069653512822203</v>
      </c>
      <c r="F27" s="24">
        <v>0.42236032363477699</v>
      </c>
      <c r="G27" s="24">
        <v>0.41826569811432801</v>
      </c>
      <c r="H27" s="24">
        <v>3.334280337207137E-3</v>
      </c>
      <c r="I27" s="24">
        <v>0.42396256784241099</v>
      </c>
      <c r="J27" s="24">
        <v>0.42504082849177599</v>
      </c>
      <c r="K27" s="24">
        <v>0.42511464198527299</v>
      </c>
      <c r="L27" s="24">
        <v>0.45889944799340499</v>
      </c>
      <c r="M27" s="24">
        <v>0.45302630187722898</v>
      </c>
      <c r="N27" s="24">
        <v>0.45711152661999199</v>
      </c>
      <c r="O27" s="24">
        <v>0.44052588580168095</v>
      </c>
      <c r="P27" s="24">
        <v>1.5919425286468333E-2</v>
      </c>
      <c r="Q27" s="24">
        <v>0.48591065485490498</v>
      </c>
      <c r="R27" s="24">
        <v>0.50228403611171302</v>
      </c>
      <c r="S27" s="24">
        <v>0.49689989799179501</v>
      </c>
      <c r="T27" s="24">
        <v>0.56297620686047201</v>
      </c>
      <c r="U27" s="24">
        <v>0.56282207485033597</v>
      </c>
      <c r="V27" s="24">
        <v>0.561392254598576</v>
      </c>
      <c r="W27" s="24">
        <v>0.52871418754463273</v>
      </c>
      <c r="X27" s="24">
        <v>3.4029238275535369E-2</v>
      </c>
      <c r="Y27" s="24">
        <v>0.38006696939476198</v>
      </c>
      <c r="Z27" s="24">
        <v>0.38154537284150403</v>
      </c>
      <c r="AA27" s="24">
        <v>0.38156722743108101</v>
      </c>
      <c r="AB27" s="24">
        <v>0.381841954905904</v>
      </c>
      <c r="AC27" s="24">
        <v>0.38125538114331275</v>
      </c>
      <c r="AD27" s="24">
        <v>6.9601267144870824E-4</v>
      </c>
      <c r="AE27" s="24">
        <v>0.36374615465711602</v>
      </c>
      <c r="AF27" s="24">
        <v>0.36363394375971497</v>
      </c>
      <c r="AG27" s="24">
        <v>0.36512301572529199</v>
      </c>
      <c r="AH27" s="24">
        <v>0.36247310595749099</v>
      </c>
      <c r="AI27" s="24">
        <v>0.36623189538059198</v>
      </c>
      <c r="AJ27" s="24">
        <v>0.365275477446041</v>
      </c>
      <c r="AK27" s="24">
        <v>0.36441393215437451</v>
      </c>
      <c r="AL27" s="24">
        <v>1.2497443138614734E-3</v>
      </c>
      <c r="AM27" s="24">
        <v>0.37906948051233103</v>
      </c>
      <c r="AN27" s="24">
        <v>0.37918879853543602</v>
      </c>
      <c r="AO27" s="24">
        <v>0.37860367326146999</v>
      </c>
      <c r="AP27" s="24">
        <v>0.37954561406255999</v>
      </c>
      <c r="AQ27" s="24">
        <v>0.37916572734723802</v>
      </c>
      <c r="AR27" s="24">
        <v>0.38020171802970198</v>
      </c>
      <c r="AS27" s="24">
        <v>0.37929583529145616</v>
      </c>
      <c r="AT27" s="24">
        <v>4.9019089411188343E-4</v>
      </c>
      <c r="AU27" s="24">
        <v>0.39120802189565801</v>
      </c>
      <c r="AV27" s="24">
        <v>0.39082208529725898</v>
      </c>
      <c r="AW27" s="24">
        <v>0.39066495637771298</v>
      </c>
      <c r="AX27" s="24">
        <v>0.39089835452354332</v>
      </c>
      <c r="AY27" s="24">
        <v>2.2817067493981333E-4</v>
      </c>
      <c r="AZ27" s="24">
        <v>0.41839498900723199</v>
      </c>
      <c r="BA27" s="24">
        <v>0.41808232050263899</v>
      </c>
      <c r="BB27" s="24">
        <v>0.41918963184258601</v>
      </c>
      <c r="BC27" s="24">
        <v>0.42010143712146503</v>
      </c>
      <c r="BD27" s="24">
        <v>0.41894209461848053</v>
      </c>
      <c r="BE27" s="24">
        <v>7.8164662678779288E-4</v>
      </c>
      <c r="BF27" s="24">
        <v>0.48738425126212398</v>
      </c>
      <c r="BG27" s="24">
        <v>0.49109742411287699</v>
      </c>
      <c r="BH27" s="24">
        <v>0.49206528050329701</v>
      </c>
      <c r="BI27" s="24">
        <v>0.484573514413975</v>
      </c>
      <c r="BJ27" s="24">
        <v>0.48873734262700502</v>
      </c>
      <c r="BK27" s="24">
        <v>0.49048055248275502</v>
      </c>
      <c r="BL27" s="24">
        <v>0.48905639423367214</v>
      </c>
      <c r="BM27" s="24">
        <v>2.5245954723030193E-3</v>
      </c>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row>
    <row r="28" spans="1:181" s="24" customFormat="1" ht="13.5" customHeight="1" x14ac:dyDescent="0.2">
      <c r="A28" s="35" t="s">
        <v>74</v>
      </c>
      <c r="B28" s="32" t="s">
        <v>123</v>
      </c>
      <c r="C28" s="23">
        <v>9.2199211569807205E-2</v>
      </c>
      <c r="D28" s="24">
        <v>9.5172305000445004E-2</v>
      </c>
      <c r="E28" s="24">
        <v>9.7322060002972693E-2</v>
      </c>
      <c r="F28" s="24">
        <v>9.9351815221669595E-2</v>
      </c>
      <c r="G28" s="24">
        <v>9.6011347948723624E-2</v>
      </c>
      <c r="H28" s="24">
        <v>2.6510877263536087E-3</v>
      </c>
      <c r="I28" s="24">
        <v>9.6192396433303198E-2</v>
      </c>
      <c r="J28" s="24">
        <v>0.10021424310646</v>
      </c>
      <c r="K28" s="24">
        <v>0.103528603402519</v>
      </c>
      <c r="L28" s="24">
        <v>2.6443241162469901E-2</v>
      </c>
      <c r="M28" s="24">
        <v>4.0817530996905903E-2</v>
      </c>
      <c r="N28" s="24">
        <v>3.1802424950552501E-2</v>
      </c>
      <c r="O28" s="24">
        <v>6.6499740008701749E-2</v>
      </c>
      <c r="P28" s="24">
        <v>3.3806954217301642E-2</v>
      </c>
      <c r="Q28" s="24">
        <v>4.5813670278536502E-3</v>
      </c>
      <c r="R28" s="24">
        <v>-6.8440560185666303E-3</v>
      </c>
      <c r="S28" s="24">
        <v>2.02911861385386E-2</v>
      </c>
      <c r="T28" s="24">
        <v>-7.2852324605332003E-2</v>
      </c>
      <c r="U28" s="24">
        <v>-4.4552134525195401E-2</v>
      </c>
      <c r="V28" s="24">
        <v>-1.83671719136934E-2</v>
      </c>
      <c r="W28" s="24">
        <v>-1.96238556493992E-2</v>
      </c>
      <c r="X28" s="24">
        <v>3.1087765260914144E-2</v>
      </c>
      <c r="Y28" s="24">
        <v>6.5556224838661997E-2</v>
      </c>
      <c r="Z28" s="24">
        <v>6.2589929435302893E-2</v>
      </c>
      <c r="AA28" s="24">
        <v>6.4336904120047E-2</v>
      </c>
      <c r="AB28" s="24">
        <v>6.3834280397424698E-2</v>
      </c>
      <c r="AC28" s="24">
        <v>6.4079334697859147E-2</v>
      </c>
      <c r="AD28" s="24">
        <v>1.0637112086391831E-3</v>
      </c>
      <c r="AE28" s="24">
        <v>1.5958673717487801E-2</v>
      </c>
      <c r="AF28" s="24">
        <v>1.6422597664877501E-2</v>
      </c>
      <c r="AG28" s="24">
        <v>2.0479587543963E-2</v>
      </c>
      <c r="AH28" s="24">
        <v>1.82092516385952E-2</v>
      </c>
      <c r="AI28" s="24">
        <v>1.9539466539762601E-2</v>
      </c>
      <c r="AJ28" s="24">
        <v>2.0634336370397501E-2</v>
      </c>
      <c r="AK28" s="24">
        <v>1.8540652245847267E-2</v>
      </c>
      <c r="AL28" s="24">
        <v>1.8440538671075462E-3</v>
      </c>
      <c r="AM28" s="24">
        <v>3.0044179107476001E-2</v>
      </c>
      <c r="AN28" s="24">
        <v>3.02846932775673E-2</v>
      </c>
      <c r="AO28" s="24">
        <v>3.1428476874592E-2</v>
      </c>
      <c r="AP28" s="24">
        <v>2.7530130362622099E-2</v>
      </c>
      <c r="AQ28" s="24">
        <v>2.7667054987270501E-2</v>
      </c>
      <c r="AR28" s="24">
        <v>2.58291367282125E-2</v>
      </c>
      <c r="AS28" s="24">
        <v>2.8797278556290065E-2</v>
      </c>
      <c r="AT28" s="24">
        <v>1.9314633442083016E-3</v>
      </c>
      <c r="AU28" s="24">
        <v>5.8206004201891398E-2</v>
      </c>
      <c r="AV28" s="24">
        <v>5.7549543080931E-2</v>
      </c>
      <c r="AW28" s="24">
        <v>5.8644448535914197E-2</v>
      </c>
      <c r="AX28" s="24">
        <v>5.8133331939578863E-2</v>
      </c>
      <c r="AY28" s="24">
        <v>4.4993735276532788E-4</v>
      </c>
      <c r="AZ28" s="24">
        <v>0.11045267894175299</v>
      </c>
      <c r="BA28" s="24">
        <v>0.104752409218217</v>
      </c>
      <c r="BB28" s="24">
        <v>0.107710513046977</v>
      </c>
      <c r="BC28" s="24">
        <v>0.109663148475782</v>
      </c>
      <c r="BD28" s="24">
        <v>0.10814468742068226</v>
      </c>
      <c r="BE28" s="24">
        <v>2.1982156187969979E-3</v>
      </c>
      <c r="BF28" s="24">
        <v>0.17801932205992399</v>
      </c>
      <c r="BG28" s="24">
        <v>0.188644575626845</v>
      </c>
      <c r="BH28" s="24">
        <v>0.19076803148551499</v>
      </c>
      <c r="BI28" s="24">
        <v>0.18030522411119301</v>
      </c>
      <c r="BJ28" s="24">
        <v>0.18678634739452599</v>
      </c>
      <c r="BK28" s="24">
        <v>0.19119612823753701</v>
      </c>
      <c r="BL28" s="24">
        <v>0.18595327148592333</v>
      </c>
      <c r="BM28" s="24">
        <v>5.0572487062558466E-3</v>
      </c>
    </row>
    <row r="29" spans="1:181" s="45" customFormat="1" ht="13.5" customHeight="1" thickBot="1" x14ac:dyDescent="0.25">
      <c r="A29" s="35"/>
      <c r="B29" s="43" t="s">
        <v>124</v>
      </c>
      <c r="C29" s="44">
        <v>1.0309933247355401</v>
      </c>
      <c r="D29" s="45">
        <v>1.0349499418897099</v>
      </c>
      <c r="E29" s="45">
        <v>1.0315851755535399</v>
      </c>
      <c r="F29" s="45">
        <v>1.03752217996312</v>
      </c>
      <c r="G29" s="45">
        <v>1.0337626555354773</v>
      </c>
      <c r="H29" s="45">
        <v>2.643590596149882E-3</v>
      </c>
      <c r="I29" s="45">
        <v>1.04700845948833</v>
      </c>
      <c r="J29" s="45">
        <v>1.0520057135438701</v>
      </c>
      <c r="K29" s="45">
        <v>1.05505110459852</v>
      </c>
      <c r="L29" s="45">
        <v>1.1339978165209399</v>
      </c>
      <c r="M29" s="45">
        <v>1.1190048085279301</v>
      </c>
      <c r="N29" s="45">
        <v>1.1322901149804401</v>
      </c>
      <c r="O29" s="45">
        <v>1.0898930029433382</v>
      </c>
      <c r="P29" s="45">
        <v>3.889887650445023E-2</v>
      </c>
      <c r="Q29" s="45">
        <v>1.22624031918718</v>
      </c>
      <c r="R29" s="45">
        <v>1.2959354401772301</v>
      </c>
      <c r="S29" s="45">
        <v>1.2763383750825501</v>
      </c>
      <c r="T29" s="45">
        <v>1.51389224227763</v>
      </c>
      <c r="U29" s="45">
        <v>1.5255114350999699</v>
      </c>
      <c r="V29" s="45">
        <v>1.5149843767512301</v>
      </c>
      <c r="W29" s="45">
        <v>1.3921503647626317</v>
      </c>
      <c r="X29" s="45">
        <v>0.12773039719991922</v>
      </c>
      <c r="Y29" s="45">
        <v>0.98626913836447205</v>
      </c>
      <c r="Z29" s="45">
        <v>0.98455579693733997</v>
      </c>
      <c r="AA29" s="45">
        <v>0.98602999887404597</v>
      </c>
      <c r="AB29" s="45">
        <v>0.98619451222254995</v>
      </c>
      <c r="AC29" s="45">
        <v>0.98576236159960196</v>
      </c>
      <c r="AD29" s="45">
        <v>7.0196240020704533E-4</v>
      </c>
      <c r="AE29" s="45">
        <v>0.95768340021906295</v>
      </c>
      <c r="AF29" s="45">
        <v>0.95750569476087499</v>
      </c>
      <c r="AG29" s="45">
        <v>0.962335455601802</v>
      </c>
      <c r="AH29" s="45">
        <v>0.95497312264799405</v>
      </c>
      <c r="AI29" s="45">
        <v>0.96251698303299604</v>
      </c>
      <c r="AJ29" s="45">
        <v>0.96255136310414502</v>
      </c>
      <c r="AK29" s="45">
        <v>0.95959433656114601</v>
      </c>
      <c r="AL29" s="45">
        <v>3.0046997153045452E-3</v>
      </c>
      <c r="AM29" s="45">
        <v>0.96843182084274904</v>
      </c>
      <c r="AN29" s="45">
        <v>0.96902069829762505</v>
      </c>
      <c r="AO29" s="45">
        <v>0.96891222667423904</v>
      </c>
      <c r="AP29" s="45">
        <v>0.96897748688685204</v>
      </c>
      <c r="AQ29" s="45">
        <v>0.96901188629649904</v>
      </c>
      <c r="AR29" s="45">
        <v>0.97031105414502605</v>
      </c>
      <c r="AS29" s="45">
        <v>0.96911086219049836</v>
      </c>
      <c r="AT29" s="45">
        <v>5.7398151462389048E-4</v>
      </c>
      <c r="AU29" s="45">
        <v>0.992502171950436</v>
      </c>
      <c r="AV29" s="45">
        <v>0.99473651425791398</v>
      </c>
      <c r="AW29" s="45">
        <v>0.99531866274198</v>
      </c>
      <c r="AX29" s="45">
        <v>0.99418578298344329</v>
      </c>
      <c r="AY29" s="45">
        <v>1.2139834697455305E-3</v>
      </c>
      <c r="AZ29" s="45">
        <v>1.03575300597336</v>
      </c>
      <c r="BA29" s="45">
        <v>1.03423730612201</v>
      </c>
      <c r="BB29" s="45">
        <v>1.0392958023450301</v>
      </c>
      <c r="BC29" s="45">
        <v>1.0425233625705901</v>
      </c>
      <c r="BD29" s="45">
        <v>1.0379523692527475</v>
      </c>
      <c r="BE29" s="45">
        <v>3.2147194778582395E-3</v>
      </c>
      <c r="BF29" s="45">
        <v>1.1713672327757001</v>
      </c>
      <c r="BG29" s="45">
        <v>1.1904425227939299</v>
      </c>
      <c r="BH29" s="45">
        <v>1.19510364239485</v>
      </c>
      <c r="BI29" s="45">
        <v>1.17405511990337</v>
      </c>
      <c r="BJ29" s="45">
        <v>1.18953040231547</v>
      </c>
      <c r="BK29" s="45">
        <v>1.1992881781179201</v>
      </c>
      <c r="BL29" s="45">
        <v>1.1866311830502065</v>
      </c>
      <c r="BM29" s="45">
        <v>1.037673211835618E-2</v>
      </c>
    </row>
    <row r="30" spans="1:181" s="40" customFormat="1" ht="13.5" customHeight="1" x14ac:dyDescent="0.2">
      <c r="A30" s="34" t="s">
        <v>42</v>
      </c>
      <c r="B30" s="39" t="s">
        <v>73</v>
      </c>
      <c r="C30" s="61" t="s">
        <v>191</v>
      </c>
      <c r="D30" s="62" t="s">
        <v>191</v>
      </c>
      <c r="E30" s="40" t="s">
        <v>191</v>
      </c>
      <c r="F30" s="62" t="s">
        <v>191</v>
      </c>
      <c r="G30" s="62"/>
      <c r="H30" s="62"/>
      <c r="I30" s="40" t="s">
        <v>191</v>
      </c>
      <c r="J30" s="62" t="s">
        <v>191</v>
      </c>
      <c r="K30" s="62" t="s">
        <v>191</v>
      </c>
      <c r="L30" s="62" t="s">
        <v>191</v>
      </c>
      <c r="M30" s="62" t="s">
        <v>191</v>
      </c>
      <c r="N30" s="62" t="s">
        <v>191</v>
      </c>
      <c r="O30" s="62"/>
      <c r="P30" s="62"/>
      <c r="Q30" s="62" t="s">
        <v>191</v>
      </c>
      <c r="R30" s="62" t="s">
        <v>191</v>
      </c>
      <c r="S30" s="62" t="s">
        <v>191</v>
      </c>
      <c r="T30" s="62" t="s">
        <v>191</v>
      </c>
      <c r="U30" s="62" t="s">
        <v>191</v>
      </c>
      <c r="V30" s="62" t="s">
        <v>191</v>
      </c>
      <c r="W30" s="62"/>
      <c r="X30" s="62"/>
      <c r="Y30" s="62" t="s">
        <v>191</v>
      </c>
      <c r="Z30" s="62" t="s">
        <v>191</v>
      </c>
      <c r="AA30" s="62" t="s">
        <v>191</v>
      </c>
      <c r="AB30" s="62" t="s">
        <v>191</v>
      </c>
      <c r="AC30" s="62"/>
      <c r="AD30" s="62"/>
      <c r="AE30" s="62" t="s">
        <v>191</v>
      </c>
      <c r="AF30" s="62" t="s">
        <v>191</v>
      </c>
      <c r="AG30" s="62" t="s">
        <v>191</v>
      </c>
      <c r="AH30" s="62" t="s">
        <v>191</v>
      </c>
      <c r="AI30" s="62" t="s">
        <v>191</v>
      </c>
      <c r="AJ30" s="62" t="s">
        <v>191</v>
      </c>
      <c r="AK30" s="62"/>
      <c r="AL30" s="62"/>
      <c r="AM30" s="62" t="s">
        <v>191</v>
      </c>
      <c r="AN30" s="62" t="s">
        <v>191</v>
      </c>
      <c r="AO30" s="62" t="s">
        <v>191</v>
      </c>
      <c r="AP30" s="62" t="s">
        <v>191</v>
      </c>
      <c r="AQ30" s="62" t="s">
        <v>191</v>
      </c>
      <c r="AR30" s="62" t="s">
        <v>191</v>
      </c>
      <c r="AS30" s="62"/>
      <c r="AT30" s="62"/>
      <c r="AU30" s="62" t="s">
        <v>191</v>
      </c>
      <c r="AV30" s="62" t="s">
        <v>191</v>
      </c>
      <c r="AW30" s="62" t="s">
        <v>191</v>
      </c>
      <c r="AX30" s="62"/>
      <c r="AY30" s="62"/>
      <c r="AZ30" s="62" t="s">
        <v>191</v>
      </c>
      <c r="BA30" s="62" t="s">
        <v>191</v>
      </c>
      <c r="BB30" s="62" t="s">
        <v>191</v>
      </c>
      <c r="BC30" s="62" t="s">
        <v>191</v>
      </c>
      <c r="BD30" s="62"/>
      <c r="BE30" s="62"/>
      <c r="BF30" s="62" t="s">
        <v>191</v>
      </c>
      <c r="BG30" s="62" t="s">
        <v>191</v>
      </c>
      <c r="BH30" s="62" t="s">
        <v>191</v>
      </c>
      <c r="BI30" s="62" t="s">
        <v>191</v>
      </c>
      <c r="BJ30" s="62" t="s">
        <v>191</v>
      </c>
      <c r="BK30" s="62" t="s">
        <v>191</v>
      </c>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Y30" s="62"/>
      <c r="CZ30" s="62"/>
      <c r="DA30" s="62"/>
      <c r="DB30" s="62"/>
      <c r="DC30" s="62"/>
      <c r="DD30" s="62"/>
      <c r="DE30" s="62"/>
      <c r="DF30" s="62"/>
      <c r="DG30" s="62"/>
      <c r="DH30" s="62"/>
      <c r="DI30" s="62"/>
      <c r="DK30" s="62"/>
      <c r="DL30" s="62"/>
      <c r="DM30" s="62"/>
      <c r="DN30" s="62"/>
      <c r="DO30" s="62"/>
      <c r="DP30" s="62"/>
      <c r="DQ30" s="62"/>
      <c r="DR30" s="62"/>
      <c r="DS30" s="62"/>
      <c r="DT30" s="62"/>
      <c r="DU30" s="62"/>
      <c r="DV30" s="62"/>
      <c r="DW30" s="62"/>
      <c r="DX30" s="62"/>
      <c r="DY30" s="62"/>
      <c r="DZ30" s="62"/>
      <c r="EA30" s="62"/>
      <c r="EB30" s="62"/>
      <c r="EC30" s="62"/>
      <c r="ED30" s="62"/>
      <c r="EE30" s="62"/>
      <c r="EG30" s="62"/>
      <c r="EH30" s="62"/>
      <c r="EI30" s="62"/>
      <c r="EJ30" s="62"/>
      <c r="EK30" s="62"/>
      <c r="EL30" s="62"/>
      <c r="EM30" s="62"/>
      <c r="EN30" s="62"/>
      <c r="EO30" s="62"/>
      <c r="EP30" s="62"/>
      <c r="EQ30" s="62"/>
      <c r="ER30" s="62"/>
      <c r="ES30" s="62"/>
      <c r="ET30" s="62"/>
      <c r="EU30" s="62"/>
      <c r="EV30" s="62"/>
      <c r="EW30" s="62"/>
      <c r="EX30" s="62"/>
      <c r="EY30" s="62"/>
      <c r="EZ30" s="62"/>
      <c r="FA30" s="62"/>
      <c r="FB30" s="62"/>
      <c r="FC30" s="62"/>
      <c r="FD30" s="62"/>
      <c r="FE30" s="62"/>
      <c r="FF30" s="62"/>
      <c r="FG30" s="62"/>
      <c r="FH30" s="62"/>
      <c r="FI30" s="62"/>
      <c r="FJ30" s="62"/>
      <c r="FK30" s="62"/>
      <c r="FL30" s="62"/>
      <c r="FM30" s="62"/>
      <c r="FN30" s="62"/>
      <c r="FO30" s="62"/>
      <c r="FP30" s="62"/>
      <c r="FQ30" s="62"/>
      <c r="FR30" s="62"/>
      <c r="FS30" s="62"/>
      <c r="FT30" s="62"/>
      <c r="FU30" s="62"/>
      <c r="FV30" s="62"/>
      <c r="FW30" s="62"/>
      <c r="FX30" s="62"/>
    </row>
    <row r="31" spans="1:181" s="24" customFormat="1" ht="13.5" customHeight="1" x14ac:dyDescent="0.2">
      <c r="A31" s="35" t="s">
        <v>43</v>
      </c>
      <c r="B31" s="32" t="s">
        <v>110</v>
      </c>
      <c r="C31" s="179" t="s">
        <v>192</v>
      </c>
      <c r="D31" s="55" t="s">
        <v>192</v>
      </c>
      <c r="E31" s="24" t="s">
        <v>192</v>
      </c>
      <c r="F31" s="55" t="s">
        <v>192</v>
      </c>
      <c r="G31" s="55"/>
      <c r="H31" s="55"/>
      <c r="I31" s="24" t="s">
        <v>192</v>
      </c>
      <c r="J31" s="55" t="s">
        <v>192</v>
      </c>
      <c r="K31" s="55" t="s">
        <v>192</v>
      </c>
      <c r="L31" s="55" t="s">
        <v>192</v>
      </c>
      <c r="M31" s="55" t="s">
        <v>192</v>
      </c>
      <c r="N31" s="55" t="s">
        <v>192</v>
      </c>
      <c r="O31" s="55"/>
      <c r="P31" s="55"/>
      <c r="Q31" s="55" t="s">
        <v>192</v>
      </c>
      <c r="R31" s="55" t="s">
        <v>211</v>
      </c>
      <c r="S31" s="55" t="s">
        <v>192</v>
      </c>
      <c r="T31" s="55" t="s">
        <v>211</v>
      </c>
      <c r="U31" s="55" t="s">
        <v>211</v>
      </c>
      <c r="V31" s="55" t="s">
        <v>211</v>
      </c>
      <c r="W31" s="55"/>
      <c r="X31" s="55"/>
      <c r="Y31" s="55" t="s">
        <v>192</v>
      </c>
      <c r="Z31" s="55" t="s">
        <v>192</v>
      </c>
      <c r="AA31" s="55" t="s">
        <v>192</v>
      </c>
      <c r="AB31" s="55" t="s">
        <v>192</v>
      </c>
      <c r="AC31" s="55"/>
      <c r="AD31" s="55"/>
      <c r="AE31" s="55" t="s">
        <v>192</v>
      </c>
      <c r="AF31" s="55" t="s">
        <v>192</v>
      </c>
      <c r="AG31" s="55" t="s">
        <v>192</v>
      </c>
      <c r="AH31" s="55" t="s">
        <v>192</v>
      </c>
      <c r="AI31" s="55" t="s">
        <v>192</v>
      </c>
      <c r="AJ31" s="55" t="s">
        <v>192</v>
      </c>
      <c r="AK31" s="55"/>
      <c r="AL31" s="55"/>
      <c r="AM31" s="55" t="s">
        <v>192</v>
      </c>
      <c r="AN31" s="55" t="s">
        <v>192</v>
      </c>
      <c r="AO31" s="55" t="s">
        <v>192</v>
      </c>
      <c r="AP31" s="55" t="s">
        <v>192</v>
      </c>
      <c r="AQ31" s="55" t="s">
        <v>192</v>
      </c>
      <c r="AR31" s="55" t="s">
        <v>192</v>
      </c>
      <c r="AS31" s="55"/>
      <c r="AT31" s="55"/>
      <c r="AU31" s="55" t="s">
        <v>192</v>
      </c>
      <c r="AV31" s="55" t="s">
        <v>192</v>
      </c>
      <c r="AW31" s="55" t="s">
        <v>192</v>
      </c>
      <c r="AX31" s="55"/>
      <c r="AY31" s="55"/>
      <c r="AZ31" s="55" t="s">
        <v>192</v>
      </c>
      <c r="BA31" s="55" t="s">
        <v>192</v>
      </c>
      <c r="BB31" s="55" t="s">
        <v>192</v>
      </c>
      <c r="BC31" s="55" t="s">
        <v>192</v>
      </c>
      <c r="BD31" s="55"/>
      <c r="BE31" s="55"/>
      <c r="BF31" s="55" t="s">
        <v>192</v>
      </c>
      <c r="BG31" s="55" t="s">
        <v>192</v>
      </c>
      <c r="BH31" s="55" t="s">
        <v>192</v>
      </c>
      <c r="BI31" s="55" t="s">
        <v>192</v>
      </c>
      <c r="BJ31" s="55" t="s">
        <v>192</v>
      </c>
      <c r="BK31" s="55" t="s">
        <v>192</v>
      </c>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Y31" s="55"/>
      <c r="CZ31" s="55"/>
      <c r="DA31" s="55"/>
      <c r="DB31" s="55"/>
      <c r="DC31" s="55"/>
      <c r="DD31" s="55"/>
      <c r="DE31" s="55"/>
      <c r="DF31" s="55"/>
      <c r="DG31" s="55"/>
      <c r="DH31" s="55"/>
      <c r="DI31" s="55"/>
      <c r="DK31" s="55"/>
      <c r="DL31" s="55"/>
      <c r="DM31" s="55"/>
      <c r="DN31" s="55"/>
      <c r="DO31" s="55"/>
      <c r="DP31" s="55"/>
      <c r="DQ31" s="55"/>
      <c r="DR31" s="55"/>
      <c r="DS31" s="55"/>
      <c r="DT31" s="55"/>
      <c r="DU31" s="55"/>
      <c r="DV31" s="55"/>
      <c r="DW31" s="55"/>
      <c r="DX31" s="55"/>
      <c r="DY31" s="55"/>
      <c r="DZ31" s="55"/>
      <c r="EA31" s="55"/>
      <c r="EB31" s="55"/>
      <c r="EC31" s="55"/>
      <c r="ED31" s="55"/>
      <c r="EE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row>
    <row r="32" spans="1:181" s="24" customFormat="1" ht="13.5" customHeight="1" x14ac:dyDescent="0.2">
      <c r="A32" s="35" t="s">
        <v>77</v>
      </c>
      <c r="B32" s="32" t="s">
        <v>111</v>
      </c>
      <c r="C32" s="179" t="s">
        <v>193</v>
      </c>
      <c r="D32" s="55" t="s">
        <v>193</v>
      </c>
      <c r="E32" s="24" t="s">
        <v>193</v>
      </c>
      <c r="F32" s="55" t="s">
        <v>193</v>
      </c>
      <c r="G32" s="55"/>
      <c r="H32" s="55"/>
      <c r="I32" s="24" t="s">
        <v>193</v>
      </c>
      <c r="J32" s="55" t="s">
        <v>201</v>
      </c>
      <c r="K32" s="55" t="s">
        <v>201</v>
      </c>
      <c r="L32" s="55" t="s">
        <v>193</v>
      </c>
      <c r="M32" s="55" t="s">
        <v>193</v>
      </c>
      <c r="N32" s="55" t="s">
        <v>193</v>
      </c>
      <c r="O32" s="55"/>
      <c r="P32" s="55"/>
      <c r="Q32" s="55" t="s">
        <v>193</v>
      </c>
      <c r="R32" s="55" t="s">
        <v>193</v>
      </c>
      <c r="S32" s="55" t="s">
        <v>193</v>
      </c>
      <c r="T32" s="55" t="s">
        <v>193</v>
      </c>
      <c r="U32" s="55" t="s">
        <v>193</v>
      </c>
      <c r="V32" s="55" t="s">
        <v>193</v>
      </c>
      <c r="W32" s="55"/>
      <c r="X32" s="55"/>
      <c r="Y32" s="55" t="s">
        <v>193</v>
      </c>
      <c r="Z32" s="55" t="s">
        <v>193</v>
      </c>
      <c r="AA32" s="55" t="s">
        <v>193</v>
      </c>
      <c r="AB32" s="55" t="s">
        <v>193</v>
      </c>
      <c r="AC32" s="55"/>
      <c r="AD32" s="55"/>
      <c r="AE32" s="55" t="s">
        <v>193</v>
      </c>
      <c r="AF32" s="55" t="s">
        <v>193</v>
      </c>
      <c r="AG32" s="55" t="s">
        <v>193</v>
      </c>
      <c r="AH32" s="55" t="s">
        <v>193</v>
      </c>
      <c r="AI32" s="55" t="s">
        <v>193</v>
      </c>
      <c r="AJ32" s="55" t="s">
        <v>193</v>
      </c>
      <c r="AK32" s="55"/>
      <c r="AL32" s="55"/>
      <c r="AM32" s="55" t="s">
        <v>193</v>
      </c>
      <c r="AN32" s="55" t="s">
        <v>193</v>
      </c>
      <c r="AO32" s="55" t="s">
        <v>193</v>
      </c>
      <c r="AP32" s="55" t="s">
        <v>193</v>
      </c>
      <c r="AQ32" s="55" t="s">
        <v>193</v>
      </c>
      <c r="AR32" s="55" t="s">
        <v>193</v>
      </c>
      <c r="AS32" s="55"/>
      <c r="AT32" s="55"/>
      <c r="AU32" s="55" t="s">
        <v>193</v>
      </c>
      <c r="AV32" s="55" t="s">
        <v>193</v>
      </c>
      <c r="AW32" s="55" t="s">
        <v>193</v>
      </c>
      <c r="AX32" s="55"/>
      <c r="AY32" s="55"/>
      <c r="AZ32" s="55" t="s">
        <v>201</v>
      </c>
      <c r="BA32" s="55" t="s">
        <v>201</v>
      </c>
      <c r="BB32" s="55" t="s">
        <v>201</v>
      </c>
      <c r="BC32" s="55" t="s">
        <v>201</v>
      </c>
      <c r="BD32" s="55"/>
      <c r="BE32" s="55"/>
      <c r="BF32" s="55" t="s">
        <v>201</v>
      </c>
      <c r="BG32" s="55" t="s">
        <v>201</v>
      </c>
      <c r="BH32" s="55" t="s">
        <v>201</v>
      </c>
      <c r="BI32" s="55" t="s">
        <v>201</v>
      </c>
      <c r="BJ32" s="55" t="s">
        <v>201</v>
      </c>
      <c r="BK32" s="55" t="s">
        <v>201</v>
      </c>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Y32" s="55"/>
      <c r="CZ32" s="55"/>
      <c r="DA32" s="55"/>
      <c r="DB32" s="55"/>
      <c r="DC32" s="55"/>
      <c r="DD32" s="55"/>
      <c r="DE32" s="55"/>
      <c r="DF32" s="55"/>
      <c r="DG32" s="55"/>
      <c r="DH32" s="55"/>
      <c r="DI32" s="55"/>
      <c r="DK32" s="55"/>
      <c r="DL32" s="55"/>
      <c r="DM32" s="55"/>
      <c r="DN32" s="55"/>
      <c r="DO32" s="55"/>
      <c r="DP32" s="55"/>
      <c r="DQ32" s="55"/>
      <c r="DR32" s="55"/>
      <c r="DS32" s="55"/>
      <c r="DT32" s="55"/>
      <c r="DU32" s="55"/>
      <c r="DV32" s="55"/>
      <c r="DW32" s="55"/>
      <c r="DX32" s="55"/>
      <c r="DY32" s="55"/>
      <c r="DZ32" s="55"/>
      <c r="EA32" s="55"/>
      <c r="EB32" s="55"/>
      <c r="EC32" s="55"/>
      <c r="ED32" s="55"/>
      <c r="EE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row>
    <row r="33" spans="1:181" s="42" customFormat="1" ht="13.5" customHeight="1" thickBot="1" x14ac:dyDescent="0.25">
      <c r="A33" s="36"/>
      <c r="B33" s="43" t="s">
        <v>112</v>
      </c>
      <c r="C33" s="180" t="s">
        <v>194</v>
      </c>
      <c r="D33" s="56" t="s">
        <v>194</v>
      </c>
      <c r="E33" s="42" t="s">
        <v>194</v>
      </c>
      <c r="F33" s="56" t="s">
        <v>194</v>
      </c>
      <c r="G33" s="56"/>
      <c r="H33" s="56"/>
      <c r="I33" s="42" t="s">
        <v>194</v>
      </c>
      <c r="J33" s="56" t="s">
        <v>194</v>
      </c>
      <c r="K33" s="56" t="s">
        <v>194</v>
      </c>
      <c r="L33" s="56" t="s">
        <v>206</v>
      </c>
      <c r="M33" s="56" t="s">
        <v>206</v>
      </c>
      <c r="N33" s="56" t="s">
        <v>206</v>
      </c>
      <c r="O33" s="56"/>
      <c r="P33" s="56"/>
      <c r="Q33" s="56" t="s">
        <v>206</v>
      </c>
      <c r="R33" s="56" t="s">
        <v>206</v>
      </c>
      <c r="S33" s="56" t="s">
        <v>206</v>
      </c>
      <c r="T33" s="56" t="s">
        <v>216</v>
      </c>
      <c r="U33" s="56" t="s">
        <v>216</v>
      </c>
      <c r="V33" s="56" t="s">
        <v>216</v>
      </c>
      <c r="W33" s="56"/>
      <c r="X33" s="56"/>
      <c r="Y33" s="56" t="s">
        <v>194</v>
      </c>
      <c r="Z33" s="56" t="s">
        <v>194</v>
      </c>
      <c r="AA33" s="56" t="s">
        <v>194</v>
      </c>
      <c r="AB33" s="56" t="s">
        <v>194</v>
      </c>
      <c r="AC33" s="56"/>
      <c r="AD33" s="56"/>
      <c r="AE33" s="56" t="s">
        <v>194</v>
      </c>
      <c r="AF33" s="56" t="s">
        <v>194</v>
      </c>
      <c r="AG33" s="56" t="s">
        <v>194</v>
      </c>
      <c r="AH33" s="56" t="s">
        <v>194</v>
      </c>
      <c r="AI33" s="56" t="s">
        <v>194</v>
      </c>
      <c r="AJ33" s="56" t="s">
        <v>194</v>
      </c>
      <c r="AK33" s="56"/>
      <c r="AL33" s="56"/>
      <c r="AM33" s="56" t="s">
        <v>194</v>
      </c>
      <c r="AN33" s="56" t="s">
        <v>194</v>
      </c>
      <c r="AO33" s="56" t="s">
        <v>194</v>
      </c>
      <c r="AP33" s="56" t="s">
        <v>194</v>
      </c>
      <c r="AQ33" s="56" t="s">
        <v>194</v>
      </c>
      <c r="AR33" s="56" t="s">
        <v>194</v>
      </c>
      <c r="AS33" s="56"/>
      <c r="AT33" s="56"/>
      <c r="AU33" s="56" t="s">
        <v>194</v>
      </c>
      <c r="AV33" s="56" t="s">
        <v>194</v>
      </c>
      <c r="AW33" s="56" t="s">
        <v>194</v>
      </c>
      <c r="AX33" s="56"/>
      <c r="AY33" s="56"/>
      <c r="AZ33" s="56" t="s">
        <v>194</v>
      </c>
      <c r="BA33" s="56" t="s">
        <v>194</v>
      </c>
      <c r="BB33" s="56" t="s">
        <v>194</v>
      </c>
      <c r="BC33" s="56" t="s">
        <v>194</v>
      </c>
      <c r="BD33" s="56"/>
      <c r="BE33" s="56"/>
      <c r="BF33" s="56" t="s">
        <v>206</v>
      </c>
      <c r="BG33" s="56" t="s">
        <v>206</v>
      </c>
      <c r="BH33" s="56" t="s">
        <v>206</v>
      </c>
      <c r="BI33" s="56" t="s">
        <v>206</v>
      </c>
      <c r="BJ33" s="56" t="s">
        <v>206</v>
      </c>
      <c r="BK33" s="56" t="s">
        <v>206</v>
      </c>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Y33" s="56"/>
      <c r="CZ33" s="56"/>
      <c r="DA33" s="56"/>
      <c r="DB33" s="56"/>
      <c r="DC33" s="56"/>
      <c r="DD33" s="56"/>
      <c r="DE33" s="56"/>
      <c r="DF33" s="56"/>
      <c r="DG33" s="56"/>
      <c r="DH33" s="56"/>
      <c r="DI33" s="56"/>
      <c r="DK33" s="56"/>
      <c r="DL33" s="56"/>
      <c r="DM33" s="56"/>
      <c r="DN33" s="56"/>
      <c r="DO33" s="56"/>
      <c r="DP33" s="56"/>
      <c r="DQ33" s="56"/>
      <c r="DR33" s="56"/>
      <c r="DS33" s="56"/>
      <c r="DT33" s="56"/>
      <c r="DU33" s="56"/>
      <c r="DV33" s="56"/>
      <c r="DW33" s="56"/>
      <c r="DX33" s="56"/>
      <c r="DY33" s="56"/>
      <c r="DZ33" s="56"/>
      <c r="EA33" s="56"/>
      <c r="EB33" s="56"/>
      <c r="EC33" s="56"/>
      <c r="ED33" s="56"/>
      <c r="EE33" s="56"/>
      <c r="EG33" s="56"/>
      <c r="EH33" s="56"/>
      <c r="EI33" s="56"/>
      <c r="EJ33" s="56"/>
      <c r="EK33" s="56"/>
      <c r="EL33" s="56"/>
      <c r="EM33" s="56"/>
      <c r="EN33" s="56"/>
      <c r="EO33" s="56"/>
      <c r="EP33" s="56"/>
      <c r="EQ33" s="56"/>
      <c r="ER33" s="56"/>
      <c r="ES33" s="56"/>
      <c r="ET33" s="56"/>
      <c r="EU33" s="56"/>
      <c r="EV33" s="56"/>
      <c r="EW33" s="56"/>
      <c r="EX33" s="56"/>
      <c r="EY33" s="56"/>
      <c r="EZ33" s="56"/>
      <c r="FA33" s="56"/>
      <c r="FB33" s="56"/>
      <c r="FC33" s="56"/>
      <c r="FD33" s="56"/>
      <c r="FE33" s="56"/>
      <c r="FF33" s="56"/>
      <c r="FG33" s="56"/>
      <c r="FH33" s="56"/>
      <c r="FI33" s="56"/>
      <c r="FJ33" s="56"/>
      <c r="FK33" s="56"/>
      <c r="FL33" s="56"/>
      <c r="FM33" s="56"/>
      <c r="FN33" s="56"/>
      <c r="FO33" s="56"/>
      <c r="FP33" s="56"/>
      <c r="FQ33" s="56"/>
      <c r="FR33" s="56"/>
      <c r="FS33" s="56"/>
      <c r="FT33" s="56"/>
      <c r="FU33" s="56"/>
      <c r="FV33" s="56"/>
      <c r="FW33" s="56"/>
      <c r="FX33" s="56"/>
    </row>
    <row r="34" spans="1:181" s="40" customFormat="1" ht="13.5" customHeight="1" x14ac:dyDescent="0.2">
      <c r="A34" s="33"/>
      <c r="B34" s="49" t="s">
        <v>113</v>
      </c>
      <c r="C34" s="70">
        <v>194.45</v>
      </c>
      <c r="D34" s="62">
        <v>194.45</v>
      </c>
      <c r="E34" s="62">
        <v>194.45</v>
      </c>
      <c r="F34" s="62">
        <v>194.45</v>
      </c>
      <c r="G34" s="62">
        <v>194.45</v>
      </c>
      <c r="H34" s="62">
        <v>0</v>
      </c>
      <c r="I34" s="62">
        <v>194.45</v>
      </c>
      <c r="J34" s="62">
        <v>194.45</v>
      </c>
      <c r="K34" s="62">
        <v>194.45</v>
      </c>
      <c r="L34" s="62">
        <v>194.45</v>
      </c>
      <c r="M34" s="62">
        <v>194.45</v>
      </c>
      <c r="N34" s="62">
        <v>194.45</v>
      </c>
      <c r="O34" s="62">
        <v>194.45000000000002</v>
      </c>
      <c r="P34" s="62">
        <v>2.8421709430404007E-14</v>
      </c>
      <c r="Q34" s="62">
        <v>194.45</v>
      </c>
      <c r="R34" s="62">
        <v>194.45</v>
      </c>
      <c r="S34" s="62">
        <v>194.45</v>
      </c>
      <c r="T34" s="62">
        <v>194.45</v>
      </c>
      <c r="U34" s="62">
        <v>194.45</v>
      </c>
      <c r="V34" s="62">
        <v>194.45</v>
      </c>
      <c r="W34" s="62">
        <v>194.45000000000002</v>
      </c>
      <c r="X34" s="62">
        <v>2.8421709430404007E-14</v>
      </c>
      <c r="Y34" s="62">
        <v>194.45</v>
      </c>
      <c r="Z34" s="62">
        <v>194.45</v>
      </c>
      <c r="AA34" s="62">
        <v>194.45</v>
      </c>
      <c r="AB34" s="62">
        <v>194.45</v>
      </c>
      <c r="AC34" s="62">
        <v>194.45</v>
      </c>
      <c r="AD34" s="62">
        <v>0</v>
      </c>
      <c r="AE34" s="62">
        <v>213.45</v>
      </c>
      <c r="AF34" s="62">
        <v>213.45</v>
      </c>
      <c r="AG34" s="62">
        <v>213.45</v>
      </c>
      <c r="AH34" s="62">
        <v>213.45</v>
      </c>
      <c r="AI34" s="62">
        <v>213.45</v>
      </c>
      <c r="AJ34" s="62">
        <v>213.45</v>
      </c>
      <c r="AK34" s="62">
        <v>213.45000000000002</v>
      </c>
      <c r="AL34" s="62">
        <v>2.8421709430404007E-14</v>
      </c>
      <c r="AM34" s="62">
        <v>213.45</v>
      </c>
      <c r="AN34" s="62">
        <v>213.45</v>
      </c>
      <c r="AO34" s="62">
        <v>213.45</v>
      </c>
      <c r="AP34" s="62">
        <v>213.45</v>
      </c>
      <c r="AQ34" s="62">
        <v>213.45</v>
      </c>
      <c r="AR34" s="62">
        <v>213.45</v>
      </c>
      <c r="AS34" s="62">
        <v>213.45000000000002</v>
      </c>
      <c r="AT34" s="62">
        <v>2.8421709430404007E-14</v>
      </c>
      <c r="AU34" s="62">
        <v>194.45</v>
      </c>
      <c r="AV34" s="62">
        <v>194.45</v>
      </c>
      <c r="AW34" s="62">
        <v>194.45</v>
      </c>
      <c r="AX34" s="62">
        <v>194.44999999999996</v>
      </c>
      <c r="AY34" s="62">
        <v>2.8421709430404007E-14</v>
      </c>
      <c r="AZ34" s="62">
        <v>194.45</v>
      </c>
      <c r="BA34" s="62">
        <v>194.45</v>
      </c>
      <c r="BB34" s="62">
        <v>194.45</v>
      </c>
      <c r="BC34" s="62">
        <v>194.45</v>
      </c>
      <c r="BD34" s="62">
        <v>194.45</v>
      </c>
      <c r="BE34" s="62">
        <v>0</v>
      </c>
      <c r="BF34" s="62">
        <v>194.45</v>
      </c>
      <c r="BG34" s="62">
        <v>194.45</v>
      </c>
      <c r="BH34" s="62">
        <v>194.45</v>
      </c>
      <c r="BI34" s="62">
        <v>194.45</v>
      </c>
      <c r="BJ34" s="62">
        <v>194.45</v>
      </c>
      <c r="BK34" s="62">
        <v>194.45</v>
      </c>
      <c r="BL34" s="62">
        <v>194.45000000000002</v>
      </c>
      <c r="BM34" s="62">
        <v>2.8421709430404007E-14</v>
      </c>
      <c r="BO34" s="62"/>
      <c r="BP34" s="62"/>
      <c r="BQ34" s="62"/>
      <c r="BR34" s="62"/>
      <c r="BS34" s="62"/>
      <c r="BT34" s="62"/>
      <c r="BU34" s="62"/>
      <c r="BV34" s="62"/>
      <c r="BW34" s="62"/>
      <c r="BX34" s="168"/>
      <c r="BY34" s="168"/>
      <c r="BZ34" s="168"/>
      <c r="CA34" s="168"/>
      <c r="CB34" s="62"/>
      <c r="CC34" s="62"/>
      <c r="CD34" s="62"/>
      <c r="CE34" s="62"/>
      <c r="CF34" s="168"/>
      <c r="CG34" s="168"/>
      <c r="CH34" s="168"/>
      <c r="CI34" s="168"/>
      <c r="CJ34" s="62"/>
      <c r="CK34" s="62"/>
      <c r="CL34" s="168"/>
      <c r="CM34" s="168"/>
      <c r="CP34" s="168"/>
      <c r="CQ34" s="168"/>
      <c r="CR34" s="168"/>
      <c r="CS34" s="168"/>
      <c r="CT34" s="62"/>
      <c r="CU34" s="62"/>
      <c r="CV34" s="62"/>
      <c r="CW34" s="62"/>
      <c r="CY34" s="62"/>
      <c r="CZ34" s="62"/>
      <c r="DA34" s="62"/>
      <c r="DB34" s="62"/>
      <c r="DC34" s="62"/>
      <c r="DD34" s="62"/>
      <c r="DE34" s="62"/>
      <c r="DF34" s="62"/>
      <c r="DG34" s="62"/>
      <c r="DH34" s="62"/>
      <c r="DI34" s="62"/>
      <c r="DK34" s="62"/>
      <c r="DL34" s="62"/>
      <c r="DM34" s="62"/>
      <c r="DN34" s="62"/>
      <c r="DO34" s="62"/>
      <c r="DP34" s="62"/>
      <c r="DQ34" s="62"/>
      <c r="DR34" s="62"/>
      <c r="DS34" s="62"/>
      <c r="DT34" s="62"/>
      <c r="DU34" s="62"/>
      <c r="DV34" s="62"/>
      <c r="DW34" s="62"/>
      <c r="DX34" s="62"/>
      <c r="DY34" s="62"/>
      <c r="DZ34" s="62"/>
      <c r="EA34" s="62"/>
      <c r="EB34" s="62"/>
      <c r="EC34" s="62"/>
      <c r="ED34" s="62"/>
      <c r="EE34" s="62"/>
      <c r="EG34" s="62"/>
      <c r="EH34" s="62"/>
      <c r="EI34" s="62"/>
      <c r="EJ34" s="62"/>
      <c r="EK34" s="62"/>
      <c r="EL34" s="62"/>
      <c r="EM34" s="62"/>
      <c r="EN34" s="62"/>
      <c r="EO34" s="62"/>
      <c r="EP34" s="62"/>
      <c r="EQ34" s="62"/>
      <c r="ER34" s="62"/>
      <c r="ES34" s="62"/>
      <c r="ET34" s="62"/>
      <c r="EU34" s="62"/>
      <c r="EV34" s="62"/>
      <c r="EW34" s="62"/>
      <c r="EX34" s="62"/>
      <c r="EY34" s="62"/>
      <c r="EZ34" s="62"/>
      <c r="FA34" s="62"/>
      <c r="FB34" s="62"/>
      <c r="FC34" s="62"/>
      <c r="FD34" s="62"/>
      <c r="FE34" s="62"/>
      <c r="FF34" s="62"/>
      <c r="FG34" s="62"/>
      <c r="FH34" s="62"/>
      <c r="FI34" s="62"/>
      <c r="FJ34" s="62"/>
      <c r="FK34" s="62"/>
      <c r="FL34" s="62"/>
      <c r="FM34" s="62"/>
      <c r="FN34" s="62"/>
      <c r="FO34" s="62"/>
      <c r="FP34" s="62"/>
      <c r="FQ34" s="62"/>
      <c r="FR34" s="62"/>
      <c r="FS34" s="62"/>
      <c r="FT34" s="62"/>
      <c r="FU34" s="62"/>
      <c r="FV34" s="62"/>
      <c r="FW34" s="62"/>
      <c r="FX34" s="62"/>
    </row>
    <row r="35" spans="1:181" s="24" customFormat="1" ht="13.5" customHeight="1" x14ac:dyDescent="0.2">
      <c r="A35" s="33"/>
      <c r="B35" s="50" t="s">
        <v>114</v>
      </c>
      <c r="C35" s="47"/>
      <c r="CM35" s="63"/>
      <c r="CN35" s="63"/>
      <c r="CO35" s="63"/>
      <c r="DC35" s="55"/>
      <c r="DE35" s="55"/>
      <c r="DF35" s="55"/>
      <c r="EK35" s="55"/>
      <c r="EP35" s="55"/>
      <c r="EQ35" s="55"/>
      <c r="EW35" s="55"/>
      <c r="FB35" s="55"/>
      <c r="FC35" s="55"/>
      <c r="FD35" s="55"/>
      <c r="FR35" s="55"/>
    </row>
    <row r="36" spans="1:181" s="24" customFormat="1" ht="13.5" customHeight="1" x14ac:dyDescent="0.2">
      <c r="A36" s="33"/>
      <c r="B36" s="50" t="s">
        <v>115</v>
      </c>
      <c r="C36" s="47"/>
      <c r="CN36" s="55"/>
      <c r="CO36" s="55"/>
      <c r="DC36" s="55"/>
      <c r="EK36" s="55"/>
    </row>
    <row r="37" spans="1:181" s="55" customFormat="1" ht="13.5" customHeight="1" x14ac:dyDescent="0.2">
      <c r="A37" s="33"/>
      <c r="B37" s="50" t="s">
        <v>48</v>
      </c>
      <c r="C37" s="47">
        <v>2.3640930756598801</v>
      </c>
      <c r="D37" s="24">
        <v>2.3640930756598801</v>
      </c>
      <c r="E37" s="24">
        <v>2.3640930756598801</v>
      </c>
      <c r="F37" s="24">
        <v>2.3640930756598801</v>
      </c>
      <c r="G37" s="24">
        <v>2.3640930756598801</v>
      </c>
      <c r="H37" s="24">
        <v>0</v>
      </c>
      <c r="I37" s="24">
        <v>2.3640930756598801</v>
      </c>
      <c r="J37" s="24">
        <v>2.3640930756598801</v>
      </c>
      <c r="K37" s="24">
        <v>2.3640930756598801</v>
      </c>
      <c r="L37" s="24">
        <v>2.3640930756598801</v>
      </c>
      <c r="M37" s="24">
        <v>2.3640930756598801</v>
      </c>
      <c r="N37" s="24">
        <v>2.3640930756598801</v>
      </c>
      <c r="O37" s="24">
        <v>2.3640930756598801</v>
      </c>
      <c r="P37" s="24">
        <v>0</v>
      </c>
      <c r="Q37" s="24">
        <v>2.3640930756598801</v>
      </c>
      <c r="R37" s="24">
        <v>2.3640930756598801</v>
      </c>
      <c r="S37" s="24">
        <v>2.3640930756598801</v>
      </c>
      <c r="T37" s="24">
        <v>2.3640930756598801</v>
      </c>
      <c r="U37" s="24">
        <v>2.3640930756598801</v>
      </c>
      <c r="V37" s="24">
        <v>2.3640930756598801</v>
      </c>
      <c r="W37" s="24">
        <v>2.3640930756598801</v>
      </c>
      <c r="X37" s="24">
        <v>0</v>
      </c>
      <c r="Y37" s="24">
        <v>2.3640930756598801</v>
      </c>
      <c r="Z37" s="24">
        <v>2.3640930756598801</v>
      </c>
      <c r="AA37" s="24">
        <v>2.3640930756598801</v>
      </c>
      <c r="AB37" s="24">
        <v>2.3640930756598801</v>
      </c>
      <c r="AC37" s="24">
        <v>2.3640930756598801</v>
      </c>
      <c r="AD37" s="24">
        <v>0</v>
      </c>
      <c r="AE37" s="24">
        <v>2.22959910473099</v>
      </c>
      <c r="AF37" s="24">
        <v>2.22959910473099</v>
      </c>
      <c r="AG37" s="24">
        <v>2.22959910473099</v>
      </c>
      <c r="AH37" s="24">
        <v>2.22959910473099</v>
      </c>
      <c r="AI37" s="24">
        <v>2.22959910473099</v>
      </c>
      <c r="AJ37" s="24">
        <v>2.22959910473099</v>
      </c>
      <c r="AK37" s="24">
        <v>2.22959910473099</v>
      </c>
      <c r="AL37" s="24">
        <v>0</v>
      </c>
      <c r="AM37" s="24">
        <v>2.22959910473099</v>
      </c>
      <c r="AN37" s="24">
        <v>2.22959910473099</v>
      </c>
      <c r="AO37" s="24">
        <v>2.22959910473099</v>
      </c>
      <c r="AP37" s="24">
        <v>2.22959910473099</v>
      </c>
      <c r="AQ37" s="24">
        <v>2.22959910473099</v>
      </c>
      <c r="AR37" s="24">
        <v>2.22959910473099</v>
      </c>
      <c r="AS37" s="24">
        <v>2.22959910473099</v>
      </c>
      <c r="AT37" s="24">
        <v>0</v>
      </c>
      <c r="AU37" s="24">
        <v>2.3640930756598801</v>
      </c>
      <c r="AV37" s="24">
        <v>2.3640930756598801</v>
      </c>
      <c r="AW37" s="24">
        <v>2.3640930756598801</v>
      </c>
      <c r="AX37" s="24">
        <v>2.3640930756598801</v>
      </c>
      <c r="AY37" s="24">
        <v>0</v>
      </c>
      <c r="AZ37" s="24">
        <v>2.3640930756598801</v>
      </c>
      <c r="BA37" s="24">
        <v>2.3640930756598801</v>
      </c>
      <c r="BB37" s="24">
        <v>2.3640930756598801</v>
      </c>
      <c r="BC37" s="24">
        <v>2.3640930756598801</v>
      </c>
      <c r="BD37" s="24">
        <v>2.3640930756598801</v>
      </c>
      <c r="BE37" s="24">
        <v>0</v>
      </c>
      <c r="BF37" s="24">
        <v>2.3640930756598801</v>
      </c>
      <c r="BG37" s="24">
        <v>2.3640930756598801</v>
      </c>
      <c r="BH37" s="24">
        <v>2.3640930756598801</v>
      </c>
      <c r="BI37" s="24">
        <v>2.3640930756598801</v>
      </c>
      <c r="BJ37" s="24">
        <v>2.3640930756598801</v>
      </c>
      <c r="BK37" s="24">
        <v>2.3640930756598801</v>
      </c>
      <c r="BL37" s="24">
        <v>2.3640930756598801</v>
      </c>
      <c r="BM37" s="24">
        <v>0</v>
      </c>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row>
    <row r="38" spans="1:181" s="55" customFormat="1" ht="13.5" customHeight="1" x14ac:dyDescent="0.2">
      <c r="A38" s="33"/>
      <c r="B38" s="50" t="s">
        <v>49</v>
      </c>
      <c r="C38" s="47"/>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row>
    <row r="39" spans="1:181" s="56" customFormat="1" ht="13.5" customHeight="1" thickBot="1" x14ac:dyDescent="0.25">
      <c r="A39" s="33"/>
      <c r="B39" s="60" t="s">
        <v>50</v>
      </c>
      <c r="C39" s="48"/>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c r="EV39" s="42"/>
      <c r="EW39" s="42"/>
      <c r="EX39" s="42"/>
      <c r="EY39" s="42"/>
      <c r="EZ39" s="42"/>
      <c r="FA39" s="42"/>
      <c r="FB39" s="42"/>
      <c r="FC39" s="42"/>
      <c r="FD39" s="42"/>
      <c r="FE39" s="42"/>
      <c r="FF39" s="42"/>
      <c r="FG39" s="42"/>
      <c r="FH39" s="42"/>
      <c r="FI39" s="42"/>
      <c r="FJ39" s="42"/>
      <c r="FK39" s="42"/>
      <c r="FL39" s="42"/>
      <c r="FM39" s="42"/>
      <c r="FN39" s="42"/>
      <c r="FO39" s="42"/>
      <c r="FP39" s="42"/>
      <c r="FQ39" s="42"/>
      <c r="FR39" s="42"/>
      <c r="FS39" s="42"/>
      <c r="FT39" s="42"/>
      <c r="FU39" s="42"/>
      <c r="FV39" s="42"/>
      <c r="FW39" s="42"/>
      <c r="FX39" s="42"/>
      <c r="FY39" s="42"/>
    </row>
    <row r="40" spans="1:181" s="40" customFormat="1" ht="13.5" customHeight="1" x14ac:dyDescent="0.2">
      <c r="A40" s="59"/>
      <c r="B40" s="49" t="s">
        <v>116</v>
      </c>
      <c r="C40" s="70">
        <v>130.83583818020199</v>
      </c>
      <c r="D40" s="62">
        <v>130.62787527240701</v>
      </c>
      <c r="E40" s="62">
        <v>129.99169855534501</v>
      </c>
      <c r="F40" s="62">
        <v>129.75642686910101</v>
      </c>
      <c r="G40" s="62">
        <v>130.30295971926375</v>
      </c>
      <c r="H40" s="62">
        <v>0.44303251553282136</v>
      </c>
      <c r="I40" s="62">
        <v>131.70251655527599</v>
      </c>
      <c r="J40" s="62">
        <v>131.498286761652</v>
      </c>
      <c r="K40" s="62">
        <v>131.43599710904101</v>
      </c>
      <c r="L40" s="62">
        <v>133.24870733133901</v>
      </c>
      <c r="M40" s="62">
        <v>132.99159184736601</v>
      </c>
      <c r="N40" s="62">
        <v>133.11079082985299</v>
      </c>
      <c r="O40" s="62">
        <v>132.33131507242115</v>
      </c>
      <c r="P40" s="62">
        <v>0.79331314014243948</v>
      </c>
      <c r="Q40" s="62">
        <v>129.67073521885399</v>
      </c>
      <c r="R40" s="62">
        <v>129.32648910631301</v>
      </c>
      <c r="S40" s="62">
        <v>128.93262660619399</v>
      </c>
      <c r="T40" s="62">
        <v>129.92934172581599</v>
      </c>
      <c r="U40" s="62">
        <v>129.274176325669</v>
      </c>
      <c r="V40" s="62">
        <v>128.62336536042699</v>
      </c>
      <c r="W40" s="62">
        <v>129.29278905721216</v>
      </c>
      <c r="X40" s="62">
        <v>0.43346853115927686</v>
      </c>
      <c r="Y40" s="62">
        <v>135.72637807444499</v>
      </c>
      <c r="Z40" s="62">
        <v>135.54538668465801</v>
      </c>
      <c r="AA40" s="62">
        <v>135.42642116589499</v>
      </c>
      <c r="AB40" s="62">
        <v>135.43826254145301</v>
      </c>
      <c r="AC40" s="62">
        <v>135.53411211661276</v>
      </c>
      <c r="AD40" s="62">
        <v>0.12028902313859931</v>
      </c>
      <c r="AE40" s="62">
        <v>146.90086501884801</v>
      </c>
      <c r="AF40" s="62">
        <v>146.87548768987901</v>
      </c>
      <c r="AG40" s="62">
        <v>146.16547474369199</v>
      </c>
      <c r="AH40" s="62">
        <v>146.79280979011801</v>
      </c>
      <c r="AI40" s="62">
        <v>146.19022287545999</v>
      </c>
      <c r="AJ40" s="62">
        <v>146.147307159208</v>
      </c>
      <c r="AK40" s="62">
        <v>146.51202787953417</v>
      </c>
      <c r="AL40" s="62">
        <v>0.34612487544267934</v>
      </c>
      <c r="AM40" s="62">
        <v>146.04276382390501</v>
      </c>
      <c r="AN40" s="62">
        <v>146.00914584698899</v>
      </c>
      <c r="AO40" s="62">
        <v>145.92185082209599</v>
      </c>
      <c r="AP40" s="62">
        <v>146.376287449404</v>
      </c>
      <c r="AQ40" s="62">
        <v>146.38068571531599</v>
      </c>
      <c r="AR40" s="62">
        <v>146.438557209355</v>
      </c>
      <c r="AS40" s="62">
        <v>146.19488181117751</v>
      </c>
      <c r="AT40" s="62">
        <v>0.20776286462139612</v>
      </c>
      <c r="AU40" s="62">
        <v>138.73157925881401</v>
      </c>
      <c r="AV40" s="62">
        <v>138.819930782152</v>
      </c>
      <c r="AW40" s="62">
        <v>138.775695506548</v>
      </c>
      <c r="AX40" s="62">
        <v>138.77573518250469</v>
      </c>
      <c r="AY40" s="62">
        <v>3.6069369273406537E-2</v>
      </c>
      <c r="AZ40" s="62">
        <v>119.966185694215</v>
      </c>
      <c r="BA40" s="62">
        <v>120.29357560093899</v>
      </c>
      <c r="BB40" s="62">
        <v>120.11433272475701</v>
      </c>
      <c r="BC40" s="62">
        <v>119.983249504535</v>
      </c>
      <c r="BD40" s="62">
        <v>120.08933588111151</v>
      </c>
      <c r="BE40" s="62">
        <v>0.13110968039701121</v>
      </c>
      <c r="BF40" s="62">
        <v>110.04341399376899</v>
      </c>
      <c r="BG40" s="62">
        <v>109.45474133546401</v>
      </c>
      <c r="BH40" s="62">
        <v>109.352810607942</v>
      </c>
      <c r="BI40" s="62">
        <v>110.56774280599301</v>
      </c>
      <c r="BJ40" s="62">
        <v>110.15689409660099</v>
      </c>
      <c r="BK40" s="62">
        <v>109.937919540425</v>
      </c>
      <c r="BL40" s="62">
        <v>109.91892039669899</v>
      </c>
      <c r="BM40" s="62">
        <v>0.41420689629627527</v>
      </c>
      <c r="BO40" s="62"/>
      <c r="BP40" s="62"/>
      <c r="BQ40" s="62"/>
      <c r="BR40" s="62"/>
      <c r="BS40" s="62"/>
      <c r="BT40" s="62"/>
      <c r="BU40" s="62"/>
      <c r="BV40" s="62"/>
      <c r="BW40" s="62"/>
      <c r="CB40" s="62"/>
      <c r="CC40" s="62"/>
      <c r="CD40" s="168"/>
      <c r="CE40" s="62"/>
      <c r="CJ40" s="62"/>
      <c r="CK40" s="62"/>
      <c r="CP40" s="168"/>
      <c r="CQ40" s="168"/>
      <c r="CR40" s="168"/>
      <c r="CS40" s="168"/>
      <c r="CT40" s="62"/>
      <c r="CU40" s="62"/>
      <c r="CV40" s="168"/>
      <c r="CW40" s="62"/>
      <c r="CY40" s="62"/>
      <c r="CZ40" s="62"/>
      <c r="DA40" s="62"/>
      <c r="DB40" s="62"/>
      <c r="DC40" s="62"/>
      <c r="DD40" s="62"/>
      <c r="DE40" s="62"/>
      <c r="DF40" s="62"/>
      <c r="DG40" s="62"/>
      <c r="DH40" s="62"/>
      <c r="DI40" s="62"/>
      <c r="DK40" s="62"/>
      <c r="DL40" s="62"/>
      <c r="DM40" s="62"/>
      <c r="DN40" s="62"/>
      <c r="DO40" s="62"/>
      <c r="DP40" s="62"/>
      <c r="DQ40" s="62"/>
      <c r="DR40" s="62"/>
      <c r="DS40" s="62"/>
      <c r="DT40" s="62"/>
      <c r="DU40" s="62"/>
      <c r="DV40" s="62"/>
      <c r="DW40" s="62"/>
      <c r="DX40" s="62"/>
      <c r="DY40" s="62"/>
      <c r="DZ40" s="62"/>
      <c r="EA40" s="62"/>
      <c r="EB40" s="62"/>
      <c r="EC40" s="62"/>
      <c r="ED40" s="62"/>
      <c r="EE40" s="62"/>
      <c r="EG40" s="62"/>
      <c r="EH40" s="62"/>
      <c r="EI40" s="62"/>
      <c r="EJ40" s="62"/>
      <c r="EK40" s="62"/>
      <c r="EL40" s="62"/>
      <c r="EM40" s="62"/>
      <c r="EN40" s="62"/>
      <c r="EO40" s="62"/>
      <c r="EP40" s="62"/>
      <c r="EQ40" s="62"/>
      <c r="ER40" s="62"/>
      <c r="ES40" s="62"/>
      <c r="ET40" s="62"/>
      <c r="EU40" s="62"/>
      <c r="EV40" s="62"/>
      <c r="EW40" s="62"/>
      <c r="EX40" s="62"/>
      <c r="EY40" s="62"/>
      <c r="EZ40" s="62"/>
      <c r="FA40" s="62"/>
      <c r="FB40" s="62"/>
      <c r="FC40" s="62"/>
      <c r="FD40" s="62"/>
      <c r="FE40" s="62"/>
      <c r="FF40" s="62"/>
      <c r="FG40" s="62"/>
      <c r="FH40" s="62"/>
      <c r="FI40" s="62"/>
      <c r="FJ40" s="62"/>
      <c r="FK40" s="62"/>
      <c r="FL40" s="62"/>
      <c r="FM40" s="62"/>
      <c r="FN40" s="62"/>
      <c r="FO40" s="62"/>
      <c r="FP40" s="62"/>
      <c r="FQ40" s="62"/>
      <c r="FR40" s="62"/>
      <c r="FS40" s="62"/>
      <c r="FT40" s="62"/>
      <c r="FU40" s="62"/>
      <c r="FV40" s="62"/>
      <c r="FW40" s="62"/>
      <c r="FX40" s="62"/>
    </row>
    <row r="41" spans="1:181" s="24" customFormat="1" ht="13.5" customHeight="1" x14ac:dyDescent="0.2">
      <c r="A41" s="59"/>
      <c r="B41" s="50" t="s">
        <v>117</v>
      </c>
      <c r="C41" s="71">
        <v>193.72505765197701</v>
      </c>
      <c r="D41" s="55">
        <v>193.629385147031</v>
      </c>
      <c r="E41" s="55">
        <v>193.76026819636701</v>
      </c>
      <c r="F41" s="55">
        <v>193.673438041926</v>
      </c>
      <c r="G41" s="55">
        <v>193.69703725932524</v>
      </c>
      <c r="H41" s="55">
        <v>4.9792130812177579E-2</v>
      </c>
      <c r="I41" s="55">
        <v>196.652799614663</v>
      </c>
      <c r="J41" s="55">
        <v>196.57171568483699</v>
      </c>
      <c r="K41" s="55">
        <v>196.61249648930499</v>
      </c>
      <c r="L41" s="55">
        <v>200.24449762539999</v>
      </c>
      <c r="M41" s="55">
        <v>199.72499184412001</v>
      </c>
      <c r="N41" s="55">
        <v>199.891293307632</v>
      </c>
      <c r="O41" s="55">
        <v>198.28296576099285</v>
      </c>
      <c r="P41" s="55">
        <v>1.6777986595645025</v>
      </c>
      <c r="Q41" s="55">
        <v>195.61023656846601</v>
      </c>
      <c r="R41" s="55">
        <v>195.67883304839799</v>
      </c>
      <c r="S41" s="55">
        <v>195.403928824681</v>
      </c>
      <c r="T41" s="55">
        <v>198.24487533181599</v>
      </c>
      <c r="U41" s="55">
        <v>197.831358318198</v>
      </c>
      <c r="V41" s="55">
        <v>197.403242460786</v>
      </c>
      <c r="W41" s="55">
        <v>196.69541242539083</v>
      </c>
      <c r="X41" s="55">
        <v>1.159827709178006</v>
      </c>
      <c r="Y41" s="55">
        <v>193.93381751127799</v>
      </c>
      <c r="Z41" s="55">
        <v>193.81144350647099</v>
      </c>
      <c r="AA41" s="55">
        <v>193.71950883077301</v>
      </c>
      <c r="AB41" s="55">
        <v>193.75300539851901</v>
      </c>
      <c r="AC41" s="55">
        <v>193.80444381176025</v>
      </c>
      <c r="AD41" s="55">
        <v>8.1618642486001369E-2</v>
      </c>
      <c r="AE41" s="55">
        <v>204.700392624165</v>
      </c>
      <c r="AF41" s="55">
        <v>204.67242460347299</v>
      </c>
      <c r="AG41" s="55">
        <v>204.13250502072401</v>
      </c>
      <c r="AH41" s="55">
        <v>204.459978958091</v>
      </c>
      <c r="AI41" s="55">
        <v>204.30987347899199</v>
      </c>
      <c r="AJ41" s="55">
        <v>204.145337249428</v>
      </c>
      <c r="AK41" s="55">
        <v>204.40341865581217</v>
      </c>
      <c r="AL41" s="55">
        <v>0.22822054963500815</v>
      </c>
      <c r="AM41" s="55">
        <v>207.05842994800599</v>
      </c>
      <c r="AN41" s="55">
        <v>207.04503460959199</v>
      </c>
      <c r="AO41" s="55">
        <v>206.88013148253299</v>
      </c>
      <c r="AP41" s="55">
        <v>207.43328643311401</v>
      </c>
      <c r="AQ41" s="55">
        <v>207.376788767265</v>
      </c>
      <c r="AR41" s="55">
        <v>207.520252282748</v>
      </c>
      <c r="AS41" s="55">
        <v>207.21898725387635</v>
      </c>
      <c r="AT41" s="55">
        <v>0.23538885493486814</v>
      </c>
      <c r="AU41" s="55">
        <v>199.371501487318</v>
      </c>
      <c r="AV41" s="55">
        <v>199.31221211178101</v>
      </c>
      <c r="AW41" s="55">
        <v>199.26621499135899</v>
      </c>
      <c r="AX41" s="55">
        <v>199.31664286348601</v>
      </c>
      <c r="AY41" s="55">
        <v>4.3097062764067447E-2</v>
      </c>
      <c r="AZ41" s="55">
        <v>179.18813411296901</v>
      </c>
      <c r="BA41" s="55">
        <v>179.40906310615799</v>
      </c>
      <c r="BB41" s="55">
        <v>179.31447081071801</v>
      </c>
      <c r="BC41" s="55">
        <v>179.288688580475</v>
      </c>
      <c r="BD41" s="55">
        <v>179.30008915258</v>
      </c>
      <c r="BE41" s="55">
        <v>7.8654400048305456E-2</v>
      </c>
      <c r="BF41" s="55">
        <v>177.30501757441399</v>
      </c>
      <c r="BG41" s="55">
        <v>177.113742345845</v>
      </c>
      <c r="BH41" s="55">
        <v>177.139318935885</v>
      </c>
      <c r="BI41" s="55">
        <v>177.75722015505701</v>
      </c>
      <c r="BJ41" s="55">
        <v>177.73729148868301</v>
      </c>
      <c r="BK41" s="55">
        <v>177.700495530837</v>
      </c>
      <c r="BL41" s="55">
        <v>177.45884767178686</v>
      </c>
      <c r="BM41" s="55">
        <v>0.27982458304035118</v>
      </c>
      <c r="BO41" s="55"/>
      <c r="BP41" s="55"/>
      <c r="BQ41" s="55"/>
      <c r="BR41" s="55"/>
      <c r="BS41" s="55"/>
      <c r="BT41" s="55"/>
      <c r="BU41" s="55"/>
      <c r="BV41" s="55"/>
      <c r="BW41" s="55"/>
      <c r="BX41" s="63"/>
      <c r="BY41" s="63"/>
      <c r="BZ41" s="63"/>
      <c r="CA41" s="63"/>
      <c r="CB41" s="55"/>
      <c r="CC41" s="55"/>
      <c r="CD41" s="55"/>
      <c r="CE41" s="55"/>
      <c r="CF41" s="63"/>
      <c r="CG41" s="63"/>
      <c r="CH41" s="63"/>
      <c r="CI41" s="63"/>
      <c r="CJ41" s="55"/>
      <c r="CK41" s="55"/>
      <c r="CL41" s="63"/>
      <c r="CP41" s="63"/>
      <c r="CQ41" s="63"/>
      <c r="CR41" s="63"/>
      <c r="CS41" s="63"/>
      <c r="CT41" s="55"/>
      <c r="CU41" s="55"/>
      <c r="CV41" s="55"/>
      <c r="CW41" s="55"/>
      <c r="CY41" s="55"/>
      <c r="CZ41" s="55"/>
      <c r="DA41" s="55"/>
      <c r="DB41" s="55"/>
      <c r="DC41" s="55"/>
      <c r="DD41" s="55"/>
      <c r="DE41" s="55"/>
      <c r="DF41" s="55"/>
      <c r="DG41" s="55"/>
      <c r="DH41" s="55"/>
      <c r="DI41" s="55"/>
      <c r="DK41" s="55"/>
      <c r="DL41" s="55"/>
      <c r="DM41" s="55"/>
      <c r="DN41" s="55"/>
      <c r="DO41" s="55"/>
      <c r="DP41" s="55"/>
      <c r="DQ41" s="55"/>
      <c r="DR41" s="55"/>
      <c r="DS41" s="55"/>
      <c r="DT41" s="55"/>
      <c r="DU41" s="55"/>
      <c r="DV41" s="55"/>
      <c r="DW41" s="55"/>
      <c r="DX41" s="55"/>
      <c r="DY41" s="55"/>
      <c r="DZ41" s="55"/>
      <c r="EA41" s="55"/>
      <c r="EB41" s="55"/>
      <c r="EC41" s="55"/>
      <c r="ED41" s="55"/>
      <c r="EE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row>
    <row r="42" spans="1:181" s="24" customFormat="1" ht="13.5" customHeight="1" x14ac:dyDescent="0.2">
      <c r="A42" s="59"/>
      <c r="B42" s="50" t="s">
        <v>118</v>
      </c>
      <c r="C42" s="71">
        <v>271.00283777772302</v>
      </c>
      <c r="D42" s="55">
        <v>270.72514982804603</v>
      </c>
      <c r="E42" s="55">
        <v>272.19977250942799</v>
      </c>
      <c r="F42" s="55">
        <v>272.24631025372003</v>
      </c>
      <c r="G42" s="55">
        <v>271.54351759222925</v>
      </c>
      <c r="H42" s="55">
        <v>0.68677661955353975</v>
      </c>
      <c r="I42" s="55">
        <v>277.26098065792502</v>
      </c>
      <c r="J42" s="55">
        <v>276.97203902893199</v>
      </c>
      <c r="K42" s="55">
        <v>276.703623392645</v>
      </c>
      <c r="L42" s="55">
        <v>293.34416479430803</v>
      </c>
      <c r="M42" s="55">
        <v>291.19139347994297</v>
      </c>
      <c r="N42" s="55">
        <v>292.379500048637</v>
      </c>
      <c r="O42" s="55">
        <v>284.64195023373168</v>
      </c>
      <c r="P42" s="55">
        <v>7.6900011382335922</v>
      </c>
      <c r="Q42" s="55">
        <v>290.98506122020899</v>
      </c>
      <c r="R42" s="55">
        <v>291.57102044923698</v>
      </c>
      <c r="S42" s="55">
        <v>290.460909164329</v>
      </c>
      <c r="T42" s="55">
        <v>305.330247760475</v>
      </c>
      <c r="U42" s="55">
        <v>301.91214087749103</v>
      </c>
      <c r="V42" s="55">
        <v>300.67411342274102</v>
      </c>
      <c r="W42" s="55">
        <v>296.82224881574706</v>
      </c>
      <c r="X42" s="55">
        <v>5.9895006572300611</v>
      </c>
      <c r="Y42" s="55">
        <v>266.32600330909497</v>
      </c>
      <c r="Z42" s="55">
        <v>266.70361949392401</v>
      </c>
      <c r="AA42" s="55">
        <v>266.45193521921698</v>
      </c>
      <c r="AB42" s="55">
        <v>266.58631708994301</v>
      </c>
      <c r="AC42" s="55">
        <v>266.51696877804477</v>
      </c>
      <c r="AD42" s="55">
        <v>0.14172583762884597</v>
      </c>
      <c r="AE42" s="55">
        <v>282.51355051507102</v>
      </c>
      <c r="AF42" s="55">
        <v>282.40790440863702</v>
      </c>
      <c r="AG42" s="55">
        <v>281.66923220997103</v>
      </c>
      <c r="AH42" s="55">
        <v>281.681756020622</v>
      </c>
      <c r="AI42" s="55">
        <v>282.27952102228602</v>
      </c>
      <c r="AJ42" s="55">
        <v>281.71719684677498</v>
      </c>
      <c r="AK42" s="55">
        <v>282.0448601705603</v>
      </c>
      <c r="AL42" s="55">
        <v>0.36213296715521354</v>
      </c>
      <c r="AM42" s="55">
        <v>288.27938391687297</v>
      </c>
      <c r="AN42" s="55">
        <v>288.273246986179</v>
      </c>
      <c r="AO42" s="55">
        <v>287.77991182808302</v>
      </c>
      <c r="AP42" s="55">
        <v>289.14637815309902</v>
      </c>
      <c r="AQ42" s="55">
        <v>288.94861815291102</v>
      </c>
      <c r="AR42" s="55">
        <v>289.55845689130302</v>
      </c>
      <c r="AS42" s="55">
        <v>288.66433265474132</v>
      </c>
      <c r="AT42" s="55">
        <v>0.60497630627595622</v>
      </c>
      <c r="AU42" s="55">
        <v>277.67529942916002</v>
      </c>
      <c r="AV42" s="55">
        <v>277.54344873994199</v>
      </c>
      <c r="AW42" s="55">
        <v>277.34683706390098</v>
      </c>
      <c r="AX42" s="55">
        <v>277.52186174433433</v>
      </c>
      <c r="AY42" s="55">
        <v>0.13496019198863821</v>
      </c>
      <c r="AZ42" s="55">
        <v>250.36374646103101</v>
      </c>
      <c r="BA42" s="55">
        <v>251.09543409165201</v>
      </c>
      <c r="BB42" s="55">
        <v>250.89625721478899</v>
      </c>
      <c r="BC42" s="55">
        <v>250.85166478942401</v>
      </c>
      <c r="BD42" s="55">
        <v>250.80177563922402</v>
      </c>
      <c r="BE42" s="55">
        <v>0.26903556598513068</v>
      </c>
      <c r="BF42" s="55">
        <v>253.312436822922</v>
      </c>
      <c r="BG42" s="55">
        <v>252.43932860921501</v>
      </c>
      <c r="BH42" s="55">
        <v>252.38570128078899</v>
      </c>
      <c r="BI42" s="55">
        <v>253.17459293570599</v>
      </c>
      <c r="BJ42" s="55">
        <v>253.104106274104</v>
      </c>
      <c r="BK42" s="55">
        <v>252.82293444380301</v>
      </c>
      <c r="BL42" s="55">
        <v>252.87318339442314</v>
      </c>
      <c r="BM42" s="55">
        <v>0.35719051993393947</v>
      </c>
      <c r="BO42" s="55"/>
      <c r="BP42" s="55"/>
      <c r="BQ42" s="55"/>
      <c r="BR42" s="55"/>
      <c r="BS42" s="55"/>
      <c r="BT42" s="55"/>
      <c r="BU42" s="55"/>
      <c r="BV42" s="55"/>
      <c r="BW42" s="55"/>
      <c r="BX42" s="63"/>
      <c r="BY42" s="63"/>
      <c r="BZ42" s="63"/>
      <c r="CA42" s="63"/>
      <c r="CB42" s="55"/>
      <c r="CC42" s="55"/>
      <c r="CD42" s="55"/>
      <c r="CE42" s="55"/>
      <c r="CF42" s="63"/>
      <c r="CG42" s="63"/>
      <c r="CH42" s="63"/>
      <c r="CI42" s="63"/>
      <c r="CJ42" s="55"/>
      <c r="CK42" s="55"/>
      <c r="CL42" s="63"/>
      <c r="CM42" s="63"/>
      <c r="CN42" s="63"/>
      <c r="CO42" s="63"/>
      <c r="CP42" s="55"/>
      <c r="CQ42" s="55"/>
      <c r="CR42" s="55"/>
      <c r="CS42" s="55"/>
      <c r="CT42" s="55"/>
      <c r="CU42" s="55"/>
      <c r="CV42" s="55"/>
      <c r="CW42" s="55"/>
      <c r="CY42" s="55"/>
      <c r="CZ42" s="55"/>
      <c r="DA42" s="55"/>
      <c r="DB42" s="55"/>
      <c r="DC42" s="55"/>
      <c r="DD42" s="55"/>
      <c r="DE42" s="55"/>
      <c r="DF42" s="55"/>
      <c r="DG42" s="55"/>
      <c r="DH42" s="55"/>
      <c r="DI42" s="55"/>
      <c r="DK42" s="55"/>
      <c r="DL42" s="55"/>
      <c r="DM42" s="55"/>
      <c r="DN42" s="55"/>
      <c r="DO42" s="55"/>
      <c r="DP42" s="55"/>
      <c r="DQ42" s="55"/>
      <c r="DR42" s="55"/>
      <c r="DS42" s="55"/>
      <c r="DT42" s="55"/>
      <c r="DU42" s="55"/>
      <c r="DV42" s="55"/>
      <c r="DW42" s="55"/>
      <c r="DX42" s="55"/>
      <c r="DY42" s="55"/>
      <c r="DZ42" s="55"/>
      <c r="EA42" s="55"/>
      <c r="EB42" s="55"/>
      <c r="EC42" s="55"/>
      <c r="ED42" s="55"/>
      <c r="EE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row>
    <row r="43" spans="1:181" s="24" customFormat="1" ht="13.5" customHeight="1" x14ac:dyDescent="0.2">
      <c r="A43" s="59"/>
      <c r="B43" s="50" t="s">
        <v>119</v>
      </c>
      <c r="C43" s="47">
        <v>2.0713196135485998</v>
      </c>
      <c r="D43" s="24">
        <v>2.0724914132108898</v>
      </c>
      <c r="E43" s="24">
        <v>2.0939781196376699</v>
      </c>
      <c r="F43" s="24">
        <v>2.0981335323633998</v>
      </c>
      <c r="G43" s="24">
        <v>2.0839806696901402</v>
      </c>
      <c r="H43" s="24">
        <v>1.217125593731745E-2</v>
      </c>
      <c r="I43" s="24">
        <v>2.105206399314</v>
      </c>
      <c r="J43" s="24">
        <v>2.1062786888696099</v>
      </c>
      <c r="K43" s="24">
        <v>2.10523471102888</v>
      </c>
      <c r="L43" s="24">
        <v>2.2014785033889401</v>
      </c>
      <c r="M43" s="24">
        <v>2.1895473949521702</v>
      </c>
      <c r="N43" s="24">
        <v>2.1965123805955602</v>
      </c>
      <c r="O43" s="24">
        <v>2.1507096796915266</v>
      </c>
      <c r="P43" s="24">
        <v>4.5270231649860111E-2</v>
      </c>
      <c r="Q43" s="24">
        <v>2.2440303182448602</v>
      </c>
      <c r="R43" s="24">
        <v>2.2545344149066802</v>
      </c>
      <c r="S43" s="24">
        <v>2.2528115404915998</v>
      </c>
      <c r="T43" s="24">
        <v>2.3499714822291602</v>
      </c>
      <c r="U43" s="24">
        <v>2.3354404526771901</v>
      </c>
      <c r="V43" s="24">
        <v>2.3376321446744601</v>
      </c>
      <c r="W43" s="24">
        <v>2.2957367255373251</v>
      </c>
      <c r="X43" s="24">
        <v>4.561939535348207E-2</v>
      </c>
      <c r="Y43" s="24">
        <v>1.96222729205237</v>
      </c>
      <c r="Z43" s="24">
        <v>1.96763332207242</v>
      </c>
      <c r="AA43" s="24">
        <v>1.96750333446985</v>
      </c>
      <c r="AB43" s="24">
        <v>1.9683235157298999</v>
      </c>
      <c r="AC43" s="24">
        <v>1.9664218660811348</v>
      </c>
      <c r="AD43" s="24">
        <v>2.4417167200582409E-3</v>
      </c>
      <c r="AE43" s="24">
        <v>1.9231578417106201</v>
      </c>
      <c r="AF43" s="24">
        <v>1.92277083705709</v>
      </c>
      <c r="AG43" s="24">
        <v>1.9270572117245299</v>
      </c>
      <c r="AH43" s="24">
        <v>1.91890703927096</v>
      </c>
      <c r="AI43" s="24">
        <v>1.9309056068870001</v>
      </c>
      <c r="AJ43" s="24">
        <v>1.9276249581518701</v>
      </c>
      <c r="AK43" s="24">
        <v>1.9250705824670116</v>
      </c>
      <c r="AL43" s="24">
        <v>3.9041796366052206E-3</v>
      </c>
      <c r="AM43" s="24">
        <v>1.9739381559806299</v>
      </c>
      <c r="AN43" s="24">
        <v>1.97435061559963</v>
      </c>
      <c r="AO43" s="24">
        <v>1.9721509164445501</v>
      </c>
      <c r="AP43" s="24">
        <v>1.9753635181725999</v>
      </c>
      <c r="AQ43" s="24">
        <v>1.9739531669831301</v>
      </c>
      <c r="AR43" s="24">
        <v>1.9773375428531199</v>
      </c>
      <c r="AS43" s="24">
        <v>1.9745156526722765</v>
      </c>
      <c r="AT43" s="24">
        <v>1.5785566899758911E-3</v>
      </c>
      <c r="AU43" s="24">
        <v>2.00152914651924</v>
      </c>
      <c r="AV43" s="24">
        <v>1.99930548283795</v>
      </c>
      <c r="AW43" s="24">
        <v>1.9985260102754501</v>
      </c>
      <c r="AX43" s="24">
        <v>1.9997868798775464</v>
      </c>
      <c r="AY43" s="24">
        <v>1.272403017126905E-3</v>
      </c>
      <c r="AZ43" s="24">
        <v>2.0869526276278298</v>
      </c>
      <c r="BA43" s="24">
        <v>2.0873553125117401</v>
      </c>
      <c r="BB43" s="24">
        <v>2.0888119804130398</v>
      </c>
      <c r="BC43" s="24">
        <v>2.0907223785428601</v>
      </c>
      <c r="BD43" s="24">
        <v>2.0884605747738676</v>
      </c>
      <c r="BE43" s="24">
        <v>1.477730648325116E-3</v>
      </c>
      <c r="BF43" s="24">
        <v>2.3019318251728</v>
      </c>
      <c r="BG43" s="24">
        <v>2.3063352535412198</v>
      </c>
      <c r="BH43" s="24">
        <v>2.3079946448350301</v>
      </c>
      <c r="BI43" s="24">
        <v>2.2897690276624001</v>
      </c>
      <c r="BJ43" s="24">
        <v>2.2976692321421801</v>
      </c>
      <c r="BK43" s="24">
        <v>2.2996881831190099</v>
      </c>
      <c r="BL43" s="24">
        <v>2.3005646944121065</v>
      </c>
      <c r="BM43" s="24">
        <v>6.0009854307541367E-3</v>
      </c>
      <c r="BY43" s="63"/>
      <c r="BZ43" s="63"/>
      <c r="CA43" s="63"/>
      <c r="CF43" s="63"/>
      <c r="CG43" s="63"/>
      <c r="CH43" s="63"/>
      <c r="CI43" s="63"/>
      <c r="CL43" s="63"/>
      <c r="CM43" s="63"/>
      <c r="CN43" s="63"/>
      <c r="CO43" s="63"/>
      <c r="DC43" s="63"/>
      <c r="DF43" s="63"/>
      <c r="EQ43" s="63"/>
      <c r="FB43" s="63"/>
      <c r="FD43" s="63"/>
      <c r="FR43" s="63"/>
    </row>
    <row r="44" spans="1:181" s="24" customFormat="1" ht="13.5" customHeight="1" x14ac:dyDescent="0.2">
      <c r="A44" s="59"/>
      <c r="B44" s="50" t="s">
        <v>120</v>
      </c>
      <c r="C44" s="71">
        <v>140.166999597521</v>
      </c>
      <c r="D44" s="55">
        <v>140.09727455563899</v>
      </c>
      <c r="E44" s="55">
        <v>142.20807395408301</v>
      </c>
      <c r="F44" s="55">
        <v>142.48988338461899</v>
      </c>
      <c r="G44" s="55">
        <v>141.2405578729655</v>
      </c>
      <c r="H44" s="55">
        <v>1.1131628043262265</v>
      </c>
      <c r="I44" s="55">
        <v>145.558464102649</v>
      </c>
      <c r="J44" s="55">
        <v>145.47375226727999</v>
      </c>
      <c r="K44" s="55">
        <v>145.26762628360399</v>
      </c>
      <c r="L44" s="55">
        <v>160.09545746296899</v>
      </c>
      <c r="M44" s="55">
        <v>158.19980163257699</v>
      </c>
      <c r="N44" s="55">
        <v>159.26870921878401</v>
      </c>
      <c r="O44" s="55">
        <v>152.3106351613105</v>
      </c>
      <c r="P44" s="55">
        <v>6.8997498788910274</v>
      </c>
      <c r="Q44" s="55">
        <v>161.31432600135599</v>
      </c>
      <c r="R44" s="55">
        <v>162.24453134292401</v>
      </c>
      <c r="S44" s="55">
        <v>161.52828255813401</v>
      </c>
      <c r="T44" s="55">
        <v>175.40090603465899</v>
      </c>
      <c r="U44" s="55">
        <v>172.63796455182199</v>
      </c>
      <c r="V44" s="55">
        <v>172.050748062314</v>
      </c>
      <c r="W44" s="55">
        <v>167.52945975853484</v>
      </c>
      <c r="X44" s="55">
        <v>5.9311468732896619</v>
      </c>
      <c r="Y44" s="55">
        <v>130.59962523465001</v>
      </c>
      <c r="Z44" s="55">
        <v>131.158232809266</v>
      </c>
      <c r="AA44" s="55">
        <v>131.02551405332201</v>
      </c>
      <c r="AB44" s="55">
        <v>131.14805454848999</v>
      </c>
      <c r="AC44" s="55">
        <v>130.98285666143201</v>
      </c>
      <c r="AD44" s="55">
        <v>0.22733956687834772</v>
      </c>
      <c r="AE44" s="55">
        <v>135.61268549622301</v>
      </c>
      <c r="AF44" s="55">
        <v>135.53241671875799</v>
      </c>
      <c r="AG44" s="55">
        <v>135.50375746627901</v>
      </c>
      <c r="AH44" s="55">
        <v>134.888946230503</v>
      </c>
      <c r="AI44" s="55">
        <v>136.089298146826</v>
      </c>
      <c r="AJ44" s="55">
        <v>135.56988968756801</v>
      </c>
      <c r="AK44" s="55">
        <v>135.53283229102615</v>
      </c>
      <c r="AL44" s="55">
        <v>0.3494850523174875</v>
      </c>
      <c r="AM44" s="55">
        <v>142.236620092968</v>
      </c>
      <c r="AN44" s="55">
        <v>142.26410113918999</v>
      </c>
      <c r="AO44" s="55">
        <v>141.858061005986</v>
      </c>
      <c r="AP44" s="55">
        <v>142.77009070369499</v>
      </c>
      <c r="AQ44" s="55">
        <v>142.567932437595</v>
      </c>
      <c r="AR44" s="55">
        <v>143.119899681948</v>
      </c>
      <c r="AS44" s="55">
        <v>142.46945084356366</v>
      </c>
      <c r="AT44" s="55">
        <v>0.40688713304404306</v>
      </c>
      <c r="AU44" s="55">
        <v>138.94372017034601</v>
      </c>
      <c r="AV44" s="55">
        <v>138.72351795778999</v>
      </c>
      <c r="AW44" s="55">
        <v>138.571141557354</v>
      </c>
      <c r="AX44" s="55">
        <v>138.74612656182998</v>
      </c>
      <c r="AY44" s="55">
        <v>0.15294240189745031</v>
      </c>
      <c r="AZ44" s="55">
        <v>130.39756076681499</v>
      </c>
      <c r="BA44" s="55">
        <v>130.80185849071299</v>
      </c>
      <c r="BB44" s="55">
        <v>130.78192449003299</v>
      </c>
      <c r="BC44" s="55">
        <v>130.86841528488799</v>
      </c>
      <c r="BD44" s="55">
        <v>130.71243975811225</v>
      </c>
      <c r="BE44" s="55">
        <v>0.18459481427126284</v>
      </c>
      <c r="BF44" s="55">
        <v>143.26902282915299</v>
      </c>
      <c r="BG44" s="55">
        <v>142.984587273751</v>
      </c>
      <c r="BH44" s="55">
        <v>143.032890672848</v>
      </c>
      <c r="BI44" s="55">
        <v>142.606850129713</v>
      </c>
      <c r="BJ44" s="55">
        <v>142.94721217750299</v>
      </c>
      <c r="BK44" s="55">
        <v>142.88501490337899</v>
      </c>
      <c r="BL44" s="55">
        <v>142.9542629977245</v>
      </c>
      <c r="BM44" s="55">
        <v>0.19651816624636678</v>
      </c>
      <c r="BY44" s="63"/>
      <c r="BZ44" s="63"/>
      <c r="CA44" s="63"/>
      <c r="CF44" s="63"/>
      <c r="CG44" s="63"/>
      <c r="CH44" s="63"/>
      <c r="CI44" s="63"/>
      <c r="CL44" s="63"/>
      <c r="CM44" s="63"/>
      <c r="CN44" s="63"/>
      <c r="CO44" s="63"/>
      <c r="DC44" s="63"/>
      <c r="DF44" s="63"/>
      <c r="EQ44" s="63"/>
      <c r="FB44" s="63"/>
      <c r="FD44" s="63"/>
      <c r="FR44" s="63"/>
    </row>
    <row r="45" spans="1:181" s="24" customFormat="1" ht="13.5" customHeight="1" x14ac:dyDescent="0.2">
      <c r="A45" s="59"/>
      <c r="B45" s="50" t="s">
        <v>131</v>
      </c>
      <c r="C45" s="47">
        <v>1.46711214281034</v>
      </c>
      <c r="D45" s="24">
        <v>1.46731683489866</v>
      </c>
      <c r="E45" s="24">
        <v>1.4753184383198099</v>
      </c>
      <c r="F45" s="24">
        <v>1.4757200038123299</v>
      </c>
      <c r="G45" s="24">
        <v>1.471366854960285</v>
      </c>
      <c r="H45" s="24">
        <v>4.1554227809510753E-3</v>
      </c>
      <c r="I45" s="24">
        <v>1.47451613894265</v>
      </c>
      <c r="J45" s="24">
        <v>1.47451411353186</v>
      </c>
      <c r="K45" s="24">
        <v>1.47358331631618</v>
      </c>
      <c r="L45" s="24">
        <v>1.4942283948563599</v>
      </c>
      <c r="M45" s="24">
        <v>1.4907792605249699</v>
      </c>
      <c r="N45" s="24">
        <v>1.49236120972228</v>
      </c>
      <c r="O45" s="24">
        <v>1.4833304056490499</v>
      </c>
      <c r="P45" s="24">
        <v>9.1854149304241538E-3</v>
      </c>
      <c r="Q45" s="24">
        <v>1.50254290769962</v>
      </c>
      <c r="R45" s="24">
        <v>1.50374254349342</v>
      </c>
      <c r="S45" s="24">
        <v>1.5021013067500899</v>
      </c>
      <c r="T45" s="24">
        <v>1.5164545421943401</v>
      </c>
      <c r="U45" s="24">
        <v>1.5141939418764001</v>
      </c>
      <c r="V45" s="24">
        <v>1.5150278013083001</v>
      </c>
      <c r="W45" s="24">
        <v>1.5090105072203617</v>
      </c>
      <c r="X45" s="24">
        <v>6.2690751071622424E-3</v>
      </c>
      <c r="Y45" s="24">
        <v>1.43445560594334</v>
      </c>
      <c r="Z45" s="24">
        <v>1.43681685433908</v>
      </c>
      <c r="AA45" s="24">
        <v>1.43649386824353</v>
      </c>
      <c r="AB45" s="24">
        <v>1.43678665067971</v>
      </c>
      <c r="AC45" s="24">
        <v>1.4361382448014151</v>
      </c>
      <c r="AD45" s="24">
        <v>9.7962781796240772E-4</v>
      </c>
      <c r="AE45" s="24">
        <v>1.4190672590112401</v>
      </c>
      <c r="AF45" s="24">
        <v>1.4189670927065201</v>
      </c>
      <c r="AG45" s="24">
        <v>1.4195065880075599</v>
      </c>
      <c r="AH45" s="24">
        <v>1.4182230203202899</v>
      </c>
      <c r="AI45" s="24">
        <v>1.42095128225152</v>
      </c>
      <c r="AJ45" s="24">
        <v>1.41961438039203</v>
      </c>
      <c r="AK45" s="24">
        <v>1.4193882704481933</v>
      </c>
      <c r="AL45" s="24">
        <v>8.3130194496439374E-4</v>
      </c>
      <c r="AM45" s="24">
        <v>1.43812853079554</v>
      </c>
      <c r="AN45" s="24">
        <v>1.43812289326785</v>
      </c>
      <c r="AO45" s="24">
        <v>1.43728490403913</v>
      </c>
      <c r="AP45" s="24">
        <v>1.4387680717744999</v>
      </c>
      <c r="AQ45" s="24">
        <v>1.43823165896184</v>
      </c>
      <c r="AR45" s="24">
        <v>1.43935018511877</v>
      </c>
      <c r="AS45" s="24">
        <v>1.4383143739929383</v>
      </c>
      <c r="AT45" s="24">
        <v>6.3463888546346642E-4</v>
      </c>
      <c r="AU45" s="24">
        <v>1.4468857845479</v>
      </c>
      <c r="AV45" s="24">
        <v>1.4456701785731501</v>
      </c>
      <c r="AW45" s="24">
        <v>1.4452988136815801</v>
      </c>
      <c r="AX45" s="24">
        <v>1.4459515922675434</v>
      </c>
      <c r="AY45" s="24">
        <v>6.7774842096512391E-4</v>
      </c>
      <c r="AZ45" s="24">
        <v>1.47094595264769</v>
      </c>
      <c r="BA45" s="24">
        <v>1.4709063941445599</v>
      </c>
      <c r="BB45" s="24">
        <v>1.4709259443690901</v>
      </c>
      <c r="BC45" s="24">
        <v>1.4711758019635499</v>
      </c>
      <c r="BD45" s="24">
        <v>1.4709885232812225</v>
      </c>
      <c r="BE45" s="24">
        <v>1.0902623425839557E-4</v>
      </c>
      <c r="BF45" s="24">
        <v>1.52030426220276</v>
      </c>
      <c r="BG45" s="24">
        <v>1.5187519209231399</v>
      </c>
      <c r="BH45" s="24">
        <v>1.5185562921598299</v>
      </c>
      <c r="BI45" s="24">
        <v>1.51637270910036</v>
      </c>
      <c r="BJ45" s="24">
        <v>1.5168444957692</v>
      </c>
      <c r="BK45" s="24">
        <v>1.5159066571628901</v>
      </c>
      <c r="BL45" s="24">
        <v>1.5177893895530301</v>
      </c>
      <c r="BM45" s="24">
        <v>1.542923616153337E-3</v>
      </c>
      <c r="BY45" s="63"/>
      <c r="BZ45" s="63"/>
      <c r="CA45" s="63"/>
      <c r="CF45" s="63"/>
      <c r="CG45" s="63"/>
      <c r="CH45" s="63"/>
      <c r="CI45" s="63"/>
      <c r="CL45" s="63"/>
      <c r="CM45" s="63"/>
      <c r="CN45" s="63"/>
      <c r="CO45" s="63"/>
      <c r="DC45" s="63"/>
      <c r="DF45" s="63"/>
      <c r="EQ45" s="63"/>
      <c r="FB45" s="63"/>
      <c r="FD45" s="63"/>
      <c r="FR45" s="63"/>
    </row>
    <row r="46" spans="1:181" s="24" customFormat="1" ht="13.5" customHeight="1" x14ac:dyDescent="0.2">
      <c r="A46" s="59"/>
      <c r="B46" s="50" t="s">
        <v>132</v>
      </c>
      <c r="C46" s="190">
        <v>74.279412025955295</v>
      </c>
      <c r="D46" s="63">
        <v>74.261146873057399</v>
      </c>
      <c r="E46" s="63">
        <v>75.344844327813902</v>
      </c>
      <c r="F46" s="63">
        <v>75.356190789322895</v>
      </c>
      <c r="G46" s="63">
        <v>74.81039850403738</v>
      </c>
      <c r="H46" s="63">
        <v>0.54017255374313855</v>
      </c>
      <c r="I46" s="63">
        <v>76.3844681505946</v>
      </c>
      <c r="J46" s="63">
        <v>76.343532967121504</v>
      </c>
      <c r="K46" s="63">
        <v>76.203915794025505</v>
      </c>
      <c r="L46" s="63">
        <v>80.662927568345594</v>
      </c>
      <c r="M46" s="63">
        <v>79.974082783435804</v>
      </c>
      <c r="N46" s="63">
        <v>80.280878733107599</v>
      </c>
      <c r="O46" s="63">
        <v>78.30830099943843</v>
      </c>
      <c r="P46" s="63">
        <v>2.0083177657820275</v>
      </c>
      <c r="Q46" s="63">
        <v>80.047934015431693</v>
      </c>
      <c r="R46" s="63">
        <v>80.196669447626206</v>
      </c>
      <c r="S46" s="63">
        <v>79.843149469014605</v>
      </c>
      <c r="T46" s="63">
        <v>83.030351390490395</v>
      </c>
      <c r="U46" s="63">
        <v>82.499210726532795</v>
      </c>
      <c r="V46" s="63">
        <v>82.422344725193696</v>
      </c>
      <c r="W46" s="63">
        <v>81.339943295714889</v>
      </c>
      <c r="X46" s="63">
        <v>1.328515975897226</v>
      </c>
      <c r="Y46" s="63">
        <v>70.023657875588199</v>
      </c>
      <c r="Z46" s="63">
        <v>70.329863562205801</v>
      </c>
      <c r="AA46" s="63">
        <v>70.244222040251202</v>
      </c>
      <c r="AB46" s="63">
        <v>70.299152983252696</v>
      </c>
      <c r="AC46" s="63">
        <v>70.224224115324475</v>
      </c>
      <c r="AD46" s="63">
        <v>0.11979228012451562</v>
      </c>
      <c r="AE46" s="63">
        <v>71.894475932504704</v>
      </c>
      <c r="AF46" s="63">
        <v>71.868863097482205</v>
      </c>
      <c r="AG46" s="63">
        <v>71.758398671525399</v>
      </c>
      <c r="AH46" s="63">
        <v>71.676873185332397</v>
      </c>
      <c r="AI46" s="63">
        <v>72.040239853900303</v>
      </c>
      <c r="AJ46" s="63">
        <v>71.779148724348502</v>
      </c>
      <c r="AK46" s="63">
        <v>71.836333244182256</v>
      </c>
      <c r="AL46" s="63">
        <v>0.11603738358822843</v>
      </c>
      <c r="AM46" s="63">
        <v>75.467037471483096</v>
      </c>
      <c r="AN46" s="63">
        <v>75.4601543612321</v>
      </c>
      <c r="AO46" s="63">
        <v>75.262283695206406</v>
      </c>
      <c r="AP46" s="63">
        <v>75.730874247469202</v>
      </c>
      <c r="AQ46" s="63">
        <v>75.626135535579294</v>
      </c>
      <c r="AR46" s="63">
        <v>75.856195584749699</v>
      </c>
      <c r="AS46" s="63">
        <v>75.567113482619973</v>
      </c>
      <c r="AT46" s="63">
        <v>0.19504115529763344</v>
      </c>
      <c r="AU46" s="63">
        <v>73.785559388310304</v>
      </c>
      <c r="AV46" s="63">
        <v>73.623269286549203</v>
      </c>
      <c r="AW46" s="63">
        <v>73.551297193640494</v>
      </c>
      <c r="AX46" s="63">
        <v>73.653375289500005</v>
      </c>
      <c r="AY46" s="63">
        <v>9.7977795182153687E-2</v>
      </c>
      <c r="AZ46" s="63">
        <v>69.0583726208651</v>
      </c>
      <c r="BA46" s="63">
        <v>69.156268402706601</v>
      </c>
      <c r="BB46" s="63">
        <v>69.115527224460195</v>
      </c>
      <c r="BC46" s="63">
        <v>69.132096977166199</v>
      </c>
      <c r="BD46" s="63">
        <v>69.115566306299527</v>
      </c>
      <c r="BE46" s="63">
        <v>3.6059128220865787E-2</v>
      </c>
      <c r="BF46" s="63">
        <v>73.962261208838598</v>
      </c>
      <c r="BG46" s="63">
        <v>73.653370165876794</v>
      </c>
      <c r="BH46" s="63">
        <v>73.637858559334006</v>
      </c>
      <c r="BI46" s="63">
        <v>73.671858858855998</v>
      </c>
      <c r="BJ46" s="63">
        <v>73.705492781786901</v>
      </c>
      <c r="BK46" s="63">
        <v>73.547039288751094</v>
      </c>
      <c r="BL46" s="63">
        <v>73.696313477240565</v>
      </c>
      <c r="BM46" s="63">
        <v>0.12842272170580959</v>
      </c>
      <c r="BO46" s="55"/>
      <c r="BP46" s="55"/>
      <c r="BQ46" s="55"/>
      <c r="BR46" s="55"/>
      <c r="BS46" s="55"/>
      <c r="BT46" s="55"/>
      <c r="BU46" s="55"/>
      <c r="BV46" s="55"/>
      <c r="BW46" s="55"/>
      <c r="BX46" s="63"/>
      <c r="BY46" s="63"/>
      <c r="BZ46" s="63"/>
      <c r="CA46" s="63"/>
      <c r="CB46" s="55"/>
      <c r="CC46" s="55"/>
      <c r="CD46" s="55"/>
      <c r="CE46" s="55"/>
      <c r="CF46" s="63"/>
      <c r="CG46" s="63"/>
      <c r="CH46" s="63"/>
      <c r="CI46" s="63"/>
      <c r="CJ46" s="55"/>
      <c r="CK46" s="55"/>
      <c r="CL46" s="63"/>
      <c r="CM46" s="63"/>
      <c r="CN46" s="63"/>
      <c r="CO46" s="63"/>
      <c r="CP46" s="63"/>
      <c r="CQ46" s="63"/>
      <c r="CR46" s="63"/>
      <c r="CS46" s="63"/>
      <c r="CT46" s="55"/>
      <c r="CU46" s="55"/>
      <c r="CV46" s="55"/>
      <c r="CW46" s="55"/>
      <c r="CY46" s="55"/>
      <c r="CZ46" s="55"/>
      <c r="DA46" s="55"/>
      <c r="DB46" s="55"/>
      <c r="DC46" s="55"/>
      <c r="DD46" s="55"/>
      <c r="DE46" s="55"/>
      <c r="DF46" s="55"/>
      <c r="DG46" s="55"/>
      <c r="DH46" s="55"/>
      <c r="DI46" s="55"/>
      <c r="DK46" s="55"/>
      <c r="DL46" s="55"/>
      <c r="DM46" s="55"/>
      <c r="DN46" s="55"/>
      <c r="DO46" s="55"/>
      <c r="DP46" s="55"/>
      <c r="DQ46" s="55"/>
      <c r="DR46" s="55"/>
      <c r="DS46" s="55"/>
      <c r="DT46" s="55"/>
      <c r="DU46" s="55"/>
      <c r="DV46" s="55"/>
      <c r="DW46" s="55"/>
      <c r="DX46" s="55"/>
      <c r="DY46" s="55"/>
      <c r="DZ46" s="55"/>
      <c r="EA46" s="55"/>
      <c r="EB46" s="55"/>
      <c r="EC46" s="55"/>
      <c r="ED46" s="55"/>
      <c r="EE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row>
    <row r="47" spans="1:181" s="55" customFormat="1" ht="13.5" customHeight="1" x14ac:dyDescent="0.2">
      <c r="A47" s="33"/>
      <c r="B47" s="50" t="s">
        <v>51</v>
      </c>
      <c r="C47" s="47">
        <v>1.8836201361996801</v>
      </c>
      <c r="D47" s="24">
        <v>1.88509917760853</v>
      </c>
      <c r="E47" s="24">
        <v>1.87726223377528</v>
      </c>
      <c r="F47" s="24">
        <v>1.8770155986163699</v>
      </c>
      <c r="G47" s="24">
        <v>1.8807492865499651</v>
      </c>
      <c r="H47" s="24">
        <v>3.6490852474135331E-3</v>
      </c>
      <c r="I47" s="24">
        <v>1.8506834968014401</v>
      </c>
      <c r="J47" s="24">
        <v>1.85218775467931</v>
      </c>
      <c r="K47" s="24">
        <v>1.8535865589395899</v>
      </c>
      <c r="L47" s="24">
        <v>1.7693338006999499</v>
      </c>
      <c r="M47" s="24">
        <v>1.7799603793483401</v>
      </c>
      <c r="N47" s="24">
        <v>1.7740859334429899</v>
      </c>
      <c r="O47" s="24">
        <v>1.8133063206519366</v>
      </c>
      <c r="P47" s="24">
        <v>3.8976680828876398E-2</v>
      </c>
      <c r="Q47" s="24">
        <v>1.7809830058663101</v>
      </c>
      <c r="R47" s="24">
        <v>1.77808075907645</v>
      </c>
      <c r="S47" s="24">
        <v>1.7835840791045601</v>
      </c>
      <c r="T47" s="24">
        <v>1.71155757664161</v>
      </c>
      <c r="U47" s="24">
        <v>1.7277993213695</v>
      </c>
      <c r="V47" s="24">
        <v>1.7337274306477599</v>
      </c>
      <c r="W47" s="24">
        <v>1.7526220287843648</v>
      </c>
      <c r="X47" s="24">
        <v>2.9070610591828659E-2</v>
      </c>
      <c r="Y47" s="24">
        <v>1.90873479884504</v>
      </c>
      <c r="Z47" s="24">
        <v>1.90669069073155</v>
      </c>
      <c r="AA47" s="24">
        <v>1.908052783572</v>
      </c>
      <c r="AB47" s="24">
        <v>1.9073253608711001</v>
      </c>
      <c r="AC47" s="24">
        <v>1.9077009085049226</v>
      </c>
      <c r="AD47" s="24">
        <v>7.6718988411061332E-4</v>
      </c>
      <c r="AE47" s="24">
        <v>1.8236080280956199</v>
      </c>
      <c r="AF47" s="24">
        <v>1.82414762564247</v>
      </c>
      <c r="AG47" s="24">
        <v>1.82792611357554</v>
      </c>
      <c r="AH47" s="24">
        <v>1.82786196869997</v>
      </c>
      <c r="AI47" s="24">
        <v>1.82480362777629</v>
      </c>
      <c r="AJ47" s="24">
        <v>1.8276804621354199</v>
      </c>
      <c r="AK47" s="24">
        <v>1.8260046376542185</v>
      </c>
      <c r="AL47" s="24">
        <v>1.8522415130750138E-3</v>
      </c>
      <c r="AM47" s="24">
        <v>1.79446042761534</v>
      </c>
      <c r="AN47" s="24">
        <v>1.7944911402303001</v>
      </c>
      <c r="AO47" s="24">
        <v>1.79696220509365</v>
      </c>
      <c r="AP47" s="24">
        <v>1.7901280638477099</v>
      </c>
      <c r="AQ47" s="24">
        <v>1.7911151243983501</v>
      </c>
      <c r="AR47" s="24">
        <v>1.7880734618587799</v>
      </c>
      <c r="AS47" s="24">
        <v>1.7925384038406884</v>
      </c>
      <c r="AT47" s="24">
        <v>3.0234787491091415E-3</v>
      </c>
      <c r="AU47" s="24">
        <v>1.84852924677627</v>
      </c>
      <c r="AV47" s="24">
        <v>1.8492144554068299</v>
      </c>
      <c r="AW47" s="24">
        <v>1.8502368222030501</v>
      </c>
      <c r="AX47" s="24">
        <v>1.8493268414620501</v>
      </c>
      <c r="AY47" s="24">
        <v>7.0162973549291055E-4</v>
      </c>
      <c r="AZ47" s="24">
        <v>1.9979024247395001</v>
      </c>
      <c r="BA47" s="24">
        <v>1.99369229994271</v>
      </c>
      <c r="BB47" s="24">
        <v>1.99483714561472</v>
      </c>
      <c r="BC47" s="24">
        <v>1.99509358223671</v>
      </c>
      <c r="BD47" s="24">
        <v>1.9953813631334101</v>
      </c>
      <c r="BE47" s="24">
        <v>1.5481986820199824E-3</v>
      </c>
      <c r="BF47" s="24">
        <v>1.98101018442879</v>
      </c>
      <c r="BG47" s="24">
        <v>1.9859914033885</v>
      </c>
      <c r="BH47" s="24">
        <v>1.98629791703773</v>
      </c>
      <c r="BI47" s="24">
        <v>1.98179546296794</v>
      </c>
      <c r="BJ47" s="24">
        <v>1.9821971814599799</v>
      </c>
      <c r="BK47" s="24">
        <v>1.9838007535734601</v>
      </c>
      <c r="BL47" s="24">
        <v>1.9835154838094</v>
      </c>
      <c r="BM47" s="24">
        <v>2.0382348996374599E-3</v>
      </c>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row>
    <row r="48" spans="1:181" s="55" customFormat="1" ht="13.5" customHeight="1" x14ac:dyDescent="0.2">
      <c r="A48" s="33"/>
      <c r="B48" s="50" t="s">
        <v>52</v>
      </c>
      <c r="C48" s="47">
        <v>2.3679175213686601</v>
      </c>
      <c r="D48" s="24">
        <v>2.3686301826214602</v>
      </c>
      <c r="E48" s="24">
        <v>2.36765532781174</v>
      </c>
      <c r="F48" s="24">
        <v>2.3683019903673799</v>
      </c>
      <c r="G48" s="24">
        <v>2.3681262555423102</v>
      </c>
      <c r="H48" s="24">
        <v>3.7086659074129033E-4</v>
      </c>
      <c r="I48" s="24">
        <v>2.3462773697738899</v>
      </c>
      <c r="J48" s="24">
        <v>2.3468723448100901</v>
      </c>
      <c r="K48" s="24">
        <v>2.3465730740725701</v>
      </c>
      <c r="L48" s="24">
        <v>2.3201654944886498</v>
      </c>
      <c r="M48" s="24">
        <v>2.3239132245309202</v>
      </c>
      <c r="N48" s="24">
        <v>2.3227124611012702</v>
      </c>
      <c r="O48" s="24">
        <v>2.3344189947962315</v>
      </c>
      <c r="P48" s="24">
        <v>1.2206590008208305E-2</v>
      </c>
      <c r="Q48" s="24">
        <v>2.3539462242897899</v>
      </c>
      <c r="R48" s="24">
        <v>2.3534403895496001</v>
      </c>
      <c r="S48" s="24">
        <v>2.3554686202171902</v>
      </c>
      <c r="T48" s="24">
        <v>2.3346445224205801</v>
      </c>
      <c r="U48" s="24">
        <v>2.3376569685657498</v>
      </c>
      <c r="V48" s="24">
        <v>2.3407824078099901</v>
      </c>
      <c r="W48" s="24">
        <v>2.3459898554754832</v>
      </c>
      <c r="X48" s="24">
        <v>8.5042375838304905E-3</v>
      </c>
      <c r="Y48" s="24">
        <v>2.36636369731271</v>
      </c>
      <c r="Z48" s="24">
        <v>2.3672743383622898</v>
      </c>
      <c r="AA48" s="24">
        <v>2.3679588447347601</v>
      </c>
      <c r="AB48" s="24">
        <v>2.3677094059719099</v>
      </c>
      <c r="AC48" s="24">
        <v>2.3673265715954175</v>
      </c>
      <c r="AD48" s="24">
        <v>6.0749211466096058E-4</v>
      </c>
      <c r="AE48" s="24">
        <v>2.2884142253721902</v>
      </c>
      <c r="AF48" s="24">
        <v>2.28861135289567</v>
      </c>
      <c r="AG48" s="24">
        <v>2.2924221668118898</v>
      </c>
      <c r="AH48" s="24">
        <v>2.2901096175353302</v>
      </c>
      <c r="AI48" s="24">
        <v>2.2911691694506602</v>
      </c>
      <c r="AJ48" s="24">
        <v>2.2923314786049702</v>
      </c>
      <c r="AK48" s="24">
        <v>2.2905096684451185</v>
      </c>
      <c r="AL48" s="24">
        <v>1.6106990286485438E-3</v>
      </c>
      <c r="AM48" s="24">
        <v>2.2718901546929402</v>
      </c>
      <c r="AN48" s="24">
        <v>2.2719834907307201</v>
      </c>
      <c r="AO48" s="24">
        <v>2.27313299772237</v>
      </c>
      <c r="AP48" s="24">
        <v>2.26928067557344</v>
      </c>
      <c r="AQ48" s="24">
        <v>2.2696736694167301</v>
      </c>
      <c r="AR48" s="24">
        <v>2.2686759562970602</v>
      </c>
      <c r="AS48" s="24">
        <v>2.27077282407221</v>
      </c>
      <c r="AT48" s="24">
        <v>1.6389053103858279E-3</v>
      </c>
      <c r="AU48" s="24">
        <v>2.3264688917775298</v>
      </c>
      <c r="AV48" s="24">
        <v>2.3268979862490502</v>
      </c>
      <c r="AW48" s="24">
        <v>2.3272309687353601</v>
      </c>
      <c r="AX48" s="24">
        <v>2.3268659489206467</v>
      </c>
      <c r="AY48" s="24">
        <v>3.1194028832708971E-4</v>
      </c>
      <c r="AZ48" s="24">
        <v>2.4804529899872199</v>
      </c>
      <c r="BA48" s="24">
        <v>2.4786753229799898</v>
      </c>
      <c r="BB48" s="24">
        <v>2.4794361754237202</v>
      </c>
      <c r="BC48" s="24">
        <v>2.47964362421386</v>
      </c>
      <c r="BD48" s="24">
        <v>2.4795520281511974</v>
      </c>
      <c r="BE48" s="24">
        <v>6.3288148186494146E-4</v>
      </c>
      <c r="BF48" s="24">
        <v>2.4956947310856301</v>
      </c>
      <c r="BG48" s="24">
        <v>2.4972519390085699</v>
      </c>
      <c r="BH48" s="24">
        <v>2.4970436177619302</v>
      </c>
      <c r="BI48" s="24">
        <v>2.49201993436564</v>
      </c>
      <c r="BJ48" s="24">
        <v>2.4921816864447099</v>
      </c>
      <c r="BK48" s="24">
        <v>2.4924803904544501</v>
      </c>
      <c r="BL48" s="24">
        <v>2.4944453831868216</v>
      </c>
      <c r="BM48" s="24">
        <v>2.2751106208573394E-3</v>
      </c>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row>
    <row r="49" spans="1:265" s="55" customFormat="1" ht="13.5" customHeight="1" x14ac:dyDescent="0.2">
      <c r="A49" s="33"/>
      <c r="B49" s="50" t="s">
        <v>53</v>
      </c>
      <c r="C49" s="47">
        <v>2.93417032100123</v>
      </c>
      <c r="D49" s="24">
        <v>2.9364653019381302</v>
      </c>
      <c r="E49" s="24">
        <v>2.9435086011370499</v>
      </c>
      <c r="F49" s="24">
        <v>2.94612209747913</v>
      </c>
      <c r="G49" s="24">
        <v>2.9400665803888852</v>
      </c>
      <c r="H49" s="24">
        <v>4.9054020046125756E-3</v>
      </c>
      <c r="I49" s="24">
        <v>2.9246451821924802</v>
      </c>
      <c r="J49" s="24">
        <v>2.92688409154142</v>
      </c>
      <c r="K49" s="24">
        <v>2.9275676461793201</v>
      </c>
      <c r="L49" s="24">
        <v>2.9078065576681098</v>
      </c>
      <c r="M49" s="24">
        <v>2.9105930580598498</v>
      </c>
      <c r="N49" s="24">
        <v>2.9093005646166601</v>
      </c>
      <c r="O49" s="24">
        <v>2.9177995167096404</v>
      </c>
      <c r="P49" s="24">
        <v>8.6490216447603352E-3</v>
      </c>
      <c r="Q49" s="24">
        <v>2.9470751736517098</v>
      </c>
      <c r="R49" s="24">
        <v>2.9509102916006702</v>
      </c>
      <c r="S49" s="24">
        <v>2.9553107087141401</v>
      </c>
      <c r="T49" s="24">
        <v>2.9442008259015799</v>
      </c>
      <c r="U49" s="24">
        <v>2.9514939822119399</v>
      </c>
      <c r="V49" s="24">
        <v>2.9587753524728102</v>
      </c>
      <c r="W49" s="24">
        <v>2.9512943890921419</v>
      </c>
      <c r="X49" s="24">
        <v>4.8374136060614402E-3</v>
      </c>
      <c r="Y49" s="24">
        <v>2.8812269627897402</v>
      </c>
      <c r="Z49" s="24">
        <v>2.8831520833010198</v>
      </c>
      <c r="AA49" s="24">
        <v>2.8844188643462099</v>
      </c>
      <c r="AB49" s="24">
        <v>2.88429272391644</v>
      </c>
      <c r="AC49" s="24">
        <v>2.8832726585883521</v>
      </c>
      <c r="AD49" s="24">
        <v>1.2800127551402464E-3</v>
      </c>
      <c r="AE49" s="24">
        <v>2.76708520372613</v>
      </c>
      <c r="AF49" s="24">
        <v>2.7673344528328601</v>
      </c>
      <c r="AG49" s="24">
        <v>2.77432551751121</v>
      </c>
      <c r="AH49" s="24">
        <v>2.7681467911080602</v>
      </c>
      <c r="AI49" s="24">
        <v>2.7740812670495298</v>
      </c>
      <c r="AJ49" s="24">
        <v>2.7745048479113601</v>
      </c>
      <c r="AK49" s="24">
        <v>2.770913013356525</v>
      </c>
      <c r="AL49" s="24">
        <v>3.4081886453625346E-3</v>
      </c>
      <c r="AM49" s="24">
        <v>2.7755372180896298</v>
      </c>
      <c r="AN49" s="24">
        <v>2.7758693541735902</v>
      </c>
      <c r="AO49" s="24">
        <v>2.7767321615129799</v>
      </c>
      <c r="AP49" s="24">
        <v>2.7722462349126902</v>
      </c>
      <c r="AQ49" s="24">
        <v>2.7722028859440799</v>
      </c>
      <c r="AR49" s="24">
        <v>2.77163263026203</v>
      </c>
      <c r="AS49" s="24">
        <v>2.7740367474824996</v>
      </c>
      <c r="AT49" s="24">
        <v>2.0503609087711224E-3</v>
      </c>
      <c r="AU49" s="24">
        <v>2.84963187136138</v>
      </c>
      <c r="AV49" s="24">
        <v>2.8487133801677098</v>
      </c>
      <c r="AW49" s="24">
        <v>2.8491731713693298</v>
      </c>
      <c r="AX49" s="24">
        <v>2.8491728076328067</v>
      </c>
      <c r="AY49" s="24">
        <v>3.749725478312611E-4</v>
      </c>
      <c r="AZ49" s="24">
        <v>3.0593002774355802</v>
      </c>
      <c r="BA49" s="24">
        <v>3.05536849889172</v>
      </c>
      <c r="BB49" s="24">
        <v>3.0575197830012999</v>
      </c>
      <c r="BC49" s="24">
        <v>3.05909508524958</v>
      </c>
      <c r="BD49" s="24">
        <v>3.0578209111445451</v>
      </c>
      <c r="BE49" s="24">
        <v>1.5745672651123238E-3</v>
      </c>
      <c r="BF49" s="24">
        <v>3.18385529116498</v>
      </c>
      <c r="BG49" s="24">
        <v>3.1915936446809301</v>
      </c>
      <c r="BH49" s="24">
        <v>3.1929377935865899</v>
      </c>
      <c r="BI49" s="24">
        <v>3.1769975418788898</v>
      </c>
      <c r="BJ49" s="24">
        <v>3.18236830690498</v>
      </c>
      <c r="BK49" s="24">
        <v>3.1852390116280098</v>
      </c>
      <c r="BL49" s="24">
        <v>3.1854985983073969</v>
      </c>
      <c r="BM49" s="24">
        <v>5.4363858240965594E-3</v>
      </c>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row>
    <row r="50" spans="1:265" s="24" customFormat="1" ht="13.5" customHeight="1" x14ac:dyDescent="0.2">
      <c r="A50" s="33"/>
      <c r="B50" s="50" t="s">
        <v>75</v>
      </c>
      <c r="C50" s="47">
        <v>1.5577293237696499</v>
      </c>
      <c r="D50" s="24">
        <v>1.55772456792612</v>
      </c>
      <c r="E50" s="24">
        <v>1.56797944803774</v>
      </c>
      <c r="F50" s="24">
        <v>1.56957784455858</v>
      </c>
      <c r="G50" s="24">
        <v>1.5632527960730225</v>
      </c>
      <c r="H50" s="24">
        <v>5.5546721296254268E-3</v>
      </c>
      <c r="I50" s="24">
        <v>1.58030543161334</v>
      </c>
      <c r="J50" s="24">
        <v>1.58023077528022</v>
      </c>
      <c r="K50" s="24">
        <v>1.57940703230721</v>
      </c>
      <c r="L50" s="24">
        <v>1.6434471305062801</v>
      </c>
      <c r="M50" s="24">
        <v>1.63520103696097</v>
      </c>
      <c r="N50" s="24">
        <v>1.63988705945632</v>
      </c>
      <c r="O50" s="24">
        <v>1.6097464110207234</v>
      </c>
      <c r="P50" s="24">
        <v>2.9862342747107445E-2</v>
      </c>
      <c r="Q50" s="24">
        <v>1.6547463754255101</v>
      </c>
      <c r="R50" s="24">
        <v>1.6596041976931399</v>
      </c>
      <c r="S50" s="24">
        <v>1.6569505992663001</v>
      </c>
      <c r="T50" s="24">
        <v>1.7201880124177</v>
      </c>
      <c r="U50" s="24">
        <v>1.7082388826686801</v>
      </c>
      <c r="V50" s="24">
        <v>1.70659776166046</v>
      </c>
      <c r="W50" s="24">
        <v>1.6843876381886316</v>
      </c>
      <c r="X50" s="24">
        <v>2.7656984436225683E-2</v>
      </c>
      <c r="Y50" s="24">
        <v>1.5094956955430101</v>
      </c>
      <c r="Z50" s="24">
        <v>1.5121236482225799</v>
      </c>
      <c r="AA50" s="24">
        <v>1.51170810848659</v>
      </c>
      <c r="AB50" s="24">
        <v>1.51221851451665</v>
      </c>
      <c r="AC50" s="24">
        <v>1.5113864916922077</v>
      </c>
      <c r="AD50" s="24">
        <v>1.1084007816345796E-3</v>
      </c>
      <c r="AE50" s="24">
        <v>1.5173684043361899</v>
      </c>
      <c r="AF50" s="24">
        <v>1.51705619322241</v>
      </c>
      <c r="AG50" s="24">
        <v>1.5177448896358501</v>
      </c>
      <c r="AH50" s="24">
        <v>1.51441784910971</v>
      </c>
      <c r="AI50" s="24">
        <v>1.5202081061347099</v>
      </c>
      <c r="AJ50" s="24">
        <v>1.5180470029589801</v>
      </c>
      <c r="AK50" s="24">
        <v>1.5174737408996417</v>
      </c>
      <c r="AL50" s="24">
        <v>1.7030766644863299E-3</v>
      </c>
      <c r="AM50" s="24">
        <v>1.5467252302565599</v>
      </c>
      <c r="AN50" s="24">
        <v>1.5468838446409601</v>
      </c>
      <c r="AO50" s="24">
        <v>1.5452368189169901</v>
      </c>
      <c r="AP50" s="24">
        <v>1.54863011808999</v>
      </c>
      <c r="AQ50" s="24">
        <v>1.54775248568977</v>
      </c>
      <c r="AR50" s="24">
        <v>1.55006642030288</v>
      </c>
      <c r="AS50" s="24">
        <v>1.5475491529828584</v>
      </c>
      <c r="AT50" s="24">
        <v>1.5283344525915833E-3</v>
      </c>
      <c r="AU50" s="24">
        <v>1.5415671006184899</v>
      </c>
      <c r="AV50" s="24">
        <v>1.54049919512498</v>
      </c>
      <c r="AW50" s="24">
        <v>1.53989648091473</v>
      </c>
      <c r="AX50" s="24">
        <v>1.5406542588860666</v>
      </c>
      <c r="AY50" s="24">
        <v>6.9078512151004342E-4</v>
      </c>
      <c r="AZ50" s="24">
        <v>1.53125610117545</v>
      </c>
      <c r="BA50" s="24">
        <v>1.53251758005963</v>
      </c>
      <c r="BB50" s="24">
        <v>1.53271648752014</v>
      </c>
      <c r="BC50" s="24">
        <v>1.5333090700537499</v>
      </c>
      <c r="BD50" s="24">
        <v>1.5324498097022428</v>
      </c>
      <c r="BE50" s="24">
        <v>7.4816079129236962E-4</v>
      </c>
      <c r="BF50" s="24">
        <v>1.6071877450155601</v>
      </c>
      <c r="BG50" s="24">
        <v>1.6070531016576599</v>
      </c>
      <c r="BH50" s="24">
        <v>1.6074818214321001</v>
      </c>
      <c r="BI50" s="24">
        <v>1.60309053141186</v>
      </c>
      <c r="BJ50" s="24">
        <v>1.60547514478908</v>
      </c>
      <c r="BK50" s="24">
        <v>1.60562445895354</v>
      </c>
      <c r="BL50" s="24">
        <v>1.6059854672099669</v>
      </c>
      <c r="BM50" s="24">
        <v>1.5053128358942288E-3</v>
      </c>
      <c r="FA50" s="63"/>
      <c r="FJ50" s="55"/>
    </row>
    <row r="51" spans="1:265" s="45" customFormat="1" ht="13.5" customHeight="1" x14ac:dyDescent="0.2">
      <c r="A51" s="33"/>
      <c r="B51" s="50" t="s">
        <v>76</v>
      </c>
      <c r="C51" s="183">
        <v>1.0505501848015499</v>
      </c>
      <c r="D51" s="45">
        <v>1.0513661243296</v>
      </c>
      <c r="E51" s="45">
        <v>1.0662463673617699</v>
      </c>
      <c r="F51" s="45">
        <v>1.0691064988627601</v>
      </c>
      <c r="G51" s="45">
        <v>1.0593172938389199</v>
      </c>
      <c r="H51" s="45">
        <v>8.4250206575846517E-3</v>
      </c>
      <c r="I51" s="45">
        <v>1.0739616853910401</v>
      </c>
      <c r="J51" s="45">
        <v>1.0746963368621101</v>
      </c>
      <c r="K51" s="45">
        <v>1.07398108723973</v>
      </c>
      <c r="L51" s="45">
        <v>1.1384727569681601</v>
      </c>
      <c r="M51" s="45">
        <v>1.13063267871151</v>
      </c>
      <c r="N51" s="45">
        <v>1.1352146311736599</v>
      </c>
      <c r="O51" s="45">
        <v>1.1044931960577016</v>
      </c>
      <c r="P51" s="45">
        <v>3.0366386116588574E-2</v>
      </c>
      <c r="Q51" s="45">
        <v>1.1660921677853999</v>
      </c>
      <c r="R51" s="45">
        <v>1.17282953252422</v>
      </c>
      <c r="S51" s="45">
        <v>1.1717266296095801</v>
      </c>
      <c r="T51" s="45">
        <v>1.2326432492599699</v>
      </c>
      <c r="U51" s="45">
        <v>1.2236946608424399</v>
      </c>
      <c r="V51" s="45">
        <v>1.2250479218250501</v>
      </c>
      <c r="W51" s="45">
        <v>1.1986723603077767</v>
      </c>
      <c r="X51" s="45">
        <v>2.8668217480647355E-2</v>
      </c>
      <c r="Y51" s="45">
        <v>0.97249216394469395</v>
      </c>
      <c r="Z51" s="45">
        <v>0.97646139256946995</v>
      </c>
      <c r="AA51" s="45">
        <v>0.97636608077420695</v>
      </c>
      <c r="AB51" s="45">
        <v>0.97696736304533704</v>
      </c>
      <c r="AC51" s="45">
        <v>0.975571750083427</v>
      </c>
      <c r="AD51" s="45">
        <v>1.7926245650313724E-3</v>
      </c>
      <c r="AE51" s="45">
        <v>0.94347717563050404</v>
      </c>
      <c r="AF51" s="45">
        <v>0.94318682719039004</v>
      </c>
      <c r="AG51" s="45">
        <v>0.94639940393566202</v>
      </c>
      <c r="AH51" s="45">
        <v>0.94028482240808497</v>
      </c>
      <c r="AI51" s="45">
        <v>0.94927763927324404</v>
      </c>
      <c r="AJ51" s="45">
        <v>0.94682438577594297</v>
      </c>
      <c r="AK51" s="45">
        <v>0.94490837570230468</v>
      </c>
      <c r="AL51" s="45">
        <v>2.9261474084587022E-3</v>
      </c>
      <c r="AM51" s="45">
        <v>0.98107679047429097</v>
      </c>
      <c r="AN51" s="45">
        <v>0.98137821394328895</v>
      </c>
      <c r="AO51" s="45">
        <v>0.97976995641932696</v>
      </c>
      <c r="AP51" s="45">
        <v>0.98211817106497701</v>
      </c>
      <c r="AQ51" s="45">
        <v>0.98108776154573396</v>
      </c>
      <c r="AR51" s="45">
        <v>0.98355916840324498</v>
      </c>
      <c r="AS51" s="45">
        <v>0.98149834364181043</v>
      </c>
      <c r="AT51" s="45">
        <v>1.1532001125727123E-3</v>
      </c>
      <c r="AU51" s="45">
        <v>1.0011026245851</v>
      </c>
      <c r="AV51" s="45">
        <v>0.99949892476087798</v>
      </c>
      <c r="AW51" s="45">
        <v>0.99893634916627305</v>
      </c>
      <c r="AX51" s="45">
        <v>0.9998459661707505</v>
      </c>
      <c r="AY51" s="45">
        <v>9.1779286068195166E-4</v>
      </c>
      <c r="AZ51" s="45">
        <v>1.0613978526960799</v>
      </c>
      <c r="BA51" s="45">
        <v>1.06167619894901</v>
      </c>
      <c r="BB51" s="45">
        <v>1.0626826373865801</v>
      </c>
      <c r="BC51" s="45">
        <v>1.06400150301287</v>
      </c>
      <c r="BD51" s="45">
        <v>1.062439548011135</v>
      </c>
      <c r="BE51" s="45">
        <v>1.0206158425130074E-3</v>
      </c>
      <c r="BF51" s="45">
        <v>1.2028451067361901</v>
      </c>
      <c r="BG51" s="45">
        <v>1.2056022412924301</v>
      </c>
      <c r="BH51" s="45">
        <v>1.20663987654886</v>
      </c>
      <c r="BI51" s="45">
        <v>1.1952020789109501</v>
      </c>
      <c r="BJ51" s="45">
        <v>1.200171125445</v>
      </c>
      <c r="BK51" s="45">
        <v>1.20143825805455</v>
      </c>
      <c r="BL51" s="45">
        <v>1.2019831144979967</v>
      </c>
      <c r="BM51" s="45">
        <v>3.7658367524404895E-3</v>
      </c>
      <c r="FA51" s="64"/>
      <c r="FJ51" s="184"/>
    </row>
    <row r="52" spans="1:265" s="45" customFormat="1" ht="13.5" customHeight="1" x14ac:dyDescent="0.2">
      <c r="A52" s="33"/>
      <c r="B52" s="50" t="s">
        <v>129</v>
      </c>
      <c r="C52" s="183">
        <v>1.2633540678520401</v>
      </c>
      <c r="D52" s="45">
        <v>1.26335139387224</v>
      </c>
      <c r="E52" s="45">
        <v>1.2676285782138199</v>
      </c>
      <c r="F52" s="45">
        <v>1.26773816612144</v>
      </c>
      <c r="G52" s="45">
        <v>1.2655180515148849</v>
      </c>
      <c r="H52" s="45">
        <v>2.1656674748589256E-3</v>
      </c>
      <c r="I52" s="45">
        <v>1.2700136132288</v>
      </c>
      <c r="J52" s="45">
        <v>1.2699125972165699</v>
      </c>
      <c r="K52" s="45">
        <v>1.26938037226099</v>
      </c>
      <c r="L52" s="45">
        <v>1.28460595960293</v>
      </c>
      <c r="M52" s="45">
        <v>1.2821915132703099</v>
      </c>
      <c r="N52" s="45">
        <v>1.2832756378290699</v>
      </c>
      <c r="O52" s="45">
        <v>1.2765632822347783</v>
      </c>
      <c r="P52" s="45">
        <v>6.8330243725181301E-3</v>
      </c>
      <c r="Q52" s="45">
        <v>1.28474715398193</v>
      </c>
      <c r="R52" s="45">
        <v>1.28535920957738</v>
      </c>
      <c r="S52" s="45">
        <v>1.2841488370827101</v>
      </c>
      <c r="T52" s="45">
        <v>1.29500730326222</v>
      </c>
      <c r="U52" s="45">
        <v>1.2932185151356801</v>
      </c>
      <c r="V52" s="45">
        <v>1.2931927740771001</v>
      </c>
      <c r="W52" s="45">
        <v>1.2892789655195032</v>
      </c>
      <c r="X52" s="45">
        <v>4.5802442099076848E-3</v>
      </c>
      <c r="Y52" s="45">
        <v>1.2463581545583</v>
      </c>
      <c r="Z52" s="45">
        <v>1.2475806276285699</v>
      </c>
      <c r="AA52" s="45">
        <v>1.2473081874851999</v>
      </c>
      <c r="AB52" s="45">
        <v>1.24750056089642</v>
      </c>
      <c r="AC52" s="45">
        <v>1.2471868826421226</v>
      </c>
      <c r="AD52" s="45">
        <v>4.8860368997832567E-4</v>
      </c>
      <c r="AE52" s="45">
        <v>1.2477292034149801</v>
      </c>
      <c r="AF52" s="45">
        <v>1.2476463126902699</v>
      </c>
      <c r="AG52" s="45">
        <v>1.2474871088496</v>
      </c>
      <c r="AH52" s="45">
        <v>1.2470265276360899</v>
      </c>
      <c r="AI52" s="45">
        <v>1.24846894515129</v>
      </c>
      <c r="AJ52" s="45">
        <v>1.24755966784616</v>
      </c>
      <c r="AK52" s="45">
        <v>1.2476529609313982</v>
      </c>
      <c r="AL52" s="45">
        <v>4.2823602308115512E-4</v>
      </c>
      <c r="AM52" s="45">
        <v>1.26037225546871</v>
      </c>
      <c r="AN52" s="45">
        <v>1.2603540983811199</v>
      </c>
      <c r="AO52" s="45">
        <v>1.25969564485037</v>
      </c>
      <c r="AP52" s="45">
        <v>1.2611542123466699</v>
      </c>
      <c r="AQ52" s="45">
        <v>1.2607866211691701</v>
      </c>
      <c r="AR52" s="45">
        <v>1.26158208535575</v>
      </c>
      <c r="AS52" s="45">
        <v>1.2606574862619648</v>
      </c>
      <c r="AT52" s="45">
        <v>6.0784260907420225E-4</v>
      </c>
      <c r="AU52" s="45">
        <v>1.25801961019229</v>
      </c>
      <c r="AV52" s="45">
        <v>1.25737529065442</v>
      </c>
      <c r="AW52" s="45">
        <v>1.2571238258255499</v>
      </c>
      <c r="AX52" s="45">
        <v>1.2575062422240866</v>
      </c>
      <c r="AY52" s="45">
        <v>3.7724319576157441E-4</v>
      </c>
      <c r="AZ52" s="45">
        <v>1.25158702928717</v>
      </c>
      <c r="BA52" s="45">
        <v>1.25181142474119</v>
      </c>
      <c r="BB52" s="45">
        <v>1.2517186631556401</v>
      </c>
      <c r="BC52" s="45">
        <v>1.2518096038579101</v>
      </c>
      <c r="BD52" s="45">
        <v>1.2517316802604777</v>
      </c>
      <c r="BE52" s="45">
        <v>9.1548646000484264E-5</v>
      </c>
      <c r="BF52" s="45">
        <v>1.2734494951041899</v>
      </c>
      <c r="BG52" s="45">
        <v>1.27238814171621</v>
      </c>
      <c r="BH52" s="45">
        <v>1.2723108754835699</v>
      </c>
      <c r="BI52" s="45">
        <v>1.2719476742608999</v>
      </c>
      <c r="BJ52" s="45">
        <v>1.2721249731447499</v>
      </c>
      <c r="BK52" s="45">
        <v>1.2715517350895</v>
      </c>
      <c r="BL52" s="45">
        <v>1.27229548246652</v>
      </c>
      <c r="BM52" s="45">
        <v>5.836340158809724E-4</v>
      </c>
      <c r="FA52" s="64"/>
      <c r="FJ52" s="184"/>
    </row>
    <row r="53" spans="1:265" s="56" customFormat="1" ht="13.5" customHeight="1" thickBot="1" x14ac:dyDescent="0.25">
      <c r="A53" s="33"/>
      <c r="B53" s="51" t="s">
        <v>130</v>
      </c>
      <c r="C53" s="48">
        <v>0.55297915164718403</v>
      </c>
      <c r="D53" s="42">
        <v>0.553180423011016</v>
      </c>
      <c r="E53" s="42">
        <v>0.56102638484797995</v>
      </c>
      <c r="F53" s="42">
        <v>0.56141901717696396</v>
      </c>
      <c r="G53" s="42">
        <v>0.55715124417078599</v>
      </c>
      <c r="H53" s="42">
        <v>4.0744440850463614E-3</v>
      </c>
      <c r="I53" s="42">
        <v>0.56024161313894905</v>
      </c>
      <c r="J53" s="42">
        <v>0.56023963143659405</v>
      </c>
      <c r="K53" s="42">
        <v>0.55932863266283395</v>
      </c>
      <c r="L53" s="42">
        <v>0.57940068289474</v>
      </c>
      <c r="M53" s="42">
        <v>0.57606665378370803</v>
      </c>
      <c r="N53" s="42">
        <v>0.57759676642747604</v>
      </c>
      <c r="O53" s="42">
        <v>0.56881233005738352</v>
      </c>
      <c r="P53" s="42">
        <v>8.9330250315433919E-3</v>
      </c>
      <c r="Q53" s="42">
        <v>0.58740619016546602</v>
      </c>
      <c r="R53" s="42">
        <v>0.58855758362463995</v>
      </c>
      <c r="S53" s="42">
        <v>0.58698211632572905</v>
      </c>
      <c r="T53" s="42">
        <v>0.60070225184686099</v>
      </c>
      <c r="U53" s="42">
        <v>0.59855000127070301</v>
      </c>
      <c r="V53" s="42">
        <v>0.59934426791710704</v>
      </c>
      <c r="W53" s="42">
        <v>0.59359040185841772</v>
      </c>
      <c r="X53" s="42">
        <v>5.9934155889168218E-3</v>
      </c>
      <c r="Y53" s="42">
        <v>0.52050331974376696</v>
      </c>
      <c r="Z53" s="42">
        <v>0.52287617858312097</v>
      </c>
      <c r="AA53" s="42">
        <v>0.52255183465705302</v>
      </c>
      <c r="AB53" s="42">
        <v>0.52284585103827097</v>
      </c>
      <c r="AC53" s="42">
        <v>0.522194296005553</v>
      </c>
      <c r="AD53" s="42">
        <v>9.844697069350582E-4</v>
      </c>
      <c r="AE53" s="42">
        <v>0.50494296990754595</v>
      </c>
      <c r="AF53" s="42">
        <v>0.50484113221762295</v>
      </c>
      <c r="AG53" s="42">
        <v>0.50538954470428199</v>
      </c>
      <c r="AH53" s="42">
        <v>0.50408441904471901</v>
      </c>
      <c r="AI53" s="42">
        <v>0.50685709218871999</v>
      </c>
      <c r="AJ53" s="42">
        <v>0.50549909377973201</v>
      </c>
      <c r="AK53" s="42">
        <v>0.50526904197377032</v>
      </c>
      <c r="AL53" s="42">
        <v>8.4479873959233086E-4</v>
      </c>
      <c r="AM53" s="42">
        <v>0.52419262046063997</v>
      </c>
      <c r="AN53" s="42">
        <v>0.52418696502094198</v>
      </c>
      <c r="AO53" s="42">
        <v>0.52334606659954297</v>
      </c>
      <c r="AP53" s="42">
        <v>0.52483404957086299</v>
      </c>
      <c r="AQ53" s="42">
        <v>0.524296072382054</v>
      </c>
      <c r="AR53" s="42">
        <v>0.52541763368485395</v>
      </c>
      <c r="AS53" s="42">
        <v>0.52437890128648268</v>
      </c>
      <c r="AT53" s="42">
        <v>6.3656279478952751E-4</v>
      </c>
      <c r="AU53" s="42">
        <v>0.53295104172460706</v>
      </c>
      <c r="AV53" s="42">
        <v>0.53173844716322505</v>
      </c>
      <c r="AW53" s="42">
        <v>0.53136779891911301</v>
      </c>
      <c r="AX53" s="42">
        <v>0.53201909593564833</v>
      </c>
      <c r="AY53" s="42">
        <v>6.7613472295798287E-4</v>
      </c>
      <c r="AZ53" s="42">
        <v>0.55674423824492802</v>
      </c>
      <c r="BA53" s="42">
        <v>0.55670543897863101</v>
      </c>
      <c r="BB53" s="42">
        <v>0.55672461411081897</v>
      </c>
      <c r="BC53" s="42">
        <v>0.55696965547539701</v>
      </c>
      <c r="BD53" s="42">
        <v>0.55678598670244384</v>
      </c>
      <c r="BE53" s="42">
        <v>1.0692483654097092E-4</v>
      </c>
      <c r="BF53" s="42">
        <v>0.60436008264471097</v>
      </c>
      <c r="BG53" s="42">
        <v>0.60288623344568604</v>
      </c>
      <c r="BH53" s="42">
        <v>0.60270038951594196</v>
      </c>
      <c r="BI53" s="42">
        <v>0.60062439696815695</v>
      </c>
      <c r="BJ53" s="42">
        <v>0.60107319060673103</v>
      </c>
      <c r="BK53" s="42">
        <v>0.60018092145480495</v>
      </c>
      <c r="BL53" s="42">
        <v>0.60197086910600539</v>
      </c>
      <c r="BM53" s="42">
        <v>1.4663537395245983E-3</v>
      </c>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c r="FH53" s="42"/>
      <c r="FI53" s="42"/>
      <c r="FJ53" s="42"/>
      <c r="FK53" s="42"/>
      <c r="FL53" s="42"/>
      <c r="FM53" s="42"/>
      <c r="FN53" s="42"/>
      <c r="FO53" s="42"/>
      <c r="FP53" s="42"/>
      <c r="FQ53" s="42"/>
      <c r="FR53" s="42"/>
      <c r="FS53" s="42"/>
      <c r="FT53" s="42"/>
      <c r="FU53" s="42"/>
      <c r="FV53" s="42"/>
      <c r="FW53" s="42"/>
      <c r="FX53" s="42"/>
      <c r="FY53" s="42"/>
    </row>
    <row r="54" spans="1:265" s="26" customFormat="1" ht="13.5" customHeight="1" x14ac:dyDescent="0.2">
      <c r="A54" s="33"/>
      <c r="B54" s="49" t="s">
        <v>54</v>
      </c>
      <c r="C54" s="52">
        <v>0</v>
      </c>
      <c r="D54" s="53">
        <v>0</v>
      </c>
      <c r="E54" s="53">
        <v>0</v>
      </c>
      <c r="F54" s="53">
        <v>0</v>
      </c>
      <c r="G54" s="53">
        <v>0</v>
      </c>
      <c r="H54" s="53">
        <v>0</v>
      </c>
      <c r="I54" s="53">
        <v>0</v>
      </c>
      <c r="J54" s="53">
        <v>0</v>
      </c>
      <c r="K54" s="53">
        <v>0</v>
      </c>
      <c r="L54" s="53">
        <v>0</v>
      </c>
      <c r="M54" s="53">
        <v>0</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0</v>
      </c>
      <c r="AE54" s="53">
        <v>0</v>
      </c>
      <c r="AF54" s="53">
        <v>0</v>
      </c>
      <c r="AG54" s="53">
        <v>0</v>
      </c>
      <c r="AH54" s="53">
        <v>0</v>
      </c>
      <c r="AI54" s="53">
        <v>0</v>
      </c>
      <c r="AJ54" s="53">
        <v>0</v>
      </c>
      <c r="AK54" s="53">
        <v>0</v>
      </c>
      <c r="AL54" s="53">
        <v>0</v>
      </c>
      <c r="AM54" s="53">
        <v>0</v>
      </c>
      <c r="AN54" s="53">
        <v>0</v>
      </c>
      <c r="AO54" s="53">
        <v>0</v>
      </c>
      <c r="AP54" s="53">
        <v>0</v>
      </c>
      <c r="AQ54" s="53">
        <v>0</v>
      </c>
      <c r="AR54" s="53">
        <v>0</v>
      </c>
      <c r="AS54" s="53">
        <v>0</v>
      </c>
      <c r="AT54" s="53">
        <v>0</v>
      </c>
      <c r="AU54" s="53">
        <v>0</v>
      </c>
      <c r="AV54" s="53">
        <v>0</v>
      </c>
      <c r="AW54" s="53">
        <v>0</v>
      </c>
      <c r="AX54" s="53">
        <v>0</v>
      </c>
      <c r="AY54" s="53">
        <v>0</v>
      </c>
      <c r="AZ54" s="53">
        <v>0</v>
      </c>
      <c r="BA54" s="53">
        <v>0</v>
      </c>
      <c r="BB54" s="53">
        <v>0</v>
      </c>
      <c r="BC54" s="53">
        <v>0</v>
      </c>
      <c r="BD54" s="53">
        <v>0</v>
      </c>
      <c r="BE54" s="53">
        <v>0</v>
      </c>
      <c r="BF54" s="53">
        <v>0</v>
      </c>
      <c r="BG54" s="53">
        <v>0</v>
      </c>
      <c r="BH54" s="53">
        <v>0</v>
      </c>
      <c r="BI54" s="53">
        <v>0</v>
      </c>
      <c r="BJ54" s="53">
        <v>0</v>
      </c>
      <c r="BK54" s="53">
        <v>0</v>
      </c>
      <c r="BL54" s="53">
        <v>0</v>
      </c>
      <c r="BM54" s="53">
        <v>0</v>
      </c>
      <c r="BN54" s="53"/>
      <c r="BO54" s="53"/>
      <c r="BP54" s="53"/>
      <c r="BQ54" s="53"/>
      <c r="BR54" s="53"/>
      <c r="BS54" s="53"/>
      <c r="BT54" s="53"/>
      <c r="BU54" s="53"/>
      <c r="BV54" s="53"/>
      <c r="BW54" s="53"/>
      <c r="BX54" s="53"/>
      <c r="BY54" s="53"/>
      <c r="BZ54" s="53"/>
      <c r="CA54" s="53"/>
      <c r="CB54" s="53"/>
      <c r="CC54" s="53"/>
      <c r="CD54" s="53"/>
      <c r="CE54" s="53"/>
      <c r="CF54" s="53"/>
      <c r="CG54" s="53"/>
      <c r="CH54" s="53"/>
      <c r="CI54" s="53"/>
      <c r="CJ54" s="53"/>
      <c r="CK54" s="53"/>
      <c r="CL54" s="53"/>
      <c r="CM54" s="53"/>
      <c r="CN54" s="53"/>
      <c r="CO54" s="53"/>
      <c r="CP54" s="53"/>
      <c r="CQ54" s="53"/>
      <c r="CR54" s="53"/>
      <c r="CS54" s="53"/>
      <c r="CT54" s="53"/>
      <c r="CU54" s="53"/>
      <c r="CV54" s="53"/>
      <c r="CW54" s="53"/>
      <c r="CX54" s="53"/>
      <c r="CY54" s="53"/>
      <c r="CZ54" s="53"/>
      <c r="DA54" s="53"/>
      <c r="DB54" s="53"/>
      <c r="DC54" s="53"/>
      <c r="DD54" s="53"/>
      <c r="DE54" s="53"/>
      <c r="DF54" s="53"/>
      <c r="DG54" s="53"/>
      <c r="DH54" s="53"/>
      <c r="DI54" s="53"/>
      <c r="DJ54" s="53"/>
      <c r="DK54" s="53"/>
      <c r="DL54" s="53"/>
      <c r="DM54" s="53"/>
      <c r="DN54" s="53"/>
      <c r="DO54" s="53"/>
      <c r="DP54" s="53"/>
      <c r="DQ54" s="53"/>
      <c r="DR54" s="53"/>
      <c r="DS54" s="53"/>
      <c r="DT54" s="53"/>
      <c r="DU54" s="53"/>
      <c r="DV54" s="53"/>
      <c r="DW54" s="53"/>
      <c r="DX54" s="53"/>
      <c r="DY54" s="53"/>
      <c r="DZ54" s="53"/>
      <c r="EA54" s="53"/>
      <c r="EB54" s="53"/>
      <c r="EC54" s="53"/>
      <c r="ED54" s="53"/>
      <c r="EE54" s="53"/>
      <c r="EF54" s="53"/>
      <c r="EG54" s="53"/>
      <c r="EH54" s="53"/>
      <c r="EI54" s="53"/>
      <c r="EJ54" s="53"/>
      <c r="EK54" s="53"/>
      <c r="EL54" s="53"/>
      <c r="EM54" s="53"/>
      <c r="EN54" s="53"/>
      <c r="EO54" s="53"/>
      <c r="EP54" s="53"/>
      <c r="EQ54" s="53"/>
      <c r="ER54" s="53"/>
      <c r="ES54" s="53"/>
      <c r="ET54" s="53"/>
      <c r="EU54" s="53"/>
      <c r="EV54" s="53"/>
      <c r="EW54" s="53"/>
      <c r="EX54" s="53"/>
      <c r="EY54" s="53"/>
      <c r="EZ54" s="53"/>
      <c r="FA54" s="53"/>
      <c r="FB54" s="53"/>
      <c r="FC54" s="53"/>
      <c r="FD54" s="53"/>
      <c r="FE54" s="53"/>
      <c r="FF54" s="53"/>
      <c r="FG54" s="53"/>
      <c r="FH54" s="53"/>
      <c r="FI54" s="53"/>
      <c r="FJ54" s="53"/>
      <c r="FK54" s="53"/>
      <c r="FL54" s="53"/>
      <c r="FM54" s="53"/>
      <c r="FN54" s="53"/>
      <c r="FO54" s="53"/>
      <c r="FP54" s="53"/>
      <c r="FQ54" s="53"/>
      <c r="FR54" s="53"/>
      <c r="FS54" s="53"/>
      <c r="FT54" s="53"/>
      <c r="FU54" s="53"/>
      <c r="FV54" s="53"/>
      <c r="FW54" s="53"/>
      <c r="FX54" s="53"/>
      <c r="FY54" s="53"/>
      <c r="FZ54" s="53"/>
      <c r="GA54" s="53"/>
      <c r="GB54" s="53"/>
      <c r="GC54" s="53"/>
      <c r="GD54" s="53"/>
      <c r="GE54" s="53"/>
      <c r="GF54" s="53"/>
      <c r="GG54" s="53"/>
      <c r="GH54" s="53"/>
      <c r="GI54" s="53"/>
      <c r="GJ54" s="53"/>
      <c r="GK54" s="53"/>
      <c r="GL54" s="53"/>
      <c r="GM54" s="53"/>
      <c r="GN54" s="53"/>
      <c r="GO54" s="53"/>
      <c r="GP54" s="53"/>
      <c r="GQ54" s="53"/>
      <c r="GR54" s="53"/>
      <c r="GS54" s="53"/>
      <c r="GT54" s="53"/>
      <c r="GU54" s="53"/>
      <c r="GV54" s="53"/>
      <c r="GW54" s="53"/>
      <c r="GX54" s="53"/>
      <c r="GY54" s="53"/>
      <c r="GZ54" s="53"/>
      <c r="HA54" s="53"/>
      <c r="HB54" s="53"/>
      <c r="HC54" s="53"/>
      <c r="HD54" s="53"/>
      <c r="HE54" s="53"/>
      <c r="HF54" s="53"/>
      <c r="HG54" s="53"/>
      <c r="HH54" s="53"/>
      <c r="HI54" s="53"/>
      <c r="HJ54" s="53"/>
      <c r="HK54" s="53"/>
      <c r="HL54" s="53"/>
      <c r="HM54" s="53"/>
      <c r="HN54" s="53"/>
      <c r="HO54" s="53"/>
      <c r="HP54" s="53"/>
      <c r="HQ54" s="53"/>
      <c r="HR54" s="53"/>
      <c r="HS54" s="53"/>
      <c r="HT54" s="53"/>
      <c r="HU54" s="53"/>
      <c r="HV54" s="53"/>
      <c r="HW54" s="53"/>
      <c r="HX54" s="53"/>
      <c r="HY54" s="53"/>
      <c r="HZ54" s="53"/>
      <c r="IA54" s="53"/>
      <c r="IB54" s="53"/>
      <c r="IC54" s="53"/>
      <c r="ID54" s="53"/>
      <c r="IE54" s="53"/>
      <c r="IF54" s="53"/>
      <c r="IG54" s="53"/>
      <c r="IH54" s="53"/>
      <c r="II54" s="53"/>
      <c r="IJ54" s="53"/>
      <c r="IK54" s="53"/>
      <c r="IL54" s="53"/>
      <c r="IM54" s="53"/>
      <c r="IN54" s="53"/>
      <c r="IO54" s="53"/>
      <c r="IP54" s="53"/>
      <c r="IQ54" s="53"/>
      <c r="IR54" s="53"/>
      <c r="IS54" s="53"/>
      <c r="IT54" s="53"/>
      <c r="IU54" s="53"/>
      <c r="IV54" s="53"/>
      <c r="IW54" s="53"/>
      <c r="IX54" s="53"/>
      <c r="IY54" s="53"/>
      <c r="IZ54" s="53"/>
      <c r="JA54" s="53"/>
      <c r="JB54" s="53"/>
      <c r="JC54" s="53"/>
      <c r="JD54" s="53"/>
      <c r="JE54" s="53"/>
    </row>
    <row r="55" spans="1:265" s="26" customFormat="1" ht="13.5" customHeight="1" x14ac:dyDescent="0.2">
      <c r="A55" s="33"/>
      <c r="B55" s="50" t="s">
        <v>55</v>
      </c>
      <c r="C55" s="25">
        <v>0.98294393021798698</v>
      </c>
      <c r="D55" s="26">
        <v>0.98205681667804501</v>
      </c>
      <c r="E55" s="26">
        <v>0.98304683107879598</v>
      </c>
      <c r="F55" s="26">
        <v>0.98218445605968696</v>
      </c>
      <c r="G55" s="26">
        <v>0.98255800850862873</v>
      </c>
      <c r="H55" s="26">
        <v>4.4119659847203222E-4</v>
      </c>
      <c r="I55" s="26">
        <v>0.98267211739863003</v>
      </c>
      <c r="J55" s="26">
        <v>0.98184530349802002</v>
      </c>
      <c r="K55" s="26">
        <v>0.98127588648645503</v>
      </c>
      <c r="L55" s="26">
        <v>0.98207520692508998</v>
      </c>
      <c r="M55" s="26">
        <v>0.98147980034997395</v>
      </c>
      <c r="N55" s="26">
        <v>0.98112444704082502</v>
      </c>
      <c r="O55" s="26">
        <v>0.98174546028316556</v>
      </c>
      <c r="P55" s="26">
        <v>5.2505985736178381E-4</v>
      </c>
      <c r="Q55" s="26">
        <v>0.974249534235758</v>
      </c>
      <c r="R55" s="26">
        <v>0.97223891191633305</v>
      </c>
      <c r="S55" s="26">
        <v>0.97044130963559505</v>
      </c>
      <c r="T55" s="26">
        <v>0.971064962346044</v>
      </c>
      <c r="U55" s="26">
        <v>0.96824744457409695</v>
      </c>
      <c r="V55" s="26">
        <v>0.96616156138451603</v>
      </c>
      <c r="W55" s="26">
        <v>0.97040062068205735</v>
      </c>
      <c r="X55" s="26">
        <v>2.6217756935356792E-3</v>
      </c>
      <c r="Y55" s="26">
        <v>0.98685314522505696</v>
      </c>
      <c r="Z55" s="26">
        <v>0.987051786739231</v>
      </c>
      <c r="AA55" s="26">
        <v>0.98655693190681504</v>
      </c>
      <c r="AB55" s="26">
        <v>0.98635987378162304</v>
      </c>
      <c r="AC55" s="26">
        <v>0.98670543441318159</v>
      </c>
      <c r="AD55" s="26">
        <v>2.6610315771567121E-4</v>
      </c>
      <c r="AE55" s="26">
        <v>1</v>
      </c>
      <c r="AF55" s="26">
        <v>1</v>
      </c>
      <c r="AG55" s="26">
        <v>1</v>
      </c>
      <c r="AH55" s="26">
        <v>1</v>
      </c>
      <c r="AI55" s="26">
        <v>1</v>
      </c>
      <c r="AJ55" s="26">
        <v>1</v>
      </c>
      <c r="AK55" s="26">
        <v>1</v>
      </c>
      <c r="AL55" s="26">
        <v>0</v>
      </c>
      <c r="AM55" s="26">
        <v>1</v>
      </c>
      <c r="AN55" s="26">
        <v>1</v>
      </c>
      <c r="AO55" s="26">
        <v>1</v>
      </c>
      <c r="AP55" s="26">
        <v>1</v>
      </c>
      <c r="AQ55" s="26">
        <v>1</v>
      </c>
      <c r="AR55" s="26">
        <v>1</v>
      </c>
      <c r="AS55" s="26">
        <v>1</v>
      </c>
      <c r="AT55" s="26">
        <v>0</v>
      </c>
      <c r="AU55" s="26">
        <v>0.98697630047507201</v>
      </c>
      <c r="AV55" s="26">
        <v>0.98640562969992795</v>
      </c>
      <c r="AW55" s="26">
        <v>0.98592664422089404</v>
      </c>
      <c r="AX55" s="26">
        <v>0.98643619146529804</v>
      </c>
      <c r="AY55" s="26">
        <v>4.2906493611933244E-4</v>
      </c>
      <c r="AZ55" s="26">
        <v>0.97893843570889305</v>
      </c>
      <c r="BA55" s="26">
        <v>0.97927342496062497</v>
      </c>
      <c r="BB55" s="26">
        <v>0.97829957169619797</v>
      </c>
      <c r="BC55" s="26">
        <v>0.97770290564125795</v>
      </c>
      <c r="BD55" s="26">
        <v>0.97855358450174346</v>
      </c>
      <c r="BE55" s="26">
        <v>6.0300451220228588E-4</v>
      </c>
      <c r="BF55" s="26">
        <v>0.96756008919469705</v>
      </c>
      <c r="BG55" s="26">
        <v>0.96565344291830801</v>
      </c>
      <c r="BH55" s="26">
        <v>0.96504589948142205</v>
      </c>
      <c r="BI55" s="26">
        <v>0.96751688690879001</v>
      </c>
      <c r="BJ55" s="26">
        <v>0.96575346442496901</v>
      </c>
      <c r="BK55" s="26">
        <v>0.96493010508974597</v>
      </c>
      <c r="BL55" s="26">
        <v>0.96607664800298865</v>
      </c>
      <c r="BM55" s="26">
        <v>1.0751309385729861E-3</v>
      </c>
    </row>
    <row r="56" spans="1:265" s="26" customFormat="1" ht="13.5" customHeight="1" x14ac:dyDescent="0.2">
      <c r="A56" s="33"/>
      <c r="B56" s="50" t="s">
        <v>56</v>
      </c>
      <c r="C56" s="25">
        <v>1.7056069782013301E-2</v>
      </c>
      <c r="D56" s="26">
        <v>1.7943183321954902E-2</v>
      </c>
      <c r="E56" s="26">
        <v>1.6953168921204499E-2</v>
      </c>
      <c r="F56" s="26">
        <v>1.78155439403135E-2</v>
      </c>
      <c r="G56" s="26">
        <v>1.7441991491371552E-2</v>
      </c>
      <c r="H56" s="26">
        <v>4.4119659847190949E-4</v>
      </c>
      <c r="I56" s="26">
        <v>1.7327882601370099E-2</v>
      </c>
      <c r="J56" s="26">
        <v>1.8154696501980101E-2</v>
      </c>
      <c r="K56" s="26">
        <v>1.8724113513545301E-2</v>
      </c>
      <c r="L56" s="26">
        <v>1.7924793074910399E-2</v>
      </c>
      <c r="M56" s="26">
        <v>1.85201996500261E-2</v>
      </c>
      <c r="N56" s="26">
        <v>1.8875552959174501E-2</v>
      </c>
      <c r="O56" s="26">
        <v>1.8254539716834422E-2</v>
      </c>
      <c r="P56" s="26">
        <v>5.250598573616614E-4</v>
      </c>
      <c r="Q56" s="26">
        <v>2.5750465764242399E-2</v>
      </c>
      <c r="R56" s="26">
        <v>2.7761088083667E-2</v>
      </c>
      <c r="S56" s="26">
        <v>2.95586903644053E-2</v>
      </c>
      <c r="T56" s="26">
        <v>2.8935037653955799E-2</v>
      </c>
      <c r="U56" s="26">
        <v>3.1752555425902898E-2</v>
      </c>
      <c r="V56" s="26">
        <v>3.38384386154836E-2</v>
      </c>
      <c r="W56" s="26">
        <v>2.9599379317942834E-2</v>
      </c>
      <c r="X56" s="26">
        <v>2.6217756935354641E-3</v>
      </c>
      <c r="Y56" s="26">
        <v>1.3146854774943499E-2</v>
      </c>
      <c r="Z56" s="26">
        <v>1.2948213260769101E-2</v>
      </c>
      <c r="AA56" s="26">
        <v>1.3443068093185099E-2</v>
      </c>
      <c r="AB56" s="26">
        <v>1.36401262183774E-2</v>
      </c>
      <c r="AC56" s="26">
        <v>1.3294565586818775E-2</v>
      </c>
      <c r="AD56" s="26">
        <v>2.6610315771573854E-4</v>
      </c>
      <c r="AE56" s="26">
        <v>0</v>
      </c>
      <c r="AF56" s="26">
        <v>0</v>
      </c>
      <c r="AG56" s="26">
        <v>0</v>
      </c>
      <c r="AH56" s="26">
        <v>0</v>
      </c>
      <c r="AI56" s="26">
        <v>0</v>
      </c>
      <c r="AJ56" s="26">
        <v>0</v>
      </c>
      <c r="AK56" s="26">
        <v>0</v>
      </c>
      <c r="AL56" s="26">
        <v>0</v>
      </c>
      <c r="AM56" s="26">
        <v>0</v>
      </c>
      <c r="AN56" s="26">
        <v>0</v>
      </c>
      <c r="AO56" s="26">
        <v>0</v>
      </c>
      <c r="AP56" s="26">
        <v>0</v>
      </c>
      <c r="AQ56" s="26">
        <v>0</v>
      </c>
      <c r="AR56" s="26">
        <v>0</v>
      </c>
      <c r="AS56" s="26">
        <v>0</v>
      </c>
      <c r="AT56" s="26">
        <v>0</v>
      </c>
      <c r="AU56" s="26">
        <v>1.30236995249277E-2</v>
      </c>
      <c r="AV56" s="26">
        <v>1.35943703000717E-2</v>
      </c>
      <c r="AW56" s="26">
        <v>1.4073355779106201E-2</v>
      </c>
      <c r="AX56" s="26">
        <v>1.3563808534701868E-2</v>
      </c>
      <c r="AY56" s="26">
        <v>4.2906493611954267E-4</v>
      </c>
      <c r="AZ56" s="26">
        <v>2.1061564291106501E-2</v>
      </c>
      <c r="BA56" s="26">
        <v>2.0726575039375299E-2</v>
      </c>
      <c r="BB56" s="26">
        <v>2.17004283038017E-2</v>
      </c>
      <c r="BC56" s="26">
        <v>2.2297094358742001E-2</v>
      </c>
      <c r="BD56" s="26">
        <v>2.1446415498256374E-2</v>
      </c>
      <c r="BE56" s="26">
        <v>6.030045122022231E-4</v>
      </c>
      <c r="BF56" s="26">
        <v>3.2439910805303201E-2</v>
      </c>
      <c r="BG56" s="26">
        <v>3.4346557081691702E-2</v>
      </c>
      <c r="BH56" s="26">
        <v>3.4954100518577502E-2</v>
      </c>
      <c r="BI56" s="26">
        <v>3.2483113091209798E-2</v>
      </c>
      <c r="BJ56" s="26">
        <v>3.4246535575031302E-2</v>
      </c>
      <c r="BK56" s="26">
        <v>3.5069894910253897E-2</v>
      </c>
      <c r="BL56" s="26">
        <v>3.3923351997011235E-2</v>
      </c>
      <c r="BM56" s="26">
        <v>1.0751309385728747E-3</v>
      </c>
    </row>
    <row r="57" spans="1:265" s="26" customFormat="1" ht="13.5" customHeight="1" x14ac:dyDescent="0.2">
      <c r="A57" s="33"/>
      <c r="B57" s="50"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row>
    <row r="58" spans="1:265" s="26" customFormat="1" ht="13.5" customHeight="1" x14ac:dyDescent="0.2">
      <c r="A58" s="33"/>
      <c r="B58" s="50"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row>
    <row r="59" spans="1:265" s="26" customFormat="1" ht="13.5" customHeight="1" x14ac:dyDescent="0.2">
      <c r="A59" s="33"/>
      <c r="B59" s="50"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row>
    <row r="60" spans="1:265" s="26" customFormat="1" ht="13.5" customHeight="1" x14ac:dyDescent="0.2">
      <c r="A60" s="33"/>
      <c r="B60" s="50"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row>
    <row r="61" spans="1:265" s="26" customFormat="1" ht="13.5" customHeight="1" x14ac:dyDescent="0.2">
      <c r="A61" s="33"/>
      <c r="B61" s="50"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row>
    <row r="62" spans="1:265" s="26" customFormat="1" ht="13.5" customHeight="1" x14ac:dyDescent="0.2">
      <c r="A62" s="33"/>
      <c r="B62" s="50" t="s">
        <v>62</v>
      </c>
      <c r="C62" s="25">
        <v>0</v>
      </c>
      <c r="D62" s="26">
        <v>0</v>
      </c>
      <c r="E62" s="26">
        <v>0</v>
      </c>
      <c r="F62" s="26">
        <v>0</v>
      </c>
      <c r="G62" s="26">
        <v>0</v>
      </c>
      <c r="H62" s="26">
        <v>0</v>
      </c>
      <c r="I62" s="26">
        <v>0</v>
      </c>
      <c r="J62" s="26">
        <v>0</v>
      </c>
      <c r="K62" s="26">
        <v>0</v>
      </c>
      <c r="L62" s="26">
        <v>1.01900644579919E-2</v>
      </c>
      <c r="M62" s="26">
        <v>6.0101926248279803E-3</v>
      </c>
      <c r="N62" s="26">
        <v>8.6865697756337706E-3</v>
      </c>
      <c r="O62" s="26">
        <v>4.1478044764089415E-3</v>
      </c>
      <c r="P62" s="26">
        <v>4.3241691237626261E-3</v>
      </c>
      <c r="Q62" s="26">
        <v>5.5568255269441598E-3</v>
      </c>
      <c r="R62" s="26">
        <v>9.0231786539039498E-3</v>
      </c>
      <c r="S62" s="26">
        <v>6.53858325926768E-3</v>
      </c>
      <c r="T62" s="26">
        <v>1.04380193336966E-2</v>
      </c>
      <c r="U62" s="26">
        <v>8.4820691076240191E-3</v>
      </c>
      <c r="V62" s="26">
        <v>6.4252752945163803E-3</v>
      </c>
      <c r="W62" s="26">
        <v>7.7439918626587972E-3</v>
      </c>
      <c r="X62" s="26">
        <v>1.7036519964204295E-3</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c r="BJ62" s="26">
        <v>0</v>
      </c>
      <c r="BK62" s="26">
        <v>0</v>
      </c>
      <c r="BL62" s="26">
        <v>0</v>
      </c>
      <c r="BM62" s="26">
        <v>0</v>
      </c>
    </row>
    <row r="63" spans="1:265" s="26" customFormat="1" ht="13.5" customHeight="1" x14ac:dyDescent="0.2">
      <c r="A63" s="33"/>
      <c r="B63" s="50" t="s">
        <v>63</v>
      </c>
      <c r="C63" s="25">
        <v>0</v>
      </c>
      <c r="D63" s="26">
        <v>0</v>
      </c>
      <c r="E63" s="26">
        <v>0</v>
      </c>
      <c r="F63" s="26">
        <v>0</v>
      </c>
      <c r="G63" s="26">
        <v>0</v>
      </c>
      <c r="H63" s="26">
        <v>0</v>
      </c>
      <c r="I63" s="26">
        <v>0</v>
      </c>
      <c r="J63" s="26">
        <v>0</v>
      </c>
      <c r="K63" s="26">
        <v>0</v>
      </c>
      <c r="L63" s="26">
        <v>2.4717860350232001E-2</v>
      </c>
      <c r="M63" s="26">
        <v>2.5830043034918499E-2</v>
      </c>
      <c r="N63" s="26">
        <v>2.3186944220506302E-2</v>
      </c>
      <c r="O63" s="26">
        <v>1.2289141267609466E-2</v>
      </c>
      <c r="P63" s="26">
        <v>1.2313002390377224E-2</v>
      </c>
      <c r="Q63" s="26">
        <v>3.1909189140357702E-2</v>
      </c>
      <c r="R63" s="26">
        <v>3.06024582761967E-2</v>
      </c>
      <c r="S63" s="26">
        <v>3.11607455794842E-2</v>
      </c>
      <c r="T63" s="26">
        <v>3.6510479222017403E-2</v>
      </c>
      <c r="U63" s="26">
        <v>3.62680902620892E-2</v>
      </c>
      <c r="V63" s="26">
        <v>3.5241935572678199E-2</v>
      </c>
      <c r="W63" s="26">
        <v>3.3615483008803904E-2</v>
      </c>
      <c r="X63" s="26">
        <v>2.4521476610289482E-3</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c r="BJ63" s="26">
        <v>0</v>
      </c>
      <c r="BK63" s="26">
        <v>0</v>
      </c>
      <c r="BL63" s="26">
        <v>0</v>
      </c>
      <c r="BM63" s="26">
        <v>0</v>
      </c>
    </row>
    <row r="64" spans="1:265" s="26" customFormat="1" ht="13.5" customHeight="1" x14ac:dyDescent="0.2">
      <c r="A64" s="33"/>
      <c r="B64" s="50" t="s">
        <v>64</v>
      </c>
      <c r="C64" s="25">
        <v>0.172262196018588</v>
      </c>
      <c r="D64" s="26">
        <v>0.17162105610734299</v>
      </c>
      <c r="E64" s="26">
        <v>0.17556589788452001</v>
      </c>
      <c r="F64" s="26">
        <v>0.17520365024767501</v>
      </c>
      <c r="G64" s="26">
        <v>0.17366320006453151</v>
      </c>
      <c r="H64" s="26">
        <v>1.7411497666461313E-3</v>
      </c>
      <c r="I64" s="26">
        <v>0.191426567808512</v>
      </c>
      <c r="J64" s="26">
        <v>0.190755406177675</v>
      </c>
      <c r="K64" s="26">
        <v>0.19014813038688</v>
      </c>
      <c r="L64" s="26">
        <v>0.19043100993407699</v>
      </c>
      <c r="M64" s="26">
        <v>0.188836561148673</v>
      </c>
      <c r="N64" s="26">
        <v>0.19086212023861901</v>
      </c>
      <c r="O64" s="26">
        <v>0.19040996594907267</v>
      </c>
      <c r="P64" s="26">
        <v>8.0641750668846205E-4</v>
      </c>
      <c r="Q64" s="26">
        <v>0.16902554775628301</v>
      </c>
      <c r="R64" s="26">
        <v>0.16724234464132501</v>
      </c>
      <c r="S64" s="26">
        <v>0.16672664653121599</v>
      </c>
      <c r="T64" s="26">
        <v>0.180186631624767</v>
      </c>
      <c r="U64" s="26">
        <v>0.17837162705001799</v>
      </c>
      <c r="V64" s="26">
        <v>0.17941341343130901</v>
      </c>
      <c r="W64" s="26">
        <v>0.17349436850581967</v>
      </c>
      <c r="X64" s="26">
        <v>5.8944797820980072E-3</v>
      </c>
      <c r="Y64" s="26">
        <v>0.158774675466133</v>
      </c>
      <c r="Z64" s="26">
        <v>0.160074089040736</v>
      </c>
      <c r="AA64" s="26">
        <v>0.159166991571698</v>
      </c>
      <c r="AB64" s="26">
        <v>0.15960381482306399</v>
      </c>
      <c r="AC64" s="26">
        <v>0.15940489272540775</v>
      </c>
      <c r="AD64" s="26">
        <v>4.8506815557431603E-4</v>
      </c>
      <c r="AE64" s="26">
        <v>0.21882042334503801</v>
      </c>
      <c r="AF64" s="26">
        <v>0.218555961419794</v>
      </c>
      <c r="AG64" s="26">
        <v>0.215473935141273</v>
      </c>
      <c r="AH64" s="26">
        <v>0.21655150337006099</v>
      </c>
      <c r="AI64" s="26">
        <v>0.217489958347034</v>
      </c>
      <c r="AJ64" s="26">
        <v>0.21562867478311801</v>
      </c>
      <c r="AK64" s="26">
        <v>0.21708674273438633</v>
      </c>
      <c r="AL64" s="26">
        <v>1.3127849846558191E-3</v>
      </c>
      <c r="AM64" s="26">
        <v>0.23967936731759901</v>
      </c>
      <c r="AN64" s="26">
        <v>0.23958697976268101</v>
      </c>
      <c r="AO64" s="26">
        <v>0.23811858178571499</v>
      </c>
      <c r="AP64" s="26">
        <v>0.24246697334270501</v>
      </c>
      <c r="AQ64" s="26">
        <v>0.24186082690438501</v>
      </c>
      <c r="AR64" s="26">
        <v>0.24329529630105801</v>
      </c>
      <c r="AS64" s="26">
        <v>0.24083467090235713</v>
      </c>
      <c r="AT64" s="26">
        <v>1.8275978948936625E-3</v>
      </c>
      <c r="AU64" s="26">
        <v>0.19678058807294699</v>
      </c>
      <c r="AV64" s="26">
        <v>0.196374688428162</v>
      </c>
      <c r="AW64" s="26">
        <v>0.19583894565496701</v>
      </c>
      <c r="AX64" s="26">
        <v>0.19633140738535867</v>
      </c>
      <c r="AY64" s="26">
        <v>3.8564020134005918E-4</v>
      </c>
      <c r="AZ64" s="26">
        <v>0.100984424471563</v>
      </c>
      <c r="BA64" s="26">
        <v>0.102963636383424</v>
      </c>
      <c r="BB64" s="26">
        <v>0.102418384726045</v>
      </c>
      <c r="BC64" s="26">
        <v>0.102297802533167</v>
      </c>
      <c r="BD64" s="26">
        <v>0.10216606202854975</v>
      </c>
      <c r="BE64" s="26">
        <v>7.2687936961073139E-4</v>
      </c>
      <c r="BF64" s="26">
        <v>0.108871148783641</v>
      </c>
      <c r="BG64" s="26">
        <v>0.10649536969653201</v>
      </c>
      <c r="BH64" s="26">
        <v>0.10635692069744</v>
      </c>
      <c r="BI64" s="26">
        <v>0.108583622161169</v>
      </c>
      <c r="BJ64" s="26">
        <v>0.108395102237043</v>
      </c>
      <c r="BK64" s="26">
        <v>0.107598711578103</v>
      </c>
      <c r="BL64" s="26">
        <v>0.10771681252565467</v>
      </c>
      <c r="BM64" s="26">
        <v>9.9155637563465944E-4</v>
      </c>
    </row>
    <row r="65" spans="1:65" s="26" customFormat="1" ht="13.5" customHeight="1" x14ac:dyDescent="0.2">
      <c r="A65" s="33"/>
      <c r="B65" s="50" t="s">
        <v>65</v>
      </c>
      <c r="C65" s="25">
        <v>0.74796840021336297</v>
      </c>
      <c r="D65" s="26">
        <v>0.74773371732196603</v>
      </c>
      <c r="E65" s="26">
        <v>0.74143001392917396</v>
      </c>
      <c r="F65" s="26">
        <v>0.740762401698846</v>
      </c>
      <c r="G65" s="26">
        <v>0.74447363329083727</v>
      </c>
      <c r="H65" s="26">
        <v>3.3866798815686129E-3</v>
      </c>
      <c r="I65" s="26">
        <v>0.73061468700809895</v>
      </c>
      <c r="J65" s="26">
        <v>0.73039457164175303</v>
      </c>
      <c r="K65" s="26">
        <v>0.73069960238424803</v>
      </c>
      <c r="L65" s="26">
        <v>0.700825594469626</v>
      </c>
      <c r="M65" s="26">
        <v>0.704605227917525</v>
      </c>
      <c r="N65" s="26">
        <v>0.70287243009423495</v>
      </c>
      <c r="O65" s="26">
        <v>0.71666868558591446</v>
      </c>
      <c r="P65" s="26">
        <v>1.3944083228589194E-2</v>
      </c>
      <c r="Q65" s="26">
        <v>0.70801274726699504</v>
      </c>
      <c r="R65" s="26">
        <v>0.70609425480926002</v>
      </c>
      <c r="S65" s="26">
        <v>0.706905111658644</v>
      </c>
      <c r="T65" s="26">
        <v>0.68727466296857898</v>
      </c>
      <c r="U65" s="26">
        <v>0.68871147771107799</v>
      </c>
      <c r="V65" s="26">
        <v>0.68828600286198605</v>
      </c>
      <c r="W65" s="26">
        <v>0.69754737621275709</v>
      </c>
      <c r="X65" s="26">
        <v>9.482572732763591E-3</v>
      </c>
      <c r="Y65" s="26">
        <v>0.78117440292384299</v>
      </c>
      <c r="Z65" s="26">
        <v>0.77952401707990104</v>
      </c>
      <c r="AA65" s="26">
        <v>0.77988279074634803</v>
      </c>
      <c r="AB65" s="26">
        <v>0.77947391991915005</v>
      </c>
      <c r="AC65" s="26">
        <v>0.78001378266731058</v>
      </c>
      <c r="AD65" s="26">
        <v>6.8838949379927163E-4</v>
      </c>
      <c r="AE65" s="26">
        <v>0.75882804638170098</v>
      </c>
      <c r="AF65" s="26">
        <v>0.75898498003607495</v>
      </c>
      <c r="AG65" s="26">
        <v>0.75855594497381196</v>
      </c>
      <c r="AH65" s="26">
        <v>0.76095580765757398</v>
      </c>
      <c r="AI65" s="26">
        <v>0.75653654514847002</v>
      </c>
      <c r="AJ65" s="26">
        <v>0.75829666637486903</v>
      </c>
      <c r="AK65" s="26">
        <v>0.75869299842875015</v>
      </c>
      <c r="AL65" s="26">
        <v>1.2942147111368047E-3</v>
      </c>
      <c r="AM65" s="26">
        <v>0.72986118391191201</v>
      </c>
      <c r="AN65" s="26">
        <v>0.72975389602886098</v>
      </c>
      <c r="AO65" s="26">
        <v>0.73098709800038397</v>
      </c>
      <c r="AP65" s="26">
        <v>0.72772022476403497</v>
      </c>
      <c r="AQ65" s="26">
        <v>0.72837967848930996</v>
      </c>
      <c r="AR65" s="26">
        <v>0.72699367737329401</v>
      </c>
      <c r="AS65" s="26">
        <v>0.72894929309463263</v>
      </c>
      <c r="AT65" s="26">
        <v>1.3718042977367046E-3</v>
      </c>
      <c r="AU65" s="26">
        <v>0.74855543238230005</v>
      </c>
      <c r="AV65" s="26">
        <v>0.74892518366307304</v>
      </c>
      <c r="AW65" s="26">
        <v>0.74922906438381498</v>
      </c>
      <c r="AX65" s="26">
        <v>0.74890322680972943</v>
      </c>
      <c r="AY65" s="26">
        <v>2.7544702566654702E-4</v>
      </c>
      <c r="AZ65" s="26">
        <v>0.77830368321694698</v>
      </c>
      <c r="BA65" s="26">
        <v>0.77774756593695704</v>
      </c>
      <c r="BB65" s="26">
        <v>0.77758342879515996</v>
      </c>
      <c r="BC65" s="26">
        <v>0.77720424821913703</v>
      </c>
      <c r="BD65" s="26">
        <v>0.77770973154205025</v>
      </c>
      <c r="BE65" s="26">
        <v>3.9549835877220285E-4</v>
      </c>
      <c r="BF65" s="26">
        <v>0.73537792479437902</v>
      </c>
      <c r="BG65" s="26">
        <v>0.73623720911414903</v>
      </c>
      <c r="BH65" s="26">
        <v>0.73631705008445303</v>
      </c>
      <c r="BI65" s="26">
        <v>0.73826621786061797</v>
      </c>
      <c r="BJ65" s="26">
        <v>0.73757597628595795</v>
      </c>
      <c r="BK65" s="26">
        <v>0.73789104380098502</v>
      </c>
      <c r="BL65" s="26">
        <v>0.73694423699009037</v>
      </c>
      <c r="BM65" s="26">
        <v>1.0319687352770468E-3</v>
      </c>
    </row>
    <row r="66" spans="1:65" s="26" customFormat="1" ht="13.5" customHeight="1" x14ac:dyDescent="0.2">
      <c r="A66" s="33"/>
      <c r="B66" s="50" t="s">
        <v>66</v>
      </c>
      <c r="C66" s="25">
        <v>6.2713333986035694E-2</v>
      </c>
      <c r="D66" s="26">
        <v>6.2702043248735795E-2</v>
      </c>
      <c r="E66" s="26">
        <v>6.6050919265101593E-2</v>
      </c>
      <c r="F66" s="26">
        <v>6.6218404113165694E-2</v>
      </c>
      <c r="G66" s="26">
        <v>6.4421175153259694E-2</v>
      </c>
      <c r="H66" s="26">
        <v>1.7145140537500084E-3</v>
      </c>
      <c r="I66" s="26">
        <v>6.0630862582019197E-2</v>
      </c>
      <c r="J66" s="26">
        <v>6.0695325678591303E-2</v>
      </c>
      <c r="K66" s="26">
        <v>6.0428153715327497E-2</v>
      </c>
      <c r="L66" s="26">
        <v>5.5910677713163298E-2</v>
      </c>
      <c r="M66" s="26">
        <v>5.6197775624029202E-2</v>
      </c>
      <c r="N66" s="26">
        <v>5.5516382711831402E-2</v>
      </c>
      <c r="O66" s="26">
        <v>5.8229863004160325E-2</v>
      </c>
      <c r="P66" s="26">
        <v>2.3645564085051731E-3</v>
      </c>
      <c r="Q66" s="26">
        <v>5.9745224545178201E-2</v>
      </c>
      <c r="R66" s="26">
        <v>5.9276675535646701E-2</v>
      </c>
      <c r="S66" s="26">
        <v>5.9110222606982003E-2</v>
      </c>
      <c r="T66" s="26">
        <v>5.6655169196984198E-2</v>
      </c>
      <c r="U66" s="26">
        <v>5.6414180443287602E-2</v>
      </c>
      <c r="V66" s="26">
        <v>5.67949342240269E-2</v>
      </c>
      <c r="W66" s="26">
        <v>5.7999401092017601E-2</v>
      </c>
      <c r="X66" s="26">
        <v>1.3954615903548318E-3</v>
      </c>
      <c r="Y66" s="26">
        <v>4.69040668350807E-2</v>
      </c>
      <c r="Z66" s="26">
        <v>4.7453680618593799E-2</v>
      </c>
      <c r="AA66" s="26">
        <v>4.7507149588768602E-2</v>
      </c>
      <c r="AB66" s="26">
        <v>4.7282139039407797E-2</v>
      </c>
      <c r="AC66" s="26">
        <v>4.7286759020462726E-2</v>
      </c>
      <c r="AD66" s="26">
        <v>2.3606645012487325E-4</v>
      </c>
      <c r="AE66" s="26">
        <v>2.2351530273260801E-2</v>
      </c>
      <c r="AF66" s="26">
        <v>2.2459058544131199E-2</v>
      </c>
      <c r="AG66" s="26">
        <v>2.59701198849152E-2</v>
      </c>
      <c r="AH66" s="26">
        <v>2.24926889723653E-2</v>
      </c>
      <c r="AI66" s="26">
        <v>2.5973496504495899E-2</v>
      </c>
      <c r="AJ66" s="26">
        <v>2.6074658842012301E-2</v>
      </c>
      <c r="AK66" s="26">
        <v>2.4220258836863448E-2</v>
      </c>
      <c r="AL66" s="26">
        <v>1.7866694311883234E-3</v>
      </c>
      <c r="AM66" s="26">
        <v>3.04594487704892E-2</v>
      </c>
      <c r="AN66" s="26">
        <v>3.0659124208457501E-2</v>
      </c>
      <c r="AO66" s="26">
        <v>3.0894320213901E-2</v>
      </c>
      <c r="AP66" s="26">
        <v>2.9812801893259699E-2</v>
      </c>
      <c r="AQ66" s="26">
        <v>2.9759494606305299E-2</v>
      </c>
      <c r="AR66" s="26">
        <v>2.9711026325648399E-2</v>
      </c>
      <c r="AS66" s="26">
        <v>3.0216036003010181E-2</v>
      </c>
      <c r="AT66" s="26">
        <v>4.72882820637182E-4</v>
      </c>
      <c r="AU66" s="26">
        <v>4.1640280019825601E-2</v>
      </c>
      <c r="AV66" s="26">
        <v>4.11057576086932E-2</v>
      </c>
      <c r="AW66" s="26">
        <v>4.0858634182111803E-2</v>
      </c>
      <c r="AX66" s="26">
        <v>4.1201557270210201E-2</v>
      </c>
      <c r="AY66" s="26">
        <v>3.262164263837793E-4</v>
      </c>
      <c r="AZ66" s="26">
        <v>9.9650328020383594E-2</v>
      </c>
      <c r="BA66" s="26">
        <v>9.8562222640243793E-2</v>
      </c>
      <c r="BB66" s="26">
        <v>9.8297758174993699E-2</v>
      </c>
      <c r="BC66" s="26">
        <v>9.8200854888953401E-2</v>
      </c>
      <c r="BD66" s="26">
        <v>9.8677790931143622E-2</v>
      </c>
      <c r="BE66" s="26">
        <v>5.7686161769869983E-4</v>
      </c>
      <c r="BF66" s="26">
        <v>0.123311015616677</v>
      </c>
      <c r="BG66" s="26">
        <v>0.12292086410762799</v>
      </c>
      <c r="BH66" s="26">
        <v>0.122371928699529</v>
      </c>
      <c r="BI66" s="26">
        <v>0.120667046887003</v>
      </c>
      <c r="BJ66" s="26">
        <v>0.11978238590196801</v>
      </c>
      <c r="BK66" s="26">
        <v>0.11944034971065701</v>
      </c>
      <c r="BL66" s="26">
        <v>0.12141559848724366</v>
      </c>
      <c r="BM66" s="26">
        <v>1.5221869537895565E-3</v>
      </c>
    </row>
    <row r="67" spans="1:65" s="26" customFormat="1" ht="13.5" customHeight="1" x14ac:dyDescent="0.2">
      <c r="A67" s="33"/>
      <c r="B67" s="50" t="s">
        <v>67</v>
      </c>
      <c r="C67" s="25">
        <v>6.1914427376359498E-3</v>
      </c>
      <c r="D67" s="26">
        <v>6.2212214747727002E-3</v>
      </c>
      <c r="E67" s="26">
        <v>6.28177255599354E-3</v>
      </c>
      <c r="F67" s="26">
        <v>6.2804622494250896E-3</v>
      </c>
      <c r="G67" s="26">
        <v>6.2437247544568199E-3</v>
      </c>
      <c r="H67" s="26">
        <v>3.8849342393793284E-5</v>
      </c>
      <c r="I67" s="26">
        <v>6.8527831442635502E-3</v>
      </c>
      <c r="J67" s="26">
        <v>6.8266626195695301E-3</v>
      </c>
      <c r="K67" s="26">
        <v>6.79048740403189E-3</v>
      </c>
      <c r="L67" s="26">
        <v>6.4397541587123902E-3</v>
      </c>
      <c r="M67" s="26">
        <v>6.4791493920559199E-3</v>
      </c>
      <c r="N67" s="26">
        <v>6.4584641272011798E-3</v>
      </c>
      <c r="O67" s="26">
        <v>6.6412168076390764E-3</v>
      </c>
      <c r="P67" s="26">
        <v>1.8334110432756585E-4</v>
      </c>
      <c r="Q67" s="26">
        <v>1.0636725656062501E-2</v>
      </c>
      <c r="R67" s="26">
        <v>1.08402402631617E-2</v>
      </c>
      <c r="S67" s="26">
        <v>1.1237961652256699E-2</v>
      </c>
      <c r="T67" s="26">
        <v>1.17872435934703E-2</v>
      </c>
      <c r="U67" s="26">
        <v>1.20941631760908E-2</v>
      </c>
      <c r="V67" s="26">
        <v>1.25069465315525E-2</v>
      </c>
      <c r="W67" s="26">
        <v>1.1517213478765749E-2</v>
      </c>
      <c r="X67" s="26">
        <v>6.70434169655758E-4</v>
      </c>
      <c r="Y67" s="26">
        <v>4.3640404832306998E-3</v>
      </c>
      <c r="Z67" s="26">
        <v>4.5570271868137996E-3</v>
      </c>
      <c r="AA67" s="26">
        <v>4.6109051450513097E-3</v>
      </c>
      <c r="AB67" s="26">
        <v>4.4793077511789603E-3</v>
      </c>
      <c r="AC67" s="26">
        <v>4.5028201415686928E-3</v>
      </c>
      <c r="AD67" s="26">
        <v>9.2781191254331848E-5</v>
      </c>
      <c r="AE67" s="26">
        <v>0</v>
      </c>
      <c r="AF67" s="26">
        <v>0</v>
      </c>
      <c r="AG67" s="26">
        <v>0</v>
      </c>
      <c r="AH67" s="26">
        <v>0</v>
      </c>
      <c r="AI67" s="26">
        <v>0</v>
      </c>
      <c r="AJ67" s="26">
        <v>0</v>
      </c>
      <c r="AK67" s="26">
        <v>0</v>
      </c>
      <c r="AL67" s="26">
        <v>0</v>
      </c>
      <c r="AM67" s="26">
        <v>0</v>
      </c>
      <c r="AN67" s="26">
        <v>0</v>
      </c>
      <c r="AO67" s="26">
        <v>0</v>
      </c>
      <c r="AP67" s="26">
        <v>0</v>
      </c>
      <c r="AQ67" s="26">
        <v>0</v>
      </c>
      <c r="AR67" s="26">
        <v>0</v>
      </c>
      <c r="AS67" s="26">
        <v>0</v>
      </c>
      <c r="AT67" s="26">
        <v>0</v>
      </c>
      <c r="AU67" s="26">
        <v>4.5653645596225104E-3</v>
      </c>
      <c r="AV67" s="26">
        <v>4.5858638448738999E-3</v>
      </c>
      <c r="AW67" s="26">
        <v>4.6501095813984298E-3</v>
      </c>
      <c r="AX67" s="26">
        <v>4.6004459952982794E-3</v>
      </c>
      <c r="AY67" s="26">
        <v>3.6100868061582674E-5</v>
      </c>
      <c r="AZ67" s="26">
        <v>8.8464842481178595E-3</v>
      </c>
      <c r="BA67" s="26">
        <v>8.7172553238764293E-3</v>
      </c>
      <c r="BB67" s="26">
        <v>8.7592695315092308E-3</v>
      </c>
      <c r="BC67" s="26">
        <v>8.7883916590121205E-3</v>
      </c>
      <c r="BD67" s="26">
        <v>8.7778501906289105E-3</v>
      </c>
      <c r="BE67" s="26">
        <v>4.7007273833799554E-5</v>
      </c>
      <c r="BF67" s="26">
        <v>1.5835441782152598E-2</v>
      </c>
      <c r="BG67" s="26">
        <v>1.5820636672070201E-2</v>
      </c>
      <c r="BH67" s="26">
        <v>1.549544974143E-2</v>
      </c>
      <c r="BI67" s="26">
        <v>1.5732968582358099E-2</v>
      </c>
      <c r="BJ67" s="26">
        <v>1.56020363588523E-2</v>
      </c>
      <c r="BK67" s="26">
        <v>1.5393600065029701E-2</v>
      </c>
      <c r="BL67" s="26">
        <v>1.5646688866982148E-2</v>
      </c>
      <c r="BM67" s="26">
        <v>1.6444388729869682E-4</v>
      </c>
    </row>
    <row r="68" spans="1:65" s="26" customFormat="1" ht="13.5" customHeight="1" x14ac:dyDescent="0.2">
      <c r="A68" s="33"/>
      <c r="B68" s="50" t="s">
        <v>68</v>
      </c>
      <c r="C68" s="25">
        <v>2.3821829868768398E-3</v>
      </c>
      <c r="D68" s="26">
        <v>2.5164707561289401E-3</v>
      </c>
      <c r="E68" s="26">
        <v>2.3079080671220701E-3</v>
      </c>
      <c r="F68" s="26">
        <v>2.4405149884559299E-3</v>
      </c>
      <c r="G68" s="26">
        <v>2.411769199645945E-3</v>
      </c>
      <c r="H68" s="26">
        <v>7.6568947915311501E-5</v>
      </c>
      <c r="I68" s="26">
        <v>2.1507798276945802E-3</v>
      </c>
      <c r="J68" s="26">
        <v>2.3101236364007601E-3</v>
      </c>
      <c r="K68" s="26">
        <v>2.3835048183312299E-3</v>
      </c>
      <c r="L68" s="26">
        <v>2.3036222374160798E-3</v>
      </c>
      <c r="M68" s="26">
        <v>2.3773393530737499E-3</v>
      </c>
      <c r="N68" s="26">
        <v>2.4347621732889002E-3</v>
      </c>
      <c r="O68" s="26">
        <v>2.32668867436755E-3</v>
      </c>
      <c r="P68" s="26">
        <v>9.0575778561098694E-5</v>
      </c>
      <c r="Q68" s="26">
        <v>4.5111312959298299E-3</v>
      </c>
      <c r="R68" s="26">
        <v>4.9894138237905903E-3</v>
      </c>
      <c r="S68" s="26">
        <v>5.3379060108727601E-3</v>
      </c>
      <c r="T68" s="26">
        <v>5.3419416674986998E-3</v>
      </c>
      <c r="U68" s="26">
        <v>6.0189684552302896E-3</v>
      </c>
      <c r="V68" s="26">
        <v>6.3314098017585299E-3</v>
      </c>
      <c r="W68" s="26">
        <v>5.4217951758467843E-3</v>
      </c>
      <c r="X68" s="26">
        <v>6.0741131092929867E-4</v>
      </c>
      <c r="Y68" s="26">
        <v>1.3562923785728699E-3</v>
      </c>
      <c r="Z68" s="26">
        <v>1.3041850436016501E-3</v>
      </c>
      <c r="AA68" s="26">
        <v>1.36939786204735E-3</v>
      </c>
      <c r="AB68" s="26">
        <v>1.40300264159507E-3</v>
      </c>
      <c r="AC68" s="26">
        <v>1.3582194814542349E-3</v>
      </c>
      <c r="AD68" s="26">
        <v>3.5545470261498971E-5</v>
      </c>
      <c r="AE68" s="26">
        <v>0</v>
      </c>
      <c r="AF68" s="26">
        <v>0</v>
      </c>
      <c r="AG68" s="26">
        <v>0</v>
      </c>
      <c r="AH68" s="26">
        <v>0</v>
      </c>
      <c r="AI68" s="26">
        <v>0</v>
      </c>
      <c r="AJ68" s="26">
        <v>0</v>
      </c>
      <c r="AK68" s="26">
        <v>0</v>
      </c>
      <c r="AL68" s="26">
        <v>0</v>
      </c>
      <c r="AM68" s="26">
        <v>0</v>
      </c>
      <c r="AN68" s="26">
        <v>0</v>
      </c>
      <c r="AO68" s="26">
        <v>0</v>
      </c>
      <c r="AP68" s="26">
        <v>0</v>
      </c>
      <c r="AQ68" s="26">
        <v>0</v>
      </c>
      <c r="AR68" s="26">
        <v>0</v>
      </c>
      <c r="AS68" s="26">
        <v>0</v>
      </c>
      <c r="AT68" s="26">
        <v>0</v>
      </c>
      <c r="AU68" s="26">
        <v>1.4254132536230201E-3</v>
      </c>
      <c r="AV68" s="26">
        <v>1.4847556262300499E-3</v>
      </c>
      <c r="AW68" s="26">
        <v>1.5501524351398601E-3</v>
      </c>
      <c r="AX68" s="26">
        <v>1.48677377166431E-3</v>
      </c>
      <c r="AY68" s="26">
        <v>5.0944548511874869E-5</v>
      </c>
      <c r="AZ68" s="26">
        <v>2.7444134094044199E-3</v>
      </c>
      <c r="BA68" s="26">
        <v>2.69405427957238E-3</v>
      </c>
      <c r="BB68" s="26">
        <v>2.8339100952902599E-3</v>
      </c>
      <c r="BC68" s="26">
        <v>2.8976376205177702E-3</v>
      </c>
      <c r="BD68" s="26">
        <v>2.7925038511962077E-3</v>
      </c>
      <c r="BE68" s="26">
        <v>7.8696561624985023E-5</v>
      </c>
      <c r="BF68" s="26">
        <v>4.7399348258910798E-3</v>
      </c>
      <c r="BG68" s="26">
        <v>4.9878655184014097E-3</v>
      </c>
      <c r="BH68" s="26">
        <v>5.1011350879755901E-3</v>
      </c>
      <c r="BI68" s="26">
        <v>4.7832590479374897E-3</v>
      </c>
      <c r="BJ68" s="26">
        <v>5.0128645334805797E-3</v>
      </c>
      <c r="BK68" s="26">
        <v>5.1205210907086501E-3</v>
      </c>
      <c r="BL68" s="26">
        <v>4.9575966840657995E-3</v>
      </c>
      <c r="BM68" s="26">
        <v>1.4656549677120764E-4</v>
      </c>
    </row>
    <row r="69" spans="1:65" s="26" customFormat="1" ht="13.5" customHeight="1" x14ac:dyDescent="0.2">
      <c r="A69" s="33"/>
      <c r="B69" s="50" t="s">
        <v>69</v>
      </c>
      <c r="C69" s="25">
        <v>1.27963472576539E-3</v>
      </c>
      <c r="D69" s="26">
        <v>1.48236587864162E-3</v>
      </c>
      <c r="E69" s="26">
        <v>1.2343661252320699E-3</v>
      </c>
      <c r="F69" s="26">
        <v>1.4565765663718401E-3</v>
      </c>
      <c r="G69" s="26">
        <v>1.3632358240027302E-3</v>
      </c>
      <c r="H69" s="26">
        <v>1.0782046071132733E-4</v>
      </c>
      <c r="I69" s="26">
        <v>1.20448573416638E-3</v>
      </c>
      <c r="J69" s="26">
        <v>1.4030560292245301E-3</v>
      </c>
      <c r="K69" s="26">
        <v>1.52630278757627E-3</v>
      </c>
      <c r="L69" s="26">
        <v>1.4957294630779899E-3</v>
      </c>
      <c r="M69" s="26">
        <v>1.61908421946407E-3</v>
      </c>
      <c r="N69" s="26">
        <v>1.6955288935793099E-3</v>
      </c>
      <c r="O69" s="26">
        <v>1.4906978545147582E-3</v>
      </c>
      <c r="P69" s="26">
        <v>1.5776053001660857E-4</v>
      </c>
      <c r="Q69" s="26">
        <v>2.39864169322189E-3</v>
      </c>
      <c r="R69" s="26">
        <v>2.8563822916447602E-3</v>
      </c>
      <c r="S69" s="26">
        <v>3.1790099702766399E-3</v>
      </c>
      <c r="T69" s="26">
        <v>2.94502531458448E-3</v>
      </c>
      <c r="U69" s="26">
        <v>3.5138472636813802E-3</v>
      </c>
      <c r="V69" s="26">
        <v>3.9389337339905198E-3</v>
      </c>
      <c r="W69" s="26">
        <v>3.138640044566612E-3</v>
      </c>
      <c r="X69" s="26">
        <v>4.9119477471651623E-4</v>
      </c>
      <c r="Y69" s="26">
        <v>6.8463371760927303E-4</v>
      </c>
      <c r="Z69" s="26">
        <v>5.7619226844437296E-4</v>
      </c>
      <c r="AA69" s="26">
        <v>6.9359105393900205E-4</v>
      </c>
      <c r="AB69" s="26">
        <v>7.8448098838677504E-4</v>
      </c>
      <c r="AC69" s="26">
        <v>6.8472450709485574E-4</v>
      </c>
      <c r="AD69" s="26">
        <v>7.3839735715095368E-5</v>
      </c>
      <c r="AE69" s="26">
        <v>0</v>
      </c>
      <c r="AF69" s="26">
        <v>0</v>
      </c>
      <c r="AG69" s="26">
        <v>0</v>
      </c>
      <c r="AH69" s="26">
        <v>0</v>
      </c>
      <c r="AI69" s="26">
        <v>0</v>
      </c>
      <c r="AJ69" s="26">
        <v>0</v>
      </c>
      <c r="AK69" s="26">
        <v>0</v>
      </c>
      <c r="AL69" s="26">
        <v>0</v>
      </c>
      <c r="AM69" s="26">
        <v>0</v>
      </c>
      <c r="AN69" s="26">
        <v>0</v>
      </c>
      <c r="AO69" s="26">
        <v>0</v>
      </c>
      <c r="AP69" s="26">
        <v>0</v>
      </c>
      <c r="AQ69" s="26">
        <v>0</v>
      </c>
      <c r="AR69" s="26">
        <v>0</v>
      </c>
      <c r="AS69" s="26">
        <v>0</v>
      </c>
      <c r="AT69" s="26">
        <v>0</v>
      </c>
      <c r="AU69" s="26">
        <v>6.87640728740035E-4</v>
      </c>
      <c r="AV69" s="26">
        <v>8.1216889162234903E-4</v>
      </c>
      <c r="AW69" s="26">
        <v>9.07078604294327E-4</v>
      </c>
      <c r="AX69" s="26">
        <v>8.0229607488557038E-4</v>
      </c>
      <c r="AY69" s="26">
        <v>8.9856736678202559E-5</v>
      </c>
      <c r="AZ69" s="26">
        <v>1.4626584263275799E-3</v>
      </c>
      <c r="BA69" s="26">
        <v>1.4119953479145399E-3</v>
      </c>
      <c r="BB69" s="26">
        <v>1.6203062647655001E-3</v>
      </c>
      <c r="BC69" s="26">
        <v>1.7437708857117699E-3</v>
      </c>
      <c r="BD69" s="26">
        <v>1.5596827311798473E-3</v>
      </c>
      <c r="BE69" s="26">
        <v>1.3113822895250579E-4</v>
      </c>
      <c r="BF69" s="26">
        <v>2.4052942161654298E-3</v>
      </c>
      <c r="BG69" s="26">
        <v>2.7140014864672E-3</v>
      </c>
      <c r="BH69" s="26">
        <v>2.8936859459487599E-3</v>
      </c>
      <c r="BI69" s="26">
        <v>2.4291036949573202E-3</v>
      </c>
      <c r="BJ69" s="26">
        <v>2.7462283007895398E-3</v>
      </c>
      <c r="BK69" s="26">
        <v>2.9628305054345098E-3</v>
      </c>
      <c r="BL69" s="26">
        <v>2.6918573582937933E-3</v>
      </c>
      <c r="BM69" s="26">
        <v>2.1164660367768576E-4</v>
      </c>
    </row>
    <row r="70" spans="1:65" s="26" customFormat="1" ht="13.5" customHeight="1" x14ac:dyDescent="0.2">
      <c r="A70" s="33"/>
      <c r="B70" s="50" t="s">
        <v>70</v>
      </c>
      <c r="C70" s="25">
        <v>8.86972981909651E-4</v>
      </c>
      <c r="D70" s="26">
        <v>1.1098121074815E-3</v>
      </c>
      <c r="E70" s="26">
        <v>8.6665407634484398E-4</v>
      </c>
      <c r="F70" s="26">
        <v>1.0890781331995901E-3</v>
      </c>
      <c r="G70" s="26">
        <v>9.8812932473389637E-4</v>
      </c>
      <c r="H70" s="26">
        <v>1.1178797253349984E-4</v>
      </c>
      <c r="I70" s="26">
        <v>8.6674075285600297E-4</v>
      </c>
      <c r="J70" s="26">
        <v>1.0900587320414E-3</v>
      </c>
      <c r="K70" s="26">
        <v>1.23826205581565E-3</v>
      </c>
      <c r="L70" s="26">
        <v>1.2130727330821899E-3</v>
      </c>
      <c r="M70" s="26">
        <v>1.3413171134462199E-3</v>
      </c>
      <c r="N70" s="26">
        <v>1.4474228649974899E-3</v>
      </c>
      <c r="O70" s="26">
        <v>1.1994790420398254E-3</v>
      </c>
      <c r="P70" s="26">
        <v>1.8527936643798504E-4</v>
      </c>
      <c r="Q70" s="26">
        <v>1.6135845064643201E-3</v>
      </c>
      <c r="R70" s="26">
        <v>2.0332059490574799E-3</v>
      </c>
      <c r="S70" s="26">
        <v>2.3471278236607399E-3</v>
      </c>
      <c r="T70" s="26">
        <v>2.0086737924300698E-3</v>
      </c>
      <c r="U70" s="26">
        <v>2.5691165959919699E-3</v>
      </c>
      <c r="V70" s="26">
        <v>2.9742766203545998E-3</v>
      </c>
      <c r="W70" s="26">
        <v>2.2576642146598627E-3</v>
      </c>
      <c r="X70" s="26">
        <v>4.3698895429159239E-4</v>
      </c>
      <c r="Y70" s="26">
        <v>5.84863435971528E-4</v>
      </c>
      <c r="Z70" s="26">
        <v>4.7589693726564499E-4</v>
      </c>
      <c r="AA70" s="26">
        <v>5.9280736155443504E-4</v>
      </c>
      <c r="AB70" s="26">
        <v>6.7395671819625103E-4</v>
      </c>
      <c r="AC70" s="26">
        <v>5.8188111324696478E-4</v>
      </c>
      <c r="AD70" s="26">
        <v>7.042520808653378E-5</v>
      </c>
      <c r="AE70" s="26">
        <v>0</v>
      </c>
      <c r="AF70" s="26">
        <v>0</v>
      </c>
      <c r="AG70" s="26">
        <v>0</v>
      </c>
      <c r="AH70" s="26">
        <v>0</v>
      </c>
      <c r="AI70" s="26">
        <v>0</v>
      </c>
      <c r="AJ70" s="26">
        <v>0</v>
      </c>
      <c r="AK70" s="26">
        <v>0</v>
      </c>
      <c r="AL70" s="26">
        <v>0</v>
      </c>
      <c r="AM70" s="26">
        <v>0</v>
      </c>
      <c r="AN70" s="26">
        <v>0</v>
      </c>
      <c r="AO70" s="26">
        <v>0</v>
      </c>
      <c r="AP70" s="26">
        <v>0</v>
      </c>
      <c r="AQ70" s="26">
        <v>0</v>
      </c>
      <c r="AR70" s="26">
        <v>0</v>
      </c>
      <c r="AS70" s="26">
        <v>0</v>
      </c>
      <c r="AT70" s="26">
        <v>0</v>
      </c>
      <c r="AU70" s="26">
        <v>5.56916965079921E-4</v>
      </c>
      <c r="AV70" s="26">
        <v>6.9037200473246699E-4</v>
      </c>
      <c r="AW70" s="26">
        <v>7.9420462169920803E-4</v>
      </c>
      <c r="AX70" s="26">
        <v>6.8049786383719867E-4</v>
      </c>
      <c r="AY70" s="26">
        <v>9.7123570739489319E-5</v>
      </c>
      <c r="AZ70" s="26">
        <v>1.10003316996824E-3</v>
      </c>
      <c r="BA70" s="26">
        <v>1.08953323842627E-3</v>
      </c>
      <c r="BB70" s="26">
        <v>1.3226458671087499E-3</v>
      </c>
      <c r="BC70" s="26">
        <v>1.49099523765074E-3</v>
      </c>
      <c r="BD70" s="26">
        <v>1.2508018782884998E-3</v>
      </c>
      <c r="BE70" s="26">
        <v>1.6702783168000447E-4</v>
      </c>
      <c r="BF70" s="26">
        <v>1.6984272094389E-3</v>
      </c>
      <c r="BG70" s="26">
        <v>2.1455250391920798E-3</v>
      </c>
      <c r="BH70" s="26">
        <v>2.39353974870809E-3</v>
      </c>
      <c r="BI70" s="26">
        <v>1.7424030205160099E-3</v>
      </c>
      <c r="BJ70" s="26">
        <v>2.1820043850229402E-3</v>
      </c>
      <c r="BK70" s="26">
        <v>2.46374734433203E-3</v>
      </c>
      <c r="BL70" s="26">
        <v>2.1042744578683415E-3</v>
      </c>
      <c r="BM70" s="26">
        <v>2.9334326958114473E-4</v>
      </c>
    </row>
    <row r="71" spans="1:65" s="28" customFormat="1" ht="13.5" customHeight="1" x14ac:dyDescent="0.2">
      <c r="A71" s="33"/>
      <c r="B71" s="50" t="s">
        <v>71</v>
      </c>
      <c r="C71" s="27">
        <v>1.79130451270552E-3</v>
      </c>
      <c r="D71" s="28">
        <v>1.94768050694563E-3</v>
      </c>
      <c r="E71" s="28">
        <v>1.7825473361770599E-3</v>
      </c>
      <c r="F71" s="28">
        <v>1.94637616491633E-3</v>
      </c>
      <c r="G71" s="28">
        <v>1.866977130186135E-3</v>
      </c>
      <c r="H71" s="28">
        <v>8.0112384949603831E-5</v>
      </c>
      <c r="I71" s="28">
        <v>1.7727243325838099E-3</v>
      </c>
      <c r="J71" s="28">
        <v>1.93812429739893E-3</v>
      </c>
      <c r="K71" s="28">
        <v>2.0759481523781199E-3</v>
      </c>
      <c r="L71" s="28">
        <v>1.97211656011802E-3</v>
      </c>
      <c r="M71" s="28">
        <v>2.1020347487505798E-3</v>
      </c>
      <c r="N71" s="28">
        <v>2.17910000228557E-3</v>
      </c>
      <c r="O71" s="28">
        <v>2.0066746822525049E-3</v>
      </c>
      <c r="P71" s="28">
        <v>1.3181365136270124E-4</v>
      </c>
      <c r="Q71" s="28">
        <v>2.1180747471520101E-3</v>
      </c>
      <c r="R71" s="28">
        <v>2.3787434373210201E-3</v>
      </c>
      <c r="S71" s="28">
        <v>2.6140219382429601E-3</v>
      </c>
      <c r="T71" s="28">
        <v>2.30359506800156E-3</v>
      </c>
      <c r="U71" s="28">
        <v>2.6989915636079298E-3</v>
      </c>
      <c r="V71" s="28">
        <v>2.9873260251940801E-3</v>
      </c>
      <c r="W71" s="28">
        <v>2.5167921299199267E-3</v>
      </c>
      <c r="X71" s="28">
        <v>2.8505508120502473E-4</v>
      </c>
      <c r="Y71" s="28">
        <v>1.6893337207082499E-3</v>
      </c>
      <c r="Z71" s="28">
        <v>1.6152390274071101E-3</v>
      </c>
      <c r="AA71" s="28">
        <v>1.6918940426332101E-3</v>
      </c>
      <c r="AB71" s="28">
        <v>1.7653436584322401E-3</v>
      </c>
      <c r="AC71" s="28">
        <v>1.6904526122952027E-3</v>
      </c>
      <c r="AD71" s="28">
        <v>5.3077965727363882E-5</v>
      </c>
      <c r="AE71" s="28">
        <v>0</v>
      </c>
      <c r="AF71" s="28">
        <v>0</v>
      </c>
      <c r="AG71" s="28">
        <v>0</v>
      </c>
      <c r="AH71" s="28">
        <v>0</v>
      </c>
      <c r="AI71" s="28">
        <v>0</v>
      </c>
      <c r="AJ71" s="28">
        <v>0</v>
      </c>
      <c r="AK71" s="28">
        <v>0</v>
      </c>
      <c r="AL71" s="28">
        <v>0</v>
      </c>
      <c r="AM71" s="28">
        <v>0</v>
      </c>
      <c r="AN71" s="28">
        <v>0</v>
      </c>
      <c r="AO71" s="28">
        <v>0</v>
      </c>
      <c r="AP71" s="28">
        <v>0</v>
      </c>
      <c r="AQ71" s="28">
        <v>0</v>
      </c>
      <c r="AR71" s="28">
        <v>0</v>
      </c>
      <c r="AS71" s="28">
        <v>0</v>
      </c>
      <c r="AT71" s="28">
        <v>0</v>
      </c>
      <c r="AU71" s="28">
        <v>1.58684645346412E-3</v>
      </c>
      <c r="AV71" s="28">
        <v>1.6871349612811999E-3</v>
      </c>
      <c r="AW71" s="28">
        <v>1.7726748686187901E-3</v>
      </c>
      <c r="AX71" s="28">
        <v>1.68221876112137E-3</v>
      </c>
      <c r="AY71" s="28">
        <v>7.5943736795660048E-5</v>
      </c>
      <c r="AZ71" s="28">
        <v>2.0143308723969298E-3</v>
      </c>
      <c r="BA71" s="28">
        <v>1.9853018312302601E-3</v>
      </c>
      <c r="BB71" s="28">
        <v>2.1784680457111001E-3</v>
      </c>
      <c r="BC71" s="28">
        <v>2.29849792618424E-3</v>
      </c>
      <c r="BD71" s="28">
        <v>2.1191496688806326E-3</v>
      </c>
      <c r="BE71" s="28">
        <v>1.2706955867517475E-4</v>
      </c>
      <c r="BF71" s="28">
        <v>2.4024997854671399E-3</v>
      </c>
      <c r="BG71" s="28">
        <v>2.7510576224132402E-3</v>
      </c>
      <c r="BH71" s="28">
        <v>2.9736171749520702E-3</v>
      </c>
      <c r="BI71" s="28">
        <v>2.4181845948248802E-3</v>
      </c>
      <c r="BJ71" s="28">
        <v>2.7700011381635598E-3</v>
      </c>
      <c r="BK71" s="28">
        <v>3.0213697879023001E-3</v>
      </c>
      <c r="BL71" s="28">
        <v>2.7227883506205316E-3</v>
      </c>
      <c r="BM71" s="28">
        <v>2.4168243138910508E-4</v>
      </c>
    </row>
    <row r="72" spans="1:65" s="30" customFormat="1" ht="13.5" customHeight="1" thickBot="1" x14ac:dyDescent="0.25">
      <c r="A72" s="33"/>
      <c r="B72" s="177" t="s">
        <v>72</v>
      </c>
      <c r="C72" s="29">
        <v>4.5245318371199498E-3</v>
      </c>
      <c r="D72" s="30">
        <v>4.6656325979844799E-3</v>
      </c>
      <c r="E72" s="30">
        <v>4.4799207603348603E-3</v>
      </c>
      <c r="F72" s="30">
        <v>4.6025358379446898E-3</v>
      </c>
      <c r="G72" s="30">
        <v>4.5681552583459947E-3</v>
      </c>
      <c r="H72" s="30">
        <v>7.1365582592872889E-5</v>
      </c>
      <c r="I72" s="30">
        <v>4.4803688098058103E-3</v>
      </c>
      <c r="J72" s="30">
        <v>4.5866711873449604E-3</v>
      </c>
      <c r="K72" s="30">
        <v>4.7096082954121198E-3</v>
      </c>
      <c r="L72" s="30">
        <v>4.5004979225036802E-3</v>
      </c>
      <c r="M72" s="30">
        <v>4.6012748232355698E-3</v>
      </c>
      <c r="N72" s="30">
        <v>4.6602748978220596E-3</v>
      </c>
      <c r="O72" s="30">
        <v>4.5897826560206993E-3</v>
      </c>
      <c r="P72" s="30">
        <v>8.1047562719984919E-5</v>
      </c>
      <c r="Q72" s="30">
        <v>4.4723078654118403E-3</v>
      </c>
      <c r="R72" s="30">
        <v>4.6631023186914401E-3</v>
      </c>
      <c r="S72" s="30">
        <v>4.8426629690955297E-3</v>
      </c>
      <c r="T72" s="30">
        <v>4.54855821797068E-3</v>
      </c>
      <c r="U72" s="30">
        <v>4.8574683713005096E-3</v>
      </c>
      <c r="V72" s="30">
        <v>5.0995459026333401E-3</v>
      </c>
      <c r="W72" s="30">
        <v>4.7472742741838901E-3</v>
      </c>
      <c r="X72" s="30">
        <v>2.1115419224193837E-4</v>
      </c>
      <c r="Y72" s="30">
        <v>4.4676910388508897E-3</v>
      </c>
      <c r="Z72" s="30">
        <v>4.4196727972365601E-3</v>
      </c>
      <c r="AA72" s="30">
        <v>4.4844726279598002E-3</v>
      </c>
      <c r="AB72" s="30">
        <v>4.5340344605881502E-3</v>
      </c>
      <c r="AC72" s="30">
        <v>4.4764677311588501E-3</v>
      </c>
      <c r="AD72" s="30">
        <v>4.0867779353318209E-5</v>
      </c>
      <c r="AE72" s="30">
        <v>0</v>
      </c>
      <c r="AF72" s="30">
        <v>0</v>
      </c>
      <c r="AG72" s="30">
        <v>0</v>
      </c>
      <c r="AH72" s="30">
        <v>0</v>
      </c>
      <c r="AI72" s="30">
        <v>0</v>
      </c>
      <c r="AJ72" s="30">
        <v>0</v>
      </c>
      <c r="AK72" s="30">
        <v>0</v>
      </c>
      <c r="AL72" s="30">
        <v>0</v>
      </c>
      <c r="AM72" s="30">
        <v>0</v>
      </c>
      <c r="AN72" s="30">
        <v>0</v>
      </c>
      <c r="AO72" s="30">
        <v>0</v>
      </c>
      <c r="AP72" s="30">
        <v>0</v>
      </c>
      <c r="AQ72" s="30">
        <v>0</v>
      </c>
      <c r="AR72" s="30">
        <v>0</v>
      </c>
      <c r="AS72" s="30">
        <v>0</v>
      </c>
      <c r="AT72" s="30">
        <v>0</v>
      </c>
      <c r="AU72" s="30">
        <v>4.20151756439807E-3</v>
      </c>
      <c r="AV72" s="30">
        <v>4.3340749713317497E-3</v>
      </c>
      <c r="AW72" s="30">
        <v>4.3991356679555296E-3</v>
      </c>
      <c r="AX72" s="30">
        <v>4.3115760678951167E-3</v>
      </c>
      <c r="AY72" s="30">
        <v>8.2230891216135697E-5</v>
      </c>
      <c r="AZ72" s="30">
        <v>4.8936441648915301E-3</v>
      </c>
      <c r="BA72" s="30">
        <v>4.8284350183554602E-3</v>
      </c>
      <c r="BB72" s="30">
        <v>4.9858284994168398E-3</v>
      </c>
      <c r="BC72" s="30">
        <v>5.0778010296653499E-3</v>
      </c>
      <c r="BD72" s="30">
        <v>4.9464271780822952E-3</v>
      </c>
      <c r="BE72" s="30">
        <v>9.4233419285800541E-5</v>
      </c>
      <c r="BF72" s="30">
        <v>5.3583129861880198E-3</v>
      </c>
      <c r="BG72" s="30">
        <v>5.9274707431475797E-3</v>
      </c>
      <c r="BH72" s="30">
        <v>6.0966728195629098E-3</v>
      </c>
      <c r="BI72" s="30">
        <v>5.3771941506160197E-3</v>
      </c>
      <c r="BJ72" s="30">
        <v>5.9334008587224197E-3</v>
      </c>
      <c r="BK72" s="30">
        <v>6.1078261168466897E-3</v>
      </c>
      <c r="BL72" s="30">
        <v>5.8001462791806057E-3</v>
      </c>
      <c r="BM72" s="30">
        <v>3.1375901995126112E-4</v>
      </c>
    </row>
    <row r="73" spans="1:65" x14ac:dyDescent="0.2">
      <c r="A73" s="13"/>
      <c r="B73" s="176"/>
    </row>
    <row r="74" spans="1:65" x14ac:dyDescent="0.2">
      <c r="A74" s="13"/>
      <c r="B74" s="176"/>
    </row>
    <row r="75" spans="1:65" x14ac:dyDescent="0.2">
      <c r="A75" s="13"/>
      <c r="B75" s="176"/>
    </row>
    <row r="76" spans="1:65" x14ac:dyDescent="0.2">
      <c r="A76" s="13"/>
      <c r="B76" s="176"/>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2" customWidth="1"/>
    <col min="2" max="2" width="13.42578125" style="72" customWidth="1"/>
    <col min="3" max="3" width="12.5703125" style="72" customWidth="1"/>
    <col min="4" max="4" width="14.28515625" style="72" customWidth="1"/>
    <col min="5" max="5" width="12.5703125" style="72" customWidth="1"/>
    <col min="6" max="6" width="12.28515625" style="72" customWidth="1"/>
    <col min="7" max="8" width="12.140625" style="72" customWidth="1"/>
    <col min="9" max="9" width="11.42578125" style="72" customWidth="1"/>
    <col min="10" max="10" width="14.5703125" style="72" customWidth="1"/>
    <col min="11" max="11" width="11.85546875" style="72" customWidth="1"/>
    <col min="12" max="12" width="11.7109375" style="72" customWidth="1"/>
    <col min="13" max="13" width="13.85546875" style="72" customWidth="1"/>
    <col min="14" max="14" width="11.28515625" style="72" customWidth="1"/>
    <col min="15" max="15" width="11" style="72" customWidth="1"/>
    <col min="16" max="16" width="6.7109375" style="72" customWidth="1"/>
    <col min="17" max="17" width="11" style="72" customWidth="1"/>
    <col min="18" max="18" width="14.42578125" style="72" customWidth="1"/>
    <col min="19" max="19" width="13.42578125" style="72" customWidth="1"/>
    <col min="20" max="20" width="16.42578125" style="72" customWidth="1"/>
    <col min="21" max="21" width="16.140625" style="72" customWidth="1"/>
    <col min="22" max="22" width="11.85546875" style="72" customWidth="1"/>
    <col min="23" max="23" width="12.7109375" style="72" customWidth="1"/>
    <col min="24" max="24" width="13.42578125" style="72" customWidth="1"/>
    <col min="25" max="25" width="10.85546875" style="72" customWidth="1"/>
    <col min="26" max="26" width="53" style="72" customWidth="1"/>
    <col min="27" max="27" width="11" style="72" customWidth="1"/>
    <col min="28" max="77" width="0.85546875" style="72" customWidth="1"/>
    <col min="78" max="16384" width="9.140625" style="72"/>
  </cols>
  <sheetData>
    <row r="1" spans="1:28" ht="9.75" customHeight="1" x14ac:dyDescent="0.2">
      <c r="R1" s="4"/>
      <c r="S1" s="5"/>
      <c r="T1" s="5"/>
      <c r="U1" s="5"/>
      <c r="V1" s="5"/>
      <c r="W1" s="5"/>
      <c r="X1" s="3"/>
      <c r="Y1" s="2"/>
    </row>
    <row r="2" spans="1:28" ht="15.75" x14ac:dyDescent="0.2">
      <c r="A2" s="73" t="s">
        <v>82</v>
      </c>
      <c r="C2" s="74" t="s">
        <v>81</v>
      </c>
      <c r="D2" s="57" t="s">
        <v>7</v>
      </c>
      <c r="E2" s="57"/>
      <c r="F2" s="57" t="s">
        <v>8</v>
      </c>
      <c r="G2" s="75" t="s">
        <v>9</v>
      </c>
      <c r="H2" s="57" t="s">
        <v>10</v>
      </c>
      <c r="I2" s="76"/>
      <c r="J2" s="76" t="s">
        <v>44</v>
      </c>
      <c r="K2" s="76"/>
      <c r="L2" s="77"/>
      <c r="M2" s="77"/>
      <c r="N2" s="77"/>
      <c r="O2" s="77"/>
      <c r="P2" s="2"/>
      <c r="Q2" s="2"/>
      <c r="R2" s="78"/>
      <c r="S2" s="78"/>
      <c r="T2" s="78"/>
      <c r="U2" s="78"/>
      <c r="V2" s="78"/>
      <c r="W2" s="78"/>
      <c r="X2" s="78"/>
      <c r="Y2" s="78"/>
      <c r="Z2" s="2"/>
      <c r="AA2" s="2"/>
      <c r="AB2" s="2"/>
    </row>
    <row r="3" spans="1:28" ht="16.5" thickBot="1" x14ac:dyDescent="0.25">
      <c r="C3" s="79" t="s">
        <v>247</v>
      </c>
      <c r="D3" s="57">
        <f>LARGE(O30:O250,1)</f>
        <v>12.313917260569088</v>
      </c>
      <c r="E3" s="57"/>
      <c r="F3" s="57">
        <f>LARGE(D6:H6,1)</f>
        <v>12.313917260569088</v>
      </c>
      <c r="G3" s="57" t="e">
        <f>LARGE(D6:H6,2)</f>
        <v>#NUM!</v>
      </c>
      <c r="H3" s="57" t="e">
        <f>LARGE(D6:H6,3)</f>
        <v>#NUM!</v>
      </c>
      <c r="I3" s="57"/>
      <c r="J3" s="57">
        <v>100</v>
      </c>
      <c r="K3" s="57"/>
      <c r="L3" s="77"/>
      <c r="M3" s="77"/>
      <c r="N3" s="77"/>
      <c r="O3" s="77"/>
      <c r="P3" s="2"/>
      <c r="Q3" s="2"/>
      <c r="R3" s="68"/>
      <c r="S3" s="68"/>
      <c r="T3" s="68"/>
      <c r="U3" s="68"/>
      <c r="V3" s="68"/>
      <c r="W3" s="68"/>
      <c r="X3" s="68"/>
      <c r="Y3" s="68"/>
      <c r="Z3" s="2"/>
      <c r="AA3" s="2"/>
      <c r="AB3" s="2"/>
    </row>
    <row r="4" spans="1:28" ht="15.75" x14ac:dyDescent="0.25">
      <c r="A4" s="80" t="s">
        <v>11</v>
      </c>
      <c r="B4" s="81">
        <f>(SUMIF(I30:I250, "&gt;0")+SUMIF(I30:I250, "&lt;0"))/100</f>
        <v>2.6369885975468135</v>
      </c>
      <c r="C4" s="79" t="s">
        <v>247</v>
      </c>
      <c r="D4" s="82"/>
      <c r="E4" s="2"/>
      <c r="F4" s="2"/>
      <c r="H4" s="2"/>
      <c r="I4" s="77"/>
      <c r="J4" s="77"/>
      <c r="K4" s="77"/>
      <c r="L4" s="77"/>
      <c r="M4" s="77"/>
      <c r="N4" s="77"/>
      <c r="O4" s="77"/>
      <c r="P4" s="2"/>
      <c r="Q4" s="2"/>
      <c r="R4" s="68"/>
      <c r="S4" s="68"/>
      <c r="T4" s="68"/>
      <c r="U4" s="68"/>
      <c r="V4" s="68"/>
      <c r="W4" s="68"/>
      <c r="X4" s="68"/>
      <c r="Y4" s="68"/>
      <c r="Z4" s="2"/>
      <c r="AA4" s="2"/>
      <c r="AB4" s="2"/>
    </row>
    <row r="5" spans="1:28" ht="15.75" x14ac:dyDescent="0.25">
      <c r="A5" s="83" t="s">
        <v>12</v>
      </c>
      <c r="B5" s="84">
        <f>SQRT((SUMIF(J30:J250, "&gt;0")+SUMIF(J30:J250, "&lt;0"))/100)</f>
        <v>0.90064656597072845</v>
      </c>
      <c r="C5" s="85"/>
      <c r="D5" s="74" t="s">
        <v>13</v>
      </c>
      <c r="E5" s="74" t="s">
        <v>14</v>
      </c>
      <c r="F5" s="74" t="s">
        <v>15</v>
      </c>
      <c r="G5" s="86" t="s">
        <v>16</v>
      </c>
      <c r="H5" s="74" t="s">
        <v>17</v>
      </c>
      <c r="I5" s="77"/>
      <c r="J5" s="77"/>
      <c r="K5" s="77"/>
      <c r="L5" s="77"/>
      <c r="M5" s="77"/>
      <c r="N5" s="77"/>
      <c r="O5" s="77"/>
      <c r="P5" s="2"/>
      <c r="Q5" s="2"/>
      <c r="R5" s="68"/>
      <c r="S5" s="68"/>
      <c r="T5" s="68"/>
      <c r="U5" s="68"/>
      <c r="V5" s="68"/>
      <c r="W5" s="68"/>
      <c r="X5" s="68"/>
      <c r="Y5" s="68"/>
      <c r="Z5" s="2"/>
      <c r="AA5" s="2"/>
      <c r="AB5" s="2"/>
    </row>
    <row r="6" spans="1:28" ht="15.75" x14ac:dyDescent="0.25">
      <c r="A6" s="83" t="s">
        <v>18</v>
      </c>
      <c r="B6" s="84">
        <f>(SUMIF(K30:K250, "&gt;0")+SUMIF(K30:K250, "&lt;0"))/((100)*(B5)^3)</f>
        <v>4.92616858756229</v>
      </c>
      <c r="C6" s="85"/>
      <c r="D6" s="74">
        <v>12.313917260569088</v>
      </c>
      <c r="E6" s="74"/>
      <c r="F6" s="74"/>
      <c r="G6" s="86"/>
      <c r="H6" s="74"/>
      <c r="I6" s="77"/>
      <c r="J6" s="77"/>
      <c r="K6" s="77"/>
      <c r="L6" s="77"/>
      <c r="M6" s="77"/>
      <c r="N6" s="77"/>
      <c r="O6" s="77"/>
      <c r="P6" s="2"/>
      <c r="Q6" s="2"/>
      <c r="R6" s="68"/>
      <c r="S6" s="68"/>
      <c r="T6" s="68"/>
      <c r="U6" s="68"/>
      <c r="V6" s="68"/>
      <c r="W6" s="68"/>
      <c r="X6" s="68"/>
      <c r="Y6" s="68"/>
      <c r="Z6" s="2"/>
      <c r="AA6" s="2"/>
      <c r="AB6" s="2"/>
    </row>
    <row r="7" spans="1:28" ht="16.5" thickBot="1" x14ac:dyDescent="0.3">
      <c r="A7" s="87" t="s">
        <v>19</v>
      </c>
      <c r="B7" s="88">
        <f>(SUMIF(L30:L250, "&gt;0")+SUMIF(L30:L250, "&lt;0"))/((100)*(B5)^4)</f>
        <v>35.945742961482999</v>
      </c>
      <c r="C7" s="89"/>
      <c r="D7" s="82"/>
      <c r="E7" s="2"/>
      <c r="F7" s="2"/>
      <c r="H7" s="2"/>
      <c r="I7" s="77"/>
      <c r="J7" s="77"/>
      <c r="K7" s="77"/>
      <c r="L7" s="77"/>
      <c r="M7" s="77"/>
      <c r="N7" s="77"/>
      <c r="O7" s="77"/>
      <c r="P7" s="2"/>
      <c r="Q7" s="2"/>
      <c r="R7" s="68"/>
      <c r="S7" s="68"/>
      <c r="T7" s="68"/>
      <c r="U7" s="68"/>
      <c r="V7" s="68"/>
      <c r="W7" s="68"/>
      <c r="X7" s="68"/>
      <c r="Y7" s="68"/>
      <c r="Z7" s="2"/>
      <c r="AA7" s="2"/>
      <c r="AB7" s="2"/>
    </row>
    <row r="8" spans="1:28" ht="15.75" x14ac:dyDescent="0.25">
      <c r="C8" s="90"/>
      <c r="D8" s="74" t="s">
        <v>107</v>
      </c>
      <c r="E8" s="2" t="s">
        <v>125</v>
      </c>
      <c r="F8" s="2"/>
      <c r="H8" s="2"/>
      <c r="I8" s="77"/>
      <c r="J8" s="77"/>
      <c r="K8" s="77"/>
      <c r="L8" s="77"/>
      <c r="M8" s="77"/>
      <c r="N8" s="77"/>
      <c r="O8" s="77"/>
      <c r="P8" s="2"/>
      <c r="Q8" s="2"/>
      <c r="R8" s="68"/>
      <c r="S8" s="68"/>
      <c r="T8" s="68"/>
      <c r="U8" s="68"/>
      <c r="V8" s="68"/>
      <c r="W8" s="68"/>
      <c r="X8" s="68"/>
      <c r="Y8" s="68"/>
      <c r="Z8" s="2"/>
      <c r="AA8" s="2"/>
      <c r="AB8" s="2"/>
    </row>
    <row r="9" spans="1:28" ht="15.75" x14ac:dyDescent="0.2">
      <c r="A9" s="72" t="s">
        <v>20</v>
      </c>
      <c r="C9" s="74"/>
      <c r="D9" s="74" t="s">
        <v>196</v>
      </c>
      <c r="E9" s="57">
        <f>LARGE(O30:O250,1)</f>
        <v>12.313917260569088</v>
      </c>
      <c r="F9" s="2"/>
      <c r="H9" s="2"/>
      <c r="I9" s="77"/>
      <c r="J9" s="77"/>
      <c r="K9" s="77"/>
      <c r="L9" s="77"/>
      <c r="M9" s="77"/>
      <c r="N9" s="77"/>
      <c r="O9" s="77"/>
      <c r="P9" s="2"/>
      <c r="Q9" s="2"/>
      <c r="R9" s="68"/>
      <c r="S9" s="68"/>
      <c r="T9" s="68"/>
      <c r="U9" s="68"/>
      <c r="V9" s="68"/>
      <c r="W9" s="68"/>
      <c r="X9" s="68"/>
      <c r="Y9" s="68"/>
      <c r="Z9" s="2"/>
      <c r="AA9" s="2"/>
      <c r="AB9" s="2"/>
    </row>
    <row r="10" spans="1:28" ht="15.75" x14ac:dyDescent="0.2">
      <c r="A10" s="91">
        <f>SUM(G30:G250)</f>
        <v>100.00960000000008</v>
      </c>
      <c r="C10" s="92"/>
      <c r="D10" s="181" t="s">
        <v>127</v>
      </c>
      <c r="E10" s="2" t="s">
        <v>128</v>
      </c>
      <c r="F10" s="2"/>
      <c r="H10" s="2"/>
      <c r="I10" s="77"/>
      <c r="J10" s="77"/>
      <c r="K10" s="77"/>
      <c r="L10" s="77"/>
      <c r="M10" s="77"/>
      <c r="N10" s="77"/>
      <c r="O10" s="77"/>
      <c r="P10" s="2"/>
      <c r="Q10" s="2"/>
      <c r="R10" s="68"/>
      <c r="S10" s="68"/>
      <c r="T10" s="68"/>
      <c r="U10" s="68"/>
      <c r="V10" s="68"/>
      <c r="W10" s="68"/>
      <c r="X10" s="68"/>
      <c r="Y10" s="68"/>
      <c r="Z10" s="2"/>
      <c r="AA10" s="2"/>
      <c r="AB10" s="2"/>
    </row>
    <row r="11" spans="1:28" ht="15.75" x14ac:dyDescent="0.25">
      <c r="C11" s="85"/>
      <c r="D11" s="181">
        <v>74</v>
      </c>
      <c r="E11" s="182">
        <v>4</v>
      </c>
      <c r="F11" s="2"/>
      <c r="G11" s="72">
        <f>(((2.095-1)/(11-1))*(513.74-43.91))+43.91</f>
        <v>95.356385000000017</v>
      </c>
      <c r="H11" s="174"/>
      <c r="I11" s="77"/>
      <c r="J11" s="77"/>
      <c r="K11" s="77"/>
      <c r="L11" s="77"/>
      <c r="M11" s="77"/>
      <c r="N11" s="77"/>
      <c r="O11" s="77"/>
      <c r="P11" s="2"/>
      <c r="Q11" s="2"/>
      <c r="R11" s="68"/>
      <c r="S11" s="68"/>
      <c r="T11" s="68"/>
      <c r="U11" s="68"/>
      <c r="V11" s="68"/>
      <c r="W11" s="68"/>
      <c r="X11" s="68"/>
      <c r="Y11" s="68"/>
      <c r="Z11" s="2"/>
      <c r="AA11" s="2"/>
      <c r="AB11" s="2"/>
    </row>
    <row r="12" spans="1:28" ht="15.75" x14ac:dyDescent="0.25">
      <c r="A12" s="72" t="s">
        <v>21</v>
      </c>
      <c r="C12" s="85"/>
      <c r="D12" s="82"/>
      <c r="E12" s="2"/>
      <c r="F12" s="2"/>
      <c r="H12" s="2"/>
      <c r="I12" s="77"/>
      <c r="J12" s="77"/>
      <c r="K12" s="77"/>
      <c r="L12" s="77"/>
      <c r="M12" s="77"/>
      <c r="N12" s="77"/>
      <c r="O12" s="77"/>
      <c r="P12" s="2"/>
      <c r="Q12" s="2"/>
      <c r="R12" s="68"/>
      <c r="S12" s="68"/>
      <c r="T12" s="68"/>
      <c r="U12" s="68"/>
      <c r="V12" s="68"/>
      <c r="W12" s="68"/>
      <c r="X12" s="68"/>
      <c r="Y12" s="68"/>
      <c r="Z12" s="2"/>
      <c r="AA12" s="2"/>
      <c r="AB12" s="2"/>
    </row>
    <row r="13" spans="1:28" ht="15.75" x14ac:dyDescent="0.25">
      <c r="A13" s="72">
        <f>SUMIF(N31:N250, "&gt;0")</f>
        <v>743.20419413188552</v>
      </c>
      <c r="C13" s="85"/>
      <c r="D13" s="82"/>
      <c r="E13" s="2"/>
      <c r="F13" s="2"/>
      <c r="G13" s="2"/>
      <c r="H13" s="2"/>
      <c r="I13" s="77"/>
      <c r="J13" s="77"/>
      <c r="K13" s="77"/>
      <c r="L13" s="77"/>
      <c r="M13" s="77"/>
      <c r="N13" s="77"/>
      <c r="O13" s="77"/>
      <c r="P13" s="2"/>
      <c r="Q13" s="2"/>
      <c r="R13" s="68"/>
      <c r="S13" s="68"/>
      <c r="T13" s="68"/>
      <c r="U13" s="68"/>
      <c r="V13" s="68"/>
      <c r="W13" s="68"/>
      <c r="X13" s="68"/>
      <c r="Y13" s="68"/>
      <c r="Z13" s="2"/>
      <c r="AA13" s="2"/>
      <c r="AB13" s="2"/>
    </row>
    <row r="14" spans="1:28" ht="30.75" thickBot="1" x14ac:dyDescent="0.45">
      <c r="A14" s="72" t="s">
        <v>83</v>
      </c>
      <c r="C14" s="85"/>
      <c r="D14" s="72" t="s">
        <v>94</v>
      </c>
      <c r="F14" s="2"/>
      <c r="G14" s="2"/>
      <c r="H14" s="2"/>
      <c r="I14" s="77"/>
      <c r="J14" s="77"/>
      <c r="K14" s="77"/>
      <c r="L14" s="77"/>
      <c r="M14" s="77"/>
      <c r="N14" s="77"/>
      <c r="O14" s="77"/>
      <c r="P14" s="2"/>
      <c r="Q14" s="2"/>
      <c r="R14" s="68"/>
      <c r="S14" s="68"/>
      <c r="T14" s="68"/>
      <c r="U14" s="68"/>
      <c r="V14" s="68"/>
      <c r="W14" s="68"/>
      <c r="X14" s="68"/>
      <c r="Y14" s="68"/>
      <c r="Z14" s="2"/>
      <c r="AA14" s="2"/>
      <c r="AB14" s="93" t="s">
        <v>78</v>
      </c>
    </row>
    <row r="15" spans="1:28" ht="30" x14ac:dyDescent="0.4">
      <c r="A15" s="80" t="s">
        <v>95</v>
      </c>
      <c r="B15" s="81">
        <f>(SUMIF(Q30:Q250, "&gt;0")+SUMIF(Q30:Q250, "&lt;0"))/100</f>
        <v>178.30075402561343</v>
      </c>
      <c r="C15" s="85"/>
      <c r="D15" s="80" t="s">
        <v>22</v>
      </c>
      <c r="E15" s="81">
        <f>10^((SUMIF(V30:V250, "&gt;0")+SUMIF(V30:V250, "&lt;0"))/100)</f>
        <v>160.76345603036273</v>
      </c>
      <c r="F15" s="2"/>
      <c r="G15" s="2"/>
      <c r="H15" s="58"/>
      <c r="I15" s="77"/>
      <c r="J15" s="77"/>
      <c r="K15" s="77"/>
      <c r="L15" s="77"/>
      <c r="M15" s="77"/>
      <c r="N15" s="77"/>
      <c r="O15" s="77"/>
      <c r="P15" s="2"/>
      <c r="Q15" s="2"/>
      <c r="R15" s="68"/>
      <c r="S15" s="68"/>
      <c r="T15" s="68"/>
      <c r="U15" s="68"/>
      <c r="V15" s="68"/>
      <c r="W15" s="68"/>
      <c r="X15" s="68"/>
      <c r="Y15" s="68"/>
      <c r="Z15" s="2"/>
      <c r="AA15" s="2"/>
      <c r="AB15" s="93" t="s">
        <v>80</v>
      </c>
    </row>
    <row r="16" spans="1:28" ht="15.75" x14ac:dyDescent="0.25">
      <c r="A16" s="83" t="s">
        <v>96</v>
      </c>
      <c r="B16" s="84">
        <f>SQRT((SUMIF(R30:R250, "&gt;0")+SUMIF(R30:R250, "&lt;0"))/100)</f>
        <v>58.592623010516412</v>
      </c>
      <c r="C16" s="85"/>
      <c r="D16" s="83" t="s">
        <v>23</v>
      </c>
      <c r="E16" s="84">
        <f>10^(SQRT((SUMIF(W30:W250, "&gt;0")+SUMIF(W30:W250, "&lt;0"))/100))</f>
        <v>1.8669024766731179</v>
      </c>
      <c r="G16" s="2"/>
      <c r="H16" s="58"/>
      <c r="I16" s="77"/>
      <c r="J16" s="77"/>
      <c r="K16" s="77"/>
      <c r="L16" s="77"/>
      <c r="M16" s="77"/>
      <c r="N16" s="77"/>
      <c r="O16" s="77"/>
      <c r="P16" s="2"/>
      <c r="Q16" s="2"/>
      <c r="R16" s="68"/>
      <c r="S16" s="68"/>
      <c r="T16" s="68"/>
      <c r="U16" s="68"/>
      <c r="V16" s="68"/>
      <c r="W16" s="68"/>
      <c r="X16" s="68"/>
      <c r="Y16" s="68"/>
      <c r="Z16" s="2"/>
      <c r="AA16" s="2"/>
      <c r="AB16" s="2"/>
    </row>
    <row r="17" spans="1:78" ht="15" customHeight="1" x14ac:dyDescent="0.25">
      <c r="A17" s="83" t="s">
        <v>97</v>
      </c>
      <c r="B17" s="84">
        <f>(SUMIF(S30:S250, "&gt;0")+SUMIF(S30:S250, "&lt;0"))/((100)*(B16)^3)</f>
        <v>-0.23398371911041921</v>
      </c>
      <c r="C17" s="94"/>
      <c r="D17" s="83" t="s">
        <v>24</v>
      </c>
      <c r="E17" s="84">
        <f>(SUMIF(X30:X250, "&gt;0")+SUMIF(X30:X250, "&lt;0"))/((100)*(LOG(E16))^3)</f>
        <v>-4.9261685875622758</v>
      </c>
      <c r="G17" s="2"/>
      <c r="H17" s="58"/>
      <c r="I17" s="77"/>
      <c r="J17" s="77"/>
      <c r="K17" s="77"/>
      <c r="L17" s="77"/>
      <c r="M17" s="77"/>
      <c r="N17" s="77"/>
      <c r="O17" s="77"/>
      <c r="P17" s="2"/>
      <c r="Q17" s="2"/>
      <c r="R17" s="68"/>
      <c r="S17" s="68"/>
      <c r="T17" s="68"/>
      <c r="U17" s="68"/>
      <c r="V17" s="68"/>
      <c r="W17" s="68"/>
      <c r="X17" s="68"/>
      <c r="Y17" s="68"/>
      <c r="Z17" s="2"/>
      <c r="AA17" s="2"/>
      <c r="AB17" s="2"/>
    </row>
    <row r="18" spans="1:78" ht="22.5" customHeight="1" x14ac:dyDescent="0.35">
      <c r="A18" s="83" t="s">
        <v>98</v>
      </c>
      <c r="B18" s="84">
        <f>(SUMIF(T30:T250, "&gt;0")+SUMIF(T30:T250, "&lt;0"))/((100)*(B16)^4)</f>
        <v>3.5437758370200396</v>
      </c>
      <c r="D18" s="83" t="s">
        <v>25</v>
      </c>
      <c r="E18" s="84">
        <f>(SUMIF(Y30:Y250, "&gt;0")+SUMIF(Y30:Y250, "&lt;0"))/((100)*(LOG(E16))^4)</f>
        <v>35.945742961482921</v>
      </c>
      <c r="F18" s="95"/>
      <c r="G18" s="2"/>
      <c r="H18" s="58"/>
      <c r="I18" s="57"/>
      <c r="J18" s="57"/>
      <c r="K18" s="57"/>
      <c r="L18" s="57"/>
      <c r="N18" s="96"/>
      <c r="O18" s="57"/>
      <c r="P18" s="2"/>
      <c r="Q18" s="2"/>
      <c r="R18" s="4"/>
      <c r="S18" s="2"/>
      <c r="T18" s="6"/>
      <c r="U18" s="9"/>
      <c r="V18" s="6"/>
      <c r="W18" s="97"/>
      <c r="X18" s="98"/>
      <c r="Y18" s="2"/>
      <c r="Z18" s="2"/>
      <c r="AA18" s="2"/>
      <c r="AB18" s="99" t="s">
        <v>79</v>
      </c>
      <c r="AC18" s="100"/>
      <c r="AD18" s="101"/>
      <c r="AE18" s="102"/>
      <c r="BL18" s="193">
        <v>1</v>
      </c>
      <c r="BM18" s="193"/>
      <c r="BN18" s="193"/>
      <c r="BO18" s="193"/>
      <c r="BP18" s="193"/>
      <c r="BQ18" s="193"/>
      <c r="BR18" s="193"/>
      <c r="BS18" s="193"/>
      <c r="BT18" s="193"/>
      <c r="BU18" s="193"/>
      <c r="BV18" s="193"/>
    </row>
    <row r="19" spans="1:78" ht="15" customHeight="1" thickBot="1" x14ac:dyDescent="0.3">
      <c r="A19" s="87" t="s">
        <v>99</v>
      </c>
      <c r="B19" s="103">
        <f>B18-3</f>
        <v>0.54377583702003962</v>
      </c>
      <c r="C19" s="104"/>
      <c r="D19" s="87" t="s">
        <v>26</v>
      </c>
      <c r="E19" s="103">
        <f>E18-3</f>
        <v>32.945742961482921</v>
      </c>
      <c r="F19" s="105"/>
      <c r="G19" s="2"/>
      <c r="H19" s="175"/>
      <c r="I19" s="58"/>
      <c r="J19" s="58"/>
      <c r="K19" s="58"/>
      <c r="L19" s="58"/>
      <c r="N19" s="58"/>
      <c r="O19" s="58"/>
      <c r="P19" s="106"/>
      <c r="Q19" s="2"/>
      <c r="R19" s="107"/>
      <c r="S19" s="108"/>
      <c r="T19" s="109"/>
      <c r="U19" s="4"/>
      <c r="V19" s="4"/>
      <c r="W19" s="4"/>
      <c r="X19" s="2"/>
      <c r="Y19" s="2"/>
      <c r="Z19" s="2"/>
      <c r="AA19" s="2"/>
      <c r="AB19" s="2"/>
    </row>
    <row r="20" spans="1:78" ht="15" x14ac:dyDescent="0.2">
      <c r="A20" s="110"/>
      <c r="B20" s="110"/>
      <c r="C20" s="111"/>
      <c r="D20" s="105"/>
      <c r="E20" s="112"/>
      <c r="F20" s="113"/>
      <c r="H20" s="2"/>
      <c r="I20" s="2"/>
      <c r="J20" s="2"/>
      <c r="K20" s="2"/>
      <c r="L20" s="2"/>
      <c r="M20" s="2"/>
      <c r="N20" s="2"/>
      <c r="O20" s="2"/>
      <c r="P20" s="2"/>
      <c r="Q20" s="2"/>
      <c r="R20" s="4"/>
      <c r="S20" s="6"/>
      <c r="T20" s="114"/>
      <c r="U20" s="4"/>
      <c r="V20" s="4"/>
      <c r="W20" s="2"/>
      <c r="X20" s="6"/>
      <c r="Y20" s="115"/>
      <c r="Z20" s="2"/>
      <c r="AA20" s="2"/>
      <c r="AB20" s="194">
        <v>0</v>
      </c>
      <c r="AC20" s="194"/>
      <c r="AD20" s="194"/>
      <c r="AE20" s="194"/>
      <c r="AF20" s="194"/>
      <c r="BV20" s="192">
        <v>1</v>
      </c>
      <c r="BW20" s="192"/>
      <c r="BX20" s="192"/>
      <c r="BY20" s="192"/>
      <c r="BZ20" s="192"/>
    </row>
    <row r="21" spans="1:78" ht="8.25" customHeight="1" thickBot="1" x14ac:dyDescent="0.25">
      <c r="A21" s="105"/>
      <c r="B21" s="105"/>
      <c r="C21" s="116"/>
      <c r="D21" s="105"/>
      <c r="E21" s="112"/>
      <c r="F21" s="117"/>
      <c r="H21" s="2"/>
      <c r="I21" s="2"/>
      <c r="J21" s="2"/>
      <c r="K21" s="2"/>
      <c r="L21" s="2"/>
      <c r="M21" s="2"/>
      <c r="N21" s="2"/>
      <c r="O21" s="2"/>
      <c r="P21" s="2"/>
      <c r="Q21" s="2"/>
      <c r="R21" s="4"/>
      <c r="S21" s="6"/>
      <c r="T21" s="118"/>
      <c r="U21" s="4"/>
      <c r="V21" s="4"/>
      <c r="W21" s="2"/>
      <c r="X21" s="6"/>
      <c r="Y21" s="115"/>
      <c r="Z21" s="2"/>
      <c r="AA21" s="2"/>
      <c r="AB21" s="2"/>
    </row>
    <row r="22" spans="1:78" ht="18" customHeight="1" thickBot="1" x14ac:dyDescent="0.25">
      <c r="B22" s="105"/>
      <c r="C22" s="116"/>
      <c r="E22" s="112"/>
      <c r="F22" s="119"/>
      <c r="H22" s="2"/>
      <c r="I22" s="2"/>
      <c r="J22" s="2"/>
      <c r="K22" s="2"/>
      <c r="L22" s="2"/>
      <c r="M22" s="2"/>
      <c r="N22" s="2"/>
      <c r="O22" s="2"/>
      <c r="P22" s="2"/>
      <c r="Q22" s="2"/>
      <c r="R22" s="4"/>
      <c r="S22" s="6"/>
      <c r="T22" s="118"/>
      <c r="U22" s="4"/>
      <c r="V22" s="4"/>
      <c r="W22" s="2"/>
      <c r="X22" s="6"/>
      <c r="Y22" s="115"/>
      <c r="Z22" s="2"/>
      <c r="AA22" s="2"/>
      <c r="AB22" s="187"/>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8"/>
      <c r="BL22" s="188"/>
      <c r="BM22" s="188"/>
      <c r="BN22" s="188"/>
      <c r="BO22" s="188"/>
      <c r="BP22" s="188"/>
      <c r="BQ22" s="188"/>
      <c r="BR22" s="188"/>
      <c r="BS22" s="188"/>
      <c r="BT22" s="188"/>
      <c r="BU22" s="188"/>
      <c r="BV22" s="188"/>
      <c r="BW22" s="188"/>
      <c r="BX22" s="188"/>
      <c r="BY22" s="120"/>
    </row>
    <row r="23" spans="1:78" ht="14.25" customHeight="1" x14ac:dyDescent="0.2">
      <c r="M23" s="2"/>
      <c r="N23" s="2"/>
      <c r="O23" s="2"/>
      <c r="P23" s="2"/>
      <c r="Q23" s="2"/>
      <c r="R23" s="4"/>
      <c r="S23" s="4"/>
      <c r="T23" s="4"/>
      <c r="U23" s="4"/>
      <c r="V23" s="4"/>
      <c r="W23" s="4"/>
      <c r="X23" s="4"/>
      <c r="Y23" s="114"/>
      <c r="Z23" s="2"/>
    </row>
    <row r="24" spans="1:78" x14ac:dyDescent="0.2">
      <c r="A24" s="121"/>
      <c r="B24" s="1"/>
      <c r="C24" s="122"/>
      <c r="D24" s="123"/>
      <c r="E24" s="121"/>
      <c r="F24" s="123"/>
      <c r="G24" s="121"/>
      <c r="H24" s="121"/>
      <c r="I24" s="124" t="s">
        <v>27</v>
      </c>
      <c r="J24" s="125"/>
      <c r="K24" s="125"/>
      <c r="L24" s="126"/>
      <c r="M24" s="1"/>
      <c r="N24" s="127"/>
      <c r="O24" s="1"/>
      <c r="P24" s="2"/>
      <c r="Q24" s="124" t="s">
        <v>27</v>
      </c>
      <c r="R24" s="125"/>
      <c r="S24" s="125"/>
      <c r="T24" s="126"/>
      <c r="U24" s="198" t="s">
        <v>27</v>
      </c>
      <c r="V24" s="199"/>
      <c r="W24" s="199"/>
      <c r="X24" s="199"/>
      <c r="Y24" s="200"/>
      <c r="Z24" s="2"/>
    </row>
    <row r="25" spans="1:78" ht="15.75" customHeight="1" x14ac:dyDescent="0.2">
      <c r="A25" s="128" t="s">
        <v>28</v>
      </c>
      <c r="B25" s="129" t="s">
        <v>85</v>
      </c>
      <c r="C25" s="129" t="s">
        <v>28</v>
      </c>
      <c r="D25" s="129" t="s">
        <v>85</v>
      </c>
      <c r="E25" s="128" t="s">
        <v>29</v>
      </c>
      <c r="F25" s="128" t="s">
        <v>30</v>
      </c>
      <c r="G25" s="128" t="s">
        <v>30</v>
      </c>
      <c r="H25" s="128" t="s">
        <v>28</v>
      </c>
      <c r="I25" s="195" t="s">
        <v>84</v>
      </c>
      <c r="J25" s="196"/>
      <c r="K25" s="196"/>
      <c r="L25" s="197"/>
      <c r="M25" s="129" t="s">
        <v>85</v>
      </c>
      <c r="N25" s="130" t="s">
        <v>31</v>
      </c>
      <c r="O25" s="131"/>
      <c r="P25" s="2"/>
      <c r="Q25" s="195" t="s">
        <v>91</v>
      </c>
      <c r="R25" s="196"/>
      <c r="S25" s="196"/>
      <c r="T25" s="197"/>
      <c r="U25" s="195" t="s">
        <v>102</v>
      </c>
      <c r="V25" s="196"/>
      <c r="W25" s="196"/>
      <c r="X25" s="196"/>
      <c r="Y25" s="197"/>
      <c r="Z25" s="2"/>
      <c r="AB25" s="132"/>
    </row>
    <row r="26" spans="1:78" ht="13.5" customHeight="1" x14ac:dyDescent="0.2">
      <c r="A26" s="128" t="s">
        <v>32</v>
      </c>
      <c r="B26" s="129" t="s">
        <v>32</v>
      </c>
      <c r="C26" s="129" t="s">
        <v>33</v>
      </c>
      <c r="D26" s="75" t="s">
        <v>33</v>
      </c>
      <c r="E26" s="128" t="s">
        <v>34</v>
      </c>
      <c r="F26" s="128" t="s">
        <v>86</v>
      </c>
      <c r="G26" s="128" t="s">
        <v>35</v>
      </c>
      <c r="H26" s="128" t="s">
        <v>32</v>
      </c>
      <c r="I26" s="133"/>
      <c r="J26" s="134"/>
      <c r="K26" s="135"/>
      <c r="L26" s="136"/>
      <c r="M26" s="129" t="s">
        <v>32</v>
      </c>
      <c r="N26" s="130" t="s">
        <v>36</v>
      </c>
      <c r="O26" s="131"/>
      <c r="P26" s="135"/>
      <c r="Q26" s="133"/>
      <c r="R26" s="4"/>
      <c r="S26" s="6"/>
      <c r="T26" s="137"/>
      <c r="U26" s="138"/>
      <c r="V26" s="139"/>
      <c r="W26" s="139"/>
      <c r="X26" s="6"/>
      <c r="Y26" s="140"/>
      <c r="Z26" s="2"/>
      <c r="AB26" s="141"/>
    </row>
    <row r="27" spans="1:78" ht="13.5" customHeight="1" x14ac:dyDescent="0.2">
      <c r="A27" s="136"/>
      <c r="B27" s="136"/>
      <c r="C27" s="136"/>
      <c r="D27" s="136"/>
      <c r="E27" s="136"/>
      <c r="F27" s="136"/>
      <c r="G27" s="128"/>
      <c r="H27" s="136"/>
      <c r="I27" s="133"/>
      <c r="J27" s="2"/>
      <c r="K27" s="2"/>
      <c r="L27" s="136"/>
      <c r="M27" s="136"/>
      <c r="N27" s="142"/>
      <c r="O27" s="143"/>
      <c r="P27" s="2"/>
      <c r="Q27" s="133"/>
      <c r="R27" s="4"/>
      <c r="S27" s="6"/>
      <c r="T27" s="137"/>
      <c r="U27" s="138"/>
      <c r="V27" s="139"/>
      <c r="W27" s="139"/>
      <c r="X27" s="6"/>
      <c r="Y27" s="140"/>
      <c r="Z27" s="2"/>
    </row>
    <row r="28" spans="1:78" ht="14.25" x14ac:dyDescent="0.2">
      <c r="A28" s="128" t="s">
        <v>0</v>
      </c>
      <c r="B28" s="129" t="s">
        <v>0</v>
      </c>
      <c r="C28" s="129" t="s">
        <v>37</v>
      </c>
      <c r="D28" s="129" t="s">
        <v>37</v>
      </c>
      <c r="E28" s="128" t="s">
        <v>38</v>
      </c>
      <c r="F28" s="128" t="s">
        <v>38</v>
      </c>
      <c r="G28" s="128" t="s">
        <v>39</v>
      </c>
      <c r="H28" s="128" t="s">
        <v>106</v>
      </c>
      <c r="I28" s="144" t="s">
        <v>87</v>
      </c>
      <c r="J28" s="57" t="s">
        <v>88</v>
      </c>
      <c r="K28" s="57" t="s">
        <v>90</v>
      </c>
      <c r="L28" s="129" t="s">
        <v>89</v>
      </c>
      <c r="M28" s="129" t="s">
        <v>106</v>
      </c>
      <c r="N28" s="145" t="s">
        <v>40</v>
      </c>
      <c r="O28" s="146" t="s">
        <v>38</v>
      </c>
      <c r="P28" s="57"/>
      <c r="Q28" s="144" t="s">
        <v>87</v>
      </c>
      <c r="R28" s="57" t="s">
        <v>88</v>
      </c>
      <c r="S28" s="57" t="s">
        <v>90</v>
      </c>
      <c r="T28" s="129" t="s">
        <v>89</v>
      </c>
      <c r="U28" s="138" t="s">
        <v>92</v>
      </c>
      <c r="V28" s="147" t="s">
        <v>93</v>
      </c>
      <c r="W28" s="57" t="s">
        <v>103</v>
      </c>
      <c r="X28" s="57" t="s">
        <v>104</v>
      </c>
      <c r="Y28" s="143" t="s">
        <v>105</v>
      </c>
      <c r="Z28" s="2"/>
    </row>
    <row r="29" spans="1:78" x14ac:dyDescent="0.2">
      <c r="A29" s="148"/>
      <c r="B29" s="149"/>
      <c r="C29" s="150"/>
      <c r="D29" s="151"/>
      <c r="E29" s="152"/>
      <c r="F29" s="152"/>
      <c r="G29" s="153"/>
      <c r="H29" s="148"/>
      <c r="I29" s="154"/>
      <c r="J29" s="155"/>
      <c r="K29" s="155"/>
      <c r="L29" s="149"/>
      <c r="M29" s="149"/>
      <c r="N29" s="151"/>
      <c r="O29" s="156"/>
      <c r="P29" s="2"/>
      <c r="Q29" s="153"/>
      <c r="R29" s="153"/>
      <c r="S29" s="153"/>
      <c r="T29" s="153"/>
      <c r="U29" s="157"/>
      <c r="V29" s="158"/>
      <c r="W29" s="158"/>
      <c r="X29" s="159"/>
      <c r="Y29" s="160"/>
      <c r="Z29" s="2"/>
    </row>
    <row r="30" spans="1:78" x14ac:dyDescent="0.2">
      <c r="A30" s="161">
        <v>1.909</v>
      </c>
      <c r="B30" s="161"/>
      <c r="C30" s="7">
        <f>IF(A30=0,IF(B30&gt;0,IF(C29&lt;10,10,-LOG(0,2)),-LOG(0,2)),-LOG(A30,2))</f>
        <v>-0.93281710274185059</v>
      </c>
      <c r="D30" s="162"/>
      <c r="E30" s="163">
        <f>F30</f>
        <v>0</v>
      </c>
      <c r="F30" s="161">
        <f>(G30*100)/$A$10</f>
        <v>0</v>
      </c>
      <c r="G30" s="161">
        <v>0</v>
      </c>
      <c r="H30" s="167">
        <f>A30*1000</f>
        <v>1909</v>
      </c>
      <c r="I30" s="161">
        <f t="shared" ref="I30:I93" si="0">D30*F30</f>
        <v>0</v>
      </c>
      <c r="J30" s="164">
        <f>(F30)*(D30-$B$4)^2</f>
        <v>0</v>
      </c>
      <c r="K30" s="164">
        <f>(F30)*(D30-$B$4)^3</f>
        <v>0</v>
      </c>
      <c r="L30" s="164">
        <f>(F30)*(D30-$B$4)^4</f>
        <v>0</v>
      </c>
      <c r="M30" s="185"/>
      <c r="N30" s="161"/>
      <c r="O30" s="165"/>
      <c r="P30" s="2"/>
      <c r="Q30" s="161">
        <f>(B30*1000)*F30</f>
        <v>0</v>
      </c>
      <c r="R30" s="164">
        <f>(F30)*((B30*1000)-$B$15)^2</f>
        <v>0</v>
      </c>
      <c r="S30" s="164">
        <f>(F30)*((B30*1000)-$B$15)^3</f>
        <v>0</v>
      </c>
      <c r="T30" s="164">
        <f>(F30)*((B30*1000)-$B$15)^4</f>
        <v>0</v>
      </c>
      <c r="U30" s="67"/>
      <c r="V30" s="147">
        <f>U30*F30</f>
        <v>0</v>
      </c>
      <c r="W30" s="166">
        <f>(F30)*(U30-LOG($E$15))^2</f>
        <v>0</v>
      </c>
      <c r="X30" s="166">
        <f>(F30)*(U30-LOG($E$15))^3</f>
        <v>0</v>
      </c>
      <c r="Y30" s="166">
        <f>(F30)*(U30-LOG($E$15))^4</f>
        <v>0</v>
      </c>
      <c r="Z30" s="2"/>
    </row>
    <row r="31" spans="1:78" ht="12.75" customHeight="1" x14ac:dyDescent="0.2">
      <c r="A31" s="161">
        <v>1.7390000000000001</v>
      </c>
      <c r="B31" s="161">
        <f>(A30+A31)/2</f>
        <v>1.8240000000000001</v>
      </c>
      <c r="C31" s="7">
        <f t="shared" ref="C31:C94" si="1">IF(A31=0,IF(B31&gt;0,IF(C30&lt;10,10,-LOG(0,2)),-LOG(0,2)),-LOG(A31,2))</f>
        <v>-0.79825793264450029</v>
      </c>
      <c r="D31" s="162">
        <f t="shared" ref="D31:D48" si="2">(C30+C31)/2</f>
        <v>-0.86553751769317544</v>
      </c>
      <c r="E31" s="163">
        <f>F31+E30</f>
        <v>0</v>
      </c>
      <c r="F31" s="161">
        <f t="shared" ref="F31:F94" si="3">(G31*100)/$A$10</f>
        <v>0</v>
      </c>
      <c r="G31" s="161">
        <v>0</v>
      </c>
      <c r="H31" s="167">
        <f t="shared" ref="H31:H94" si="4">A31*1000</f>
        <v>1739</v>
      </c>
      <c r="I31" s="161">
        <f t="shared" si="0"/>
        <v>0</v>
      </c>
      <c r="J31" s="164">
        <f t="shared" ref="J31:J94" si="5">(F31)*(D31-$B$4)^2</f>
        <v>0</v>
      </c>
      <c r="K31" s="164">
        <f t="shared" ref="K31:K94" si="6">(F31)*(D31-$B$4)^3</f>
        <v>0</v>
      </c>
      <c r="L31" s="164">
        <f t="shared" ref="L31:L94" si="7">(F31)*(D31-$B$4)^4</f>
        <v>0</v>
      </c>
      <c r="M31" s="185">
        <f>((2^(-D31))*1000)</f>
        <v>1822.0183862958136</v>
      </c>
      <c r="N31" s="161">
        <v>0</v>
      </c>
      <c r="O31" s="165">
        <f>(N31*100)/$A$13</f>
        <v>0</v>
      </c>
      <c r="P31" s="106"/>
      <c r="Q31" s="161">
        <f t="shared" ref="Q31:Q94" si="8">(B31*1000)*F31</f>
        <v>0</v>
      </c>
      <c r="R31" s="164">
        <f t="shared" ref="R31:R94" si="9">(F31)*((B31*1000)-$B$15)^2</f>
        <v>0</v>
      </c>
      <c r="S31" s="164">
        <f t="shared" ref="S31:S94" si="10">(F31)*((B31*1000)-$B$15)^3</f>
        <v>0</v>
      </c>
      <c r="T31" s="164">
        <f t="shared" ref="T31:T94" si="11">(F31)*((B31*1000)-$B$15)^4</f>
        <v>0</v>
      </c>
      <c r="U31" s="67">
        <f t="shared" ref="U31:U94" si="12">LOG(((2^(-D31))*1000),10)</f>
        <v>3.2605527551981894</v>
      </c>
      <c r="V31" s="147">
        <f t="shared" ref="V31:V94" si="13">U31*F31</f>
        <v>0</v>
      </c>
      <c r="W31" s="164">
        <f t="shared" ref="W31:W94" si="14">(F31)*(U31-LOG($E$15))^2</f>
        <v>0</v>
      </c>
      <c r="X31" s="164">
        <f t="shared" ref="X31:X94" si="15">(F31)*(U31-LOG($E$15))^3</f>
        <v>0</v>
      </c>
      <c r="Y31" s="164">
        <f t="shared" ref="Y31:Y94" si="16">(F31)*(U31-LOG($E$15))^4</f>
        <v>0</v>
      </c>
      <c r="Z31" s="2"/>
    </row>
    <row r="32" spans="1:78" x14ac:dyDescent="0.2">
      <c r="A32" s="161">
        <v>1.5840000000000001</v>
      </c>
      <c r="B32" s="7">
        <f>IF(A32=0,IF(A31&gt;0,IF(B31&gt;0.001,((A31+(2^(-10)))/2),0),0),(A31+A32)/2)</f>
        <v>1.6615000000000002</v>
      </c>
      <c r="C32" s="7">
        <f t="shared" si="1"/>
        <v>-0.6635723354175227</v>
      </c>
      <c r="D32" s="162">
        <f t="shared" si="2"/>
        <v>-0.73091513403101149</v>
      </c>
      <c r="E32" s="163">
        <f t="shared" ref="E32:E95" si="17">F32+E31</f>
        <v>0</v>
      </c>
      <c r="F32" s="161">
        <f t="shared" si="3"/>
        <v>0</v>
      </c>
      <c r="G32" s="161">
        <v>0</v>
      </c>
      <c r="H32" s="167">
        <f t="shared" si="4"/>
        <v>1584</v>
      </c>
      <c r="I32" s="161">
        <f t="shared" si="0"/>
        <v>0</v>
      </c>
      <c r="J32" s="164">
        <f t="shared" si="5"/>
        <v>0</v>
      </c>
      <c r="K32" s="164">
        <f t="shared" si="6"/>
        <v>0</v>
      </c>
      <c r="L32" s="164">
        <f t="shared" si="7"/>
        <v>0</v>
      </c>
      <c r="M32" s="185">
        <f t="shared" ref="M32:M95" si="18">((2^(-D32))*1000)</f>
        <v>1659.6915376057084</v>
      </c>
      <c r="N32" s="161">
        <v>0</v>
      </c>
      <c r="O32" s="165">
        <f t="shared" ref="O32:O95" si="19">(N32*100)/$A$13</f>
        <v>0</v>
      </c>
      <c r="P32" s="106"/>
      <c r="Q32" s="161">
        <f t="shared" si="8"/>
        <v>0</v>
      </c>
      <c r="R32" s="164">
        <f t="shared" si="9"/>
        <v>0</v>
      </c>
      <c r="S32" s="164">
        <f t="shared" si="10"/>
        <v>0</v>
      </c>
      <c r="T32" s="164">
        <f t="shared" si="11"/>
        <v>0</v>
      </c>
      <c r="U32" s="67">
        <f t="shared" si="12"/>
        <v>3.2200273796280934</v>
      </c>
      <c r="V32" s="147">
        <f t="shared" si="13"/>
        <v>0</v>
      </c>
      <c r="W32" s="164">
        <f t="shared" si="14"/>
        <v>0</v>
      </c>
      <c r="X32" s="164">
        <f t="shared" si="15"/>
        <v>0</v>
      </c>
      <c r="Y32" s="164">
        <f t="shared" si="16"/>
        <v>0</v>
      </c>
      <c r="Z32" s="2"/>
    </row>
    <row r="33" spans="1:26" x14ac:dyDescent="0.2">
      <c r="A33" s="161">
        <v>1.4430000000000001</v>
      </c>
      <c r="B33" s="7">
        <f t="shared" ref="B33:B96" si="20">IF(A33=0,IF(A32&gt;0,IF(B32&gt;0.001,((A32+(2^(-10)))/2),0),0),(A32+A33)/2)</f>
        <v>1.5135000000000001</v>
      </c>
      <c r="C33" s="7">
        <f t="shared" si="1"/>
        <v>-0.52907129982911116</v>
      </c>
      <c r="D33" s="162">
        <f t="shared" si="2"/>
        <v>-0.59632181762331693</v>
      </c>
      <c r="E33" s="163">
        <f t="shared" si="17"/>
        <v>0</v>
      </c>
      <c r="F33" s="161">
        <f t="shared" si="3"/>
        <v>0</v>
      </c>
      <c r="G33" s="161">
        <v>0</v>
      </c>
      <c r="H33" s="167">
        <f t="shared" si="4"/>
        <v>1443</v>
      </c>
      <c r="I33" s="161">
        <f t="shared" si="0"/>
        <v>0</v>
      </c>
      <c r="J33" s="164">
        <f t="shared" si="5"/>
        <v>0</v>
      </c>
      <c r="K33" s="164">
        <f t="shared" si="6"/>
        <v>0</v>
      </c>
      <c r="L33" s="164">
        <f t="shared" si="7"/>
        <v>0</v>
      </c>
      <c r="M33" s="185">
        <f t="shared" si="18"/>
        <v>1511.8571361077738</v>
      </c>
      <c r="N33" s="161">
        <v>0</v>
      </c>
      <c r="O33" s="165">
        <f t="shared" si="19"/>
        <v>0</v>
      </c>
      <c r="P33" s="106"/>
      <c r="Q33" s="161">
        <f t="shared" si="8"/>
        <v>0</v>
      </c>
      <c r="R33" s="164">
        <f t="shared" si="9"/>
        <v>0</v>
      </c>
      <c r="S33" s="164">
        <f t="shared" si="10"/>
        <v>0</v>
      </c>
      <c r="T33" s="164">
        <f t="shared" si="11"/>
        <v>0</v>
      </c>
      <c r="U33" s="67">
        <f t="shared" si="12"/>
        <v>3.1795107541734842</v>
      </c>
      <c r="V33" s="147">
        <f t="shared" si="13"/>
        <v>0</v>
      </c>
      <c r="W33" s="164">
        <f t="shared" si="14"/>
        <v>0</v>
      </c>
      <c r="X33" s="164">
        <f t="shared" si="15"/>
        <v>0</v>
      </c>
      <c r="Y33" s="164">
        <f t="shared" si="16"/>
        <v>0</v>
      </c>
      <c r="Z33" s="2"/>
    </row>
    <row r="34" spans="1:26" ht="13.5" customHeight="1" x14ac:dyDescent="0.2">
      <c r="A34" s="161">
        <v>1.3140000000000001</v>
      </c>
      <c r="B34" s="7">
        <f t="shared" si="20"/>
        <v>1.3785000000000001</v>
      </c>
      <c r="C34" s="7">
        <f t="shared" si="1"/>
        <v>-0.39396527566024264</v>
      </c>
      <c r="D34" s="162">
        <f t="shared" si="2"/>
        <v>-0.4615182877446769</v>
      </c>
      <c r="E34" s="163">
        <f t="shared" si="17"/>
        <v>0</v>
      </c>
      <c r="F34" s="161">
        <f t="shared" si="3"/>
        <v>0</v>
      </c>
      <c r="G34" s="161">
        <v>0</v>
      </c>
      <c r="H34" s="167">
        <f t="shared" si="4"/>
        <v>1314</v>
      </c>
      <c r="I34" s="161">
        <f t="shared" si="0"/>
        <v>0</v>
      </c>
      <c r="J34" s="164">
        <f t="shared" si="5"/>
        <v>0</v>
      </c>
      <c r="K34" s="164">
        <f t="shared" si="6"/>
        <v>0</v>
      </c>
      <c r="L34" s="164">
        <f t="shared" si="7"/>
        <v>0</v>
      </c>
      <c r="M34" s="185">
        <f t="shared" si="18"/>
        <v>1376.9901960435304</v>
      </c>
      <c r="N34" s="161">
        <v>0</v>
      </c>
      <c r="O34" s="165">
        <f t="shared" si="19"/>
        <v>0</v>
      </c>
      <c r="P34" s="106"/>
      <c r="Q34" s="161">
        <f t="shared" si="8"/>
        <v>0</v>
      </c>
      <c r="R34" s="164">
        <f t="shared" si="9"/>
        <v>0</v>
      </c>
      <c r="S34" s="164">
        <f t="shared" si="10"/>
        <v>0</v>
      </c>
      <c r="T34" s="164">
        <f t="shared" si="11"/>
        <v>0</v>
      </c>
      <c r="U34" s="67">
        <f t="shared" si="12"/>
        <v>3.138930848158628</v>
      </c>
      <c r="V34" s="147">
        <f t="shared" si="13"/>
        <v>0</v>
      </c>
      <c r="W34" s="164">
        <f t="shared" si="14"/>
        <v>0</v>
      </c>
      <c r="X34" s="164">
        <f t="shared" si="15"/>
        <v>0</v>
      </c>
      <c r="Y34" s="164">
        <f t="shared" si="16"/>
        <v>0</v>
      </c>
      <c r="Z34" s="2"/>
    </row>
    <row r="35" spans="1:26" ht="12.75" customHeight="1" x14ac:dyDescent="0.2">
      <c r="A35" s="161">
        <v>1.1970000000000001</v>
      </c>
      <c r="B35" s="7">
        <f t="shared" si="20"/>
        <v>1.2555000000000001</v>
      </c>
      <c r="C35" s="7">
        <f t="shared" si="1"/>
        <v>-0.25942315228141505</v>
      </c>
      <c r="D35" s="162">
        <f t="shared" si="2"/>
        <v>-0.32669421397082887</v>
      </c>
      <c r="E35" s="163">
        <f t="shared" si="17"/>
        <v>0</v>
      </c>
      <c r="F35" s="161">
        <f t="shared" si="3"/>
        <v>0</v>
      </c>
      <c r="G35" s="161">
        <v>0</v>
      </c>
      <c r="H35" s="167">
        <f t="shared" si="4"/>
        <v>1197</v>
      </c>
      <c r="I35" s="161">
        <f t="shared" si="0"/>
        <v>0</v>
      </c>
      <c r="J35" s="164">
        <f t="shared" si="5"/>
        <v>0</v>
      </c>
      <c r="K35" s="164">
        <f t="shared" si="6"/>
        <v>0</v>
      </c>
      <c r="L35" s="164">
        <f t="shared" si="7"/>
        <v>0</v>
      </c>
      <c r="M35" s="185">
        <f t="shared" si="18"/>
        <v>1254.1363562228792</v>
      </c>
      <c r="N35" s="161">
        <v>0</v>
      </c>
      <c r="O35" s="165">
        <f t="shared" si="19"/>
        <v>0</v>
      </c>
      <c r="P35" s="106"/>
      <c r="Q35" s="161">
        <f t="shared" si="8"/>
        <v>0</v>
      </c>
      <c r="R35" s="164">
        <f t="shared" si="9"/>
        <v>0</v>
      </c>
      <c r="S35" s="164">
        <f t="shared" si="10"/>
        <v>0</v>
      </c>
      <c r="T35" s="164">
        <f t="shared" si="11"/>
        <v>0</v>
      </c>
      <c r="U35" s="67">
        <f t="shared" si="12"/>
        <v>3.0983447578150862</v>
      </c>
      <c r="V35" s="147">
        <f t="shared" si="13"/>
        <v>0</v>
      </c>
      <c r="W35" s="164">
        <f t="shared" si="14"/>
        <v>0</v>
      </c>
      <c r="X35" s="164">
        <f t="shared" si="15"/>
        <v>0</v>
      </c>
      <c r="Y35" s="164">
        <f t="shared" si="16"/>
        <v>0</v>
      </c>
      <c r="Z35" s="2"/>
    </row>
    <row r="36" spans="1:26" x14ac:dyDescent="0.2">
      <c r="A36" s="161">
        <v>1.091</v>
      </c>
      <c r="B36" s="7">
        <f t="shared" si="20"/>
        <v>1.1440000000000001</v>
      </c>
      <c r="C36" s="7">
        <f t="shared" si="1"/>
        <v>-0.12565110166152013</v>
      </c>
      <c r="D36" s="162">
        <f t="shared" si="2"/>
        <v>-0.19253712697146758</v>
      </c>
      <c r="E36" s="163">
        <f t="shared" si="17"/>
        <v>0</v>
      </c>
      <c r="F36" s="161">
        <f t="shared" si="3"/>
        <v>0</v>
      </c>
      <c r="G36" s="161">
        <v>0</v>
      </c>
      <c r="H36" s="167">
        <f t="shared" si="4"/>
        <v>1091</v>
      </c>
      <c r="I36" s="161">
        <f t="shared" si="0"/>
        <v>0</v>
      </c>
      <c r="J36" s="164">
        <f t="shared" si="5"/>
        <v>0</v>
      </c>
      <c r="K36" s="164">
        <f t="shared" si="6"/>
        <v>0</v>
      </c>
      <c r="L36" s="164">
        <f t="shared" si="7"/>
        <v>0</v>
      </c>
      <c r="M36" s="185">
        <f t="shared" si="18"/>
        <v>1142.7716307294297</v>
      </c>
      <c r="N36" s="161">
        <v>0</v>
      </c>
      <c r="O36" s="165">
        <f t="shared" si="19"/>
        <v>0</v>
      </c>
      <c r="P36" s="106"/>
      <c r="Q36" s="161">
        <f t="shared" si="8"/>
        <v>0</v>
      </c>
      <c r="R36" s="164">
        <f t="shared" si="9"/>
        <v>0</v>
      </c>
      <c r="S36" s="164">
        <f t="shared" si="10"/>
        <v>0</v>
      </c>
      <c r="T36" s="164">
        <f t="shared" si="11"/>
        <v>0</v>
      </c>
      <c r="U36" s="67">
        <f t="shared" si="12"/>
        <v>3.0579594504973762</v>
      </c>
      <c r="V36" s="147">
        <f t="shared" si="13"/>
        <v>0</v>
      </c>
      <c r="W36" s="164">
        <f t="shared" si="14"/>
        <v>0</v>
      </c>
      <c r="X36" s="164">
        <f t="shared" si="15"/>
        <v>0</v>
      </c>
      <c r="Y36" s="164">
        <f t="shared" si="16"/>
        <v>0</v>
      </c>
      <c r="Z36" s="2"/>
    </row>
    <row r="37" spans="1:26" x14ac:dyDescent="0.2">
      <c r="A37" s="161">
        <v>0.99360000000000004</v>
      </c>
      <c r="B37" s="7">
        <f t="shared" si="20"/>
        <v>1.0423</v>
      </c>
      <c r="C37" s="7">
        <f t="shared" si="1"/>
        <v>9.2629213289679192E-3</v>
      </c>
      <c r="D37" s="162">
        <f t="shared" si="2"/>
        <v>-5.8194090166276108E-2</v>
      </c>
      <c r="E37" s="163">
        <f t="shared" si="17"/>
        <v>0</v>
      </c>
      <c r="F37" s="161">
        <f t="shared" si="3"/>
        <v>0</v>
      </c>
      <c r="G37" s="161">
        <v>0</v>
      </c>
      <c r="H37" s="167">
        <f t="shared" si="4"/>
        <v>993.6</v>
      </c>
      <c r="I37" s="161">
        <f t="shared" si="0"/>
        <v>0</v>
      </c>
      <c r="J37" s="164">
        <f t="shared" si="5"/>
        <v>0</v>
      </c>
      <c r="K37" s="164">
        <f t="shared" si="6"/>
        <v>0</v>
      </c>
      <c r="L37" s="164">
        <f t="shared" si="7"/>
        <v>0</v>
      </c>
      <c r="M37" s="185">
        <f t="shared" si="18"/>
        <v>1041.1616589175765</v>
      </c>
      <c r="N37" s="161">
        <v>0</v>
      </c>
      <c r="O37" s="165">
        <f t="shared" si="19"/>
        <v>0</v>
      </c>
      <c r="P37" s="106"/>
      <c r="Q37" s="161">
        <f t="shared" si="8"/>
        <v>0</v>
      </c>
      <c r="R37" s="164">
        <f t="shared" si="9"/>
        <v>0</v>
      </c>
      <c r="S37" s="164">
        <f t="shared" si="10"/>
        <v>0</v>
      </c>
      <c r="T37" s="164">
        <f t="shared" si="11"/>
        <v>0</v>
      </c>
      <c r="U37" s="67">
        <f t="shared" si="12"/>
        <v>3.0175181667104227</v>
      </c>
      <c r="V37" s="147">
        <f t="shared" si="13"/>
        <v>0</v>
      </c>
      <c r="W37" s="164">
        <f t="shared" si="14"/>
        <v>0</v>
      </c>
      <c r="X37" s="164">
        <f t="shared" si="15"/>
        <v>0</v>
      </c>
      <c r="Y37" s="164">
        <f t="shared" si="16"/>
        <v>0</v>
      </c>
      <c r="Z37" s="2"/>
    </row>
    <row r="38" spans="1:26" x14ac:dyDescent="0.2">
      <c r="A38" s="161">
        <v>0.90510000000000002</v>
      </c>
      <c r="B38" s="7">
        <f t="shared" si="20"/>
        <v>0.94935000000000003</v>
      </c>
      <c r="C38" s="7">
        <f t="shared" si="1"/>
        <v>0.14385089768159096</v>
      </c>
      <c r="D38" s="162">
        <f t="shared" si="2"/>
        <v>7.6556909505279436E-2</v>
      </c>
      <c r="E38" s="163">
        <f t="shared" si="17"/>
        <v>0</v>
      </c>
      <c r="F38" s="161">
        <f t="shared" si="3"/>
        <v>0</v>
      </c>
      <c r="G38" s="161">
        <v>0</v>
      </c>
      <c r="H38" s="167">
        <f t="shared" si="4"/>
        <v>905.1</v>
      </c>
      <c r="I38" s="161">
        <f t="shared" si="0"/>
        <v>0</v>
      </c>
      <c r="J38" s="164">
        <f t="shared" si="5"/>
        <v>0</v>
      </c>
      <c r="K38" s="164">
        <f t="shared" si="6"/>
        <v>0</v>
      </c>
      <c r="L38" s="164">
        <f t="shared" si="7"/>
        <v>0</v>
      </c>
      <c r="M38" s="185">
        <f t="shared" si="18"/>
        <v>948.31817445412275</v>
      </c>
      <c r="N38" s="161">
        <v>0</v>
      </c>
      <c r="O38" s="165">
        <f t="shared" si="19"/>
        <v>0</v>
      </c>
      <c r="P38" s="106"/>
      <c r="Q38" s="161">
        <f t="shared" si="8"/>
        <v>0</v>
      </c>
      <c r="R38" s="164">
        <f t="shared" si="9"/>
        <v>0</v>
      </c>
      <c r="S38" s="164">
        <f t="shared" si="10"/>
        <v>0</v>
      </c>
      <c r="T38" s="164">
        <f t="shared" si="11"/>
        <v>0</v>
      </c>
      <c r="U38" s="67">
        <f t="shared" si="12"/>
        <v>2.9769540738635776</v>
      </c>
      <c r="V38" s="147">
        <f t="shared" si="13"/>
        <v>0</v>
      </c>
      <c r="W38" s="164">
        <f t="shared" si="14"/>
        <v>0</v>
      </c>
      <c r="X38" s="164">
        <f t="shared" si="15"/>
        <v>0</v>
      </c>
      <c r="Y38" s="164">
        <f t="shared" si="16"/>
        <v>0</v>
      </c>
      <c r="Z38" s="2"/>
    </row>
    <row r="39" spans="1:26" x14ac:dyDescent="0.2">
      <c r="A39" s="161">
        <v>0.82450000000000001</v>
      </c>
      <c r="B39" s="7">
        <f t="shared" si="20"/>
        <v>0.86480000000000001</v>
      </c>
      <c r="C39" s="7">
        <f t="shared" si="1"/>
        <v>0.27840860122461997</v>
      </c>
      <c r="D39" s="162">
        <f t="shared" si="2"/>
        <v>0.21112974945310548</v>
      </c>
      <c r="E39" s="163">
        <f t="shared" si="17"/>
        <v>0</v>
      </c>
      <c r="F39" s="161">
        <f t="shared" si="3"/>
        <v>0</v>
      </c>
      <c r="G39" s="161">
        <v>0</v>
      </c>
      <c r="H39" s="167">
        <f t="shared" si="4"/>
        <v>824.5</v>
      </c>
      <c r="I39" s="161">
        <f t="shared" si="0"/>
        <v>0</v>
      </c>
      <c r="J39" s="164">
        <f t="shared" si="5"/>
        <v>0</v>
      </c>
      <c r="K39" s="164">
        <f t="shared" si="6"/>
        <v>0</v>
      </c>
      <c r="L39" s="164">
        <f t="shared" si="7"/>
        <v>0</v>
      </c>
      <c r="M39" s="185">
        <f t="shared" si="18"/>
        <v>863.86049220924554</v>
      </c>
      <c r="N39" s="161">
        <v>0</v>
      </c>
      <c r="O39" s="165">
        <f t="shared" si="19"/>
        <v>0</v>
      </c>
      <c r="P39" s="106"/>
      <c r="Q39" s="161">
        <f t="shared" si="8"/>
        <v>0</v>
      </c>
      <c r="R39" s="164">
        <f t="shared" si="9"/>
        <v>0</v>
      </c>
      <c r="S39" s="164">
        <f t="shared" si="10"/>
        <v>0</v>
      </c>
      <c r="T39" s="164">
        <f t="shared" si="11"/>
        <v>0</v>
      </c>
      <c r="U39" s="67">
        <f t="shared" si="12"/>
        <v>2.9364436124375941</v>
      </c>
      <c r="V39" s="147">
        <f t="shared" si="13"/>
        <v>0</v>
      </c>
      <c r="W39" s="164">
        <f t="shared" si="14"/>
        <v>0</v>
      </c>
      <c r="X39" s="164">
        <f t="shared" si="15"/>
        <v>0</v>
      </c>
      <c r="Y39" s="164">
        <f t="shared" si="16"/>
        <v>0</v>
      </c>
      <c r="Z39" s="2"/>
    </row>
    <row r="40" spans="1:26" x14ac:dyDescent="0.2">
      <c r="A40" s="161">
        <v>0.75109999999999999</v>
      </c>
      <c r="B40" s="7">
        <f t="shared" si="20"/>
        <v>0.78780000000000006</v>
      </c>
      <c r="C40" s="7">
        <f t="shared" si="1"/>
        <v>0.41292309673532346</v>
      </c>
      <c r="D40" s="162">
        <f t="shared" si="2"/>
        <v>0.34566584897997171</v>
      </c>
      <c r="E40" s="163">
        <f t="shared" si="17"/>
        <v>0</v>
      </c>
      <c r="F40" s="161">
        <f t="shared" si="3"/>
        <v>0</v>
      </c>
      <c r="G40" s="161">
        <v>0</v>
      </c>
      <c r="H40" s="167">
        <f t="shared" si="4"/>
        <v>751.1</v>
      </c>
      <c r="I40" s="161">
        <f t="shared" si="0"/>
        <v>0</v>
      </c>
      <c r="J40" s="164">
        <f t="shared" si="5"/>
        <v>0</v>
      </c>
      <c r="K40" s="164">
        <f t="shared" si="6"/>
        <v>0</v>
      </c>
      <c r="L40" s="164">
        <f t="shared" si="7"/>
        <v>0</v>
      </c>
      <c r="M40" s="185">
        <f t="shared" si="18"/>
        <v>786.94469310110981</v>
      </c>
      <c r="N40" s="161">
        <v>0</v>
      </c>
      <c r="O40" s="165">
        <f t="shared" si="19"/>
        <v>0</v>
      </c>
      <c r="P40" s="106"/>
      <c r="Q40" s="161">
        <f t="shared" si="8"/>
        <v>0</v>
      </c>
      <c r="R40" s="164">
        <f t="shared" si="9"/>
        <v>0</v>
      </c>
      <c r="S40" s="164">
        <f t="shared" si="10"/>
        <v>0</v>
      </c>
      <c r="T40" s="164">
        <f t="shared" si="11"/>
        <v>0</v>
      </c>
      <c r="U40" s="67">
        <f t="shared" si="12"/>
        <v>2.8959442109803724</v>
      </c>
      <c r="V40" s="147">
        <f t="shared" si="13"/>
        <v>0</v>
      </c>
      <c r="W40" s="164">
        <f t="shared" si="14"/>
        <v>0</v>
      </c>
      <c r="X40" s="164">
        <f t="shared" si="15"/>
        <v>0</v>
      </c>
      <c r="Y40" s="164">
        <f t="shared" si="16"/>
        <v>0</v>
      </c>
      <c r="Z40" s="2"/>
    </row>
    <row r="41" spans="1:26" x14ac:dyDescent="0.2">
      <c r="A41" s="161">
        <v>0.68420000000000003</v>
      </c>
      <c r="B41" s="7">
        <f t="shared" si="20"/>
        <v>0.71765000000000001</v>
      </c>
      <c r="C41" s="7">
        <f t="shared" si="1"/>
        <v>0.5475099907815496</v>
      </c>
      <c r="D41" s="162">
        <f t="shared" si="2"/>
        <v>0.48021654375843653</v>
      </c>
      <c r="E41" s="163">
        <f t="shared" si="17"/>
        <v>0</v>
      </c>
      <c r="F41" s="161">
        <f t="shared" si="3"/>
        <v>0</v>
      </c>
      <c r="G41" s="161">
        <v>0</v>
      </c>
      <c r="H41" s="167">
        <f t="shared" si="4"/>
        <v>684.2</v>
      </c>
      <c r="I41" s="161">
        <f t="shared" si="0"/>
        <v>0</v>
      </c>
      <c r="J41" s="164">
        <f t="shared" si="5"/>
        <v>0</v>
      </c>
      <c r="K41" s="164">
        <f t="shared" si="6"/>
        <v>0</v>
      </c>
      <c r="L41" s="164">
        <f t="shared" si="7"/>
        <v>0</v>
      </c>
      <c r="M41" s="185">
        <f t="shared" si="18"/>
        <v>716.87001611170763</v>
      </c>
      <c r="N41" s="161">
        <v>0</v>
      </c>
      <c r="O41" s="165">
        <f t="shared" si="19"/>
        <v>0</v>
      </c>
      <c r="P41" s="106"/>
      <c r="Q41" s="161">
        <f t="shared" si="8"/>
        <v>0</v>
      </c>
      <c r="R41" s="164">
        <f t="shared" si="9"/>
        <v>0</v>
      </c>
      <c r="S41" s="164">
        <f t="shared" si="10"/>
        <v>0</v>
      </c>
      <c r="T41" s="164">
        <f t="shared" si="11"/>
        <v>0</v>
      </c>
      <c r="U41" s="67">
        <f t="shared" si="12"/>
        <v>2.8554404159146256</v>
      </c>
      <c r="V41" s="147">
        <f t="shared" si="13"/>
        <v>0</v>
      </c>
      <c r="W41" s="164">
        <f t="shared" si="14"/>
        <v>0</v>
      </c>
      <c r="X41" s="164">
        <f t="shared" si="15"/>
        <v>0</v>
      </c>
      <c r="Y41" s="164">
        <f t="shared" si="16"/>
        <v>0</v>
      </c>
      <c r="Z41" s="2"/>
    </row>
    <row r="42" spans="1:26" x14ac:dyDescent="0.2">
      <c r="A42" s="161">
        <v>0.62329999999999997</v>
      </c>
      <c r="B42" s="7">
        <f t="shared" si="20"/>
        <v>0.65375000000000005</v>
      </c>
      <c r="C42" s="7">
        <f t="shared" si="1"/>
        <v>0.68200138213856498</v>
      </c>
      <c r="D42" s="162">
        <f t="shared" si="2"/>
        <v>0.61475568646005729</v>
      </c>
      <c r="E42" s="163">
        <f t="shared" si="17"/>
        <v>0</v>
      </c>
      <c r="F42" s="161">
        <f t="shared" si="3"/>
        <v>0</v>
      </c>
      <c r="G42" s="161">
        <v>0</v>
      </c>
      <c r="H42" s="167">
        <f t="shared" si="4"/>
        <v>623.29999999999995</v>
      </c>
      <c r="I42" s="161">
        <f t="shared" si="0"/>
        <v>0</v>
      </c>
      <c r="J42" s="164">
        <f t="shared" si="5"/>
        <v>0</v>
      </c>
      <c r="K42" s="164">
        <f t="shared" si="6"/>
        <v>0</v>
      </c>
      <c r="L42" s="164">
        <f t="shared" si="7"/>
        <v>0</v>
      </c>
      <c r="M42" s="185">
        <f t="shared" si="18"/>
        <v>653.04047347771632</v>
      </c>
      <c r="N42" s="161">
        <v>0</v>
      </c>
      <c r="O42" s="165">
        <f t="shared" si="19"/>
        <v>0</v>
      </c>
      <c r="P42" s="106"/>
      <c r="Q42" s="161">
        <f t="shared" si="8"/>
        <v>0</v>
      </c>
      <c r="R42" s="164">
        <f t="shared" si="9"/>
        <v>0</v>
      </c>
      <c r="S42" s="164">
        <f t="shared" si="10"/>
        <v>0</v>
      </c>
      <c r="T42" s="164">
        <f t="shared" si="11"/>
        <v>0</v>
      </c>
      <c r="U42" s="67">
        <f t="shared" si="12"/>
        <v>2.8149400983705211</v>
      </c>
      <c r="V42" s="147">
        <f t="shared" si="13"/>
        <v>0</v>
      </c>
      <c r="W42" s="164">
        <f t="shared" si="14"/>
        <v>0</v>
      </c>
      <c r="X42" s="164">
        <f t="shared" si="15"/>
        <v>0</v>
      </c>
      <c r="Y42" s="164">
        <f t="shared" si="16"/>
        <v>0</v>
      </c>
      <c r="Z42" s="2"/>
    </row>
    <row r="43" spans="1:26" x14ac:dyDescent="0.2">
      <c r="A43" s="161">
        <v>0.56779999999999997</v>
      </c>
      <c r="B43" s="7">
        <f t="shared" si="20"/>
        <v>0.59555000000000002</v>
      </c>
      <c r="C43" s="7">
        <f t="shared" si="1"/>
        <v>0.81654524582505783</v>
      </c>
      <c r="D43" s="162">
        <f t="shared" si="2"/>
        <v>0.74927331398181141</v>
      </c>
      <c r="E43" s="163">
        <f t="shared" si="17"/>
        <v>0</v>
      </c>
      <c r="F43" s="161">
        <f t="shared" si="3"/>
        <v>0</v>
      </c>
      <c r="G43" s="161">
        <v>0</v>
      </c>
      <c r="H43" s="167">
        <f t="shared" si="4"/>
        <v>567.79999999999995</v>
      </c>
      <c r="I43" s="161">
        <f t="shared" si="0"/>
        <v>0</v>
      </c>
      <c r="J43" s="164">
        <f t="shared" si="5"/>
        <v>0</v>
      </c>
      <c r="K43" s="164">
        <f t="shared" si="6"/>
        <v>0</v>
      </c>
      <c r="L43" s="164">
        <f t="shared" si="7"/>
        <v>0</v>
      </c>
      <c r="M43" s="185">
        <f t="shared" si="18"/>
        <v>594.90313497240879</v>
      </c>
      <c r="N43" s="161">
        <v>0</v>
      </c>
      <c r="O43" s="165">
        <f t="shared" si="19"/>
        <v>0</v>
      </c>
      <c r="P43" s="106"/>
      <c r="Q43" s="161">
        <f t="shared" si="8"/>
        <v>0</v>
      </c>
      <c r="R43" s="164">
        <f t="shared" si="9"/>
        <v>0</v>
      </c>
      <c r="S43" s="164">
        <f t="shared" si="10"/>
        <v>0</v>
      </c>
      <c r="T43" s="164">
        <f t="shared" si="11"/>
        <v>0</v>
      </c>
      <c r="U43" s="67">
        <f t="shared" si="12"/>
        <v>2.7744462575409181</v>
      </c>
      <c r="V43" s="147">
        <f t="shared" si="13"/>
        <v>0</v>
      </c>
      <c r="W43" s="164">
        <f t="shared" si="14"/>
        <v>0</v>
      </c>
      <c r="X43" s="164">
        <f t="shared" si="15"/>
        <v>0</v>
      </c>
      <c r="Y43" s="164">
        <f t="shared" si="16"/>
        <v>0</v>
      </c>
      <c r="Z43" s="2"/>
    </row>
    <row r="44" spans="1:26" x14ac:dyDescent="0.2">
      <c r="A44" s="161">
        <v>0.51719999999999999</v>
      </c>
      <c r="B44" s="7">
        <f t="shared" si="20"/>
        <v>0.54249999999999998</v>
      </c>
      <c r="C44" s="7">
        <f t="shared" si="1"/>
        <v>0.95120581973919505</v>
      </c>
      <c r="D44" s="162">
        <f t="shared" si="2"/>
        <v>0.88387553278212638</v>
      </c>
      <c r="E44" s="163">
        <f t="shared" si="17"/>
        <v>0</v>
      </c>
      <c r="F44" s="161">
        <f t="shared" si="3"/>
        <v>0</v>
      </c>
      <c r="G44" s="161">
        <v>0</v>
      </c>
      <c r="H44" s="167">
        <f t="shared" si="4"/>
        <v>517.20000000000005</v>
      </c>
      <c r="I44" s="161">
        <f t="shared" si="0"/>
        <v>0</v>
      </c>
      <c r="J44" s="164">
        <f t="shared" si="5"/>
        <v>0</v>
      </c>
      <c r="K44" s="164">
        <f t="shared" si="6"/>
        <v>0</v>
      </c>
      <c r="L44" s="164">
        <f t="shared" si="7"/>
        <v>0</v>
      </c>
      <c r="M44" s="185">
        <f t="shared" si="18"/>
        <v>541.90973418088743</v>
      </c>
      <c r="N44" s="161">
        <v>0</v>
      </c>
      <c r="O44" s="165">
        <f t="shared" si="19"/>
        <v>0</v>
      </c>
      <c r="P44" s="106"/>
      <c r="Q44" s="161">
        <f t="shared" si="8"/>
        <v>0</v>
      </c>
      <c r="R44" s="164">
        <f t="shared" si="9"/>
        <v>0</v>
      </c>
      <c r="S44" s="164">
        <f t="shared" si="10"/>
        <v>0</v>
      </c>
      <c r="T44" s="164">
        <f t="shared" si="11"/>
        <v>0</v>
      </c>
      <c r="U44" s="67">
        <f t="shared" si="12"/>
        <v>2.7339269521990972</v>
      </c>
      <c r="V44" s="147">
        <f t="shared" si="13"/>
        <v>0</v>
      </c>
      <c r="W44" s="164">
        <f t="shared" si="14"/>
        <v>0</v>
      </c>
      <c r="X44" s="164">
        <f t="shared" si="15"/>
        <v>0</v>
      </c>
      <c r="Y44" s="164">
        <f t="shared" si="16"/>
        <v>0</v>
      </c>
      <c r="Z44" s="2"/>
    </row>
    <row r="45" spans="1:26" x14ac:dyDescent="0.2">
      <c r="A45" s="161">
        <v>0.47110000000000002</v>
      </c>
      <c r="B45" s="7">
        <f t="shared" si="20"/>
        <v>0.49414999999999998</v>
      </c>
      <c r="C45" s="7">
        <f t="shared" si="1"/>
        <v>1.0858947628815283</v>
      </c>
      <c r="D45" s="162">
        <f t="shared" si="2"/>
        <v>1.0185502913103617</v>
      </c>
      <c r="E45" s="163">
        <f t="shared" si="17"/>
        <v>0</v>
      </c>
      <c r="F45" s="161">
        <f t="shared" si="3"/>
        <v>0</v>
      </c>
      <c r="G45" s="161">
        <v>0</v>
      </c>
      <c r="H45" s="167">
        <f t="shared" si="4"/>
        <v>471.1</v>
      </c>
      <c r="I45" s="161">
        <f t="shared" si="0"/>
        <v>0</v>
      </c>
      <c r="J45" s="164">
        <f t="shared" si="5"/>
        <v>0</v>
      </c>
      <c r="K45" s="164">
        <f t="shared" si="6"/>
        <v>0</v>
      </c>
      <c r="L45" s="164">
        <f t="shared" si="7"/>
        <v>0</v>
      </c>
      <c r="M45" s="185">
        <f t="shared" si="18"/>
        <v>493.61211492425906</v>
      </c>
      <c r="N45" s="161">
        <v>0</v>
      </c>
      <c r="O45" s="165">
        <f t="shared" si="19"/>
        <v>0</v>
      </c>
      <c r="P45" s="106"/>
      <c r="Q45" s="161">
        <f t="shared" si="8"/>
        <v>0</v>
      </c>
      <c r="R45" s="164">
        <f t="shared" si="9"/>
        <v>0</v>
      </c>
      <c r="S45" s="164">
        <f t="shared" si="10"/>
        <v>0</v>
      </c>
      <c r="T45" s="164">
        <f t="shared" si="11"/>
        <v>0</v>
      </c>
      <c r="U45" s="67">
        <f t="shared" si="12"/>
        <v>2.6933858102232944</v>
      </c>
      <c r="V45" s="147">
        <f t="shared" si="13"/>
        <v>0</v>
      </c>
      <c r="W45" s="164">
        <f t="shared" si="14"/>
        <v>0</v>
      </c>
      <c r="X45" s="164">
        <f t="shared" si="15"/>
        <v>0</v>
      </c>
      <c r="Y45" s="164">
        <f t="shared" si="16"/>
        <v>0</v>
      </c>
      <c r="Z45" s="2"/>
    </row>
    <row r="46" spans="1:26" x14ac:dyDescent="0.2">
      <c r="A46" s="161">
        <v>0.42919999999999997</v>
      </c>
      <c r="B46" s="7">
        <f t="shared" si="20"/>
        <v>0.45014999999999999</v>
      </c>
      <c r="C46" s="7">
        <f t="shared" si="1"/>
        <v>1.2202780187929276</v>
      </c>
      <c r="D46" s="162">
        <f t="shared" si="2"/>
        <v>1.153086390837228</v>
      </c>
      <c r="E46" s="163">
        <f t="shared" si="17"/>
        <v>0</v>
      </c>
      <c r="F46" s="161">
        <f t="shared" si="3"/>
        <v>0</v>
      </c>
      <c r="G46" s="161">
        <v>0</v>
      </c>
      <c r="H46" s="167">
        <f t="shared" si="4"/>
        <v>429.2</v>
      </c>
      <c r="I46" s="161">
        <f t="shared" si="0"/>
        <v>0</v>
      </c>
      <c r="J46" s="164">
        <f t="shared" si="5"/>
        <v>0</v>
      </c>
      <c r="K46" s="164">
        <f t="shared" si="6"/>
        <v>0</v>
      </c>
      <c r="L46" s="164">
        <f t="shared" si="7"/>
        <v>0</v>
      </c>
      <c r="M46" s="185">
        <f t="shared" si="18"/>
        <v>449.66222878956603</v>
      </c>
      <c r="N46" s="161">
        <v>0</v>
      </c>
      <c r="O46" s="165">
        <f t="shared" si="19"/>
        <v>0</v>
      </c>
      <c r="P46" s="106"/>
      <c r="Q46" s="161">
        <f t="shared" si="8"/>
        <v>0</v>
      </c>
      <c r="R46" s="164">
        <f t="shared" si="9"/>
        <v>0</v>
      </c>
      <c r="S46" s="164">
        <f t="shared" si="10"/>
        <v>0</v>
      </c>
      <c r="T46" s="164">
        <f t="shared" si="11"/>
        <v>0</v>
      </c>
      <c r="U46" s="67">
        <f t="shared" si="12"/>
        <v>2.6528864087660735</v>
      </c>
      <c r="V46" s="147">
        <f t="shared" si="13"/>
        <v>0</v>
      </c>
      <c r="W46" s="164">
        <f t="shared" si="14"/>
        <v>0</v>
      </c>
      <c r="X46" s="164">
        <f t="shared" si="15"/>
        <v>0</v>
      </c>
      <c r="Y46" s="164">
        <f t="shared" si="16"/>
        <v>0</v>
      </c>
      <c r="Z46" s="2"/>
    </row>
    <row r="47" spans="1:26" x14ac:dyDescent="0.2">
      <c r="A47" s="161">
        <v>0.39100000000000001</v>
      </c>
      <c r="B47" s="7">
        <f t="shared" si="20"/>
        <v>0.41010000000000002</v>
      </c>
      <c r="C47" s="7">
        <f t="shared" si="1"/>
        <v>1.3547594873547346</v>
      </c>
      <c r="D47" s="162">
        <f t="shared" si="2"/>
        <v>1.2875187530738312</v>
      </c>
      <c r="E47" s="163">
        <f t="shared" si="17"/>
        <v>0</v>
      </c>
      <c r="F47" s="161">
        <f t="shared" si="3"/>
        <v>0</v>
      </c>
      <c r="G47" s="161">
        <v>0</v>
      </c>
      <c r="H47" s="167">
        <f t="shared" si="4"/>
        <v>391</v>
      </c>
      <c r="I47" s="161">
        <f t="shared" si="0"/>
        <v>0</v>
      </c>
      <c r="J47" s="164">
        <f t="shared" si="5"/>
        <v>0</v>
      </c>
      <c r="K47" s="164">
        <f t="shared" si="6"/>
        <v>0</v>
      </c>
      <c r="L47" s="164">
        <f t="shared" si="7"/>
        <v>0</v>
      </c>
      <c r="M47" s="185">
        <f t="shared" si="18"/>
        <v>409.65497677924037</v>
      </c>
      <c r="N47" s="161">
        <v>0</v>
      </c>
      <c r="O47" s="165">
        <f t="shared" si="19"/>
        <v>0</v>
      </c>
      <c r="P47" s="106"/>
      <c r="Q47" s="161">
        <f t="shared" si="8"/>
        <v>0</v>
      </c>
      <c r="R47" s="164">
        <f t="shared" si="9"/>
        <v>0</v>
      </c>
      <c r="S47" s="164">
        <f t="shared" si="10"/>
        <v>0</v>
      </c>
      <c r="T47" s="164">
        <f t="shared" si="11"/>
        <v>0</v>
      </c>
      <c r="U47" s="67">
        <f t="shared" si="12"/>
        <v>2.6124182353448897</v>
      </c>
      <c r="V47" s="147">
        <f t="shared" si="13"/>
        <v>0</v>
      </c>
      <c r="W47" s="164">
        <f t="shared" si="14"/>
        <v>0</v>
      </c>
      <c r="X47" s="164">
        <f t="shared" si="15"/>
        <v>0</v>
      </c>
      <c r="Y47" s="164">
        <f t="shared" si="16"/>
        <v>0</v>
      </c>
      <c r="Z47" s="2"/>
    </row>
    <row r="48" spans="1:26" x14ac:dyDescent="0.2">
      <c r="A48" s="161">
        <v>0.35610000000000003</v>
      </c>
      <c r="B48" s="7">
        <f t="shared" si="20"/>
        <v>0.37355000000000005</v>
      </c>
      <c r="C48" s="7">
        <f t="shared" si="1"/>
        <v>1.4896456591863865</v>
      </c>
      <c r="D48" s="162">
        <f t="shared" si="2"/>
        <v>1.4222025732705605</v>
      </c>
      <c r="E48" s="163">
        <f t="shared" si="17"/>
        <v>2.2997792211947633E-2</v>
      </c>
      <c r="F48" s="161">
        <f t="shared" si="3"/>
        <v>2.2997792211947633E-2</v>
      </c>
      <c r="G48" s="161">
        <v>2.3E-2</v>
      </c>
      <c r="H48" s="167">
        <f t="shared" si="4"/>
        <v>356.1</v>
      </c>
      <c r="I48" s="161">
        <f t="shared" si="0"/>
        <v>3.2707519263373577E-2</v>
      </c>
      <c r="J48" s="164">
        <f t="shared" si="5"/>
        <v>3.3937958905813824E-2</v>
      </c>
      <c r="K48" s="164">
        <f t="shared" si="6"/>
        <v>-4.1227358171244427E-2</v>
      </c>
      <c r="L48" s="164">
        <f t="shared" si="7"/>
        <v>5.0082418524259105E-2</v>
      </c>
      <c r="M48" s="185">
        <f t="shared" si="18"/>
        <v>373.14219809611461</v>
      </c>
      <c r="N48" s="161">
        <v>0.17049777526973348</v>
      </c>
      <c r="O48" s="165">
        <f t="shared" si="19"/>
        <v>2.2940905960425424E-2</v>
      </c>
      <c r="P48" s="106"/>
      <c r="Q48" s="161">
        <f t="shared" si="8"/>
        <v>8.5908252807730392</v>
      </c>
      <c r="R48" s="164">
        <f t="shared" si="9"/>
        <v>876.7279993440925</v>
      </c>
      <c r="S48" s="164">
        <f t="shared" si="10"/>
        <v>171180.48079656661</v>
      </c>
      <c r="T48" s="164">
        <f t="shared" si="11"/>
        <v>33422859.801062599</v>
      </c>
      <c r="U48" s="67">
        <f t="shared" si="12"/>
        <v>2.5718743655350602</v>
      </c>
      <c r="V48" s="147">
        <f t="shared" si="13"/>
        <v>5.9147432253809966E-2</v>
      </c>
      <c r="W48" s="164">
        <f t="shared" si="14"/>
        <v>3.0754258763111427E-3</v>
      </c>
      <c r="X48" s="164">
        <f t="shared" si="15"/>
        <v>1.1246433596772399E-3</v>
      </c>
      <c r="Y48" s="164">
        <f t="shared" si="16"/>
        <v>4.1126749183212845E-4</v>
      </c>
      <c r="Z48" s="2"/>
    </row>
    <row r="49" spans="1:26" x14ac:dyDescent="0.2">
      <c r="A49" s="161">
        <v>0.32439999999999997</v>
      </c>
      <c r="B49" s="7">
        <f t="shared" si="20"/>
        <v>0.34025</v>
      </c>
      <c r="C49" s="7">
        <f t="shared" si="1"/>
        <v>1.6241542753321765</v>
      </c>
      <c r="D49" s="162">
        <f>(C48+C49)/2</f>
        <v>1.5568999672592816</v>
      </c>
      <c r="E49" s="163">
        <f t="shared" si="17"/>
        <v>0.41296035580584234</v>
      </c>
      <c r="F49" s="161">
        <f t="shared" si="3"/>
        <v>0.3899625635938947</v>
      </c>
      <c r="G49" s="161">
        <v>0.39</v>
      </c>
      <c r="H49" s="167">
        <f t="shared" si="4"/>
        <v>324.39999999999998</v>
      </c>
      <c r="I49" s="161">
        <f t="shared" si="0"/>
        <v>0.60713270249168017</v>
      </c>
      <c r="J49" s="164">
        <f t="shared" si="5"/>
        <v>0.45492699222654059</v>
      </c>
      <c r="K49" s="164">
        <f t="shared" si="6"/>
        <v>-0.4913614719147909</v>
      </c>
      <c r="L49" s="164">
        <f t="shared" si="7"/>
        <v>0.530713939176512</v>
      </c>
      <c r="M49" s="185">
        <f t="shared" si="18"/>
        <v>339.88062610275392</v>
      </c>
      <c r="N49" s="161">
        <v>2.8991641931043697</v>
      </c>
      <c r="O49" s="165">
        <f t="shared" si="19"/>
        <v>0.39008985901792392</v>
      </c>
      <c r="P49" s="106"/>
      <c r="Q49" s="161">
        <f t="shared" si="8"/>
        <v>132.68476226282266</v>
      </c>
      <c r="R49" s="164">
        <f t="shared" si="9"/>
        <v>10227.765860429614</v>
      </c>
      <c r="S49" s="164">
        <f t="shared" si="10"/>
        <v>1656378.9690991491</v>
      </c>
      <c r="T49" s="164">
        <f t="shared" si="11"/>
        <v>268249325.09343895</v>
      </c>
      <c r="U49" s="67">
        <f t="shared" si="12"/>
        <v>2.5313264096066859</v>
      </c>
      <c r="V49" s="147">
        <f t="shared" si="13"/>
        <v>0.98712253598315236</v>
      </c>
      <c r="W49" s="164">
        <f t="shared" si="14"/>
        <v>4.1225055626024291E-2</v>
      </c>
      <c r="X49" s="164">
        <f t="shared" si="15"/>
        <v>1.340387648160392E-2</v>
      </c>
      <c r="Y49" s="164">
        <f t="shared" si="16"/>
        <v>4.3581240099207427E-3</v>
      </c>
      <c r="Z49" s="2"/>
    </row>
    <row r="50" spans="1:26" x14ac:dyDescent="0.2">
      <c r="A50" s="161">
        <v>0.29549999999999998</v>
      </c>
      <c r="B50" s="7">
        <f t="shared" si="20"/>
        <v>0.30994999999999995</v>
      </c>
      <c r="C50" s="7">
        <f t="shared" si="1"/>
        <v>1.7587699644845547</v>
      </c>
      <c r="D50" s="162">
        <f>(C49+C50)/2</f>
        <v>1.6914621199083655</v>
      </c>
      <c r="E50" s="163">
        <f t="shared" si="17"/>
        <v>2.0428038908264794</v>
      </c>
      <c r="F50" s="161">
        <f t="shared" si="3"/>
        <v>1.6298435350206368</v>
      </c>
      <c r="G50" s="161">
        <v>1.63</v>
      </c>
      <c r="H50" s="167">
        <f t="shared" si="4"/>
        <v>295.5</v>
      </c>
      <c r="I50" s="161">
        <f t="shared" si="0"/>
        <v>2.7568186008649507</v>
      </c>
      <c r="J50" s="164">
        <f t="shared" si="5"/>
        <v>1.4571132385911481</v>
      </c>
      <c r="K50" s="164">
        <f t="shared" si="6"/>
        <v>-1.3777391480054395</v>
      </c>
      <c r="L50" s="164">
        <f t="shared" si="7"/>
        <v>1.3026888437181796</v>
      </c>
      <c r="M50" s="185">
        <f t="shared" si="18"/>
        <v>309.61298422385323</v>
      </c>
      <c r="N50" s="161">
        <v>12.10738172707147</v>
      </c>
      <c r="O50" s="165">
        <f t="shared" si="19"/>
        <v>1.6290787676748433</v>
      </c>
      <c r="P50" s="106"/>
      <c r="Q50" s="161">
        <f t="shared" si="8"/>
        <v>505.1700036796463</v>
      </c>
      <c r="R50" s="164">
        <f t="shared" si="9"/>
        <v>28247.672287428355</v>
      </c>
      <c r="S50" s="164">
        <f t="shared" si="10"/>
        <v>3718784.7571715168</v>
      </c>
      <c r="T50" s="164">
        <f t="shared" si="11"/>
        <v>489575209.22267216</v>
      </c>
      <c r="U50" s="67">
        <f t="shared" si="12"/>
        <v>2.4908191653781961</v>
      </c>
      <c r="V50" s="147">
        <f t="shared" si="13"/>
        <v>4.0596455135971512</v>
      </c>
      <c r="W50" s="164">
        <f t="shared" si="14"/>
        <v>0.13204222950223096</v>
      </c>
      <c r="X50" s="164">
        <f t="shared" si="15"/>
        <v>3.7583421613767883E-2</v>
      </c>
      <c r="Y50" s="164">
        <f t="shared" si="16"/>
        <v>1.0697438126598497E-2</v>
      </c>
      <c r="Z50" s="2"/>
    </row>
    <row r="51" spans="1:26" x14ac:dyDescent="0.2">
      <c r="A51" s="161">
        <v>0.26919999999999999</v>
      </c>
      <c r="B51" s="7">
        <f t="shared" si="20"/>
        <v>0.28234999999999999</v>
      </c>
      <c r="C51" s="7">
        <f t="shared" si="1"/>
        <v>1.8932496849391323</v>
      </c>
      <c r="D51" s="162">
        <f t="shared" ref="D51:D114" si="21">(C50+C51)/2</f>
        <v>1.8260098247118435</v>
      </c>
      <c r="E51" s="163">
        <f t="shared" si="17"/>
        <v>5.7524477650145549</v>
      </c>
      <c r="F51" s="161">
        <f t="shared" si="3"/>
        <v>3.7096438741880751</v>
      </c>
      <c r="G51" s="161">
        <v>3.71</v>
      </c>
      <c r="H51" s="167">
        <f t="shared" si="4"/>
        <v>269.2</v>
      </c>
      <c r="I51" s="161">
        <f t="shared" si="0"/>
        <v>6.7738461604495308</v>
      </c>
      <c r="J51" s="164">
        <f t="shared" si="5"/>
        <v>2.4397829554951409</v>
      </c>
      <c r="K51" s="164">
        <f t="shared" si="6"/>
        <v>-1.9786121872311258</v>
      </c>
      <c r="L51" s="164">
        <f t="shared" si="7"/>
        <v>1.6046124835170141</v>
      </c>
      <c r="M51" s="185">
        <f t="shared" si="18"/>
        <v>282.04361364866958</v>
      </c>
      <c r="N51" s="161">
        <v>27.585154561955385</v>
      </c>
      <c r="O51" s="165">
        <f t="shared" si="19"/>
        <v>3.7116521650119014</v>
      </c>
      <c r="P51" s="106"/>
      <c r="Q51" s="161">
        <f t="shared" si="8"/>
        <v>1047.4179478770029</v>
      </c>
      <c r="R51" s="164">
        <f t="shared" si="9"/>
        <v>40161.515625380373</v>
      </c>
      <c r="S51" s="164">
        <f t="shared" si="10"/>
        <v>4178775.4180093706</v>
      </c>
      <c r="T51" s="164">
        <f t="shared" si="11"/>
        <v>434798431.34017694</v>
      </c>
      <c r="U51" s="67">
        <f t="shared" si="12"/>
        <v>2.4503162703846066</v>
      </c>
      <c r="V51" s="147">
        <f t="shared" si="13"/>
        <v>9.0898007422556262</v>
      </c>
      <c r="W51" s="164">
        <f t="shared" si="14"/>
        <v>0.22109083385763875</v>
      </c>
      <c r="X51" s="164">
        <f t="shared" si="15"/>
        <v>5.3974670132951361E-2</v>
      </c>
      <c r="Y51" s="164">
        <f t="shared" si="16"/>
        <v>1.3176778815881507E-2</v>
      </c>
      <c r="Z51" s="2"/>
    </row>
    <row r="52" spans="1:26" x14ac:dyDescent="0.2">
      <c r="A52" s="161">
        <v>0.2452</v>
      </c>
      <c r="B52" s="7">
        <f t="shared" si="20"/>
        <v>0.25719999999999998</v>
      </c>
      <c r="C52" s="7">
        <f t="shared" si="1"/>
        <v>2.0279691158586681</v>
      </c>
      <c r="D52" s="162">
        <f t="shared" si="21"/>
        <v>1.9606094003989001</v>
      </c>
      <c r="E52" s="163">
        <f t="shared" si="17"/>
        <v>12.07184110325408</v>
      </c>
      <c r="F52" s="161">
        <f t="shared" si="3"/>
        <v>6.3193933382395242</v>
      </c>
      <c r="G52" s="161">
        <v>6.32</v>
      </c>
      <c r="H52" s="167">
        <f t="shared" si="4"/>
        <v>245.2</v>
      </c>
      <c r="I52" s="161">
        <f t="shared" si="0"/>
        <v>12.389861983770597</v>
      </c>
      <c r="J52" s="164">
        <f t="shared" si="5"/>
        <v>2.8910517909018325</v>
      </c>
      <c r="K52" s="164">
        <f t="shared" si="6"/>
        <v>-1.9554472892432184</v>
      </c>
      <c r="L52" s="164">
        <f t="shared" si="7"/>
        <v>1.3226238675633917</v>
      </c>
      <c r="M52" s="185">
        <f t="shared" si="18"/>
        <v>256.91990969950149</v>
      </c>
      <c r="N52" s="161">
        <v>46.907809030264687</v>
      </c>
      <c r="O52" s="165">
        <f t="shared" si="19"/>
        <v>6.311564089739333</v>
      </c>
      <c r="P52" s="106"/>
      <c r="Q52" s="161">
        <f t="shared" si="8"/>
        <v>1625.3479665952057</v>
      </c>
      <c r="R52" s="164">
        <f t="shared" si="9"/>
        <v>39338.798692190605</v>
      </c>
      <c r="S52" s="164">
        <f t="shared" si="10"/>
        <v>3103801.5543520232</v>
      </c>
      <c r="T52" s="164">
        <f t="shared" si="11"/>
        <v>244887602.2925036</v>
      </c>
      <c r="U52" s="67">
        <f t="shared" si="12"/>
        <v>2.4097977606991581</v>
      </c>
      <c r="V52" s="147">
        <f t="shared" si="13"/>
        <v>15.228459915466782</v>
      </c>
      <c r="W52" s="164">
        <f t="shared" si="14"/>
        <v>0.26198439075757324</v>
      </c>
      <c r="X52" s="164">
        <f t="shared" si="15"/>
        <v>5.3342753613064522E-2</v>
      </c>
      <c r="Y52" s="164">
        <f t="shared" si="16"/>
        <v>1.0861140829024197E-2</v>
      </c>
      <c r="Z52" s="2"/>
    </row>
    <row r="53" spans="1:26" x14ac:dyDescent="0.2">
      <c r="A53" s="161">
        <v>0.22340000000000002</v>
      </c>
      <c r="B53" s="7">
        <f t="shared" si="20"/>
        <v>0.23430000000000001</v>
      </c>
      <c r="C53" s="7">
        <f t="shared" si="1"/>
        <v>2.1622989090661346</v>
      </c>
      <c r="D53" s="162">
        <f t="shared" si="21"/>
        <v>2.0951340124624016</v>
      </c>
      <c r="E53" s="163">
        <f t="shared" si="17"/>
        <v>21.050979106005808</v>
      </c>
      <c r="F53" s="161">
        <f t="shared" si="3"/>
        <v>8.9791380027517285</v>
      </c>
      <c r="G53" s="161">
        <v>8.98</v>
      </c>
      <c r="H53" s="167">
        <f t="shared" si="4"/>
        <v>223.4</v>
      </c>
      <c r="I53" s="161">
        <f t="shared" si="0"/>
        <v>18.812497432158864</v>
      </c>
      <c r="J53" s="164">
        <f t="shared" si="5"/>
        <v>2.636332306664019</v>
      </c>
      <c r="K53" s="164">
        <f t="shared" si="6"/>
        <v>-1.4285087481720624</v>
      </c>
      <c r="L53" s="164">
        <f t="shared" si="7"/>
        <v>0.77404401503022546</v>
      </c>
      <c r="M53" s="185">
        <f t="shared" si="18"/>
        <v>234.04632020179247</v>
      </c>
      <c r="N53" s="161">
        <v>66.843979941842392</v>
      </c>
      <c r="O53" s="165">
        <f t="shared" si="19"/>
        <v>8.9940262002854858</v>
      </c>
      <c r="P53" s="106"/>
      <c r="Q53" s="161">
        <f t="shared" si="8"/>
        <v>2103.8120340447299</v>
      </c>
      <c r="R53" s="164">
        <f t="shared" si="9"/>
        <v>28157.818485730018</v>
      </c>
      <c r="S53" s="164">
        <f t="shared" si="10"/>
        <v>1576816.6034845246</v>
      </c>
      <c r="T53" s="164">
        <f t="shared" si="11"/>
        <v>88300540.835026696</v>
      </c>
      <c r="U53" s="67">
        <f t="shared" si="12"/>
        <v>2.3693018173129836</v>
      </c>
      <c r="V53" s="147">
        <f t="shared" si="13"/>
        <v>21.274287987823744</v>
      </c>
      <c r="W53" s="164">
        <f t="shared" si="14"/>
        <v>0.23890195096796729</v>
      </c>
      <c r="X53" s="164">
        <f t="shared" si="15"/>
        <v>3.8968368315026577E-2</v>
      </c>
      <c r="Y53" s="164">
        <f t="shared" si="16"/>
        <v>6.3563052665868616E-3</v>
      </c>
      <c r="Z53" s="2"/>
    </row>
    <row r="54" spans="1:26" x14ac:dyDescent="0.2">
      <c r="A54" s="161">
        <v>0.20349999999999999</v>
      </c>
      <c r="B54" s="7">
        <f t="shared" si="20"/>
        <v>0.21345</v>
      </c>
      <c r="C54" s="7">
        <f t="shared" si="1"/>
        <v>2.29689930039584</v>
      </c>
      <c r="D54" s="162">
        <f t="shared" si="21"/>
        <v>2.2295991047309873</v>
      </c>
      <c r="E54" s="163">
        <f t="shared" si="17"/>
        <v>32.149913608293581</v>
      </c>
      <c r="F54" s="161">
        <f t="shared" si="3"/>
        <v>11.098934502287772</v>
      </c>
      <c r="G54" s="161">
        <v>11.1</v>
      </c>
      <c r="H54" s="167">
        <f t="shared" si="4"/>
        <v>203.5</v>
      </c>
      <c r="I54" s="161">
        <f t="shared" si="0"/>
        <v>24.746174429768683</v>
      </c>
      <c r="J54" s="164">
        <f t="shared" si="5"/>
        <v>1.8420479707045812</v>
      </c>
      <c r="K54" s="164">
        <f t="shared" si="6"/>
        <v>-0.75043098852776113</v>
      </c>
      <c r="L54" s="164">
        <f t="shared" si="7"/>
        <v>0.30571769980960362</v>
      </c>
      <c r="M54" s="185">
        <f t="shared" si="18"/>
        <v>213.21796359594097</v>
      </c>
      <c r="N54" s="161">
        <v>82.458411841469257</v>
      </c>
      <c r="O54" s="165">
        <f t="shared" si="19"/>
        <v>11.094987419680328</v>
      </c>
      <c r="P54" s="106"/>
      <c r="Q54" s="161">
        <f t="shared" si="8"/>
        <v>2369.067569513325</v>
      </c>
      <c r="R54" s="164">
        <f t="shared" si="9"/>
        <v>13712.394977586162</v>
      </c>
      <c r="S54" s="164">
        <f t="shared" si="10"/>
        <v>481980.34396511893</v>
      </c>
      <c r="T54" s="164">
        <f t="shared" si="11"/>
        <v>16941245.664849408</v>
      </c>
      <c r="U54" s="67">
        <f t="shared" si="12"/>
        <v>2.3288237911704144</v>
      </c>
      <c r="V54" s="147">
        <f t="shared" si="13"/>
        <v>25.847462725569926</v>
      </c>
      <c r="W54" s="164">
        <f t="shared" si="14"/>
        <v>0.16692465242925636</v>
      </c>
      <c r="X54" s="164">
        <f t="shared" si="15"/>
        <v>2.0471048002596574E-2</v>
      </c>
      <c r="Y54" s="164">
        <f t="shared" si="16"/>
        <v>2.5104968033539251E-3</v>
      </c>
      <c r="Z54" s="2"/>
    </row>
    <row r="55" spans="1:26" x14ac:dyDescent="0.2">
      <c r="A55" s="161">
        <v>0.18540000000000001</v>
      </c>
      <c r="B55" s="7">
        <f t="shared" si="20"/>
        <v>0.19445000000000001</v>
      </c>
      <c r="C55" s="7">
        <f t="shared" si="1"/>
        <v>2.4312868509239185</v>
      </c>
      <c r="D55" s="162">
        <f t="shared" si="21"/>
        <v>2.3640930756598793</v>
      </c>
      <c r="E55" s="163">
        <f t="shared" si="17"/>
        <v>44.44873292163949</v>
      </c>
      <c r="F55" s="161">
        <f t="shared" si="3"/>
        <v>12.298819313345909</v>
      </c>
      <c r="G55" s="161">
        <v>12.3</v>
      </c>
      <c r="H55" s="167">
        <f t="shared" si="4"/>
        <v>185.4</v>
      </c>
      <c r="I55" s="161">
        <f t="shared" si="0"/>
        <v>29.075553577473055</v>
      </c>
      <c r="J55" s="164">
        <f t="shared" si="5"/>
        <v>0.91591725209488717</v>
      </c>
      <c r="K55" s="164">
        <f t="shared" si="6"/>
        <v>-0.24994971651568093</v>
      </c>
      <c r="L55" s="164">
        <f t="shared" si="7"/>
        <v>6.8210158334038012E-2</v>
      </c>
      <c r="M55" s="185">
        <f t="shared" si="18"/>
        <v>194.23928541878445</v>
      </c>
      <c r="N55" s="161">
        <v>91.517549542479642</v>
      </c>
      <c r="O55" s="165">
        <f t="shared" si="19"/>
        <v>12.313917260569088</v>
      </c>
      <c r="P55" s="106"/>
      <c r="Q55" s="161">
        <f t="shared" si="8"/>
        <v>2391.5054154801123</v>
      </c>
      <c r="R55" s="164">
        <f t="shared" si="9"/>
        <v>3207.509269267417</v>
      </c>
      <c r="S55" s="164">
        <f t="shared" si="10"/>
        <v>51798.856154524503</v>
      </c>
      <c r="T55" s="164">
        <f t="shared" si="11"/>
        <v>836512.46923128481</v>
      </c>
      <c r="U55" s="67">
        <f t="shared" si="12"/>
        <v>2.2883370716848583</v>
      </c>
      <c r="V55" s="147">
        <f t="shared" si="13"/>
        <v>28.143844172683156</v>
      </c>
      <c r="W55" s="164">
        <f t="shared" si="14"/>
        <v>8.2999558855907304E-2</v>
      </c>
      <c r="X55" s="164">
        <f t="shared" si="15"/>
        <v>6.8183919950670704E-3</v>
      </c>
      <c r="Y55" s="164">
        <f t="shared" si="16"/>
        <v>5.6012911441017668E-4</v>
      </c>
      <c r="Z55" s="2"/>
    </row>
    <row r="56" spans="1:26" x14ac:dyDescent="0.2">
      <c r="A56" s="161">
        <v>0.16889999999999999</v>
      </c>
      <c r="B56" s="7">
        <f t="shared" si="20"/>
        <v>0.17715</v>
      </c>
      <c r="C56" s="7">
        <f t="shared" si="1"/>
        <v>2.5657587667480639</v>
      </c>
      <c r="D56" s="162">
        <f t="shared" si="21"/>
        <v>2.4985228088359914</v>
      </c>
      <c r="E56" s="163">
        <f t="shared" si="17"/>
        <v>56.647561834063886</v>
      </c>
      <c r="F56" s="161">
        <f t="shared" si="3"/>
        <v>12.198828912424398</v>
      </c>
      <c r="G56" s="161">
        <v>12.2</v>
      </c>
      <c r="H56" s="167">
        <f t="shared" si="4"/>
        <v>168.9</v>
      </c>
      <c r="I56" s="161">
        <f t="shared" si="0"/>
        <v>30.479052278780308</v>
      </c>
      <c r="J56" s="164">
        <f t="shared" si="5"/>
        <v>0.23388539765020755</v>
      </c>
      <c r="K56" s="164">
        <f t="shared" si="6"/>
        <v>-3.2385126053580231E-2</v>
      </c>
      <c r="L56" s="164">
        <f t="shared" si="7"/>
        <v>4.4842320215083787E-3</v>
      </c>
      <c r="M56" s="185">
        <f t="shared" si="18"/>
        <v>176.95779157753972</v>
      </c>
      <c r="N56" s="161">
        <v>90.716554736807055</v>
      </c>
      <c r="O56" s="165">
        <f t="shared" si="19"/>
        <v>12.206141387935832</v>
      </c>
      <c r="P56" s="106"/>
      <c r="Q56" s="161">
        <f t="shared" si="8"/>
        <v>2161.0225418359823</v>
      </c>
      <c r="R56" s="164">
        <f t="shared" si="9"/>
        <v>16.154114100125472</v>
      </c>
      <c r="S56" s="164">
        <f t="shared" si="10"/>
        <v>-18.589411830937951</v>
      </c>
      <c r="T56" s="164">
        <f t="shared" si="11"/>
        <v>21.391840498237645</v>
      </c>
      <c r="U56" s="67">
        <f t="shared" si="12"/>
        <v>2.2478696896897432</v>
      </c>
      <c r="V56" s="147">
        <f t="shared" si="13"/>
        <v>27.421377761949699</v>
      </c>
      <c r="W56" s="164">
        <f t="shared" si="14"/>
        <v>2.1194474482717898E-2</v>
      </c>
      <c r="X56" s="164">
        <f t="shared" si="15"/>
        <v>8.8343562585767061E-4</v>
      </c>
      <c r="Y56" s="164">
        <f t="shared" si="16"/>
        <v>3.6823678061511957E-5</v>
      </c>
      <c r="Z56" s="2"/>
    </row>
    <row r="57" spans="1:26" x14ac:dyDescent="0.2">
      <c r="A57" s="161">
        <v>0.15380000000000002</v>
      </c>
      <c r="B57" s="7">
        <f t="shared" si="20"/>
        <v>0.16134999999999999</v>
      </c>
      <c r="C57" s="7">
        <f t="shared" si="1"/>
        <v>2.7008725915876228</v>
      </c>
      <c r="D57" s="162">
        <f t="shared" si="21"/>
        <v>2.6333156791678434</v>
      </c>
      <c r="E57" s="163">
        <f t="shared" si="17"/>
        <v>67.646505935430142</v>
      </c>
      <c r="F57" s="161">
        <f t="shared" si="3"/>
        <v>10.998944101366261</v>
      </c>
      <c r="G57" s="161">
        <v>11</v>
      </c>
      <c r="H57" s="167">
        <f t="shared" si="4"/>
        <v>153.80000000000001</v>
      </c>
      <c r="I57" s="161">
        <f t="shared" si="0"/>
        <v>28.96369195641844</v>
      </c>
      <c r="J57" s="164">
        <f t="shared" si="5"/>
        <v>1.4837937918393826E-4</v>
      </c>
      <c r="K57" s="164">
        <f t="shared" si="6"/>
        <v>-5.4498534886486063E-7</v>
      </c>
      <c r="L57" s="164">
        <f t="shared" si="7"/>
        <v>2.0016867041151798E-9</v>
      </c>
      <c r="M57" s="185">
        <f t="shared" si="18"/>
        <v>161.17326080960203</v>
      </c>
      <c r="N57" s="161">
        <v>81.405023611958072</v>
      </c>
      <c r="O57" s="165">
        <f t="shared" si="19"/>
        <v>10.953251374885584</v>
      </c>
      <c r="P57" s="106"/>
      <c r="Q57" s="161">
        <f t="shared" si="8"/>
        <v>1774.6796307554462</v>
      </c>
      <c r="R57" s="164">
        <f t="shared" si="9"/>
        <v>3160.3052930972108</v>
      </c>
      <c r="S57" s="164">
        <f t="shared" si="10"/>
        <v>-53569.557669134992</v>
      </c>
      <c r="T57" s="164">
        <f t="shared" si="11"/>
        <v>908044.39531042101</v>
      </c>
      <c r="U57" s="67">
        <f t="shared" si="12"/>
        <v>2.2072929925182105</v>
      </c>
      <c r="V57" s="147">
        <f t="shared" si="13"/>
        <v>24.277892240045254</v>
      </c>
      <c r="W57" s="164">
        <f t="shared" si="14"/>
        <v>1.3445999611254229E-5</v>
      </c>
      <c r="X57" s="164">
        <f t="shared" si="15"/>
        <v>1.4866685155487389E-8</v>
      </c>
      <c r="Y57" s="164">
        <f t="shared" si="16"/>
        <v>1.6437478350616489E-11</v>
      </c>
      <c r="Z57" s="2"/>
    </row>
    <row r="58" spans="1:26" x14ac:dyDescent="0.2">
      <c r="A58" s="161">
        <v>0.1401</v>
      </c>
      <c r="B58" s="7">
        <f t="shared" si="20"/>
        <v>0.14695000000000003</v>
      </c>
      <c r="C58" s="7">
        <f t="shared" si="1"/>
        <v>2.8354711391186314</v>
      </c>
      <c r="D58" s="162">
        <f t="shared" si="21"/>
        <v>2.7681718653531271</v>
      </c>
      <c r="E58" s="163">
        <f t="shared" si="17"/>
        <v>76.685638178734777</v>
      </c>
      <c r="F58" s="161">
        <f t="shared" si="3"/>
        <v>9.0391322433046355</v>
      </c>
      <c r="G58" s="161">
        <v>9.0399999999999991</v>
      </c>
      <c r="H58" s="167">
        <f t="shared" si="4"/>
        <v>140.1</v>
      </c>
      <c r="I58" s="161">
        <f t="shared" si="0"/>
        <v>25.02187156312219</v>
      </c>
      <c r="J58" s="164">
        <f t="shared" si="5"/>
        <v>0.15555487649303726</v>
      </c>
      <c r="K58" s="164">
        <f t="shared" si="6"/>
        <v>2.0406197021564147E-2</v>
      </c>
      <c r="L58" s="164">
        <f t="shared" si="7"/>
        <v>2.6769516087882493E-3</v>
      </c>
      <c r="M58" s="185">
        <f t="shared" si="18"/>
        <v>146.79025853236993</v>
      </c>
      <c r="N58" s="161">
        <v>67.156239120798972</v>
      </c>
      <c r="O58" s="165">
        <f t="shared" si="19"/>
        <v>9.0360414608857464</v>
      </c>
      <c r="P58" s="106"/>
      <c r="Q58" s="161">
        <f t="shared" si="8"/>
        <v>1328.3004831536164</v>
      </c>
      <c r="R58" s="164">
        <f t="shared" si="9"/>
        <v>8884.2899010591118</v>
      </c>
      <c r="S58" s="164">
        <f t="shared" si="10"/>
        <v>-278529.18738034554</v>
      </c>
      <c r="T58" s="164">
        <f t="shared" si="11"/>
        <v>8732100.0425152015</v>
      </c>
      <c r="U58" s="67">
        <f t="shared" si="12"/>
        <v>2.1666972353755933</v>
      </c>
      <c r="V58" s="147">
        <f t="shared" si="13"/>
        <v>19.585062841762539</v>
      </c>
      <c r="W58" s="164">
        <f t="shared" si="14"/>
        <v>1.4096236420130977E-2</v>
      </c>
      <c r="X58" s="164">
        <f t="shared" si="15"/>
        <v>-5.5666176525889051E-4</v>
      </c>
      <c r="Y58" s="164">
        <f t="shared" si="16"/>
        <v>2.1982627962922954E-5</v>
      </c>
      <c r="Z58" s="2"/>
    </row>
    <row r="59" spans="1:26" x14ac:dyDescent="0.2">
      <c r="A59" s="161">
        <v>0.12770000000000001</v>
      </c>
      <c r="B59" s="7">
        <f t="shared" si="20"/>
        <v>0.13390000000000002</v>
      </c>
      <c r="C59" s="7">
        <f t="shared" si="1"/>
        <v>2.9691695698467258</v>
      </c>
      <c r="D59" s="162">
        <f t="shared" si="21"/>
        <v>2.9023203544826783</v>
      </c>
      <c r="E59" s="163">
        <f t="shared" si="17"/>
        <v>83.474986401305401</v>
      </c>
      <c r="F59" s="161">
        <f t="shared" si="3"/>
        <v>6.7893482225706281</v>
      </c>
      <c r="G59" s="161">
        <v>6.79</v>
      </c>
      <c r="H59" s="167">
        <f t="shared" si="4"/>
        <v>127.7</v>
      </c>
      <c r="I59" s="161">
        <f t="shared" si="0"/>
        <v>19.704863540037529</v>
      </c>
      <c r="J59" s="164">
        <f t="shared" si="5"/>
        <v>0.47797650526608287</v>
      </c>
      <c r="K59" s="164">
        <f t="shared" si="6"/>
        <v>0.12682234591631442</v>
      </c>
      <c r="L59" s="164">
        <f t="shared" si="7"/>
        <v>3.3649995860703712E-2</v>
      </c>
      <c r="M59" s="185">
        <f t="shared" si="18"/>
        <v>133.75638302525979</v>
      </c>
      <c r="N59" s="161">
        <v>50.781061420072184</v>
      </c>
      <c r="O59" s="165">
        <f t="shared" si="19"/>
        <v>6.8327199740023019</v>
      </c>
      <c r="P59" s="106"/>
      <c r="Q59" s="161">
        <f t="shared" si="8"/>
        <v>909.09372700220717</v>
      </c>
      <c r="R59" s="164">
        <f t="shared" si="9"/>
        <v>13384.704113517242</v>
      </c>
      <c r="S59" s="164">
        <f t="shared" si="10"/>
        <v>-594290.95504989533</v>
      </c>
      <c r="T59" s="164">
        <f t="shared" si="11"/>
        <v>26386966.514817283</v>
      </c>
      <c r="U59" s="67">
        <f t="shared" si="12"/>
        <v>2.1263145162745949</v>
      </c>
      <c r="V59" s="147">
        <f t="shared" si="13"/>
        <v>14.436289681695046</v>
      </c>
      <c r="W59" s="164">
        <f t="shared" si="14"/>
        <v>4.3313780791696718E-2</v>
      </c>
      <c r="X59" s="164">
        <f t="shared" si="15"/>
        <v>-3.4595937144706107E-3</v>
      </c>
      <c r="Y59" s="164">
        <f t="shared" si="16"/>
        <v>2.7632749786412047E-4</v>
      </c>
      <c r="Z59" s="2"/>
    </row>
    <row r="60" spans="1:26" x14ac:dyDescent="0.2">
      <c r="A60" s="161">
        <v>0.1163</v>
      </c>
      <c r="B60" s="7">
        <f t="shared" si="20"/>
        <v>0.122</v>
      </c>
      <c r="C60" s="7">
        <f t="shared" si="1"/>
        <v>3.1040769980762311</v>
      </c>
      <c r="D60" s="162">
        <f t="shared" si="21"/>
        <v>3.0366232839614784</v>
      </c>
      <c r="E60" s="163">
        <f t="shared" si="17"/>
        <v>88.174535244616436</v>
      </c>
      <c r="F60" s="161">
        <f t="shared" si="3"/>
        <v>4.6995488433110388</v>
      </c>
      <c r="G60" s="161">
        <v>4.7</v>
      </c>
      <c r="H60" s="167">
        <f t="shared" si="4"/>
        <v>116.3</v>
      </c>
      <c r="I60" s="161">
        <f t="shared" si="0"/>
        <v>14.270759441712533</v>
      </c>
      <c r="J60" s="164">
        <f t="shared" si="5"/>
        <v>0.7505549948735053</v>
      </c>
      <c r="K60" s="164">
        <f t="shared" si="6"/>
        <v>0.29994781001323373</v>
      </c>
      <c r="L60" s="164">
        <f t="shared" si="7"/>
        <v>0.11986954899540417</v>
      </c>
      <c r="M60" s="185">
        <f t="shared" si="18"/>
        <v>121.86677151709567</v>
      </c>
      <c r="N60" s="161">
        <v>34.835360105717378</v>
      </c>
      <c r="O60" s="165">
        <f t="shared" si="19"/>
        <v>4.6871856188066205</v>
      </c>
      <c r="P60" s="106"/>
      <c r="Q60" s="161">
        <f t="shared" si="8"/>
        <v>573.34495888394679</v>
      </c>
      <c r="R60" s="164">
        <f t="shared" si="9"/>
        <v>14896.511982956972</v>
      </c>
      <c r="S60" s="164">
        <f t="shared" si="10"/>
        <v>-838684.85699206346</v>
      </c>
      <c r="T60" s="164">
        <f t="shared" si="11"/>
        <v>47218589.838516936</v>
      </c>
      <c r="U60" s="67">
        <f t="shared" si="12"/>
        <v>2.0858853059959315</v>
      </c>
      <c r="V60" s="147">
        <f t="shared" si="13"/>
        <v>9.802719877072672</v>
      </c>
      <c r="W60" s="164">
        <f t="shared" si="14"/>
        <v>6.8014586829883983E-2</v>
      </c>
      <c r="X60" s="164">
        <f t="shared" si="15"/>
        <v>-8.1822927236795389E-3</v>
      </c>
      <c r="Y60" s="164">
        <f t="shared" si="16"/>
        <v>9.8434640768210822E-4</v>
      </c>
      <c r="Z60" s="2"/>
    </row>
    <row r="61" spans="1:26" x14ac:dyDescent="0.2">
      <c r="A61" s="161">
        <v>0.10590000000000001</v>
      </c>
      <c r="B61" s="7">
        <f t="shared" si="20"/>
        <v>0.1111</v>
      </c>
      <c r="C61" s="7">
        <f t="shared" si="1"/>
        <v>3.2392255055571129</v>
      </c>
      <c r="D61" s="162">
        <f t="shared" si="21"/>
        <v>3.1716512518166722</v>
      </c>
      <c r="E61" s="163">
        <f t="shared" si="17"/>
        <v>91.214243432630383</v>
      </c>
      <c r="F61" s="161">
        <f t="shared" si="3"/>
        <v>3.0397081880139485</v>
      </c>
      <c r="G61" s="161">
        <v>3.04</v>
      </c>
      <c r="H61" s="167">
        <f t="shared" si="4"/>
        <v>105.9</v>
      </c>
      <c r="I61" s="161">
        <f t="shared" si="0"/>
        <v>9.6408942796718282</v>
      </c>
      <c r="J61" s="164">
        <f t="shared" si="5"/>
        <v>0.86894360918102509</v>
      </c>
      <c r="K61" s="164">
        <f t="shared" si="6"/>
        <v>0.46459169649555759</v>
      </c>
      <c r="L61" s="164">
        <f t="shared" si="7"/>
        <v>0.24839982960005147</v>
      </c>
      <c r="M61" s="185">
        <f t="shared" si="18"/>
        <v>110.97824111058888</v>
      </c>
      <c r="N61" s="161">
        <v>22.491614925484452</v>
      </c>
      <c r="O61" s="165">
        <f t="shared" si="19"/>
        <v>3.0263035519809236</v>
      </c>
      <c r="P61" s="106"/>
      <c r="Q61" s="161">
        <f t="shared" si="8"/>
        <v>337.71157968834973</v>
      </c>
      <c r="R61" s="164">
        <f t="shared" si="9"/>
        <v>13727.143872685647</v>
      </c>
      <c r="S61" s="164">
        <f t="shared" si="10"/>
        <v>-922474.41886255459</v>
      </c>
      <c r="T61" s="164">
        <f t="shared" si="11"/>
        <v>61990976.516903222</v>
      </c>
      <c r="U61" s="67">
        <f t="shared" si="12"/>
        <v>2.0452378374179663</v>
      </c>
      <c r="V61" s="147">
        <f t="shared" si="13"/>
        <v>6.2169262008353332</v>
      </c>
      <c r="W61" s="164">
        <f t="shared" si="14"/>
        <v>7.8742851570625258E-2</v>
      </c>
      <c r="X61" s="164">
        <f t="shared" si="15"/>
        <v>-1.2673622312994506E-2</v>
      </c>
      <c r="Y61" s="164">
        <f t="shared" si="16"/>
        <v>2.0398131300638747E-3</v>
      </c>
      <c r="Z61" s="2"/>
    </row>
    <row r="62" spans="1:26" x14ac:dyDescent="0.2">
      <c r="A62" s="161">
        <v>9.6489999999999992E-2</v>
      </c>
      <c r="B62" s="7">
        <f t="shared" si="20"/>
        <v>0.10119500000000001</v>
      </c>
      <c r="C62" s="7">
        <f t="shared" si="1"/>
        <v>3.3734767572175399</v>
      </c>
      <c r="D62" s="162">
        <f t="shared" si="21"/>
        <v>3.3063511313873262</v>
      </c>
      <c r="E62" s="163">
        <f t="shared" si="17"/>
        <v>93.104062010046945</v>
      </c>
      <c r="F62" s="161">
        <f t="shared" si="3"/>
        <v>1.8898185774165666</v>
      </c>
      <c r="G62" s="161">
        <v>1.89</v>
      </c>
      <c r="H62" s="167">
        <f t="shared" si="4"/>
        <v>96.49</v>
      </c>
      <c r="I62" s="161">
        <f t="shared" si="0"/>
        <v>6.2484037915580517</v>
      </c>
      <c r="J62" s="164">
        <f t="shared" si="5"/>
        <v>0.84672603553133829</v>
      </c>
      <c r="K62" s="164">
        <f t="shared" si="6"/>
        <v>0.56676668461198865</v>
      </c>
      <c r="L62" s="164">
        <f t="shared" si="7"/>
        <v>0.37937238410826746</v>
      </c>
      <c r="M62" s="185">
        <f t="shared" si="18"/>
        <v>101.0855627673903</v>
      </c>
      <c r="N62" s="161">
        <v>14.076729669505376</v>
      </c>
      <c r="O62" s="165">
        <f t="shared" si="19"/>
        <v>1.8940595035188117</v>
      </c>
      <c r="P62" s="106"/>
      <c r="Q62" s="161">
        <f t="shared" si="8"/>
        <v>191.24019094166945</v>
      </c>
      <c r="R62" s="164">
        <f t="shared" si="9"/>
        <v>11235.53329309623</v>
      </c>
      <c r="S62" s="164">
        <f t="shared" si="10"/>
        <v>-866324.26644406829</v>
      </c>
      <c r="T62" s="164">
        <f t="shared" si="11"/>
        <v>66798585.794856317</v>
      </c>
      <c r="U62" s="67">
        <f t="shared" si="12"/>
        <v>2.0046891332548737</v>
      </c>
      <c r="V62" s="147">
        <f t="shared" si="13"/>
        <v>3.7884987659701754</v>
      </c>
      <c r="W62" s="164">
        <f t="shared" si="14"/>
        <v>7.6729515969014006E-2</v>
      </c>
      <c r="X62" s="164">
        <f t="shared" si="15"/>
        <v>-1.5460859405241435E-2</v>
      </c>
      <c r="Y62" s="164">
        <f t="shared" si="16"/>
        <v>3.1153353508078206E-3</v>
      </c>
      <c r="Z62" s="2"/>
    </row>
    <row r="63" spans="1:26" x14ac:dyDescent="0.2">
      <c r="A63" s="161">
        <v>8.7900000000000006E-2</v>
      </c>
      <c r="B63" s="7">
        <f t="shared" si="20"/>
        <v>9.2194999999999999E-2</v>
      </c>
      <c r="C63" s="7">
        <f t="shared" si="1"/>
        <v>3.5079930244060451</v>
      </c>
      <c r="D63" s="162">
        <f t="shared" si="21"/>
        <v>3.4407348908117923</v>
      </c>
      <c r="E63" s="163">
        <f t="shared" si="17"/>
        <v>94.303946821105086</v>
      </c>
      <c r="F63" s="161">
        <f t="shared" si="3"/>
        <v>1.1998848110581375</v>
      </c>
      <c r="G63" s="161">
        <v>1.2</v>
      </c>
      <c r="H63" s="167">
        <f t="shared" si="4"/>
        <v>87.9</v>
      </c>
      <c r="I63" s="161">
        <f t="shared" si="0"/>
        <v>4.1284855343628486</v>
      </c>
      <c r="J63" s="164">
        <f t="shared" si="5"/>
        <v>0.77513531173470485</v>
      </c>
      <c r="K63" s="164">
        <f t="shared" si="6"/>
        <v>0.62301213358556284</v>
      </c>
      <c r="L63" s="164">
        <f t="shared" si="7"/>
        <v>0.50074369302850197</v>
      </c>
      <c r="M63" s="185">
        <f t="shared" si="18"/>
        <v>92.094902139043512</v>
      </c>
      <c r="N63" s="161">
        <v>8.919997827301227</v>
      </c>
      <c r="O63" s="165">
        <f t="shared" si="19"/>
        <v>1.2002082197235724</v>
      </c>
      <c r="P63" s="106"/>
      <c r="Q63" s="161">
        <f t="shared" si="8"/>
        <v>110.62338015550498</v>
      </c>
      <c r="R63" s="164">
        <f t="shared" si="9"/>
        <v>8896.1870176296343</v>
      </c>
      <c r="S63" s="164">
        <f t="shared" si="10"/>
        <v>-766012.89110587281</v>
      </c>
      <c r="T63" s="164">
        <f t="shared" si="11"/>
        <v>65958117.582011305</v>
      </c>
      <c r="U63" s="67">
        <f t="shared" si="12"/>
        <v>1.9642355907380171</v>
      </c>
      <c r="V63" s="147">
        <f t="shared" si="13"/>
        <v>2.356856450666355</v>
      </c>
      <c r="W63" s="164">
        <f t="shared" si="14"/>
        <v>7.0242031996302745E-2</v>
      </c>
      <c r="X63" s="164">
        <f t="shared" si="15"/>
        <v>-1.6995182085764698E-2</v>
      </c>
      <c r="Y63" s="164">
        <f t="shared" si="16"/>
        <v>4.1120139312527358E-3</v>
      </c>
      <c r="Z63" s="2"/>
    </row>
    <row r="64" spans="1:26" x14ac:dyDescent="0.2">
      <c r="A64" s="161">
        <v>8.0069999999999988E-2</v>
      </c>
      <c r="B64" s="7">
        <f t="shared" si="20"/>
        <v>8.3985000000000004E-2</v>
      </c>
      <c r="C64" s="7">
        <f t="shared" si="1"/>
        <v>3.6425943835736896</v>
      </c>
      <c r="D64" s="162">
        <f t="shared" si="21"/>
        <v>3.5752937039898676</v>
      </c>
      <c r="E64" s="163">
        <f t="shared" si="17"/>
        <v>95.123868108661483</v>
      </c>
      <c r="F64" s="161">
        <f t="shared" si="3"/>
        <v>0.81992128755639393</v>
      </c>
      <c r="G64" s="161">
        <v>0.82</v>
      </c>
      <c r="H64" s="167">
        <f t="shared" si="4"/>
        <v>80.069999999999993</v>
      </c>
      <c r="I64" s="161">
        <f t="shared" si="0"/>
        <v>2.9314594171676411</v>
      </c>
      <c r="J64" s="164">
        <f t="shared" si="5"/>
        <v>0.72187220794526774</v>
      </c>
      <c r="K64" s="164">
        <f t="shared" si="6"/>
        <v>0.67733637891436693</v>
      </c>
      <c r="L64" s="164">
        <f t="shared" si="7"/>
        <v>0.63554818311499794</v>
      </c>
      <c r="M64" s="185">
        <f t="shared" si="18"/>
        <v>83.893700597839867</v>
      </c>
      <c r="N64" s="161">
        <v>6.0914785157198237</v>
      </c>
      <c r="O64" s="165">
        <f t="shared" si="19"/>
        <v>0.81962380780629163</v>
      </c>
      <c r="P64" s="106"/>
      <c r="Q64" s="161">
        <f t="shared" si="8"/>
        <v>68.861089335423742</v>
      </c>
      <c r="R64" s="164">
        <f t="shared" si="9"/>
        <v>7293.5782115760949</v>
      </c>
      <c r="S64" s="164">
        <f t="shared" si="10"/>
        <v>-687899.32856958441</v>
      </c>
      <c r="T64" s="164">
        <f t="shared" si="11"/>
        <v>64879743.867753558</v>
      </c>
      <c r="U64" s="67">
        <f t="shared" si="12"/>
        <v>1.9237293517904706</v>
      </c>
      <c r="V64" s="147">
        <f t="shared" si="13"/>
        <v>1.5773066470300696</v>
      </c>
      <c r="W64" s="164">
        <f t="shared" si="14"/>
        <v>6.5415379689330519E-2</v>
      </c>
      <c r="X64" s="164">
        <f t="shared" si="15"/>
        <v>-1.8477096146926417E-2</v>
      </c>
      <c r="Y64" s="164">
        <f t="shared" si="16"/>
        <v>5.2190032931727689E-3</v>
      </c>
      <c r="Z64" s="2"/>
    </row>
    <row r="65" spans="1:26" x14ac:dyDescent="0.2">
      <c r="A65" s="161">
        <v>7.2939999999999991E-2</v>
      </c>
      <c r="B65" s="7">
        <f t="shared" si="20"/>
        <v>7.650499999999999E-2</v>
      </c>
      <c r="C65" s="7">
        <f t="shared" si="1"/>
        <v>3.7771459901006996</v>
      </c>
      <c r="D65" s="162">
        <f t="shared" si="21"/>
        <v>3.7098701868371946</v>
      </c>
      <c r="E65" s="163">
        <f t="shared" si="17"/>
        <v>95.733809554282701</v>
      </c>
      <c r="F65" s="161">
        <f t="shared" si="3"/>
        <v>0.60994144562121988</v>
      </c>
      <c r="G65" s="161">
        <v>0.61</v>
      </c>
      <c r="H65" s="167">
        <f t="shared" si="4"/>
        <v>72.94</v>
      </c>
      <c r="I65" s="161">
        <f t="shared" si="0"/>
        <v>2.2628035848265435</v>
      </c>
      <c r="J65" s="164">
        <f t="shared" si="5"/>
        <v>0.70208829135336448</v>
      </c>
      <c r="K65" s="164">
        <f t="shared" si="6"/>
        <v>0.75325760184936585</v>
      </c>
      <c r="L65" s="164">
        <f t="shared" si="7"/>
        <v>0.80815621301720864</v>
      </c>
      <c r="M65" s="185">
        <f t="shared" si="18"/>
        <v>76.421893459924163</v>
      </c>
      <c r="N65" s="161">
        <v>4.5331413081179344</v>
      </c>
      <c r="O65" s="165">
        <f t="shared" si="19"/>
        <v>0.60994560363225081</v>
      </c>
      <c r="P65" s="2"/>
      <c r="Q65" s="161">
        <f t="shared" si="8"/>
        <v>46.663570297251425</v>
      </c>
      <c r="R65" s="164">
        <f t="shared" si="9"/>
        <v>6320.442315500055</v>
      </c>
      <c r="S65" s="164">
        <f t="shared" si="10"/>
        <v>-643394.19128172228</v>
      </c>
      <c r="T65" s="164">
        <f t="shared" si="11"/>
        <v>65494796.837222666</v>
      </c>
      <c r="U65" s="67">
        <f t="shared" si="12"/>
        <v>1.8832177937424661</v>
      </c>
      <c r="V65" s="147">
        <f t="shared" si="13"/>
        <v>1.148652583534884</v>
      </c>
      <c r="W65" s="164">
        <f t="shared" si="14"/>
        <v>6.362257979849506E-2</v>
      </c>
      <c r="X65" s="164">
        <f t="shared" si="15"/>
        <v>-2.0548155342079353E-2</v>
      </c>
      <c r="Y65" s="164">
        <f t="shared" si="16"/>
        <v>6.636428282215172E-3</v>
      </c>
      <c r="Z65" s="2"/>
    </row>
    <row r="66" spans="1:26" x14ac:dyDescent="0.2">
      <c r="A66" s="161">
        <v>6.6450000000000009E-2</v>
      </c>
      <c r="B66" s="7">
        <f t="shared" si="20"/>
        <v>6.9695000000000007E-2</v>
      </c>
      <c r="C66" s="7">
        <f t="shared" si="1"/>
        <v>3.9115869902732747</v>
      </c>
      <c r="D66" s="162">
        <f t="shared" si="21"/>
        <v>3.844366490186987</v>
      </c>
      <c r="E66" s="163">
        <f t="shared" si="17"/>
        <v>96.223762518798111</v>
      </c>
      <c r="F66" s="161">
        <f t="shared" si="3"/>
        <v>0.48995296451540615</v>
      </c>
      <c r="G66" s="161">
        <v>0.49</v>
      </c>
      <c r="H66" s="167">
        <f t="shared" si="4"/>
        <v>66.45</v>
      </c>
      <c r="I66" s="161">
        <f t="shared" si="0"/>
        <v>1.8835587585508013</v>
      </c>
      <c r="J66" s="164">
        <f t="shared" si="5"/>
        <v>0.71423450754902562</v>
      </c>
      <c r="K66" s="164">
        <f t="shared" si="6"/>
        <v>0.86235095457543465</v>
      </c>
      <c r="L66" s="164">
        <f t="shared" si="7"/>
        <v>1.0411834782515301</v>
      </c>
      <c r="M66" s="185">
        <f t="shared" si="18"/>
        <v>69.619415395419708</v>
      </c>
      <c r="N66" s="161">
        <v>3.6443716119820468</v>
      </c>
      <c r="O66" s="165">
        <f t="shared" si="19"/>
        <v>0.49035939796315708</v>
      </c>
      <c r="P66" s="2"/>
      <c r="Q66" s="161">
        <f t="shared" si="8"/>
        <v>34.147271861901238</v>
      </c>
      <c r="R66" s="164">
        <f t="shared" si="9"/>
        <v>5779.0980122521214</v>
      </c>
      <c r="S66" s="164">
        <f t="shared" si="10"/>
        <v>-627643.29720856529</v>
      </c>
      <c r="T66" s="164">
        <f t="shared" si="11"/>
        <v>68165673.55245842</v>
      </c>
      <c r="U66" s="67">
        <f t="shared" si="12"/>
        <v>1.8427303721282566</v>
      </c>
      <c r="V66" s="147">
        <f t="shared" si="13"/>
        <v>0.90285120862681689</v>
      </c>
      <c r="W66" s="164">
        <f t="shared" si="14"/>
        <v>6.472325847192606E-2</v>
      </c>
      <c r="X66" s="164">
        <f t="shared" si="15"/>
        <v>-2.3524118881112867E-2</v>
      </c>
      <c r="Y66" s="164">
        <f t="shared" si="16"/>
        <v>8.5500047772280093E-3</v>
      </c>
      <c r="Z66" s="2"/>
    </row>
    <row r="67" spans="1:26" x14ac:dyDescent="0.2">
      <c r="A67" s="161">
        <v>6.053E-2</v>
      </c>
      <c r="B67" s="7">
        <f t="shared" si="20"/>
        <v>6.3490000000000005E-2</v>
      </c>
      <c r="C67" s="7">
        <f t="shared" si="1"/>
        <v>4.046205838726614</v>
      </c>
      <c r="D67" s="162">
        <f t="shared" si="21"/>
        <v>3.9788964144999444</v>
      </c>
      <c r="E67" s="163">
        <f t="shared" si="17"/>
        <v>96.633723162576302</v>
      </c>
      <c r="F67" s="161">
        <f t="shared" si="3"/>
        <v>0.40996064377819696</v>
      </c>
      <c r="G67" s="161">
        <v>0.41</v>
      </c>
      <c r="H67" s="167">
        <f t="shared" si="4"/>
        <v>60.53</v>
      </c>
      <c r="I67" s="161">
        <f t="shared" si="0"/>
        <v>1.6311909356151568</v>
      </c>
      <c r="J67" s="164">
        <f t="shared" si="5"/>
        <v>0.73822293217047719</v>
      </c>
      <c r="K67" s="164">
        <f t="shared" si="6"/>
        <v>0.99062712333362424</v>
      </c>
      <c r="L67" s="164">
        <f t="shared" si="7"/>
        <v>1.3293302804871838</v>
      </c>
      <c r="M67" s="185">
        <f t="shared" si="18"/>
        <v>63.420962622779534</v>
      </c>
      <c r="N67" s="161">
        <v>3.0453435643545483</v>
      </c>
      <c r="O67" s="165">
        <f t="shared" si="19"/>
        <v>0.40975866234335806</v>
      </c>
      <c r="P67" s="2"/>
      <c r="Q67" s="161">
        <f t="shared" si="8"/>
        <v>26.028401273477726</v>
      </c>
      <c r="R67" s="164">
        <f t="shared" si="9"/>
        <v>5403.9000139699174</v>
      </c>
      <c r="S67" s="164">
        <f t="shared" si="10"/>
        <v>-620425.83528290899</v>
      </c>
      <c r="T67" s="164">
        <f t="shared" si="11"/>
        <v>71231557.96580182</v>
      </c>
      <c r="U67" s="67">
        <f t="shared" si="12"/>
        <v>1.8022328295956513</v>
      </c>
      <c r="V67" s="147">
        <f t="shared" si="13"/>
        <v>0.73884453105923475</v>
      </c>
      <c r="W67" s="164">
        <f t="shared" si="14"/>
        <v>6.6897066920969639E-2</v>
      </c>
      <c r="X67" s="164">
        <f t="shared" si="15"/>
        <v>-2.7023371508446057E-2</v>
      </c>
      <c r="Y67" s="164">
        <f t="shared" si="16"/>
        <v>1.0916212642718795E-2</v>
      </c>
      <c r="Z67" s="2"/>
    </row>
    <row r="68" spans="1:26" x14ac:dyDescent="0.2">
      <c r="A68" s="161">
        <v>5.5140000000000002E-2</v>
      </c>
      <c r="B68" s="7">
        <f t="shared" si="20"/>
        <v>5.7834999999999998E-2</v>
      </c>
      <c r="C68" s="7">
        <f t="shared" si="1"/>
        <v>4.180756922426621</v>
      </c>
      <c r="D68" s="162">
        <f t="shared" si="21"/>
        <v>4.1134813805766175</v>
      </c>
      <c r="E68" s="163">
        <f t="shared" si="17"/>
        <v>96.963691485617289</v>
      </c>
      <c r="F68" s="161">
        <f t="shared" si="3"/>
        <v>0.32996832304098783</v>
      </c>
      <c r="G68" s="161">
        <v>0.33</v>
      </c>
      <c r="H68" s="167">
        <f t="shared" si="4"/>
        <v>55.14</v>
      </c>
      <c r="I68" s="161">
        <f t="shared" si="0"/>
        <v>1.357318553009194</v>
      </c>
      <c r="J68" s="164">
        <f t="shared" si="5"/>
        <v>0.71934115290122269</v>
      </c>
      <c r="K68" s="164">
        <f t="shared" si="6"/>
        <v>1.0621020207949941</v>
      </c>
      <c r="L68" s="164">
        <f t="shared" si="7"/>
        <v>1.5681859685451798</v>
      </c>
      <c r="M68" s="185">
        <f t="shared" si="18"/>
        <v>57.772174963385282</v>
      </c>
      <c r="N68" s="161">
        <v>2.4523646630500577</v>
      </c>
      <c r="O68" s="165">
        <f t="shared" si="19"/>
        <v>0.32997185462799911</v>
      </c>
      <c r="P68" s="2"/>
      <c r="Q68" s="161">
        <f t="shared" si="8"/>
        <v>19.083717963075532</v>
      </c>
      <c r="R68" s="164">
        <f t="shared" si="9"/>
        <v>4788.4996087142272</v>
      </c>
      <c r="S68" s="164">
        <f t="shared" si="10"/>
        <v>-576850.21601511422</v>
      </c>
      <c r="T68" s="164">
        <f t="shared" si="11"/>
        <v>69490696.232098714</v>
      </c>
      <c r="U68" s="67">
        <f t="shared" si="12"/>
        <v>1.7617187178411533</v>
      </c>
      <c r="V68" s="147">
        <f t="shared" si="13"/>
        <v>0.58131137099596453</v>
      </c>
      <c r="W68" s="164">
        <f t="shared" si="14"/>
        <v>6.518601786476047E-2</v>
      </c>
      <c r="X68" s="164">
        <f t="shared" si="15"/>
        <v>-2.8973139147683433E-2</v>
      </c>
      <c r="Y68" s="164">
        <f t="shared" si="16"/>
        <v>1.2877651060271757E-2</v>
      </c>
      <c r="Z68" s="2"/>
    </row>
    <row r="69" spans="1:26" x14ac:dyDescent="0.2">
      <c r="A69" s="161">
        <v>5.0229999999999997E-2</v>
      </c>
      <c r="B69" s="7">
        <f t="shared" si="20"/>
        <v>5.2684999999999996E-2</v>
      </c>
      <c r="C69" s="7">
        <f t="shared" si="1"/>
        <v>4.3153069147649825</v>
      </c>
      <c r="D69" s="162">
        <f t="shared" si="21"/>
        <v>4.2480319185958013</v>
      </c>
      <c r="E69" s="163">
        <f t="shared" si="17"/>
        <v>97.233665568105366</v>
      </c>
      <c r="F69" s="161">
        <f t="shared" si="3"/>
        <v>0.26997408248808091</v>
      </c>
      <c r="G69" s="161">
        <v>0.27</v>
      </c>
      <c r="H69" s="167">
        <f t="shared" si="4"/>
        <v>50.23</v>
      </c>
      <c r="I69" s="161">
        <f t="shared" si="0"/>
        <v>1.1468585196029835</v>
      </c>
      <c r="J69" s="164">
        <f t="shared" si="5"/>
        <v>0.70070708933949188</v>
      </c>
      <c r="K69" s="164">
        <f t="shared" si="6"/>
        <v>1.1288694762920648</v>
      </c>
      <c r="L69" s="164">
        <f t="shared" si="7"/>
        <v>1.8186576301163997</v>
      </c>
      <c r="M69" s="185">
        <f t="shared" si="18"/>
        <v>52.627770235874529</v>
      </c>
      <c r="N69" s="161">
        <v>2.0064964538174013</v>
      </c>
      <c r="O69" s="165">
        <f t="shared" si="19"/>
        <v>0.26997916180507153</v>
      </c>
      <c r="P69" s="2"/>
      <c r="Q69" s="161">
        <f t="shared" si="8"/>
        <v>14.223584535884541</v>
      </c>
      <c r="R69" s="164">
        <f t="shared" si="9"/>
        <v>4260.0068073908087</v>
      </c>
      <c r="S69" s="164">
        <f t="shared" si="10"/>
        <v>-535123.96726464259</v>
      </c>
      <c r="T69" s="164">
        <f t="shared" si="11"/>
        <v>67220000.645125762</v>
      </c>
      <c r="U69" s="67">
        <f t="shared" si="12"/>
        <v>1.7212149699646522</v>
      </c>
      <c r="V69" s="147">
        <f t="shared" si="13"/>
        <v>0.46468343228095671</v>
      </c>
      <c r="W69" s="164">
        <f t="shared" si="14"/>
        <v>6.3497416572690549E-2</v>
      </c>
      <c r="X69" s="164">
        <f t="shared" si="15"/>
        <v>-3.0794492219966853E-2</v>
      </c>
      <c r="Y69" s="164">
        <f t="shared" si="16"/>
        <v>1.4934477688552944E-2</v>
      </c>
      <c r="Z69" s="2"/>
    </row>
    <row r="70" spans="1:26" x14ac:dyDescent="0.2">
      <c r="A70" s="161">
        <v>4.5759999999999995E-2</v>
      </c>
      <c r="B70" s="7">
        <f t="shared" si="20"/>
        <v>4.7994999999999996E-2</v>
      </c>
      <c r="C70" s="7">
        <f t="shared" si="1"/>
        <v>4.4497691376584223</v>
      </c>
      <c r="D70" s="162">
        <f t="shared" si="21"/>
        <v>4.3825380262117024</v>
      </c>
      <c r="E70" s="163">
        <f t="shared" si="17"/>
        <v>97.453644450132686</v>
      </c>
      <c r="F70" s="161">
        <f t="shared" si="3"/>
        <v>0.21997888202732521</v>
      </c>
      <c r="G70" s="161">
        <v>0.22</v>
      </c>
      <c r="H70" s="167">
        <f t="shared" si="4"/>
        <v>45.76</v>
      </c>
      <c r="I70" s="161">
        <f t="shared" si="0"/>
        <v>0.96406581544829073</v>
      </c>
      <c r="J70" s="164">
        <f t="shared" si="5"/>
        <v>0.67026307248575134</v>
      </c>
      <c r="K70" s="164">
        <f t="shared" si="6"/>
        <v>1.1699773232326762</v>
      </c>
      <c r="L70" s="164">
        <f t="shared" si="7"/>
        <v>2.0422532481196742</v>
      </c>
      <c r="M70" s="185">
        <f t="shared" si="18"/>
        <v>47.942932743001869</v>
      </c>
      <c r="N70" s="161">
        <v>1.6359902230804013</v>
      </c>
      <c r="O70" s="165">
        <f t="shared" si="19"/>
        <v>0.22012661338534995</v>
      </c>
      <c r="P70" s="2"/>
      <c r="Q70" s="161">
        <f t="shared" si="8"/>
        <v>10.557886442901474</v>
      </c>
      <c r="R70" s="164">
        <f t="shared" si="9"/>
        <v>3735.1511225726372</v>
      </c>
      <c r="S70" s="164">
        <f t="shared" si="10"/>
        <v>-486711.68342644395</v>
      </c>
      <c r="T70" s="164">
        <f t="shared" si="11"/>
        <v>63421332.901958436</v>
      </c>
      <c r="U70" s="67">
        <f t="shared" si="12"/>
        <v>1.6807245969722586</v>
      </c>
      <c r="V70" s="147">
        <f t="shared" si="13"/>
        <v>0.36972391783778419</v>
      </c>
      <c r="W70" s="164">
        <f t="shared" si="14"/>
        <v>6.0738608434856234E-2</v>
      </c>
      <c r="X70" s="164">
        <f t="shared" si="15"/>
        <v>-3.1915875426243495E-2</v>
      </c>
      <c r="Y70" s="164">
        <f t="shared" si="16"/>
        <v>1.677060325338197E-2</v>
      </c>
      <c r="Z70" s="2"/>
    </row>
    <row r="71" spans="1:26" x14ac:dyDescent="0.2">
      <c r="A71" s="161">
        <v>4.1680000000000002E-2</v>
      </c>
      <c r="B71" s="7">
        <f t="shared" si="20"/>
        <v>4.3719999999999995E-2</v>
      </c>
      <c r="C71" s="7">
        <f t="shared" si="1"/>
        <v>4.5845009121583038</v>
      </c>
      <c r="D71" s="162">
        <f t="shared" si="21"/>
        <v>4.5171350249083631</v>
      </c>
      <c r="E71" s="163">
        <f t="shared" si="17"/>
        <v>97.633627171791403</v>
      </c>
      <c r="F71" s="161">
        <f t="shared" si="3"/>
        <v>0.17998272165872062</v>
      </c>
      <c r="G71" s="161">
        <v>0.18</v>
      </c>
      <c r="H71" s="167">
        <f t="shared" si="4"/>
        <v>41.68</v>
      </c>
      <c r="I71" s="161">
        <f t="shared" si="0"/>
        <v>0.81300625588293995</v>
      </c>
      <c r="J71" s="164">
        <f t="shared" si="5"/>
        <v>0.63623002781500093</v>
      </c>
      <c r="K71" s="164">
        <f t="shared" si="6"/>
        <v>1.1962056137765134</v>
      </c>
      <c r="L71" s="164">
        <f t="shared" si="7"/>
        <v>2.2490417111317411</v>
      </c>
      <c r="M71" s="185">
        <f t="shared" si="18"/>
        <v>43.672380287774558</v>
      </c>
      <c r="N71" s="161">
        <v>1.3358595055012723</v>
      </c>
      <c r="O71" s="165">
        <f t="shared" si="19"/>
        <v>0.1797432678729228</v>
      </c>
      <c r="P71" s="2"/>
      <c r="Q71" s="161">
        <f t="shared" si="8"/>
        <v>7.8688445909192639</v>
      </c>
      <c r="R71" s="164">
        <f t="shared" si="9"/>
        <v>3259.8433387779546</v>
      </c>
      <c r="S71" s="164">
        <f t="shared" si="10"/>
        <v>-438712.17453811038</v>
      </c>
      <c r="T71" s="164">
        <f t="shared" si="11"/>
        <v>59042215.249555416</v>
      </c>
      <c r="U71" s="67">
        <f t="shared" si="12"/>
        <v>1.6402068630382176</v>
      </c>
      <c r="V71" s="147">
        <f t="shared" si="13"/>
        <v>0.29520889529293082</v>
      </c>
      <c r="W71" s="164">
        <f t="shared" si="14"/>
        <v>5.7654565976069952E-2</v>
      </c>
      <c r="X71" s="164">
        <f t="shared" si="15"/>
        <v>-3.2631358399304547E-2</v>
      </c>
      <c r="Y71" s="164">
        <f t="shared" si="16"/>
        <v>1.8468711592171571E-2</v>
      </c>
      <c r="Z71" s="2"/>
    </row>
    <row r="72" spans="1:26" x14ac:dyDescent="0.2">
      <c r="A72" s="161">
        <v>3.7969999999999997E-2</v>
      </c>
      <c r="B72" s="7">
        <f t="shared" si="20"/>
        <v>3.9824999999999999E-2</v>
      </c>
      <c r="C72" s="7">
        <f t="shared" si="1"/>
        <v>4.7189961908177231</v>
      </c>
      <c r="D72" s="162">
        <f t="shared" si="21"/>
        <v>4.6517485514880139</v>
      </c>
      <c r="E72" s="163">
        <f t="shared" si="17"/>
        <v>97.783612773173672</v>
      </c>
      <c r="F72" s="161">
        <f t="shared" si="3"/>
        <v>0.14998560138226719</v>
      </c>
      <c r="G72" s="161">
        <v>0.15</v>
      </c>
      <c r="H72" s="167">
        <f t="shared" si="4"/>
        <v>37.97</v>
      </c>
      <c r="I72" s="161">
        <f t="shared" si="0"/>
        <v>0.69769530397402002</v>
      </c>
      <c r="J72" s="164">
        <f t="shared" si="5"/>
        <v>0.608830203101274</v>
      </c>
      <c r="K72" s="164">
        <f t="shared" si="6"/>
        <v>1.2266467119583344</v>
      </c>
      <c r="L72" s="164">
        <f t="shared" si="7"/>
        <v>2.4713986728872994</v>
      </c>
      <c r="M72" s="185">
        <f t="shared" si="18"/>
        <v>39.781774721598303</v>
      </c>
      <c r="N72" s="161">
        <v>1.1151737286040633</v>
      </c>
      <c r="O72" s="165">
        <f t="shared" si="19"/>
        <v>0.15004943963033796</v>
      </c>
      <c r="P72" s="2"/>
      <c r="Q72" s="161">
        <f t="shared" si="8"/>
        <v>5.9731765750487913</v>
      </c>
      <c r="R72" s="164">
        <f t="shared" si="9"/>
        <v>2876.0540667539181</v>
      </c>
      <c r="S72" s="164">
        <f t="shared" si="10"/>
        <v>-398263.75551218074</v>
      </c>
      <c r="T72" s="164">
        <f t="shared" si="11"/>
        <v>55149873.845621772</v>
      </c>
      <c r="U72" s="67">
        <f t="shared" si="12"/>
        <v>1.5996841537156323</v>
      </c>
      <c r="V72" s="147">
        <f t="shared" si="13"/>
        <v>0.23992958981672227</v>
      </c>
      <c r="W72" s="164">
        <f t="shared" si="14"/>
        <v>5.5171619663215807E-2</v>
      </c>
      <c r="X72" s="164">
        <f t="shared" si="15"/>
        <v>-3.3461762782463524E-2</v>
      </c>
      <c r="Y72" s="164">
        <f t="shared" si="16"/>
        <v>2.0294665542624695E-2</v>
      </c>
      <c r="Z72" s="2"/>
    </row>
    <row r="73" spans="1:26" x14ac:dyDescent="0.2">
      <c r="A73" s="161">
        <v>3.4590000000000003E-2</v>
      </c>
      <c r="B73" s="7">
        <f t="shared" si="20"/>
        <v>3.628E-2</v>
      </c>
      <c r="C73" s="7">
        <f t="shared" si="1"/>
        <v>4.853501176063884</v>
      </c>
      <c r="D73" s="162">
        <f t="shared" si="21"/>
        <v>4.7862486834408031</v>
      </c>
      <c r="E73" s="163">
        <f t="shared" si="17"/>
        <v>97.913600294371633</v>
      </c>
      <c r="F73" s="161">
        <f t="shared" si="3"/>
        <v>0.12998752119796489</v>
      </c>
      <c r="G73" s="161">
        <v>0.13</v>
      </c>
      <c r="H73" s="167">
        <f t="shared" si="4"/>
        <v>34.590000000000003</v>
      </c>
      <c r="I73" s="161">
        <f t="shared" si="0"/>
        <v>0.62215260219749291</v>
      </c>
      <c r="J73" s="164">
        <f t="shared" si="5"/>
        <v>0.60045381561991518</v>
      </c>
      <c r="K73" s="164">
        <f t="shared" si="6"/>
        <v>1.2905314193346329</v>
      </c>
      <c r="L73" s="164">
        <f t="shared" si="7"/>
        <v>2.7736876691680452</v>
      </c>
      <c r="M73" s="185">
        <f t="shared" si="18"/>
        <v>36.240616716606795</v>
      </c>
      <c r="N73" s="161">
        <v>0.96641415156524924</v>
      </c>
      <c r="O73" s="165">
        <f t="shared" si="19"/>
        <v>0.13003346310418615</v>
      </c>
      <c r="P73" s="2"/>
      <c r="Q73" s="161">
        <f t="shared" si="8"/>
        <v>4.7159472690621662</v>
      </c>
      <c r="R73" s="164">
        <f t="shared" si="9"/>
        <v>2621.8345984990351</v>
      </c>
      <c r="S73" s="164">
        <f t="shared" si="10"/>
        <v>-372354.92660927435</v>
      </c>
      <c r="T73" s="164">
        <f t="shared" si="11"/>
        <v>52882127.4422011</v>
      </c>
      <c r="U73" s="67">
        <f t="shared" si="12"/>
        <v>1.5591955795770791</v>
      </c>
      <c r="V73" s="147">
        <f t="shared" si="13"/>
        <v>0.20267596845204872</v>
      </c>
      <c r="W73" s="164">
        <f t="shared" si="14"/>
        <v>5.4412559317787525E-2</v>
      </c>
      <c r="X73" s="164">
        <f t="shared" si="15"/>
        <v>-3.5204477211005072E-2</v>
      </c>
      <c r="Y73" s="164">
        <f t="shared" si="16"/>
        <v>2.2777006471280413E-2</v>
      </c>
      <c r="Z73" s="2"/>
    </row>
    <row r="74" spans="1:26" x14ac:dyDescent="0.2">
      <c r="A74" s="161">
        <v>3.1510000000000003E-2</v>
      </c>
      <c r="B74" s="7">
        <f t="shared" si="20"/>
        <v>3.3050000000000003E-2</v>
      </c>
      <c r="C74" s="7">
        <f t="shared" si="1"/>
        <v>4.9880464354192728</v>
      </c>
      <c r="D74" s="162">
        <f t="shared" si="21"/>
        <v>4.9207738057415789</v>
      </c>
      <c r="E74" s="163">
        <f t="shared" si="17"/>
        <v>98.023589735385301</v>
      </c>
      <c r="F74" s="161">
        <f t="shared" si="3"/>
        <v>0.10998944101366261</v>
      </c>
      <c r="G74" s="161">
        <v>0.11</v>
      </c>
      <c r="H74" s="167">
        <f t="shared" si="4"/>
        <v>31.51</v>
      </c>
      <c r="I74" s="161">
        <f t="shared" si="0"/>
        <v>0.54123316024818946</v>
      </c>
      <c r="J74" s="164">
        <f t="shared" si="5"/>
        <v>0.57366916424884462</v>
      </c>
      <c r="K74" s="164">
        <f t="shared" si="6"/>
        <v>1.3101371517089646</v>
      </c>
      <c r="L74" s="164">
        <f t="shared" si="7"/>
        <v>2.9920718477793549</v>
      </c>
      <c r="M74" s="185">
        <f t="shared" si="18"/>
        <v>33.014101532526965</v>
      </c>
      <c r="N74" s="161">
        <v>0.81749027457842771</v>
      </c>
      <c r="O74" s="165">
        <f t="shared" si="19"/>
        <v>0.10999537960537394</v>
      </c>
      <c r="P74" s="2"/>
      <c r="Q74" s="161">
        <f t="shared" si="8"/>
        <v>3.6351510255015498</v>
      </c>
      <c r="R74" s="164">
        <f t="shared" si="9"/>
        <v>2320.5331987639347</v>
      </c>
      <c r="S74" s="164">
        <f t="shared" si="10"/>
        <v>-337059.19686193019</v>
      </c>
      <c r="T74" s="164">
        <f t="shared" si="11"/>
        <v>48958102.495463029</v>
      </c>
      <c r="U74" s="67">
        <f t="shared" si="12"/>
        <v>1.5186994825941802</v>
      </c>
      <c r="V74" s="147">
        <f t="shared" si="13"/>
        <v>0.16704090715827249</v>
      </c>
      <c r="W74" s="164">
        <f t="shared" si="14"/>
        <v>5.1985359433929693E-2</v>
      </c>
      <c r="X74" s="164">
        <f t="shared" si="15"/>
        <v>-3.573930305734755E-2</v>
      </c>
      <c r="Y74" s="164">
        <f t="shared" si="16"/>
        <v>2.4570336666582097E-2</v>
      </c>
      <c r="Z74" s="2"/>
    </row>
    <row r="75" spans="1:26" x14ac:dyDescent="0.2">
      <c r="A75" s="161">
        <v>2.87E-2</v>
      </c>
      <c r="B75" s="7">
        <f t="shared" si="20"/>
        <v>3.0105E-2</v>
      </c>
      <c r="C75" s="7">
        <f t="shared" si="1"/>
        <v>5.1228054528737621</v>
      </c>
      <c r="D75" s="162">
        <f t="shared" si="21"/>
        <v>5.055425944146517</v>
      </c>
      <c r="E75" s="163">
        <f t="shared" si="17"/>
        <v>98.122580232297594</v>
      </c>
      <c r="F75" s="161">
        <f t="shared" si="3"/>
        <v>9.8990496912296347E-2</v>
      </c>
      <c r="G75" s="161">
        <v>9.9000000000000005E-2</v>
      </c>
      <c r="H75" s="167">
        <f t="shared" si="4"/>
        <v>28.7</v>
      </c>
      <c r="I75" s="161">
        <f t="shared" si="0"/>
        <v>0.50043912631437859</v>
      </c>
      <c r="J75" s="164">
        <f t="shared" si="5"/>
        <v>0.57897949871151644</v>
      </c>
      <c r="K75" s="164">
        <f t="shared" si="6"/>
        <v>1.4002256425995063</v>
      </c>
      <c r="L75" s="164">
        <f t="shared" si="7"/>
        <v>3.3863579877292147</v>
      </c>
      <c r="M75" s="185">
        <f t="shared" si="18"/>
        <v>30.072196461183211</v>
      </c>
      <c r="N75" s="161">
        <v>0.73457419608841656</v>
      </c>
      <c r="O75" s="165">
        <f t="shared" si="19"/>
        <v>9.8838811983085029E-2</v>
      </c>
      <c r="P75" s="2"/>
      <c r="Q75" s="161">
        <f t="shared" si="8"/>
        <v>2.9801089095446818</v>
      </c>
      <c r="R75" s="164">
        <f t="shared" si="9"/>
        <v>2174.0274629743449</v>
      </c>
      <c r="S75" s="164">
        <f t="shared" si="10"/>
        <v>-322181.63914787443</v>
      </c>
      <c r="T75" s="164">
        <f t="shared" si="11"/>
        <v>47745950.94672735</v>
      </c>
      <c r="U75" s="67">
        <f t="shared" si="12"/>
        <v>1.4781651499539958</v>
      </c>
      <c r="V75" s="147">
        <f t="shared" si="13"/>
        <v>0.14632430271238508</v>
      </c>
      <c r="W75" s="164">
        <f t="shared" si="14"/>
        <v>5.2466576942139083E-2</v>
      </c>
      <c r="X75" s="164">
        <f t="shared" si="15"/>
        <v>-3.8196831930348646E-2</v>
      </c>
      <c r="Y75" s="164">
        <f t="shared" si="16"/>
        <v>2.7808141002305269E-2</v>
      </c>
      <c r="Z75" s="2"/>
    </row>
    <row r="76" spans="1:26" x14ac:dyDescent="0.2">
      <c r="A76" s="161">
        <v>2.615E-2</v>
      </c>
      <c r="B76" s="7">
        <f t="shared" si="20"/>
        <v>2.7424999999999998E-2</v>
      </c>
      <c r="C76" s="7">
        <f t="shared" si="1"/>
        <v>5.2570452433025086</v>
      </c>
      <c r="D76" s="162">
        <f t="shared" si="21"/>
        <v>5.1899253480881349</v>
      </c>
      <c r="E76" s="163">
        <f t="shared" si="17"/>
        <v>98.209571881099308</v>
      </c>
      <c r="F76" s="161">
        <f t="shared" si="3"/>
        <v>8.6991648801714963E-2</v>
      </c>
      <c r="G76" s="161">
        <v>8.6999999999999994E-2</v>
      </c>
      <c r="H76" s="167">
        <f t="shared" si="4"/>
        <v>26.15</v>
      </c>
      <c r="I76" s="161">
        <f t="shared" si="0"/>
        <v>0.45148016318800133</v>
      </c>
      <c r="J76" s="164">
        <f t="shared" si="5"/>
        <v>0.56696685772866751</v>
      </c>
      <c r="K76" s="164">
        <f t="shared" si="6"/>
        <v>1.4474305274344479</v>
      </c>
      <c r="L76" s="164">
        <f t="shared" si="7"/>
        <v>3.6951985873428108</v>
      </c>
      <c r="M76" s="185">
        <f t="shared" si="18"/>
        <v>27.395346320132553</v>
      </c>
      <c r="N76" s="161">
        <v>0.64803176855292788</v>
      </c>
      <c r="O76" s="165">
        <f t="shared" si="19"/>
        <v>8.719430994464103E-2</v>
      </c>
      <c r="P76" s="2"/>
      <c r="Q76" s="161">
        <f t="shared" si="8"/>
        <v>2.3857459683870328</v>
      </c>
      <c r="R76" s="164">
        <f t="shared" si="9"/>
        <v>1980.2338018483956</v>
      </c>
      <c r="S76" s="164">
        <f t="shared" si="10"/>
        <v>-298769.26800088392</v>
      </c>
      <c r="T76" s="164">
        <f t="shared" si="11"/>
        <v>45077038.589313939</v>
      </c>
      <c r="U76" s="67">
        <f t="shared" si="12"/>
        <v>1.4376767949686426</v>
      </c>
      <c r="V76" s="147">
        <f t="shared" si="13"/>
        <v>0.12506587483828732</v>
      </c>
      <c r="W76" s="164">
        <f t="shared" si="14"/>
        <v>5.1378002728703971E-2</v>
      </c>
      <c r="X76" s="164">
        <f t="shared" si="15"/>
        <v>-3.9484536566998726E-2</v>
      </c>
      <c r="Y76" s="164">
        <f t="shared" si="16"/>
        <v>3.0344282477132146E-2</v>
      </c>
      <c r="Z76" s="2"/>
    </row>
    <row r="77" spans="1:26" x14ac:dyDescent="0.2">
      <c r="A77" s="161">
        <v>2.3820000000000001E-2</v>
      </c>
      <c r="B77" s="7">
        <f t="shared" si="20"/>
        <v>2.4985E-2</v>
      </c>
      <c r="C77" s="7">
        <f t="shared" si="1"/>
        <v>5.391682776572698</v>
      </c>
      <c r="D77" s="162">
        <f t="shared" si="21"/>
        <v>5.3243640099376037</v>
      </c>
      <c r="E77" s="163">
        <f t="shared" si="17"/>
        <v>98.286564489808868</v>
      </c>
      <c r="F77" s="161">
        <f t="shared" si="3"/>
        <v>7.6992608709563828E-2</v>
      </c>
      <c r="G77" s="161">
        <v>7.6999999999999999E-2</v>
      </c>
      <c r="H77" s="167">
        <f t="shared" si="4"/>
        <v>23.82</v>
      </c>
      <c r="I77" s="161">
        <f t="shared" si="0"/>
        <v>0.40993667484441015</v>
      </c>
      <c r="J77" s="164">
        <f t="shared" si="5"/>
        <v>0.55603958894789851</v>
      </c>
      <c r="K77" s="164">
        <f t="shared" si="6"/>
        <v>1.4942871196544643</v>
      </c>
      <c r="L77" s="164">
        <f t="shared" si="7"/>
        <v>4.0157104644116624</v>
      </c>
      <c r="M77" s="185">
        <f t="shared" si="18"/>
        <v>24.957824424416472</v>
      </c>
      <c r="N77" s="161">
        <v>0.57185100498726249</v>
      </c>
      <c r="O77" s="165">
        <f t="shared" si="19"/>
        <v>7.6943995943836732E-2</v>
      </c>
      <c r="P77" s="2"/>
      <c r="Q77" s="161">
        <f t="shared" si="8"/>
        <v>1.9236603286084522</v>
      </c>
      <c r="R77" s="164">
        <f t="shared" si="9"/>
        <v>1809.7667356914376</v>
      </c>
      <c r="S77" s="164">
        <f t="shared" si="10"/>
        <v>-277465.75169300579</v>
      </c>
      <c r="T77" s="164">
        <f t="shared" si="11"/>
        <v>42539870.937096819</v>
      </c>
      <c r="U77" s="67">
        <f t="shared" si="12"/>
        <v>1.3972067251750255</v>
      </c>
      <c r="V77" s="147">
        <f t="shared" si="13"/>
        <v>0.10757459067777182</v>
      </c>
      <c r="W77" s="164">
        <f t="shared" si="14"/>
        <v>5.0387783922114932E-2</v>
      </c>
      <c r="X77" s="164">
        <f t="shared" si="15"/>
        <v>-4.0762740110346335E-2</v>
      </c>
      <c r="Y77" s="164">
        <f t="shared" si="16"/>
        <v>3.2976266308357524E-2</v>
      </c>
      <c r="Z77" s="2"/>
    </row>
    <row r="78" spans="1:26" x14ac:dyDescent="0.2">
      <c r="A78" s="161">
        <v>2.1700000000000001E-2</v>
      </c>
      <c r="B78" s="7">
        <f t="shared" si="20"/>
        <v>2.2760000000000002E-2</v>
      </c>
      <c r="C78" s="7">
        <f t="shared" si="1"/>
        <v>5.5261611471049701</v>
      </c>
      <c r="D78" s="162">
        <f t="shared" si="21"/>
        <v>5.4589219618388345</v>
      </c>
      <c r="E78" s="163">
        <f t="shared" si="17"/>
        <v>98.354557962435493</v>
      </c>
      <c r="F78" s="161">
        <f t="shared" si="3"/>
        <v>6.7993472626627804E-2</v>
      </c>
      <c r="G78" s="161">
        <v>6.8000000000000005E-2</v>
      </c>
      <c r="H78" s="167">
        <f t="shared" si="4"/>
        <v>21.7</v>
      </c>
      <c r="I78" s="161">
        <f t="shared" si="0"/>
        <v>0.37117106098318614</v>
      </c>
      <c r="J78" s="164">
        <f t="shared" si="5"/>
        <v>0.54145295856628228</v>
      </c>
      <c r="K78" s="164">
        <f t="shared" si="6"/>
        <v>1.5279441689728173</v>
      </c>
      <c r="L78" s="164">
        <f t="shared" si="7"/>
        <v>4.3117566291998379</v>
      </c>
      <c r="M78" s="185">
        <f t="shared" si="18"/>
        <v>22.73530294497964</v>
      </c>
      <c r="N78" s="161">
        <v>0.50560898646753571</v>
      </c>
      <c r="O78" s="165">
        <f t="shared" si="19"/>
        <v>6.8030965172111602E-2</v>
      </c>
      <c r="P78" s="2"/>
      <c r="Q78" s="161">
        <f t="shared" si="8"/>
        <v>1.547531436982049</v>
      </c>
      <c r="R78" s="164">
        <f t="shared" si="9"/>
        <v>1644.9610628122032</v>
      </c>
      <c r="S78" s="164">
        <f t="shared" si="10"/>
        <v>-255858.48405258454</v>
      </c>
      <c r="T78" s="164">
        <f t="shared" si="11"/>
        <v>39796421.533389397</v>
      </c>
      <c r="U78" s="67">
        <f t="shared" si="12"/>
        <v>1.3567007454976439</v>
      </c>
      <c r="V78" s="147">
        <f t="shared" si="13"/>
        <v>9.2246795001519583E-2</v>
      </c>
      <c r="W78" s="164">
        <f t="shared" si="14"/>
        <v>4.9065957213316497E-2</v>
      </c>
      <c r="X78" s="164">
        <f t="shared" si="15"/>
        <v>-4.1680872600548341E-2</v>
      </c>
      <c r="Y78" s="164">
        <f t="shared" si="16"/>
        <v>3.5407342267677992E-2</v>
      </c>
      <c r="Z78" s="2"/>
    </row>
    <row r="79" spans="1:26" x14ac:dyDescent="0.2">
      <c r="A79" s="161">
        <v>1.9760000000000003E-2</v>
      </c>
      <c r="B79" s="7">
        <f t="shared" si="20"/>
        <v>2.0730000000000002E-2</v>
      </c>
      <c r="C79" s="7">
        <f t="shared" si="1"/>
        <v>5.6612732428521335</v>
      </c>
      <c r="D79" s="162">
        <f t="shared" si="21"/>
        <v>5.5937171949785522</v>
      </c>
      <c r="E79" s="163">
        <f t="shared" si="17"/>
        <v>98.415552106997609</v>
      </c>
      <c r="F79" s="161">
        <f t="shared" si="3"/>
        <v>6.0994144562121988E-2</v>
      </c>
      <c r="G79" s="161">
        <v>6.0999999999999999E-2</v>
      </c>
      <c r="H79" s="167">
        <f t="shared" si="4"/>
        <v>19.760000000000002</v>
      </c>
      <c r="I79" s="161">
        <f t="shared" si="0"/>
        <v>0.34118399523014931</v>
      </c>
      <c r="J79" s="164">
        <f t="shared" si="5"/>
        <v>0.53322569426446031</v>
      </c>
      <c r="K79" s="164">
        <f t="shared" si="6"/>
        <v>1.5766036591171229</v>
      </c>
      <c r="L79" s="164">
        <f t="shared" si="7"/>
        <v>4.6615891257271178</v>
      </c>
      <c r="M79" s="185">
        <f t="shared" si="18"/>
        <v>20.70729340111836</v>
      </c>
      <c r="N79" s="161">
        <v>0.45143363534424719</v>
      </c>
      <c r="O79" s="165">
        <f t="shared" si="19"/>
        <v>6.0741534952120833E-2</v>
      </c>
      <c r="P79" s="2"/>
      <c r="Q79" s="161">
        <f t="shared" si="8"/>
        <v>1.2644086167727888</v>
      </c>
      <c r="R79" s="164">
        <f t="shared" si="9"/>
        <v>1514.3957119878708</v>
      </c>
      <c r="S79" s="164">
        <f t="shared" si="10"/>
        <v>-238624.47423108452</v>
      </c>
      <c r="T79" s="164">
        <f t="shared" si="11"/>
        <v>37600238.333557554</v>
      </c>
      <c r="U79" s="67">
        <f t="shared" si="12"/>
        <v>1.3161233370500693</v>
      </c>
      <c r="V79" s="147">
        <f t="shared" si="13"/>
        <v>8.0275817081614326E-2</v>
      </c>
      <c r="W79" s="164">
        <f t="shared" si="14"/>
        <v>4.832041026998693E-2</v>
      </c>
      <c r="X79" s="164">
        <f t="shared" si="15"/>
        <v>-4.3008257495034313E-2</v>
      </c>
      <c r="Y79" s="164">
        <f t="shared" si="16"/>
        <v>3.8280101564205436E-2</v>
      </c>
      <c r="Z79" s="2"/>
    </row>
    <row r="80" spans="1:26" x14ac:dyDescent="0.2">
      <c r="A80" s="161">
        <v>1.7999999999999999E-2</v>
      </c>
      <c r="B80" s="7">
        <f t="shared" si="20"/>
        <v>1.8880000000000001E-2</v>
      </c>
      <c r="C80" s="7">
        <f t="shared" si="1"/>
        <v>5.7958592832197748</v>
      </c>
      <c r="D80" s="162">
        <f t="shared" si="21"/>
        <v>5.7285662630359546</v>
      </c>
      <c r="E80" s="163">
        <f t="shared" si="17"/>
        <v>98.470546827504435</v>
      </c>
      <c r="F80" s="161">
        <f t="shared" si="3"/>
        <v>5.4994720506831303E-2</v>
      </c>
      <c r="G80" s="161">
        <v>5.5E-2</v>
      </c>
      <c r="H80" s="167">
        <f t="shared" si="4"/>
        <v>18</v>
      </c>
      <c r="I80" s="161">
        <f t="shared" si="0"/>
        <v>0.31504090054052536</v>
      </c>
      <c r="J80" s="164">
        <f t="shared" si="5"/>
        <v>0.52563142477954161</v>
      </c>
      <c r="K80" s="164">
        <f t="shared" si="6"/>
        <v>1.6250303731276665</v>
      </c>
      <c r="L80" s="164">
        <f t="shared" si="7"/>
        <v>5.0239076073029789</v>
      </c>
      <c r="M80" s="185">
        <f t="shared" si="18"/>
        <v>18.859480374602057</v>
      </c>
      <c r="N80" s="161">
        <v>0.40862128313311868</v>
      </c>
      <c r="O80" s="165">
        <f t="shared" si="19"/>
        <v>5.4981024913404446E-2</v>
      </c>
      <c r="P80" s="2"/>
      <c r="Q80" s="161">
        <f t="shared" si="8"/>
        <v>1.0383003231689751</v>
      </c>
      <c r="R80" s="164">
        <f t="shared" si="9"/>
        <v>1397.6895465787602</v>
      </c>
      <c r="S80" s="164">
        <f t="shared" si="10"/>
        <v>-222820.72140930372</v>
      </c>
      <c r="T80" s="164">
        <f t="shared" si="11"/>
        <v>35522247.419602342</v>
      </c>
      <c r="U80" s="67">
        <f t="shared" si="12"/>
        <v>1.2755297226774578</v>
      </c>
      <c r="V80" s="147">
        <f t="shared" si="13"/>
        <v>7.0147400596802828E-2</v>
      </c>
      <c r="W80" s="164">
        <f t="shared" si="14"/>
        <v>4.7632224720867235E-2</v>
      </c>
      <c r="X80" s="164">
        <f t="shared" si="15"/>
        <v>-4.4329292476628944E-2</v>
      </c>
      <c r="Y80" s="164">
        <f t="shared" si="16"/>
        <v>4.1255393444128291E-2</v>
      </c>
      <c r="Z80" s="2"/>
    </row>
    <row r="81" spans="1:26" x14ac:dyDescent="0.2">
      <c r="A81" s="161">
        <v>1.6399999999999998E-2</v>
      </c>
      <c r="B81" s="7">
        <f t="shared" si="20"/>
        <v>1.72E-2</v>
      </c>
      <c r="C81" s="7">
        <f t="shared" si="1"/>
        <v>5.9301603749313667</v>
      </c>
      <c r="D81" s="162">
        <f t="shared" si="21"/>
        <v>5.8630098290755708</v>
      </c>
      <c r="E81" s="163">
        <f t="shared" si="17"/>
        <v>98.520542027965192</v>
      </c>
      <c r="F81" s="161">
        <f t="shared" si="3"/>
        <v>4.9995200460755729E-2</v>
      </c>
      <c r="G81" s="161">
        <v>0.05</v>
      </c>
      <c r="H81" s="167">
        <f t="shared" si="4"/>
        <v>16.399999999999999</v>
      </c>
      <c r="I81" s="161">
        <f t="shared" si="0"/>
        <v>0.29312235170801432</v>
      </c>
      <c r="J81" s="164">
        <f t="shared" si="5"/>
        <v>0.52031069948656494</v>
      </c>
      <c r="K81" s="164">
        <f t="shared" si="6"/>
        <v>1.6785333635352371</v>
      </c>
      <c r="L81" s="164">
        <f t="shared" si="7"/>
        <v>5.4149842685940541</v>
      </c>
      <c r="M81" s="185">
        <f t="shared" si="18"/>
        <v>17.181385275931621</v>
      </c>
      <c r="N81" s="161">
        <v>0.37226205553205127</v>
      </c>
      <c r="O81" s="165">
        <f t="shared" si="19"/>
        <v>5.0088799077201034E-2</v>
      </c>
      <c r="P81" s="2"/>
      <c r="Q81" s="161">
        <f t="shared" si="8"/>
        <v>0.85991744792499847</v>
      </c>
      <c r="R81" s="164">
        <f t="shared" si="9"/>
        <v>1297.5480827651138</v>
      </c>
      <c r="S81" s="164">
        <f t="shared" si="10"/>
        <v>-209035.9745179489</v>
      </c>
      <c r="T81" s="164">
        <f t="shared" si="11"/>
        <v>33675853.113320485</v>
      </c>
      <c r="U81" s="67">
        <f t="shared" si="12"/>
        <v>1.2350581765755018</v>
      </c>
      <c r="V81" s="147">
        <f t="shared" si="13"/>
        <v>6.1746981118587653E-2</v>
      </c>
      <c r="W81" s="164">
        <f t="shared" si="14"/>
        <v>4.7150065605400818E-2</v>
      </c>
      <c r="X81" s="164">
        <f t="shared" si="15"/>
        <v>-4.5788803479852022E-2</v>
      </c>
      <c r="Y81" s="164">
        <f t="shared" si="16"/>
        <v>4.4466842138950316E-2</v>
      </c>
      <c r="Z81" s="2"/>
    </row>
    <row r="82" spans="1:26" x14ac:dyDescent="0.2">
      <c r="A82" s="161">
        <v>1.494E-2</v>
      </c>
      <c r="B82" s="7">
        <f t="shared" si="20"/>
        <v>1.567E-2</v>
      </c>
      <c r="C82" s="7">
        <f t="shared" si="1"/>
        <v>6.0646760416475747</v>
      </c>
      <c r="D82" s="162">
        <f t="shared" si="21"/>
        <v>5.9974182082894707</v>
      </c>
      <c r="E82" s="163">
        <f t="shared" si="17"/>
        <v>98.566537612389084</v>
      </c>
      <c r="F82" s="161">
        <f t="shared" si="3"/>
        <v>4.5995584423895265E-2</v>
      </c>
      <c r="G82" s="161">
        <v>4.5999999999999999E-2</v>
      </c>
      <c r="H82" s="167">
        <f t="shared" si="4"/>
        <v>14.94</v>
      </c>
      <c r="I82" s="161">
        <f t="shared" si="0"/>
        <v>0.275854755524785</v>
      </c>
      <c r="J82" s="164">
        <f t="shared" si="5"/>
        <v>0.5194045469262728</v>
      </c>
      <c r="K82" s="164">
        <f t="shared" si="6"/>
        <v>1.7454224194454211</v>
      </c>
      <c r="L82" s="164">
        <f t="shared" si="7"/>
        <v>5.8653691815584832</v>
      </c>
      <c r="M82" s="185">
        <f t="shared" si="18"/>
        <v>15.652986935406284</v>
      </c>
      <c r="N82" s="161">
        <v>0.34193477642224107</v>
      </c>
      <c r="O82" s="165">
        <f t="shared" si="19"/>
        <v>4.6008187133772145E-2</v>
      </c>
      <c r="P82" s="2"/>
      <c r="Q82" s="161">
        <f t="shared" si="8"/>
        <v>0.72075080792243884</v>
      </c>
      <c r="R82" s="164">
        <f t="shared" si="9"/>
        <v>1216.5262726050498</v>
      </c>
      <c r="S82" s="164">
        <f t="shared" si="10"/>
        <v>-197844.58500572821</v>
      </c>
      <c r="T82" s="164">
        <f t="shared" si="11"/>
        <v>32175614.039366156</v>
      </c>
      <c r="U82" s="67">
        <f t="shared" si="12"/>
        <v>1.1945972227635386</v>
      </c>
      <c r="V82" s="147">
        <f t="shared" si="13"/>
        <v>5.494619741217116E-2</v>
      </c>
      <c r="W82" s="164">
        <f t="shared" si="14"/>
        <v>4.7067950913720583E-2</v>
      </c>
      <c r="X82" s="164">
        <f t="shared" si="15"/>
        <v>-4.7613473696459248E-2</v>
      </c>
      <c r="Y82" s="164">
        <f t="shared" si="16"/>
        <v>4.8165319148885236E-2</v>
      </c>
      <c r="Z82" s="2"/>
    </row>
    <row r="83" spans="1:26" x14ac:dyDescent="0.2">
      <c r="A83" s="161">
        <v>1.3609999999999999E-2</v>
      </c>
      <c r="B83" s="7">
        <f t="shared" si="20"/>
        <v>1.4274999999999999E-2</v>
      </c>
      <c r="C83" s="7">
        <f t="shared" si="1"/>
        <v>6.1991891229328173</v>
      </c>
      <c r="D83" s="162">
        <f t="shared" si="21"/>
        <v>6.1319325822901956</v>
      </c>
      <c r="E83" s="163">
        <f t="shared" si="17"/>
        <v>98.610533388794551</v>
      </c>
      <c r="F83" s="161">
        <f t="shared" si="3"/>
        <v>4.3995776405465037E-2</v>
      </c>
      <c r="G83" s="161">
        <v>4.3999999999999997E-2</v>
      </c>
      <c r="H83" s="167">
        <f t="shared" si="4"/>
        <v>13.61</v>
      </c>
      <c r="I83" s="161">
        <f t="shared" si="0"/>
        <v>0.26977913482382526</v>
      </c>
      <c r="J83" s="164">
        <f t="shared" si="5"/>
        <v>0.53739228242662029</v>
      </c>
      <c r="K83" s="164">
        <f t="shared" si="6"/>
        <v>1.8781559249144335</v>
      </c>
      <c r="L83" s="164">
        <f t="shared" si="7"/>
        <v>6.5640497521898427</v>
      </c>
      <c r="M83" s="185">
        <f t="shared" si="18"/>
        <v>14.259502095094357</v>
      </c>
      <c r="N83" s="161">
        <v>0.3270743334781655</v>
      </c>
      <c r="O83" s="165">
        <f t="shared" si="19"/>
        <v>4.4008677031244579E-2</v>
      </c>
      <c r="P83" s="2"/>
      <c r="Q83" s="161">
        <f t="shared" si="8"/>
        <v>0.62803970818801347</v>
      </c>
      <c r="R83" s="164">
        <f t="shared" si="9"/>
        <v>1183.6820778020556</v>
      </c>
      <c r="S83" s="164">
        <f t="shared" si="10"/>
        <v>-194154.34533808698</v>
      </c>
      <c r="T83" s="164">
        <f t="shared" si="11"/>
        <v>31846312.891429059</v>
      </c>
      <c r="U83" s="67">
        <f t="shared" si="12"/>
        <v>1.1541043613413575</v>
      </c>
      <c r="V83" s="147">
        <f t="shared" si="13"/>
        <v>5.0775717430146396E-2</v>
      </c>
      <c r="W83" s="164">
        <f t="shared" si="14"/>
        <v>4.8697982565521887E-2</v>
      </c>
      <c r="X83" s="164">
        <f t="shared" si="15"/>
        <v>-5.1234318255849995E-2</v>
      </c>
      <c r="Y83" s="164">
        <f t="shared" si="16"/>
        <v>5.3902753848373799E-2</v>
      </c>
      <c r="Z83" s="2"/>
    </row>
    <row r="84" spans="1:26" x14ac:dyDescent="0.2">
      <c r="A84" s="161">
        <v>1.24E-2</v>
      </c>
      <c r="B84" s="7">
        <f t="shared" si="20"/>
        <v>1.3004999999999999E-2</v>
      </c>
      <c r="C84" s="7">
        <f t="shared" si="1"/>
        <v>6.3335160691625738</v>
      </c>
      <c r="D84" s="162">
        <f t="shared" si="21"/>
        <v>6.266352596047696</v>
      </c>
      <c r="E84" s="163">
        <f t="shared" si="17"/>
        <v>98.652529357181592</v>
      </c>
      <c r="F84" s="161">
        <f t="shared" si="3"/>
        <v>4.1995968387034815E-2</v>
      </c>
      <c r="G84" s="161">
        <v>4.2000000000000003E-2</v>
      </c>
      <c r="H84" s="167">
        <f t="shared" si="4"/>
        <v>12.4</v>
      </c>
      <c r="I84" s="161">
        <f t="shared" si="0"/>
        <v>0.26316154552563259</v>
      </c>
      <c r="J84" s="164">
        <f t="shared" si="5"/>
        <v>0.55318278186474179</v>
      </c>
      <c r="K84" s="164">
        <f t="shared" si="6"/>
        <v>2.0077016730904607</v>
      </c>
      <c r="L84" s="164">
        <f t="shared" si="7"/>
        <v>7.2866801720445054</v>
      </c>
      <c r="M84" s="185">
        <f t="shared" si="18"/>
        <v>12.99091990584192</v>
      </c>
      <c r="N84" s="161">
        <v>0.31263993983160876</v>
      </c>
      <c r="O84" s="165">
        <f t="shared" si="19"/>
        <v>4.2066492936950403E-2</v>
      </c>
      <c r="P84" s="2"/>
      <c r="Q84" s="161">
        <f t="shared" si="8"/>
        <v>0.54615756887338773</v>
      </c>
      <c r="R84" s="164">
        <f t="shared" si="9"/>
        <v>1147.4426700573099</v>
      </c>
      <c r="S84" s="164">
        <f t="shared" si="10"/>
        <v>-189667.40134828622</v>
      </c>
      <c r="T84" s="164">
        <f t="shared" si="11"/>
        <v>31351216.119943619</v>
      </c>
      <c r="U84" s="67">
        <f t="shared" si="12"/>
        <v>1.1136399051827846</v>
      </c>
      <c r="V84" s="147">
        <f t="shared" si="13"/>
        <v>4.6768386252596668E-2</v>
      </c>
      <c r="W84" s="164">
        <f t="shared" si="14"/>
        <v>5.0128902754524668E-2</v>
      </c>
      <c r="X84" s="164">
        <f t="shared" si="15"/>
        <v>-5.4768203809598827E-2</v>
      </c>
      <c r="Y84" s="164">
        <f t="shared" si="16"/>
        <v>5.9836860248432489E-2</v>
      </c>
      <c r="Z84" s="2"/>
    </row>
    <row r="85" spans="1:26" x14ac:dyDescent="0.2">
      <c r="A85" s="161">
        <v>1.129E-2</v>
      </c>
      <c r="B85" s="7">
        <f t="shared" si="20"/>
        <v>1.1845E-2</v>
      </c>
      <c r="C85" s="7">
        <f t="shared" si="1"/>
        <v>6.4688107036638103</v>
      </c>
      <c r="D85" s="162">
        <f t="shared" si="21"/>
        <v>6.4011633864131916</v>
      </c>
      <c r="E85" s="163">
        <f t="shared" si="17"/>
        <v>98.692525517550195</v>
      </c>
      <c r="F85" s="161">
        <f t="shared" si="3"/>
        <v>3.999616036860458E-2</v>
      </c>
      <c r="G85" s="161">
        <v>0.04</v>
      </c>
      <c r="H85" s="167">
        <f t="shared" si="4"/>
        <v>11.29</v>
      </c>
      <c r="I85" s="161">
        <f t="shared" si="0"/>
        <v>0.25602195734862199</v>
      </c>
      <c r="J85" s="164">
        <f t="shared" si="5"/>
        <v>0.56670606986278238</v>
      </c>
      <c r="K85" s="164">
        <f t="shared" si="6"/>
        <v>2.1331807008750339</v>
      </c>
      <c r="L85" s="164">
        <f t="shared" si="7"/>
        <v>8.0296650143301136</v>
      </c>
      <c r="M85" s="185">
        <f t="shared" si="18"/>
        <v>11.831990534140919</v>
      </c>
      <c r="N85" s="161">
        <v>0.29562266468326986</v>
      </c>
      <c r="O85" s="165">
        <f t="shared" si="19"/>
        <v>3.9776775617981784E-2</v>
      </c>
      <c r="P85" s="2"/>
      <c r="Q85" s="161">
        <f t="shared" si="8"/>
        <v>0.47375451956612119</v>
      </c>
      <c r="R85" s="164">
        <f t="shared" si="9"/>
        <v>1108.1943352732337</v>
      </c>
      <c r="S85" s="164">
        <f t="shared" si="10"/>
        <v>-184465.32368481957</v>
      </c>
      <c r="T85" s="164">
        <f t="shared" si="11"/>
        <v>30705314.545535486</v>
      </c>
      <c r="U85" s="67">
        <f t="shared" si="12"/>
        <v>1.0730578135436017</v>
      </c>
      <c r="V85" s="147">
        <f t="shared" si="13"/>
        <v>4.2918192395274085E-2</v>
      </c>
      <c r="W85" s="164">
        <f t="shared" si="14"/>
        <v>5.13543703778842E-2</v>
      </c>
      <c r="X85" s="164">
        <f t="shared" si="15"/>
        <v>-5.8191153075242093E-2</v>
      </c>
      <c r="Y85" s="164">
        <f t="shared" si="16"/>
        <v>6.5938113373979382E-2</v>
      </c>
      <c r="Z85" s="2"/>
    </row>
    <row r="86" spans="1:26" x14ac:dyDescent="0.2">
      <c r="A86" s="161">
        <v>1.0289999999999999E-2</v>
      </c>
      <c r="B86" s="7">
        <f t="shared" si="20"/>
        <v>1.0789999999999999E-2</v>
      </c>
      <c r="C86" s="7">
        <f t="shared" si="1"/>
        <v>6.6026132075428441</v>
      </c>
      <c r="D86" s="162">
        <f t="shared" si="21"/>
        <v>6.5357119556033272</v>
      </c>
      <c r="E86" s="163">
        <f t="shared" si="17"/>
        <v>98.731521773909577</v>
      </c>
      <c r="F86" s="161">
        <f t="shared" si="3"/>
        <v>3.899625635938947E-2</v>
      </c>
      <c r="G86" s="161">
        <v>3.9E-2</v>
      </c>
      <c r="H86" s="167">
        <f t="shared" si="4"/>
        <v>10.29</v>
      </c>
      <c r="I86" s="161">
        <f t="shared" si="0"/>
        <v>0.25486829891183405</v>
      </c>
      <c r="J86" s="164">
        <f t="shared" si="5"/>
        <v>0.59274480558222653</v>
      </c>
      <c r="K86" s="164">
        <f t="shared" si="6"/>
        <v>2.3109480188900937</v>
      </c>
      <c r="L86" s="164">
        <f t="shared" si="7"/>
        <v>9.0097470205012335</v>
      </c>
      <c r="M86" s="185">
        <f t="shared" si="18"/>
        <v>10.778408973498825</v>
      </c>
      <c r="N86" s="161">
        <v>0.29144638724133765</v>
      </c>
      <c r="O86" s="165">
        <f t="shared" si="19"/>
        <v>3.9214846948188636E-2</v>
      </c>
      <c r="P86" s="2"/>
      <c r="Q86" s="161">
        <f t="shared" si="8"/>
        <v>0.42076960611781233</v>
      </c>
      <c r="R86" s="164">
        <f t="shared" si="9"/>
        <v>1094.2292098508067</v>
      </c>
      <c r="S86" s="164">
        <f t="shared" si="10"/>
        <v>-183295.16001895981</v>
      </c>
      <c r="T86" s="164">
        <f t="shared" si="11"/>
        <v>30703910.464021429</v>
      </c>
      <c r="U86" s="67">
        <f t="shared" si="12"/>
        <v>1.0325546583437002</v>
      </c>
      <c r="V86" s="147">
        <f t="shared" si="13"/>
        <v>4.0265766161852741E-2</v>
      </c>
      <c r="W86" s="164">
        <f t="shared" si="14"/>
        <v>5.3713976087828276E-2</v>
      </c>
      <c r="X86" s="164">
        <f t="shared" si="15"/>
        <v>-6.3040477471504597E-2</v>
      </c>
      <c r="Y86" s="164">
        <f t="shared" si="16"/>
        <v>7.3986364244143538E-2</v>
      </c>
      <c r="Z86" s="2"/>
    </row>
    <row r="87" spans="1:26" x14ac:dyDescent="0.2">
      <c r="A87" s="161">
        <v>9.3710000000000009E-3</v>
      </c>
      <c r="B87" s="7">
        <f t="shared" si="20"/>
        <v>9.830499999999999E-3</v>
      </c>
      <c r="C87" s="7">
        <f t="shared" si="1"/>
        <v>6.7375812754049926</v>
      </c>
      <c r="D87" s="162">
        <f t="shared" si="21"/>
        <v>6.6700972414739184</v>
      </c>
      <c r="E87" s="163">
        <f t="shared" si="17"/>
        <v>98.769518126259754</v>
      </c>
      <c r="F87" s="161">
        <f t="shared" si="3"/>
        <v>3.7996352350174352E-2</v>
      </c>
      <c r="G87" s="161">
        <v>3.7999999999999999E-2</v>
      </c>
      <c r="H87" s="167">
        <f t="shared" si="4"/>
        <v>9.3710000000000004</v>
      </c>
      <c r="I87" s="161">
        <f t="shared" si="0"/>
        <v>0.25343936499696895</v>
      </c>
      <c r="J87" s="164">
        <f t="shared" si="5"/>
        <v>0.61804735013572865</v>
      </c>
      <c r="K87" s="164">
        <f t="shared" si="6"/>
        <v>2.492652110188649</v>
      </c>
      <c r="L87" s="164">
        <f t="shared" si="7"/>
        <v>10.053136771904979</v>
      </c>
      <c r="M87" s="185">
        <f t="shared" si="18"/>
        <v>9.8197550885956382</v>
      </c>
      <c r="N87" s="161">
        <v>0.2815210512532671</v>
      </c>
      <c r="O87" s="165">
        <f t="shared" si="19"/>
        <v>3.7879367941687059E-2</v>
      </c>
      <c r="Q87" s="161">
        <f t="shared" si="8"/>
        <v>0.37352314177838891</v>
      </c>
      <c r="R87" s="164">
        <f t="shared" si="9"/>
        <v>1078.4210782517662</v>
      </c>
      <c r="S87" s="164">
        <f t="shared" si="10"/>
        <v>-181681.87299965098</v>
      </c>
      <c r="T87" s="164">
        <f t="shared" si="11"/>
        <v>30607991.296100438</v>
      </c>
      <c r="U87" s="67">
        <f t="shared" si="12"/>
        <v>0.99210065632077338</v>
      </c>
      <c r="V87" s="147">
        <f t="shared" si="13"/>
        <v>3.7696206104403336E-2</v>
      </c>
      <c r="W87" s="164">
        <f t="shared" si="14"/>
        <v>5.6006868847593629E-2</v>
      </c>
      <c r="X87" s="164">
        <f t="shared" si="15"/>
        <v>-6.7997193321603297E-2</v>
      </c>
      <c r="Y87" s="164">
        <f t="shared" si="16"/>
        <v>8.255448652552462E-2</v>
      </c>
    </row>
    <row r="88" spans="1:26" x14ac:dyDescent="0.2">
      <c r="A88" s="161">
        <v>8.5370000000000012E-3</v>
      </c>
      <c r="B88" s="7">
        <f t="shared" si="20"/>
        <v>8.9540000000000002E-3</v>
      </c>
      <c r="C88" s="7">
        <f t="shared" si="1"/>
        <v>6.8720551053904488</v>
      </c>
      <c r="D88" s="162">
        <f t="shared" si="21"/>
        <v>6.8048181903977207</v>
      </c>
      <c r="E88" s="163">
        <f t="shared" si="17"/>
        <v>98.806514574600712</v>
      </c>
      <c r="F88" s="161">
        <f t="shared" si="3"/>
        <v>3.6996448340959234E-2</v>
      </c>
      <c r="G88" s="161">
        <v>3.6999999999999998E-2</v>
      </c>
      <c r="H88" s="167">
        <f t="shared" si="4"/>
        <v>8.5370000000000008</v>
      </c>
      <c r="I88" s="161">
        <f t="shared" si="0"/>
        <v>0.251754104650669</v>
      </c>
      <c r="J88" s="164">
        <f t="shared" si="5"/>
        <v>0.64265803488526962</v>
      </c>
      <c r="K88" s="164">
        <f t="shared" si="6"/>
        <v>2.6784891758782376</v>
      </c>
      <c r="L88" s="164">
        <f t="shared" si="7"/>
        <v>11.163486451356157</v>
      </c>
      <c r="M88" s="185">
        <f t="shared" si="18"/>
        <v>8.9442845996759335</v>
      </c>
      <c r="N88" s="161">
        <v>0.27512006124136218</v>
      </c>
      <c r="O88" s="165">
        <f t="shared" si="19"/>
        <v>3.7018098580931941E-2</v>
      </c>
      <c r="Q88" s="161">
        <f t="shared" si="8"/>
        <v>0.33126619844494903</v>
      </c>
      <c r="R88" s="164">
        <f t="shared" si="9"/>
        <v>1060.9960990379213</v>
      </c>
      <c r="S88" s="164">
        <f t="shared" si="10"/>
        <v>-179676.24540591022</v>
      </c>
      <c r="T88" s="164">
        <f t="shared" si="11"/>
        <v>30427588.935000435</v>
      </c>
      <c r="U88" s="67">
        <f t="shared" si="12"/>
        <v>0.95154560965039403</v>
      </c>
      <c r="V88" s="147">
        <f t="shared" si="13"/>
        <v>3.520380799149736E-2</v>
      </c>
      <c r="W88" s="164">
        <f t="shared" si="14"/>
        <v>5.8237065923455698E-2</v>
      </c>
      <c r="X88" s="164">
        <f t="shared" si="15"/>
        <v>-7.3066652806287657E-2</v>
      </c>
      <c r="Y88" s="164">
        <f t="shared" si="16"/>
        <v>9.1672471263088542E-2</v>
      </c>
    </row>
    <row r="89" spans="1:26" x14ac:dyDescent="0.2">
      <c r="A89" s="161">
        <v>7.7759999999999999E-3</v>
      </c>
      <c r="B89" s="7">
        <f t="shared" si="20"/>
        <v>8.1565000000000006E-3</v>
      </c>
      <c r="C89" s="7">
        <f t="shared" si="1"/>
        <v>7.0067560657183936</v>
      </c>
      <c r="D89" s="162">
        <f t="shared" si="21"/>
        <v>6.9394055855544217</v>
      </c>
      <c r="E89" s="163">
        <f t="shared" si="17"/>
        <v>98.84251111893245</v>
      </c>
      <c r="F89" s="161">
        <f t="shared" si="3"/>
        <v>3.5996544331744124E-2</v>
      </c>
      <c r="G89" s="161">
        <v>3.5999999999999997E-2</v>
      </c>
      <c r="H89" s="167">
        <f t="shared" si="4"/>
        <v>7.7759999999999998</v>
      </c>
      <c r="I89" s="161">
        <f t="shared" si="0"/>
        <v>0.24979462079636253</v>
      </c>
      <c r="J89" s="164">
        <f t="shared" si="5"/>
        <v>0.66632454263697893</v>
      </c>
      <c r="K89" s="164">
        <f t="shared" si="6"/>
        <v>2.8668060317677377</v>
      </c>
      <c r="L89" s="164">
        <f t="shared" si="7"/>
        <v>12.334194972400194</v>
      </c>
      <c r="M89" s="185">
        <f t="shared" si="18"/>
        <v>8.1476200205949674</v>
      </c>
      <c r="N89" s="161">
        <v>0.26723301930518129</v>
      </c>
      <c r="O89" s="165">
        <f t="shared" si="19"/>
        <v>3.5956877183306014E-2</v>
      </c>
      <c r="Q89" s="161">
        <f t="shared" si="8"/>
        <v>0.29360581384187101</v>
      </c>
      <c r="R89" s="164">
        <f t="shared" si="9"/>
        <v>1042.0663800330851</v>
      </c>
      <c r="S89" s="164">
        <f t="shared" si="10"/>
        <v>-177301.60687590064</v>
      </c>
      <c r="T89" s="164">
        <f t="shared" si="11"/>
        <v>30166849.639442686</v>
      </c>
      <c r="U89" s="67">
        <f t="shared" si="12"/>
        <v>0.91103076666994531</v>
      </c>
      <c r="V89" s="147">
        <f t="shared" si="13"/>
        <v>3.2793959380017522E-2</v>
      </c>
      <c r="W89" s="164">
        <f t="shared" si="14"/>
        <v>6.0381702568915771E-2</v>
      </c>
      <c r="X89" s="164">
        <f t="shared" si="15"/>
        <v>-7.8203758623539496E-2</v>
      </c>
      <c r="Y89" s="164">
        <f t="shared" si="16"/>
        <v>0.10128611156448623</v>
      </c>
    </row>
    <row r="90" spans="1:26" x14ac:dyDescent="0.2">
      <c r="A90" s="161">
        <v>7.084E-3</v>
      </c>
      <c r="B90" s="7">
        <f t="shared" si="20"/>
        <v>7.43E-3</v>
      </c>
      <c r="C90" s="7">
        <f t="shared" si="1"/>
        <v>7.1412200725722599</v>
      </c>
      <c r="D90" s="162">
        <f t="shared" si="21"/>
        <v>7.0739880691453267</v>
      </c>
      <c r="E90" s="163">
        <f t="shared" si="17"/>
        <v>98.877507759254982</v>
      </c>
      <c r="F90" s="161">
        <f t="shared" si="3"/>
        <v>3.4996640322529013E-2</v>
      </c>
      <c r="G90" s="161">
        <v>3.5000000000000003E-2</v>
      </c>
      <c r="H90" s="167">
        <f t="shared" si="4"/>
        <v>7.0839999999999996</v>
      </c>
      <c r="I90" s="161">
        <f t="shared" si="0"/>
        <v>0.2475658161017405</v>
      </c>
      <c r="J90" s="164">
        <f t="shared" si="5"/>
        <v>0.68897760903332428</v>
      </c>
      <c r="K90" s="164">
        <f t="shared" si="6"/>
        <v>3.0569932872240675</v>
      </c>
      <c r="L90" s="164">
        <f t="shared" si="7"/>
        <v>13.563877600093388</v>
      </c>
      <c r="M90" s="185">
        <f t="shared" si="18"/>
        <v>7.4219393691945541</v>
      </c>
      <c r="N90" s="161">
        <v>0.26026771878487082</v>
      </c>
      <c r="O90" s="165">
        <f t="shared" si="19"/>
        <v>3.5019678419452638E-2</v>
      </c>
      <c r="Q90" s="161">
        <f t="shared" si="8"/>
        <v>0.26002503759639056</v>
      </c>
      <c r="R90" s="164">
        <f t="shared" si="9"/>
        <v>1021.7904184646856</v>
      </c>
      <c r="S90" s="164">
        <f t="shared" si="10"/>
        <v>-174594.0992592079</v>
      </c>
      <c r="T90" s="164">
        <f t="shared" si="11"/>
        <v>29833025.388843648</v>
      </c>
      <c r="U90" s="67">
        <f t="shared" si="12"/>
        <v>0.87051740221812779</v>
      </c>
      <c r="V90" s="147">
        <f t="shared" si="13"/>
        <v>3.0465184419930139E-2</v>
      </c>
      <c r="W90" s="164">
        <f t="shared" si="14"/>
        <v>6.2434502113121099E-2</v>
      </c>
      <c r="X90" s="164">
        <f t="shared" si="15"/>
        <v>-8.3391887172930335E-2</v>
      </c>
      <c r="Y90" s="164">
        <f t="shared" si="16"/>
        <v>0.11138403624430059</v>
      </c>
    </row>
    <row r="91" spans="1:26" x14ac:dyDescent="0.2">
      <c r="A91" s="161">
        <v>6.4530000000000004E-3</v>
      </c>
      <c r="B91" s="7">
        <f t="shared" si="20"/>
        <v>6.7685000000000002E-3</v>
      </c>
      <c r="C91" s="7">
        <f t="shared" si="1"/>
        <v>7.2758142591799571</v>
      </c>
      <c r="D91" s="162">
        <f t="shared" si="21"/>
        <v>7.208517165876108</v>
      </c>
      <c r="E91" s="163">
        <f t="shared" si="17"/>
        <v>98.911504495568295</v>
      </c>
      <c r="F91" s="161">
        <f t="shared" si="3"/>
        <v>3.3996736313313902E-2</v>
      </c>
      <c r="G91" s="161">
        <v>3.4000000000000002E-2</v>
      </c>
      <c r="H91" s="167">
        <f t="shared" si="4"/>
        <v>6.4530000000000003</v>
      </c>
      <c r="I91" s="161">
        <f t="shared" si="0"/>
        <v>0.2450660572982869</v>
      </c>
      <c r="J91" s="164">
        <f t="shared" si="5"/>
        <v>0.71049348996069361</v>
      </c>
      <c r="K91" s="164">
        <f t="shared" si="6"/>
        <v>3.2480412869672937</v>
      </c>
      <c r="L91" s="164">
        <f t="shared" si="7"/>
        <v>14.848513534484031</v>
      </c>
      <c r="M91" s="185">
        <f t="shared" si="18"/>
        <v>6.7611428028107783</v>
      </c>
      <c r="N91" s="161">
        <v>0.25258695914114387</v>
      </c>
      <c r="O91" s="165">
        <f t="shared" si="19"/>
        <v>3.3986212824886314E-2</v>
      </c>
      <c r="Q91" s="161">
        <f t="shared" si="8"/>
        <v>0.23010690973666517</v>
      </c>
      <c r="R91" s="164">
        <f t="shared" si="9"/>
        <v>1000.2966533389365</v>
      </c>
      <c r="S91" s="164">
        <f t="shared" si="10"/>
        <v>-171583.13964150546</v>
      </c>
      <c r="T91" s="164">
        <f t="shared" si="11"/>
        <v>29432042.695499014</v>
      </c>
      <c r="U91" s="67">
        <f t="shared" si="12"/>
        <v>0.83002010881258093</v>
      </c>
      <c r="V91" s="147">
        <f t="shared" si="13"/>
        <v>2.8217974774049425E-2</v>
      </c>
      <c r="W91" s="164">
        <f t="shared" si="14"/>
        <v>6.4384250981027402E-2</v>
      </c>
      <c r="X91" s="164">
        <f t="shared" si="15"/>
        <v>-8.8603496012826882E-2</v>
      </c>
      <c r="Y91" s="164">
        <f t="shared" si="16"/>
        <v>0.12193322724230214</v>
      </c>
    </row>
    <row r="92" spans="1:26" x14ac:dyDescent="0.2">
      <c r="A92" s="161">
        <v>5.8780000000000004E-3</v>
      </c>
      <c r="B92" s="7">
        <f t="shared" si="20"/>
        <v>6.1655000000000008E-3</v>
      </c>
      <c r="C92" s="7">
        <f t="shared" si="1"/>
        <v>7.4104589256728426</v>
      </c>
      <c r="D92" s="162">
        <f t="shared" si="21"/>
        <v>7.3431365924263998</v>
      </c>
      <c r="E92" s="163">
        <f t="shared" si="17"/>
        <v>98.944501327872388</v>
      </c>
      <c r="F92" s="161">
        <f t="shared" si="3"/>
        <v>3.2996832304098785E-2</v>
      </c>
      <c r="G92" s="161">
        <v>3.3000000000000002E-2</v>
      </c>
      <c r="H92" s="167">
        <f t="shared" si="4"/>
        <v>5.8780000000000001</v>
      </c>
      <c r="I92" s="161">
        <f t="shared" si="0"/>
        <v>0.24230024672638531</v>
      </c>
      <c r="J92" s="164">
        <f t="shared" si="5"/>
        <v>0.73080819775341721</v>
      </c>
      <c r="K92" s="164">
        <f t="shared" si="6"/>
        <v>3.4392915344988082</v>
      </c>
      <c r="L92" s="164">
        <f t="shared" si="7"/>
        <v>16.185814958887903</v>
      </c>
      <c r="M92" s="185">
        <f t="shared" si="18"/>
        <v>6.1587932259493821</v>
      </c>
      <c r="N92" s="161">
        <v>0.24506601831007022</v>
      </c>
      <c r="O92" s="165">
        <f t="shared" si="19"/>
        <v>3.2974251254909083E-2</v>
      </c>
      <c r="Q92" s="161">
        <f t="shared" si="8"/>
        <v>0.20344196957092109</v>
      </c>
      <c r="R92" s="164">
        <f t="shared" si="9"/>
        <v>977.71414683116484</v>
      </c>
      <c r="S92" s="164">
        <f t="shared" si="10"/>
        <v>-168299.07302921847</v>
      </c>
      <c r="T92" s="164">
        <f t="shared" si="11"/>
        <v>28970203.688159782</v>
      </c>
      <c r="U92" s="67">
        <f t="shared" si="12"/>
        <v>0.78949562342185919</v>
      </c>
      <c r="V92" s="147">
        <f t="shared" si="13"/>
        <v>2.6050854690871011E-2</v>
      </c>
      <c r="W92" s="164">
        <f t="shared" si="14"/>
        <v>6.6225150670629507E-2</v>
      </c>
      <c r="X92" s="164">
        <f t="shared" si="15"/>
        <v>-9.3820621981207872E-2</v>
      </c>
      <c r="Y92" s="164">
        <f t="shared" si="16"/>
        <v>0.13291489743404217</v>
      </c>
    </row>
    <row r="93" spans="1:26" x14ac:dyDescent="0.2">
      <c r="A93" s="161">
        <v>5.3550000000000004E-3</v>
      </c>
      <c r="B93" s="7">
        <f t="shared" si="20"/>
        <v>5.6165E-3</v>
      </c>
      <c r="C93" s="7">
        <f t="shared" si="1"/>
        <v>7.5448977096865564</v>
      </c>
      <c r="D93" s="162">
        <f t="shared" si="21"/>
        <v>7.4776783176796995</v>
      </c>
      <c r="E93" s="163">
        <f t="shared" si="17"/>
        <v>98.977498160176481</v>
      </c>
      <c r="F93" s="161">
        <f t="shared" si="3"/>
        <v>3.2996832304098785E-2</v>
      </c>
      <c r="G93" s="161">
        <v>3.3000000000000002E-2</v>
      </c>
      <c r="H93" s="167">
        <f t="shared" si="4"/>
        <v>5.3550000000000004</v>
      </c>
      <c r="I93" s="161">
        <f t="shared" si="0"/>
        <v>0.24673969747247257</v>
      </c>
      <c r="J93" s="164">
        <f t="shared" si="5"/>
        <v>0.77319091357010328</v>
      </c>
      <c r="K93" s="164">
        <f t="shared" si="6"/>
        <v>3.7427773070189541</v>
      </c>
      <c r="L93" s="164">
        <f t="shared" si="7"/>
        <v>18.117623634833297</v>
      </c>
      <c r="M93" s="185">
        <f t="shared" si="18"/>
        <v>5.6104090759943661</v>
      </c>
      <c r="N93" s="161">
        <v>0.24544131774304695</v>
      </c>
      <c r="O93" s="165">
        <f t="shared" si="19"/>
        <v>3.3024748740787126E-2</v>
      </c>
      <c r="Q93" s="161">
        <f t="shared" si="8"/>
        <v>0.18532670863597084</v>
      </c>
      <c r="R93" s="164">
        <f t="shared" si="9"/>
        <v>983.96064219497396</v>
      </c>
      <c r="S93" s="164">
        <f t="shared" si="10"/>
        <v>-169914.5094880026</v>
      </c>
      <c r="T93" s="164">
        <f t="shared" si="11"/>
        <v>29341560.319063745</v>
      </c>
      <c r="U93" s="67">
        <f t="shared" si="12"/>
        <v>0.74899452845223369</v>
      </c>
      <c r="V93" s="147">
        <f t="shared" si="13"/>
        <v>2.4714446852025902E-2</v>
      </c>
      <c r="W93" s="164">
        <f t="shared" si="14"/>
        <v>7.0065832465687247E-2</v>
      </c>
      <c r="X93" s="164">
        <f t="shared" si="15"/>
        <v>-0.10209942697772491</v>
      </c>
      <c r="Y93" s="164">
        <f t="shared" si="16"/>
        <v>0.14877855043376215</v>
      </c>
    </row>
    <row r="94" spans="1:26" x14ac:dyDescent="0.2">
      <c r="A94" s="161">
        <v>4.8780000000000004E-3</v>
      </c>
      <c r="B94" s="7">
        <f t="shared" si="20"/>
        <v>5.1165000000000004E-3</v>
      </c>
      <c r="C94" s="7">
        <f t="shared" si="1"/>
        <v>7.6794945265279901</v>
      </c>
      <c r="D94" s="162">
        <f t="shared" si="21"/>
        <v>7.6121961181072733</v>
      </c>
      <c r="E94" s="163">
        <f t="shared" si="17"/>
        <v>99.009495088471368</v>
      </c>
      <c r="F94" s="161">
        <f t="shared" si="3"/>
        <v>3.1996928294883667E-2</v>
      </c>
      <c r="G94" s="161">
        <v>3.2000000000000001E-2</v>
      </c>
      <c r="H94" s="167">
        <f t="shared" si="4"/>
        <v>4.8780000000000001</v>
      </c>
      <c r="I94" s="161">
        <f t="shared" ref="I94:I157" si="22">D94*F94</f>
        <v>0.24356689335767023</v>
      </c>
      <c r="J94" s="164">
        <f t="shared" si="5"/>
        <v>0.79201004296039867</v>
      </c>
      <c r="K94" s="164">
        <f t="shared" si="6"/>
        <v>3.9404143220959886</v>
      </c>
      <c r="L94" s="164">
        <f t="shared" si="7"/>
        <v>19.604378969416107</v>
      </c>
      <c r="M94" s="185">
        <f t="shared" si="18"/>
        <v>5.1109382700243975</v>
      </c>
      <c r="N94" s="161">
        <v>0.23772425712399059</v>
      </c>
      <c r="O94" s="165">
        <f t="shared" si="19"/>
        <v>3.1986398758374765E-2</v>
      </c>
      <c r="Q94" s="161">
        <f t="shared" si="8"/>
        <v>0.16371228362077228</v>
      </c>
      <c r="R94" s="164">
        <f t="shared" si="9"/>
        <v>959.67701796333722</v>
      </c>
      <c r="S94" s="164">
        <f t="shared" si="10"/>
        <v>-166200.94846150576</v>
      </c>
      <c r="T94" s="164">
        <f t="shared" si="11"/>
        <v>28783387.2776553</v>
      </c>
      <c r="U94" s="67">
        <f t="shared" si="12"/>
        <v>0.70850063557279286</v>
      </c>
      <c r="V94" s="147">
        <f t="shared" si="13"/>
        <v>2.2669844033302158E-2</v>
      </c>
      <c r="W94" s="164">
        <f t="shared" si="14"/>
        <v>7.1771204248863241E-2</v>
      </c>
      <c r="X94" s="164">
        <f t="shared" si="15"/>
        <v>-0.10749077792748925</v>
      </c>
      <c r="Y94" s="164">
        <f t="shared" si="16"/>
        <v>0.16098750829640449</v>
      </c>
    </row>
    <row r="95" spans="1:26" x14ac:dyDescent="0.2">
      <c r="A95" s="161">
        <v>4.444E-3</v>
      </c>
      <c r="B95" s="7">
        <f t="shared" si="20"/>
        <v>4.6610000000000002E-3</v>
      </c>
      <c r="C95" s="7">
        <f t="shared" ref="C95:C158" si="23">IF(A95=0,IF(B95&gt;0,IF(C94&lt;10,10,-LOG(0,2)),-LOG(0,2)),-LOG(A95,2))</f>
        <v>7.813925467935082</v>
      </c>
      <c r="D95" s="162">
        <f t="shared" si="21"/>
        <v>7.7467099972315356</v>
      </c>
      <c r="E95" s="163">
        <f t="shared" si="17"/>
        <v>99.041492016766256</v>
      </c>
      <c r="F95" s="161">
        <f t="shared" ref="F95:F158" si="24">(G95*100)/$A$10</f>
        <v>3.1996928294883667E-2</v>
      </c>
      <c r="G95" s="161">
        <v>3.2000000000000001E-2</v>
      </c>
      <c r="H95" s="167">
        <f t="shared" ref="H95:H158" si="25">A95*1000</f>
        <v>4.444</v>
      </c>
      <c r="I95" s="161">
        <f t="shared" si="22"/>
        <v>0.2478709243026759</v>
      </c>
      <c r="J95" s="164">
        <f t="shared" ref="J95:J158" si="26">(F95)*(D95-$B$4)^2</f>
        <v>0.83541588911131648</v>
      </c>
      <c r="K95" s="164">
        <f t="shared" ref="K95:K158" si="27">(F95)*(D95-$B$4)^3</f>
        <v>4.2687424462287327</v>
      </c>
      <c r="L95" s="164">
        <f t="shared" ref="L95:L158" si="28">(F95)*(D95-$B$4)^4</f>
        <v>21.812084627237464</v>
      </c>
      <c r="M95" s="185">
        <f t="shared" si="18"/>
        <v>4.6559458759740791</v>
      </c>
      <c r="N95" s="161">
        <v>0.23801758702253403</v>
      </c>
      <c r="O95" s="165">
        <f t="shared" si="19"/>
        <v>3.2025867036522201E-2</v>
      </c>
      <c r="Q95" s="161">
        <f t="shared" ref="Q95:Q158" si="29">(B95*1000)*F95</f>
        <v>0.14913768278245279</v>
      </c>
      <c r="R95" s="164">
        <f t="shared" ref="R95:R158" si="30">(F95)*((B95*1000)-$B$15)^2</f>
        <v>964.73183944182995</v>
      </c>
      <c r="S95" s="164">
        <f t="shared" ref="S95:S158" si="31">(F95)*((B95*1000)-$B$15)^3</f>
        <v>-167515.79930135692</v>
      </c>
      <c r="T95" s="164">
        <f t="shared" ref="T95:T158" si="32">(F95)*((B95*1000)-$B$15)^4</f>
        <v>29087402.186091643</v>
      </c>
      <c r="U95" s="67">
        <f t="shared" ref="U95:U158" si="33">LOG(((2^(-D95))*1000),10)</f>
        <v>0.66800792312327117</v>
      </c>
      <c r="V95" s="147">
        <f t="shared" ref="V95:V158" si="34">U95*F95</f>
        <v>2.1374201616589469E-2</v>
      </c>
      <c r="W95" s="164">
        <f t="shared" ref="W95:W158" si="35">(F95)*(U95-LOG($E$15))^2</f>
        <v>7.5704601151316428E-2</v>
      </c>
      <c r="X95" s="164">
        <f t="shared" ref="X95:X158" si="36">(F95)*(U95-LOG($E$15))^3</f>
        <v>-0.11644725879311792</v>
      </c>
      <c r="Y95" s="164">
        <f t="shared" ref="Y95:Y158" si="37">(F95)*(U95-LOG($E$15))^4</f>
        <v>0.17911677591865344</v>
      </c>
    </row>
    <row r="96" spans="1:26" x14ac:dyDescent="0.2">
      <c r="A96" s="161">
        <v>4.0480000000000004E-3</v>
      </c>
      <c r="B96" s="7">
        <f t="shared" si="20"/>
        <v>4.2459999999999998E-3</v>
      </c>
      <c r="C96" s="7">
        <f t="shared" si="23"/>
        <v>7.9485749946298645</v>
      </c>
      <c r="D96" s="162">
        <f t="shared" si="21"/>
        <v>7.8812502312824737</v>
      </c>
      <c r="E96" s="163">
        <f t="shared" ref="E96:E159" si="38">F96+E95</f>
        <v>99.074488849070349</v>
      </c>
      <c r="F96" s="161">
        <f t="shared" si="24"/>
        <v>3.2996832304098785E-2</v>
      </c>
      <c r="G96" s="161">
        <v>3.3000000000000002E-2</v>
      </c>
      <c r="H96" s="167">
        <f t="shared" si="25"/>
        <v>4.048</v>
      </c>
      <c r="I96" s="161">
        <f t="shared" si="22"/>
        <v>0.26005629222826754</v>
      </c>
      <c r="J96" s="164">
        <f t="shared" si="26"/>
        <v>0.9074881238814767</v>
      </c>
      <c r="K96" s="164">
        <f t="shared" si="27"/>
        <v>4.7591051511423821</v>
      </c>
      <c r="L96" s="164">
        <f t="shared" si="28"/>
        <v>24.957992555049746</v>
      </c>
      <c r="M96" s="185">
        <f t="shared" ref="M96:M159" si="39">((2^(-D96))*1000)</f>
        <v>4.2413809072046318</v>
      </c>
      <c r="N96" s="161">
        <v>0.24505717260257831</v>
      </c>
      <c r="O96" s="165">
        <f t="shared" ref="O96:O159" si="40">(N96*100)/$A$13</f>
        <v>3.2973061042641486E-2</v>
      </c>
      <c r="Q96" s="161">
        <f t="shared" si="29"/>
        <v>0.14010454996320343</v>
      </c>
      <c r="R96" s="164">
        <f t="shared" si="30"/>
        <v>999.64092863510439</v>
      </c>
      <c r="S96" s="164">
        <f t="shared" si="31"/>
        <v>-173992.25594751886</v>
      </c>
      <c r="T96" s="164">
        <f t="shared" si="32"/>
        <v>30284179.311306968</v>
      </c>
      <c r="U96" s="67">
        <f t="shared" si="33"/>
        <v>0.62750727705028608</v>
      </c>
      <c r="V96" s="147">
        <f t="shared" si="34"/>
        <v>2.0705752390429946E-2</v>
      </c>
      <c r="W96" s="164">
        <f t="shared" si="35"/>
        <v>8.2235719195004983E-2</v>
      </c>
      <c r="X96" s="164">
        <f t="shared" si="36"/>
        <v>-0.12982388985504112</v>
      </c>
      <c r="Y96" s="164">
        <f t="shared" si="37"/>
        <v>0.20495038581869154</v>
      </c>
    </row>
    <row r="97" spans="1:25" x14ac:dyDescent="0.2">
      <c r="A97" s="161">
        <v>3.6869999999999997E-3</v>
      </c>
      <c r="B97" s="7">
        <f t="shared" ref="B97:B160" si="41">IF(A97=0,IF(A96&gt;0,IF(B96&gt;0.001,((A96+(2^(-10)))/2),0),0),(A96+A97)/2)</f>
        <v>3.8675000000000003E-3</v>
      </c>
      <c r="C97" s="7">
        <f t="shared" si="23"/>
        <v>8.0833368682303579</v>
      </c>
      <c r="D97" s="162">
        <f t="shared" si="21"/>
        <v>8.0159559314301116</v>
      </c>
      <c r="E97" s="163">
        <f t="shared" si="38"/>
        <v>99.107485681374442</v>
      </c>
      <c r="F97" s="161">
        <f t="shared" si="24"/>
        <v>3.2996832304098785E-2</v>
      </c>
      <c r="G97" s="161">
        <v>3.3000000000000002E-2</v>
      </c>
      <c r="H97" s="167">
        <f t="shared" si="25"/>
        <v>3.6869999999999998</v>
      </c>
      <c r="I97" s="161">
        <f t="shared" si="22"/>
        <v>0.26450115362644538</v>
      </c>
      <c r="J97" s="164">
        <f t="shared" si="26"/>
        <v>0.95470690424365068</v>
      </c>
      <c r="K97" s="164">
        <f t="shared" si="27"/>
        <v>5.1353372513594469</v>
      </c>
      <c r="L97" s="164">
        <f t="shared" si="28"/>
        <v>27.62281132353651</v>
      </c>
      <c r="M97" s="185">
        <f t="shared" si="39"/>
        <v>3.8632856482533078</v>
      </c>
      <c r="N97" s="161">
        <v>0.24485287583578069</v>
      </c>
      <c r="O97" s="165">
        <f t="shared" si="40"/>
        <v>3.294557239706996E-2</v>
      </c>
      <c r="Q97" s="161">
        <f t="shared" si="29"/>
        <v>0.12761524893610204</v>
      </c>
      <c r="R97" s="164">
        <f t="shared" si="30"/>
        <v>1003.9933002719912</v>
      </c>
      <c r="S97" s="164">
        <f t="shared" si="31"/>
        <v>-175129.81838635824</v>
      </c>
      <c r="T97" s="164">
        <f t="shared" si="32"/>
        <v>30548464.098047163</v>
      </c>
      <c r="U97" s="67">
        <f t="shared" si="33"/>
        <v>0.5869568207189293</v>
      </c>
      <c r="V97" s="147">
        <f t="shared" si="34"/>
        <v>1.9367715783009484E-2</v>
      </c>
      <c r="W97" s="164">
        <f t="shared" si="35"/>
        <v>8.6514640605001844E-2</v>
      </c>
      <c r="X97" s="164">
        <f t="shared" si="36"/>
        <v>-0.14008714590576871</v>
      </c>
      <c r="Y97" s="164">
        <f t="shared" si="37"/>
        <v>0.22683338115710255</v>
      </c>
    </row>
    <row r="98" spans="1:25" x14ac:dyDescent="0.2">
      <c r="A98" s="161">
        <v>3.359E-3</v>
      </c>
      <c r="B98" s="7">
        <f t="shared" si="41"/>
        <v>3.5230000000000001E-3</v>
      </c>
      <c r="C98" s="7">
        <f t="shared" si="23"/>
        <v>8.2177524890896745</v>
      </c>
      <c r="D98" s="162">
        <f t="shared" si="21"/>
        <v>8.1505446786600153</v>
      </c>
      <c r="E98" s="163">
        <f t="shared" si="38"/>
        <v>99.142482321696974</v>
      </c>
      <c r="F98" s="161">
        <f t="shared" si="24"/>
        <v>3.4996640322529013E-2</v>
      </c>
      <c r="G98" s="161">
        <v>3.5000000000000003E-2</v>
      </c>
      <c r="H98" s="167">
        <f t="shared" si="25"/>
        <v>3.359</v>
      </c>
      <c r="I98" s="161">
        <f t="shared" si="22"/>
        <v>0.28524168055176735</v>
      </c>
      <c r="J98" s="164">
        <f t="shared" si="26"/>
        <v>1.0638733912397531</v>
      </c>
      <c r="K98" s="164">
        <f t="shared" si="27"/>
        <v>5.8657256058044656</v>
      </c>
      <c r="L98" s="164">
        <f t="shared" si="28"/>
        <v>32.341007084024632</v>
      </c>
      <c r="M98" s="185">
        <f t="shared" si="39"/>
        <v>3.5191807285219108</v>
      </c>
      <c r="N98" s="161">
        <v>0.2603614081369125</v>
      </c>
      <c r="O98" s="165">
        <f t="shared" si="40"/>
        <v>3.5032284558220619E-2</v>
      </c>
      <c r="Q98" s="161">
        <f t="shared" si="29"/>
        <v>0.12329316385626972</v>
      </c>
      <c r="R98" s="164">
        <f t="shared" si="30"/>
        <v>1069.0515866260073</v>
      </c>
      <c r="S98" s="164">
        <f t="shared" si="31"/>
        <v>-186846.43524801207</v>
      </c>
      <c r="T98" s="164">
        <f t="shared" si="32"/>
        <v>32656600.300339762</v>
      </c>
      <c r="U98" s="67">
        <f t="shared" si="33"/>
        <v>0.54644157072389055</v>
      </c>
      <c r="V98" s="147">
        <f t="shared" si="34"/>
        <v>1.9123619107901797E-2</v>
      </c>
      <c r="W98" s="164">
        <f t="shared" si="35"/>
        <v>9.6407204853356854E-2</v>
      </c>
      <c r="X98" s="164">
        <f t="shared" si="36"/>
        <v>-0.16001144979640952</v>
      </c>
      <c r="Y98" s="164">
        <f t="shared" si="37"/>
        <v>0.26557832586157976</v>
      </c>
    </row>
    <row r="99" spans="1:25" x14ac:dyDescent="0.2">
      <c r="A99" s="161">
        <v>3.0600000000000002E-3</v>
      </c>
      <c r="B99" s="7">
        <f t="shared" si="41"/>
        <v>3.2095000000000001E-3</v>
      </c>
      <c r="C99" s="7">
        <f t="shared" si="23"/>
        <v>8.352252631744161</v>
      </c>
      <c r="D99" s="162">
        <f t="shared" si="21"/>
        <v>8.2850025604169169</v>
      </c>
      <c r="E99" s="163">
        <f t="shared" si="38"/>
        <v>99.179478770037932</v>
      </c>
      <c r="F99" s="161">
        <f t="shared" si="24"/>
        <v>3.6996448340959234E-2</v>
      </c>
      <c r="G99" s="161">
        <v>3.6999999999999998E-2</v>
      </c>
      <c r="H99" s="167">
        <f t="shared" si="25"/>
        <v>3.06</v>
      </c>
      <c r="I99" s="161">
        <f t="shared" si="22"/>
        <v>0.30651566923117946</v>
      </c>
      <c r="J99" s="164">
        <f t="shared" si="26"/>
        <v>1.1801889856740733</v>
      </c>
      <c r="K99" s="164">
        <f t="shared" si="27"/>
        <v>6.6657238699126706</v>
      </c>
      <c r="L99" s="164">
        <f t="shared" si="28"/>
        <v>37.648101489903304</v>
      </c>
      <c r="M99" s="185">
        <f t="shared" si="39"/>
        <v>3.2060162195472452</v>
      </c>
      <c r="N99" s="161">
        <v>0.27506623867305724</v>
      </c>
      <c r="O99" s="165">
        <f t="shared" si="40"/>
        <v>3.7010856618530499E-2</v>
      </c>
      <c r="Q99" s="161">
        <f t="shared" si="29"/>
        <v>0.11874010095030867</v>
      </c>
      <c r="R99" s="164">
        <f t="shared" si="30"/>
        <v>1134.1981647178761</v>
      </c>
      <c r="S99" s="164">
        <f t="shared" si="31"/>
        <v>-198588.17897400222</v>
      </c>
      <c r="T99" s="164">
        <f t="shared" si="32"/>
        <v>34771053.291221008</v>
      </c>
      <c r="U99" s="67">
        <f t="shared" si="33"/>
        <v>0.50596571516162225</v>
      </c>
      <c r="V99" s="147">
        <f t="shared" si="34"/>
        <v>1.8718934443273452E-2</v>
      </c>
      <c r="W99" s="164">
        <f t="shared" si="35"/>
        <v>0.10694761448537332</v>
      </c>
      <c r="X99" s="164">
        <f t="shared" si="36"/>
        <v>-0.18183464622208162</v>
      </c>
      <c r="Y99" s="164">
        <f t="shared" si="37"/>
        <v>0.30915919654506696</v>
      </c>
    </row>
    <row r="100" spans="1:25" x14ac:dyDescent="0.2">
      <c r="A100" s="161">
        <v>2.787E-3</v>
      </c>
      <c r="B100" s="7">
        <f t="shared" si="41"/>
        <v>2.9234999999999999E-3</v>
      </c>
      <c r="C100" s="7">
        <f t="shared" si="23"/>
        <v>8.4870712822203664</v>
      </c>
      <c r="D100" s="162">
        <f t="shared" si="21"/>
        <v>8.4196619569822637</v>
      </c>
      <c r="E100" s="163">
        <f t="shared" si="38"/>
        <v>99.218475026397314</v>
      </c>
      <c r="F100" s="161">
        <f t="shared" si="24"/>
        <v>3.899625635938947E-2</v>
      </c>
      <c r="G100" s="161">
        <v>3.9E-2</v>
      </c>
      <c r="H100" s="167">
        <f t="shared" si="25"/>
        <v>2.7869999999999999</v>
      </c>
      <c r="I100" s="161">
        <f t="shared" si="22"/>
        <v>0.32833529613387918</v>
      </c>
      <c r="J100" s="164">
        <f t="shared" si="26"/>
        <v>1.3040079513317258</v>
      </c>
      <c r="K100" s="164">
        <f t="shared" si="27"/>
        <v>7.5406520406579691</v>
      </c>
      <c r="L100" s="164">
        <f t="shared" si="28"/>
        <v>43.605127668285398</v>
      </c>
      <c r="M100" s="185">
        <f t="shared" si="39"/>
        <v>2.9203116272069298</v>
      </c>
      <c r="N100" s="161">
        <v>0.28924971598252303</v>
      </c>
      <c r="O100" s="165">
        <f t="shared" si="40"/>
        <v>3.8919279286412922E-2</v>
      </c>
      <c r="Q100" s="161">
        <f t="shared" si="29"/>
        <v>0.11400555546667511</v>
      </c>
      <c r="R100" s="164">
        <f t="shared" si="30"/>
        <v>1199.4149241203008</v>
      </c>
      <c r="S100" s="164">
        <f t="shared" si="31"/>
        <v>-210350.09582955786</v>
      </c>
      <c r="T100" s="164">
        <f t="shared" si="32"/>
        <v>36890622.190612502</v>
      </c>
      <c r="U100" s="67">
        <f t="shared" si="33"/>
        <v>0.46542919759744172</v>
      </c>
      <c r="V100" s="147">
        <f t="shared" si="34"/>
        <v>1.8149996306654776E-2</v>
      </c>
      <c r="W100" s="164">
        <f t="shared" si="35"/>
        <v>0.11816797255164428</v>
      </c>
      <c r="X100" s="164">
        <f t="shared" si="36"/>
        <v>-0.2057018596713672</v>
      </c>
      <c r="Y100" s="164">
        <f t="shared" si="37"/>
        <v>0.35807718587848503</v>
      </c>
    </row>
    <row r="101" spans="1:25" x14ac:dyDescent="0.2">
      <c r="A101" s="161">
        <v>2.539E-3</v>
      </c>
      <c r="B101" s="7">
        <f t="shared" si="41"/>
        <v>2.663E-3</v>
      </c>
      <c r="C101" s="7">
        <f t="shared" si="23"/>
        <v>8.6215238896766682</v>
      </c>
      <c r="D101" s="162">
        <f t="shared" si="21"/>
        <v>8.5542975859485182</v>
      </c>
      <c r="E101" s="163">
        <f t="shared" si="38"/>
        <v>99.259471090775136</v>
      </c>
      <c r="F101" s="161">
        <f t="shared" si="24"/>
        <v>4.0996064377819705E-2</v>
      </c>
      <c r="G101" s="161">
        <v>4.1000000000000002E-2</v>
      </c>
      <c r="H101" s="167">
        <f t="shared" si="25"/>
        <v>2.5390000000000001</v>
      </c>
      <c r="I101" s="161">
        <f t="shared" si="22"/>
        <v>0.35069253454057314</v>
      </c>
      <c r="J101" s="164">
        <f t="shared" si="26"/>
        <v>1.4354585682104546</v>
      </c>
      <c r="K101" s="164">
        <f t="shared" si="27"/>
        <v>8.4940518881499649</v>
      </c>
      <c r="L101" s="164">
        <f t="shared" si="28"/>
        <v>50.261929585700258</v>
      </c>
      <c r="M101" s="185">
        <f t="shared" si="39"/>
        <v>2.6601114638300376</v>
      </c>
      <c r="N101" s="161">
        <v>0.3049108913052786</v>
      </c>
      <c r="O101" s="165">
        <f t="shared" si="40"/>
        <v>4.102652995135958E-2</v>
      </c>
      <c r="Q101" s="161">
        <f t="shared" si="29"/>
        <v>0.10917251943813387</v>
      </c>
      <c r="R101" s="164">
        <f t="shared" si="30"/>
        <v>1264.6720376900182</v>
      </c>
      <c r="S101" s="164">
        <f t="shared" si="31"/>
        <v>-222124.15627887071</v>
      </c>
      <c r="T101" s="164">
        <f t="shared" si="32"/>
        <v>39013387.923655212</v>
      </c>
      <c r="U101" s="67">
        <f t="shared" si="33"/>
        <v>0.42489983479351273</v>
      </c>
      <c r="V101" s="147">
        <f t="shared" si="34"/>
        <v>1.7419220981319806E-2</v>
      </c>
      <c r="W101" s="164">
        <f t="shared" si="35"/>
        <v>0.13007990366476288</v>
      </c>
      <c r="X101" s="164">
        <f t="shared" si="36"/>
        <v>-0.23170970628490623</v>
      </c>
      <c r="Y101" s="164">
        <f t="shared" si="37"/>
        <v>0.41274160323030229</v>
      </c>
    </row>
    <row r="102" spans="1:25" x14ac:dyDescent="0.2">
      <c r="A102" s="161">
        <v>2.313E-3</v>
      </c>
      <c r="B102" s="7">
        <f t="shared" si="41"/>
        <v>2.4260000000000002E-3</v>
      </c>
      <c r="C102" s="7">
        <f t="shared" si="23"/>
        <v>8.7560190186879847</v>
      </c>
      <c r="D102" s="162">
        <f t="shared" si="21"/>
        <v>8.6887714541823264</v>
      </c>
      <c r="E102" s="163">
        <f t="shared" si="38"/>
        <v>99.303466867180603</v>
      </c>
      <c r="F102" s="161">
        <f t="shared" si="24"/>
        <v>4.3995776405465037E-2</v>
      </c>
      <c r="G102" s="161">
        <v>4.3999999999999997E-2</v>
      </c>
      <c r="H102" s="167">
        <f t="shared" si="25"/>
        <v>2.3130000000000002</v>
      </c>
      <c r="I102" s="161">
        <f t="shared" si="22"/>
        <v>0.38226924613639296</v>
      </c>
      <c r="J102" s="164">
        <f t="shared" si="26"/>
        <v>1.6113046474840096</v>
      </c>
      <c r="K102" s="164">
        <f t="shared" si="27"/>
        <v>9.7512658424608585</v>
      </c>
      <c r="L102" s="164">
        <f t="shared" si="28"/>
        <v>59.012543455900065</v>
      </c>
      <c r="M102" s="185">
        <f t="shared" si="39"/>
        <v>2.4233668727619433</v>
      </c>
      <c r="N102" s="161">
        <v>0.32711799102972117</v>
      </c>
      <c r="O102" s="165">
        <f t="shared" si="40"/>
        <v>4.4014551264988197E-2</v>
      </c>
      <c r="Q102" s="161">
        <f t="shared" si="29"/>
        <v>0.10673375355965818</v>
      </c>
      <c r="R102" s="164">
        <f t="shared" si="30"/>
        <v>1360.8742366303636</v>
      </c>
      <c r="S102" s="164">
        <f t="shared" si="31"/>
        <v>-239343.42162715967</v>
      </c>
      <c r="T102" s="164">
        <f t="shared" si="32"/>
        <v>42094465.406325392</v>
      </c>
      <c r="U102" s="67">
        <f t="shared" si="33"/>
        <v>0.38441916682217081</v>
      </c>
      <c r="V102" s="147">
        <f t="shared" si="34"/>
        <v>1.6912819709483391E-2</v>
      </c>
      <c r="W102" s="164">
        <f t="shared" si="35"/>
        <v>0.14601490977242548</v>
      </c>
      <c r="X102" s="164">
        <f t="shared" si="36"/>
        <v>-0.2660053145442654</v>
      </c>
      <c r="Y102" s="164">
        <f t="shared" si="37"/>
        <v>0.48460001431412852</v>
      </c>
    </row>
    <row r="103" spans="1:25" x14ac:dyDescent="0.2">
      <c r="A103" s="161">
        <v>2.1070000000000004E-3</v>
      </c>
      <c r="B103" s="7">
        <f t="shared" si="41"/>
        <v>2.2100000000000002E-3</v>
      </c>
      <c r="C103" s="7">
        <f t="shared" si="23"/>
        <v>8.8905939705068686</v>
      </c>
      <c r="D103" s="162">
        <f t="shared" si="21"/>
        <v>8.8233064945974267</v>
      </c>
      <c r="E103" s="163">
        <f t="shared" si="38"/>
        <v>99.349462451604495</v>
      </c>
      <c r="F103" s="161">
        <f t="shared" si="24"/>
        <v>4.5995584423895265E-2</v>
      </c>
      <c r="G103" s="161">
        <v>4.5999999999999999E-2</v>
      </c>
      <c r="H103" s="167">
        <f t="shared" si="25"/>
        <v>2.1070000000000002</v>
      </c>
      <c r="I103" s="161">
        <f t="shared" si="22"/>
        <v>0.40583313877015931</v>
      </c>
      <c r="J103" s="164">
        <f t="shared" si="26"/>
        <v>1.7602753532410482</v>
      </c>
      <c r="K103" s="164">
        <f t="shared" si="27"/>
        <v>10.889622921492187</v>
      </c>
      <c r="L103" s="164">
        <f t="shared" si="28"/>
        <v>67.366669171359689</v>
      </c>
      <c r="M103" s="185">
        <f t="shared" si="39"/>
        <v>2.2075984689249979</v>
      </c>
      <c r="N103" s="161">
        <v>0.3417841418646605</v>
      </c>
      <c r="O103" s="165">
        <f t="shared" si="40"/>
        <v>4.5987918873882067E-2</v>
      </c>
      <c r="Q103" s="161">
        <f t="shared" si="29"/>
        <v>0.10165024157680853</v>
      </c>
      <c r="R103" s="164">
        <f t="shared" si="30"/>
        <v>1426.2289500730099</v>
      </c>
      <c r="S103" s="164">
        <f t="shared" si="31"/>
        <v>-251145.73123151527</v>
      </c>
      <c r="T103" s="164">
        <f t="shared" si="32"/>
        <v>44224441.182871573</v>
      </c>
      <c r="U103" s="67">
        <f t="shared" si="33"/>
        <v>0.34392008418935954</v>
      </c>
      <c r="V103" s="147">
        <f t="shared" si="34"/>
        <v>1.5818805267404853E-2</v>
      </c>
      <c r="W103" s="164">
        <f t="shared" si="35"/>
        <v>0.1595144948408441</v>
      </c>
      <c r="X103" s="164">
        <f t="shared" si="36"/>
        <v>-0.29705861959855601</v>
      </c>
      <c r="Y103" s="164">
        <f t="shared" si="37"/>
        <v>0.55320253852695378</v>
      </c>
    </row>
    <row r="104" spans="1:25" x14ac:dyDescent="0.2">
      <c r="A104" s="161">
        <v>1.9190000000000001E-3</v>
      </c>
      <c r="B104" s="7">
        <f t="shared" si="41"/>
        <v>2.013E-3</v>
      </c>
      <c r="C104" s="7">
        <f t="shared" si="23"/>
        <v>9.0254295731287932</v>
      </c>
      <c r="D104" s="162">
        <f t="shared" si="21"/>
        <v>8.95801177181783</v>
      </c>
      <c r="E104" s="163">
        <f t="shared" si="38"/>
        <v>99.398457748056032</v>
      </c>
      <c r="F104" s="161">
        <f t="shared" si="24"/>
        <v>4.8995296451540618E-2</v>
      </c>
      <c r="G104" s="161">
        <v>4.9000000000000002E-2</v>
      </c>
      <c r="H104" s="167">
        <f t="shared" si="25"/>
        <v>1.919</v>
      </c>
      <c r="I104" s="161">
        <f t="shared" si="22"/>
        <v>0.43890044237660519</v>
      </c>
      <c r="J104" s="164">
        <f t="shared" si="26"/>
        <v>1.9576234326643536</v>
      </c>
      <c r="K104" s="164">
        <f t="shared" si="27"/>
        <v>12.374183084367356</v>
      </c>
      <c r="L104" s="164">
        <f t="shared" si="28"/>
        <v>78.217498038958468</v>
      </c>
      <c r="M104" s="185">
        <f t="shared" si="39"/>
        <v>2.0108040680285106</v>
      </c>
      <c r="N104" s="161">
        <v>0.36337061947149152</v>
      </c>
      <c r="O104" s="165">
        <f t="shared" si="40"/>
        <v>4.8892433915275979E-2</v>
      </c>
      <c r="Q104" s="161">
        <f t="shared" si="29"/>
        <v>9.8627531756951256E-2</v>
      </c>
      <c r="R104" s="164">
        <f t="shared" si="30"/>
        <v>1522.6450648241398</v>
      </c>
      <c r="S104" s="164">
        <f t="shared" si="31"/>
        <v>-268423.67865603219</v>
      </c>
      <c r="T104" s="164">
        <f t="shared" si="32"/>
        <v>47319807.437564895</v>
      </c>
      <c r="U104" s="67">
        <f t="shared" si="33"/>
        <v>0.30336975517178622</v>
      </c>
      <c r="V104" s="147">
        <f t="shared" si="34"/>
        <v>1.4863691089072963E-2</v>
      </c>
      <c r="W104" s="164">
        <f t="shared" si="35"/>
        <v>0.17739799195341682</v>
      </c>
      <c r="X104" s="164">
        <f t="shared" si="36"/>
        <v>-0.33755601752262243</v>
      </c>
      <c r="Y104" s="164">
        <f t="shared" si="37"/>
        <v>0.64230752395243418</v>
      </c>
    </row>
    <row r="105" spans="1:25" x14ac:dyDescent="0.2">
      <c r="A105" s="161">
        <v>1.748E-3</v>
      </c>
      <c r="B105" s="7">
        <f t="shared" si="41"/>
        <v>1.8335000000000001E-3</v>
      </c>
      <c r="C105" s="7">
        <f t="shared" si="23"/>
        <v>9.1600790998235748</v>
      </c>
      <c r="D105" s="162">
        <f t="shared" si="21"/>
        <v>9.0927543364761831</v>
      </c>
      <c r="E105" s="163">
        <f t="shared" si="38"/>
        <v>99.448452948516788</v>
      </c>
      <c r="F105" s="161">
        <f t="shared" si="24"/>
        <v>4.9995200460755729E-2</v>
      </c>
      <c r="G105" s="161">
        <v>0.05</v>
      </c>
      <c r="H105" s="167">
        <f t="shared" si="25"/>
        <v>1.748</v>
      </c>
      <c r="I105" s="161">
        <f t="shared" si="22"/>
        <v>0.45459407579253275</v>
      </c>
      <c r="J105" s="164">
        <f t="shared" si="26"/>
        <v>2.0836455338254649</v>
      </c>
      <c r="K105" s="164">
        <f t="shared" si="27"/>
        <v>13.451527449343633</v>
      </c>
      <c r="L105" s="164">
        <f t="shared" si="28"/>
        <v>86.839910043740602</v>
      </c>
      <c r="M105" s="185">
        <f t="shared" si="39"/>
        <v>1.8315053917474569</v>
      </c>
      <c r="N105" s="161">
        <v>0.37129874636754528</v>
      </c>
      <c r="O105" s="165">
        <f t="shared" si="40"/>
        <v>4.9959183397941961E-2</v>
      </c>
      <c r="Q105" s="161">
        <f t="shared" si="29"/>
        <v>9.1666200044795629E-2</v>
      </c>
      <c r="R105" s="164">
        <f t="shared" si="30"/>
        <v>1556.8851261949033</v>
      </c>
      <c r="S105" s="164">
        <f t="shared" si="31"/>
        <v>-274739.24305293523</v>
      </c>
      <c r="T105" s="164">
        <f t="shared" si="32"/>
        <v>48482479.794627078</v>
      </c>
      <c r="U105" s="67">
        <f t="shared" si="33"/>
        <v>0.26280820151692819</v>
      </c>
      <c r="V105" s="147">
        <f t="shared" si="34"/>
        <v>1.3139148717569512E-2</v>
      </c>
      <c r="W105" s="164">
        <f t="shared" si="35"/>
        <v>0.18881799608429539</v>
      </c>
      <c r="X105" s="164">
        <f t="shared" si="36"/>
        <v>-0.36694495341134864</v>
      </c>
      <c r="Y105" s="164">
        <f t="shared" si="37"/>
        <v>0.71311316519821921</v>
      </c>
    </row>
    <row r="106" spans="1:25" x14ac:dyDescent="0.2">
      <c r="A106" s="161">
        <v>1.593E-3</v>
      </c>
      <c r="B106" s="7">
        <f t="shared" si="41"/>
        <v>1.6705000000000001E-3</v>
      </c>
      <c r="C106" s="7">
        <f t="shared" si="23"/>
        <v>9.2940380177988651</v>
      </c>
      <c r="D106" s="162">
        <f t="shared" si="21"/>
        <v>9.2270585588112191</v>
      </c>
      <c r="E106" s="163">
        <f t="shared" si="38"/>
        <v>99.50044795699597</v>
      </c>
      <c r="F106" s="161">
        <f t="shared" si="24"/>
        <v>5.1995008479185957E-2</v>
      </c>
      <c r="G106" s="161">
        <v>5.1999999999999998E-2</v>
      </c>
      <c r="H106" s="167">
        <f t="shared" si="25"/>
        <v>1.593</v>
      </c>
      <c r="I106" s="161">
        <f t="shared" si="22"/>
        <v>0.47976098800333467</v>
      </c>
      <c r="J106" s="164">
        <f t="shared" si="26"/>
        <v>2.2580923720389738</v>
      </c>
      <c r="K106" s="164">
        <f t="shared" si="27"/>
        <v>14.880986710734328</v>
      </c>
      <c r="L106" s="164">
        <f t="shared" si="28"/>
        <v>98.066743516385117</v>
      </c>
      <c r="M106" s="185">
        <f t="shared" si="39"/>
        <v>1.6687012914239643</v>
      </c>
      <c r="N106" s="161">
        <v>0.38814144862514371</v>
      </c>
      <c r="O106" s="165">
        <f t="shared" si="40"/>
        <v>5.2225411493878889E-2</v>
      </c>
      <c r="Q106" s="161">
        <f t="shared" si="29"/>
        <v>8.685766166448014E-2</v>
      </c>
      <c r="R106" s="164">
        <f t="shared" si="30"/>
        <v>1622.1530984344909</v>
      </c>
      <c r="S106" s="164">
        <f t="shared" si="31"/>
        <v>-286521.31384492002</v>
      </c>
      <c r="T106" s="164">
        <f t="shared" si="32"/>
        <v>50608332.448180728</v>
      </c>
      <c r="U106" s="67">
        <f t="shared" si="33"/>
        <v>0.22237860204975834</v>
      </c>
      <c r="V106" s="147">
        <f t="shared" si="34"/>
        <v>1.1562577299166705E-2</v>
      </c>
      <c r="W106" s="164">
        <f t="shared" si="35"/>
        <v>0.20462620428477662</v>
      </c>
      <c r="X106" s="164">
        <f t="shared" si="36"/>
        <v>-0.40593925082848104</v>
      </c>
      <c r="Y106" s="164">
        <f t="shared" si="37"/>
        <v>0.80530583040017778</v>
      </c>
    </row>
    <row r="107" spans="1:25" x14ac:dyDescent="0.2">
      <c r="A107" s="161">
        <v>1.451E-3</v>
      </c>
      <c r="B107" s="7">
        <f t="shared" si="41"/>
        <v>1.5219999999999999E-3</v>
      </c>
      <c r="C107" s="7">
        <f t="shared" si="23"/>
        <v>9.4287367652574314</v>
      </c>
      <c r="D107" s="162">
        <f t="shared" si="21"/>
        <v>9.3613873915281474</v>
      </c>
      <c r="E107" s="163">
        <f t="shared" si="38"/>
        <v>99.552442965475151</v>
      </c>
      <c r="F107" s="161">
        <f t="shared" si="24"/>
        <v>5.1995008479185957E-2</v>
      </c>
      <c r="G107" s="161">
        <v>5.1999999999999998E-2</v>
      </c>
      <c r="H107" s="167">
        <f t="shared" si="25"/>
        <v>1.4510000000000001</v>
      </c>
      <c r="I107" s="161">
        <f t="shared" si="22"/>
        <v>0.48674541679945055</v>
      </c>
      <c r="J107" s="164">
        <f t="shared" si="26"/>
        <v>2.3510863310180965</v>
      </c>
      <c r="K107" s="164">
        <f t="shared" si="27"/>
        <v>15.80964208884409</v>
      </c>
      <c r="L107" s="164">
        <f t="shared" si="28"/>
        <v>106.31033819549974</v>
      </c>
      <c r="M107" s="185">
        <f t="shared" si="39"/>
        <v>1.5203430533928846</v>
      </c>
      <c r="N107" s="161">
        <v>0.38600959147879038</v>
      </c>
      <c r="O107" s="165">
        <f t="shared" si="40"/>
        <v>5.1938564734511028E-2</v>
      </c>
      <c r="Q107" s="161">
        <f t="shared" si="29"/>
        <v>7.9136402905321021E-2</v>
      </c>
      <c r="R107" s="164">
        <f t="shared" si="30"/>
        <v>1624.8818608334725</v>
      </c>
      <c r="S107" s="164">
        <f t="shared" si="31"/>
        <v>-287244.59079696145</v>
      </c>
      <c r="T107" s="164">
        <f t="shared" si="32"/>
        <v>50778740.861684039</v>
      </c>
      <c r="U107" s="67">
        <f t="shared" si="33"/>
        <v>0.18194159411943361</v>
      </c>
      <c r="V107" s="147">
        <f t="shared" si="34"/>
        <v>9.4600547289565608E-3</v>
      </c>
      <c r="W107" s="164">
        <f t="shared" si="35"/>
        <v>0.21305322927407308</v>
      </c>
      <c r="X107" s="164">
        <f t="shared" si="36"/>
        <v>-0.43127209170762681</v>
      </c>
      <c r="Y107" s="164">
        <f t="shared" si="37"/>
        <v>0.87300069433167671</v>
      </c>
    </row>
    <row r="108" spans="1:25" x14ac:dyDescent="0.2">
      <c r="A108" s="161">
        <v>1.322E-3</v>
      </c>
      <c r="B108" s="7">
        <f t="shared" si="41"/>
        <v>1.3865000000000001E-3</v>
      </c>
      <c r="C108" s="7">
        <f t="shared" si="23"/>
        <v>9.5630621078164832</v>
      </c>
      <c r="D108" s="162">
        <f t="shared" si="21"/>
        <v>9.4958994365369573</v>
      </c>
      <c r="E108" s="163">
        <f t="shared" si="38"/>
        <v>99.604437973954333</v>
      </c>
      <c r="F108" s="161">
        <f t="shared" si="24"/>
        <v>5.1995008479185957E-2</v>
      </c>
      <c r="G108" s="161">
        <v>5.1999999999999998E-2</v>
      </c>
      <c r="H108" s="167">
        <f t="shared" si="25"/>
        <v>1.3220000000000001</v>
      </c>
      <c r="I108" s="161">
        <f t="shared" si="22"/>
        <v>0.49373937172023624</v>
      </c>
      <c r="J108" s="164">
        <f t="shared" si="26"/>
        <v>2.4460873862661736</v>
      </c>
      <c r="K108" s="164">
        <f t="shared" si="27"/>
        <v>16.77749528677813</v>
      </c>
      <c r="L108" s="164">
        <f t="shared" si="28"/>
        <v>115.07534427358857</v>
      </c>
      <c r="M108" s="185">
        <f t="shared" si="39"/>
        <v>1.3849989169670849</v>
      </c>
      <c r="N108" s="161">
        <v>0.38708264195438791</v>
      </c>
      <c r="O108" s="165">
        <f t="shared" si="40"/>
        <v>5.2082946384139767E-2</v>
      </c>
      <c r="Q108" s="161">
        <f t="shared" si="29"/>
        <v>7.2091079256391327E-2</v>
      </c>
      <c r="R108" s="164">
        <f t="shared" si="30"/>
        <v>1627.3737425475563</v>
      </c>
      <c r="S108" s="164">
        <f t="shared" si="31"/>
        <v>-287905.6116836716</v>
      </c>
      <c r="T108" s="164">
        <f t="shared" si="32"/>
        <v>50934606.520804688</v>
      </c>
      <c r="U108" s="67">
        <f t="shared" si="33"/>
        <v>0.14144943379367844</v>
      </c>
      <c r="V108" s="147">
        <f t="shared" si="34"/>
        <v>7.3546645094783635E-3</v>
      </c>
      <c r="W108" s="164">
        <f t="shared" si="35"/>
        <v>0.22166213543715846</v>
      </c>
      <c r="X108" s="164">
        <f t="shared" si="36"/>
        <v>-0.45767421205881875</v>
      </c>
      <c r="Y108" s="164">
        <f t="shared" si="37"/>
        <v>0.94497729154578325</v>
      </c>
    </row>
    <row r="109" spans="1:25" x14ac:dyDescent="0.2">
      <c r="A109" s="161">
        <v>1.204E-3</v>
      </c>
      <c r="B109" s="7">
        <f t="shared" si="41"/>
        <v>1.263E-3</v>
      </c>
      <c r="C109" s="7">
        <f t="shared" si="23"/>
        <v>9.6979488925644723</v>
      </c>
      <c r="D109" s="162">
        <f t="shared" si="21"/>
        <v>9.6305055001904769</v>
      </c>
      <c r="E109" s="163">
        <f t="shared" si="38"/>
        <v>99.655433078424309</v>
      </c>
      <c r="F109" s="161">
        <f t="shared" si="24"/>
        <v>5.0995104469970839E-2</v>
      </c>
      <c r="G109" s="161">
        <v>5.0999999999999997E-2</v>
      </c>
      <c r="H109" s="167">
        <f t="shared" si="25"/>
        <v>1.204</v>
      </c>
      <c r="I109" s="161">
        <f t="shared" si="22"/>
        <v>0.49110863408084215</v>
      </c>
      <c r="J109" s="164">
        <f t="shared" si="26"/>
        <v>2.494133775203272</v>
      </c>
      <c r="K109" s="164">
        <f t="shared" si="27"/>
        <v>17.442766714338536</v>
      </c>
      <c r="L109" s="164">
        <f t="shared" si="28"/>
        <v>121.9862838455968</v>
      </c>
      <c r="M109" s="185">
        <f t="shared" si="39"/>
        <v>1.2616211792768866</v>
      </c>
      <c r="N109" s="161">
        <v>0.37805856641364621</v>
      </c>
      <c r="O109" s="165">
        <f t="shared" si="40"/>
        <v>5.0868734245404126E-2</v>
      </c>
      <c r="Q109" s="161">
        <f t="shared" si="29"/>
        <v>6.4406816945573181E-2</v>
      </c>
      <c r="R109" s="164">
        <f t="shared" si="30"/>
        <v>1598.3072463764604</v>
      </c>
      <c r="S109" s="164">
        <f t="shared" si="31"/>
        <v>-282960.72514135129</v>
      </c>
      <c r="T109" s="164">
        <f t="shared" si="32"/>
        <v>50094731.256483756</v>
      </c>
      <c r="U109" s="67">
        <f t="shared" si="33"/>
        <v>0.10092897103571384</v>
      </c>
      <c r="V109" s="147">
        <f t="shared" si="34"/>
        <v>5.1468834220128878E-3</v>
      </c>
      <c r="W109" s="164">
        <f t="shared" si="35"/>
        <v>0.22601605395684732</v>
      </c>
      <c r="X109" s="164">
        <f t="shared" si="36"/>
        <v>-0.47582218773751889</v>
      </c>
      <c r="Y109" s="164">
        <f t="shared" si="37"/>
        <v>1.0017286399776979</v>
      </c>
    </row>
    <row r="110" spans="1:25" x14ac:dyDescent="0.2">
      <c r="A110" s="161">
        <v>1.0969999999999999E-3</v>
      </c>
      <c r="B110" s="7">
        <f t="shared" si="41"/>
        <v>1.1505E-3</v>
      </c>
      <c r="C110" s="7">
        <f t="shared" si="23"/>
        <v>9.8322207589209807</v>
      </c>
      <c r="D110" s="162">
        <f t="shared" si="21"/>
        <v>9.7650848257427256</v>
      </c>
      <c r="E110" s="163">
        <f t="shared" si="38"/>
        <v>99.705428278885066</v>
      </c>
      <c r="F110" s="161">
        <f t="shared" si="24"/>
        <v>4.9995200460755729E-2</v>
      </c>
      <c r="G110" s="161">
        <v>0.05</v>
      </c>
      <c r="H110" s="167">
        <f t="shared" si="25"/>
        <v>1.097</v>
      </c>
      <c r="I110" s="161">
        <f t="shared" si="22"/>
        <v>0.48820737337929149</v>
      </c>
      <c r="J110" s="164">
        <f t="shared" si="26"/>
        <v>2.5402439285039011</v>
      </c>
      <c r="K110" s="164">
        <f t="shared" si="27"/>
        <v>18.107103165466228</v>
      </c>
      <c r="L110" s="164">
        <f t="shared" si="28"/>
        <v>129.06917377731406</v>
      </c>
      <c r="M110" s="185">
        <f t="shared" si="39"/>
        <v>1.1492554111249609</v>
      </c>
      <c r="N110" s="161">
        <v>0.37234308137203004</v>
      </c>
      <c r="O110" s="165">
        <f t="shared" si="40"/>
        <v>5.00997013084611E-2</v>
      </c>
      <c r="Q110" s="161">
        <f t="shared" si="29"/>
        <v>5.7519478130099472E-2</v>
      </c>
      <c r="R110" s="164">
        <f t="shared" si="30"/>
        <v>1568.9600049064964</v>
      </c>
      <c r="S110" s="164">
        <f t="shared" si="31"/>
        <v>-277941.66342521354</v>
      </c>
      <c r="T110" s="164">
        <f t="shared" si="32"/>
        <v>49237436.280078128</v>
      </c>
      <c r="U110" s="67">
        <f t="shared" si="33"/>
        <v>6.0416557248258902E-2</v>
      </c>
      <c r="V110" s="147">
        <f t="shared" si="34"/>
        <v>3.0205378907754285E-3</v>
      </c>
      <c r="W110" s="164">
        <f t="shared" si="35"/>
        <v>0.23019451262653273</v>
      </c>
      <c r="X110" s="164">
        <f t="shared" si="36"/>
        <v>-0.49394465814294514</v>
      </c>
      <c r="Y110" s="164">
        <f t="shared" si="37"/>
        <v>1.0598920127335349</v>
      </c>
    </row>
    <row r="111" spans="1:25" x14ac:dyDescent="0.2">
      <c r="A111" s="161">
        <v>9.990000000000001E-4</v>
      </c>
      <c r="B111" s="7">
        <f t="shared" si="41"/>
        <v>1.0479999999999999E-3</v>
      </c>
      <c r="C111" s="7">
        <f t="shared" si="23"/>
        <v>9.9672277015317565</v>
      </c>
      <c r="D111" s="162">
        <f t="shared" si="21"/>
        <v>9.8997242302263686</v>
      </c>
      <c r="E111" s="163">
        <f t="shared" si="38"/>
        <v>99.752423767318177</v>
      </c>
      <c r="F111" s="161">
        <f t="shared" si="24"/>
        <v>4.699548843311039E-2</v>
      </c>
      <c r="G111" s="161">
        <v>4.7E-2</v>
      </c>
      <c r="H111" s="167">
        <f t="shared" si="25"/>
        <v>0.99900000000000011</v>
      </c>
      <c r="I111" s="161">
        <f t="shared" si="22"/>
        <v>0.46524237555258596</v>
      </c>
      <c r="J111" s="164">
        <f t="shared" si="26"/>
        <v>2.4788864837966389</v>
      </c>
      <c r="K111" s="164">
        <f t="shared" si="27"/>
        <v>18.003497195237582</v>
      </c>
      <c r="L111" s="164">
        <f t="shared" si="28"/>
        <v>130.75464059269839</v>
      </c>
      <c r="M111" s="185">
        <f t="shared" si="39"/>
        <v>1.0468538579954705</v>
      </c>
      <c r="N111" s="161">
        <v>0.34809682764684247</v>
      </c>
      <c r="O111" s="165">
        <f t="shared" si="40"/>
        <v>4.6837306677668028E-2</v>
      </c>
      <c r="Q111" s="161">
        <f t="shared" si="29"/>
        <v>4.9251271877899683E-2</v>
      </c>
      <c r="R111" s="164">
        <f t="shared" si="30"/>
        <v>1476.5295772148233</v>
      </c>
      <c r="S111" s="164">
        <f t="shared" si="31"/>
        <v>-261718.9339616021</v>
      </c>
      <c r="T111" s="164">
        <f t="shared" si="32"/>
        <v>46390401.82534162</v>
      </c>
      <c r="U111" s="67">
        <f t="shared" si="33"/>
        <v>1.9886057900346855E-2</v>
      </c>
      <c r="V111" s="147">
        <f t="shared" si="34"/>
        <v>9.3455500403591407E-4</v>
      </c>
      <c r="W111" s="164">
        <f t="shared" si="35"/>
        <v>0.22463435876811333</v>
      </c>
      <c r="X111" s="164">
        <f t="shared" si="36"/>
        <v>-0.49111838521135037</v>
      </c>
      <c r="Y111" s="164">
        <f t="shared" si="37"/>
        <v>1.0737327522615925</v>
      </c>
    </row>
    <row r="112" spans="1:25" x14ac:dyDescent="0.2">
      <c r="A112" s="161">
        <v>9.1E-4</v>
      </c>
      <c r="B112" s="7">
        <f t="shared" si="41"/>
        <v>9.5450000000000005E-4</v>
      </c>
      <c r="C112" s="7">
        <f t="shared" si="23"/>
        <v>10.101845834238116</v>
      </c>
      <c r="D112" s="162">
        <f t="shared" si="21"/>
        <v>10.034536767884937</v>
      </c>
      <c r="E112" s="163">
        <f t="shared" si="38"/>
        <v>99.796419543723644</v>
      </c>
      <c r="F112" s="161">
        <f t="shared" si="24"/>
        <v>4.3995776405465037E-2</v>
      </c>
      <c r="G112" s="161">
        <v>4.3999999999999997E-2</v>
      </c>
      <c r="H112" s="167">
        <f t="shared" si="25"/>
        <v>0.91</v>
      </c>
      <c r="I112" s="161">
        <f t="shared" si="22"/>
        <v>0.4414772359722835</v>
      </c>
      <c r="J112" s="164">
        <f t="shared" si="26"/>
        <v>2.4076125022285924</v>
      </c>
      <c r="K112" s="164">
        <f t="shared" si="27"/>
        <v>17.810429460744313</v>
      </c>
      <c r="L112" s="164">
        <f t="shared" si="28"/>
        <v>131.75350987026533</v>
      </c>
      <c r="M112" s="185">
        <f t="shared" si="39"/>
        <v>0.95346211251417734</v>
      </c>
      <c r="N112" s="161">
        <v>0.32681909577094198</v>
      </c>
      <c r="O112" s="165">
        <f t="shared" si="40"/>
        <v>4.3974334153575323E-2</v>
      </c>
      <c r="Q112" s="161">
        <f t="shared" si="29"/>
        <v>4.1993968579016376E-2</v>
      </c>
      <c r="R112" s="164">
        <f t="shared" si="30"/>
        <v>1383.7416887422455</v>
      </c>
      <c r="S112" s="164">
        <f t="shared" si="31"/>
        <v>-245401.40503751361</v>
      </c>
      <c r="T112" s="164">
        <f t="shared" si="32"/>
        <v>43521019.916025341</v>
      </c>
      <c r="U112" s="67">
        <f t="shared" si="33"/>
        <v>-2.0696559726462577E-2</v>
      </c>
      <c r="V112" s="147">
        <f t="shared" si="34"/>
        <v>-9.1056121408780017E-4</v>
      </c>
      <c r="W112" s="164">
        <f t="shared" si="35"/>
        <v>0.2181755776778769</v>
      </c>
      <c r="X112" s="164">
        <f t="shared" si="36"/>
        <v>-0.48585167991667982</v>
      </c>
      <c r="Y112" s="164">
        <f t="shared" si="37"/>
        <v>1.081935280704865</v>
      </c>
    </row>
    <row r="113" spans="1:25" x14ac:dyDescent="0.2">
      <c r="A113" s="161">
        <v>8.2899999999999998E-4</v>
      </c>
      <c r="B113" s="7">
        <f t="shared" si="41"/>
        <v>8.6950000000000005E-4</v>
      </c>
      <c r="C113" s="7">
        <f t="shared" si="23"/>
        <v>10.236340277828424</v>
      </c>
      <c r="D113" s="162">
        <f t="shared" si="21"/>
        <v>10.169093056033269</v>
      </c>
      <c r="E113" s="163">
        <f t="shared" si="38"/>
        <v>99.837415608101466</v>
      </c>
      <c r="F113" s="161">
        <f t="shared" si="24"/>
        <v>4.0996064377819705E-2</v>
      </c>
      <c r="G113" s="161">
        <v>4.1000000000000002E-2</v>
      </c>
      <c r="H113" s="167">
        <f t="shared" si="25"/>
        <v>0.82899999999999996</v>
      </c>
      <c r="I113" s="161">
        <f t="shared" si="22"/>
        <v>0.41689279358917919</v>
      </c>
      <c r="J113" s="164">
        <f t="shared" si="26"/>
        <v>2.3258132224462567</v>
      </c>
      <c r="K113" s="164">
        <f t="shared" si="27"/>
        <v>17.518268142394202</v>
      </c>
      <c r="L113" s="164">
        <f t="shared" si="28"/>
        <v>131.94942558028859</v>
      </c>
      <c r="M113" s="185">
        <f t="shared" si="39"/>
        <v>0.86855627336402375</v>
      </c>
      <c r="N113" s="161">
        <v>0.30481604506057136</v>
      </c>
      <c r="O113" s="165">
        <f t="shared" si="40"/>
        <v>4.1013768149763714E-2</v>
      </c>
      <c r="Q113" s="161">
        <f t="shared" si="29"/>
        <v>3.5646077976514236E-2</v>
      </c>
      <c r="R113" s="164">
        <f t="shared" si="30"/>
        <v>1290.631945442409</v>
      </c>
      <c r="S113" s="164">
        <f t="shared" si="31"/>
        <v>-228998.44456536375</v>
      </c>
      <c r="T113" s="164">
        <f t="shared" si="32"/>
        <v>40631481.189147413</v>
      </c>
      <c r="U113" s="67">
        <f t="shared" si="33"/>
        <v>-6.1202038564316198E-2</v>
      </c>
      <c r="V113" s="147">
        <f t="shared" si="34"/>
        <v>-2.5090427130365113E-3</v>
      </c>
      <c r="W113" s="164">
        <f t="shared" si="35"/>
        <v>0.21076300397524589</v>
      </c>
      <c r="X113" s="164">
        <f t="shared" si="36"/>
        <v>-0.47788179532518599</v>
      </c>
      <c r="Y113" s="164">
        <f t="shared" si="37"/>
        <v>1.08354410402143</v>
      </c>
    </row>
    <row r="114" spans="1:25" x14ac:dyDescent="0.2">
      <c r="A114" s="161">
        <v>7.5500000000000003E-4</v>
      </c>
      <c r="B114" s="7">
        <f t="shared" si="41"/>
        <v>7.9199999999999995E-4</v>
      </c>
      <c r="C114" s="7">
        <f t="shared" si="23"/>
        <v>10.371235735111734</v>
      </c>
      <c r="D114" s="162">
        <f t="shared" si="21"/>
        <v>10.303788006470079</v>
      </c>
      <c r="E114" s="163">
        <f t="shared" si="38"/>
        <v>99.874412056442424</v>
      </c>
      <c r="F114" s="161">
        <f t="shared" si="24"/>
        <v>3.6996448340959234E-2</v>
      </c>
      <c r="G114" s="161">
        <v>3.6999999999999998E-2</v>
      </c>
      <c r="H114" s="167">
        <f t="shared" si="25"/>
        <v>0.755</v>
      </c>
      <c r="I114" s="161">
        <f t="shared" si="22"/>
        <v>0.38120356069756561</v>
      </c>
      <c r="J114" s="164">
        <f t="shared" si="26"/>
        <v>2.1746443216817632</v>
      </c>
      <c r="K114" s="164">
        <f t="shared" si="27"/>
        <v>16.672561800088079</v>
      </c>
      <c r="L114" s="164">
        <f t="shared" si="28"/>
        <v>127.8251869541519</v>
      </c>
      <c r="M114" s="185">
        <f t="shared" si="39"/>
        <v>0.79113526024315206</v>
      </c>
      <c r="N114" s="161">
        <v>0.27426014994158449</v>
      </c>
      <c r="O114" s="165">
        <f t="shared" si="40"/>
        <v>3.6902395345324919E-2</v>
      </c>
      <c r="Q114" s="161">
        <f t="shared" si="29"/>
        <v>2.9301187086039709E-2</v>
      </c>
      <c r="R114" s="164">
        <f t="shared" si="30"/>
        <v>1165.7343264665101</v>
      </c>
      <c r="S114" s="164">
        <f t="shared" si="31"/>
        <v>-206928.04781595789</v>
      </c>
      <c r="T114" s="164">
        <f t="shared" si="32"/>
        <v>36731539.940763243</v>
      </c>
      <c r="U114" s="67">
        <f t="shared" si="33"/>
        <v>-0.10174925891026912</v>
      </c>
      <c r="V114" s="147">
        <f t="shared" si="34"/>
        <v>-3.7643612010046577E-3</v>
      </c>
      <c r="W114" s="164">
        <f t="shared" si="35"/>
        <v>0.19706422054531514</v>
      </c>
      <c r="X114" s="164">
        <f t="shared" si="36"/>
        <v>-0.4548117257330262</v>
      </c>
      <c r="Y114" s="164">
        <f t="shared" si="37"/>
        <v>1.04967662466504</v>
      </c>
    </row>
    <row r="115" spans="1:25" x14ac:dyDescent="0.2">
      <c r="A115" s="161">
        <v>6.8799999999999992E-4</v>
      </c>
      <c r="B115" s="7">
        <f t="shared" si="41"/>
        <v>7.2149999999999992E-4</v>
      </c>
      <c r="C115" s="7">
        <f t="shared" si="23"/>
        <v>10.505303814622078</v>
      </c>
      <c r="D115" s="162">
        <f t="shared" ref="D115:D178" si="42">(C114+C115)/2</f>
        <v>10.438269774866907</v>
      </c>
      <c r="E115" s="163">
        <f t="shared" si="38"/>
        <v>99.906408984737311</v>
      </c>
      <c r="F115" s="161">
        <f t="shared" si="24"/>
        <v>3.1996928294883667E-2</v>
      </c>
      <c r="G115" s="161">
        <v>3.2000000000000001E-2</v>
      </c>
      <c r="H115" s="167">
        <f t="shared" si="25"/>
        <v>0.68799999999999994</v>
      </c>
      <c r="I115" s="161">
        <f t="shared" si="22"/>
        <v>0.33399256950906792</v>
      </c>
      <c r="J115" s="164">
        <f t="shared" si="26"/>
        <v>1.947332672306938</v>
      </c>
      <c r="K115" s="164">
        <f t="shared" si="27"/>
        <v>15.191689722448553</v>
      </c>
      <c r="L115" s="164">
        <f t="shared" si="28"/>
        <v>118.514643083425</v>
      </c>
      <c r="M115" s="185">
        <f t="shared" si="39"/>
        <v>0.7207218603594584</v>
      </c>
      <c r="N115" s="161">
        <v>0.23866179340933208</v>
      </c>
      <c r="O115" s="165">
        <f t="shared" si="40"/>
        <v>3.2112546631697325E-2</v>
      </c>
      <c r="Q115" s="161">
        <f t="shared" si="29"/>
        <v>2.3085783764758564E-2</v>
      </c>
      <c r="R115" s="164">
        <f t="shared" si="30"/>
        <v>1009.003662377798</v>
      </c>
      <c r="S115" s="164">
        <f t="shared" si="31"/>
        <v>-179178.1176741613</v>
      </c>
      <c r="T115" s="164">
        <f t="shared" si="32"/>
        <v>31818316.474291146</v>
      </c>
      <c r="U115" s="67">
        <f t="shared" si="33"/>
        <v>-0.14223230506765078</v>
      </c>
      <c r="V115" s="147">
        <f t="shared" si="34"/>
        <v>-4.5509968664656404E-3</v>
      </c>
      <c r="W115" s="164">
        <f t="shared" si="35"/>
        <v>0.17646545294074537</v>
      </c>
      <c r="X115" s="164">
        <f t="shared" si="36"/>
        <v>-0.41441493528792933</v>
      </c>
      <c r="Y115" s="164">
        <f t="shared" si="37"/>
        <v>0.9732201727176959</v>
      </c>
    </row>
    <row r="116" spans="1:25" x14ac:dyDescent="0.2">
      <c r="A116" s="161">
        <v>6.2699999999999995E-4</v>
      </c>
      <c r="B116" s="7">
        <f t="shared" si="41"/>
        <v>6.5749999999999988E-4</v>
      </c>
      <c r="C116" s="7">
        <f t="shared" si="23"/>
        <v>10.639246936522136</v>
      </c>
      <c r="D116" s="162">
        <f t="shared" si="42"/>
        <v>10.572275375572108</v>
      </c>
      <c r="E116" s="163">
        <f t="shared" si="38"/>
        <v>99.934406296995334</v>
      </c>
      <c r="F116" s="161">
        <f t="shared" si="24"/>
        <v>2.799731225802321E-2</v>
      </c>
      <c r="G116" s="161">
        <v>2.8000000000000001E-2</v>
      </c>
      <c r="H116" s="167">
        <f t="shared" si="25"/>
        <v>0.627</v>
      </c>
      <c r="I116" s="161">
        <f t="shared" si="22"/>
        <v>0.29599529496770194</v>
      </c>
      <c r="J116" s="164">
        <f t="shared" si="26"/>
        <v>1.7629564911629327</v>
      </c>
      <c r="K116" s="164">
        <f t="shared" si="27"/>
        <v>13.989565334559089</v>
      </c>
      <c r="L116" s="164">
        <f t="shared" si="28"/>
        <v>111.01121282964773</v>
      </c>
      <c r="M116" s="185">
        <f t="shared" si="39"/>
        <v>0.65679220458223964</v>
      </c>
      <c r="N116" s="161">
        <v>0.20902388910207267</v>
      </c>
      <c r="O116" s="165">
        <f t="shared" si="40"/>
        <v>2.812469180777797E-2</v>
      </c>
      <c r="Q116" s="161">
        <f t="shared" si="29"/>
        <v>1.8408232809650257E-2</v>
      </c>
      <c r="R116" s="164">
        <f t="shared" si="30"/>
        <v>883.5147022112285</v>
      </c>
      <c r="S116" s="164">
        <f t="shared" si="31"/>
        <v>-156950.42668027346</v>
      </c>
      <c r="T116" s="164">
        <f t="shared" si="32"/>
        <v>27881184.516192235</v>
      </c>
      <c r="U116" s="67">
        <f t="shared" si="33"/>
        <v>-0.18257201046688684</v>
      </c>
      <c r="V116" s="147">
        <f t="shared" si="34"/>
        <v>-5.1115255866165128E-3</v>
      </c>
      <c r="W116" s="164">
        <f t="shared" si="35"/>
        <v>0.15975745703446942</v>
      </c>
      <c r="X116" s="164">
        <f t="shared" si="36"/>
        <v>-0.38162211832569892</v>
      </c>
      <c r="Y116" s="164">
        <f t="shared" si="37"/>
        <v>0.91160340117313787</v>
      </c>
    </row>
    <row r="117" spans="1:25" x14ac:dyDescent="0.2">
      <c r="A117" s="161">
        <v>5.71E-4</v>
      </c>
      <c r="B117" s="7">
        <f t="shared" si="41"/>
        <v>5.9899999999999992E-4</v>
      </c>
      <c r="C117" s="7">
        <f t="shared" si="23"/>
        <v>10.774221633961332</v>
      </c>
      <c r="D117" s="162">
        <f t="shared" si="42"/>
        <v>10.706734285241733</v>
      </c>
      <c r="E117" s="163">
        <f t="shared" si="38"/>
        <v>99.957404089207287</v>
      </c>
      <c r="F117" s="161">
        <f t="shared" si="24"/>
        <v>2.2997792211947633E-2</v>
      </c>
      <c r="G117" s="161">
        <v>2.3E-2</v>
      </c>
      <c r="H117" s="167">
        <f t="shared" si="25"/>
        <v>0.57099999999999995</v>
      </c>
      <c r="I117" s="161">
        <f t="shared" si="22"/>
        <v>0.24623125036052504</v>
      </c>
      <c r="J117" s="164">
        <f t="shared" si="26"/>
        <v>1.4976345227594408</v>
      </c>
      <c r="K117" s="164">
        <f t="shared" si="27"/>
        <v>12.085529731781035</v>
      </c>
      <c r="L117" s="164">
        <f t="shared" si="28"/>
        <v>97.527151436548735</v>
      </c>
      <c r="M117" s="185">
        <f t="shared" si="39"/>
        <v>0.5983452180806661</v>
      </c>
      <c r="N117" s="161">
        <v>0.17038595120620886</v>
      </c>
      <c r="O117" s="165">
        <f t="shared" si="40"/>
        <v>2.2925859750459507E-2</v>
      </c>
      <c r="Q117" s="161">
        <f t="shared" si="29"/>
        <v>1.3775677534956631E-2</v>
      </c>
      <c r="R117" s="164">
        <f t="shared" si="30"/>
        <v>726.22229048704389</v>
      </c>
      <c r="S117" s="164">
        <f t="shared" si="31"/>
        <v>-129050.97483204628</v>
      </c>
      <c r="T117" s="164">
        <f t="shared" si="32"/>
        <v>22932584.586369917</v>
      </c>
      <c r="U117" s="67">
        <f t="shared" si="33"/>
        <v>-0.22304817546171782</v>
      </c>
      <c r="V117" s="147">
        <f t="shared" si="34"/>
        <v>-5.1296155925226227E-3</v>
      </c>
      <c r="W117" s="164">
        <f t="shared" si="35"/>
        <v>0.13571423011424011</v>
      </c>
      <c r="X117" s="164">
        <f t="shared" si="36"/>
        <v>-0.32968182692116915</v>
      </c>
      <c r="Y117" s="164">
        <f t="shared" si="37"/>
        <v>0.80087480075293316</v>
      </c>
    </row>
    <row r="118" spans="1:25" x14ac:dyDescent="0.2">
      <c r="A118" s="161">
        <v>5.2000000000000006E-4</v>
      </c>
      <c r="B118" s="7">
        <f t="shared" si="41"/>
        <v>5.4549999999999998E-4</v>
      </c>
      <c r="C118" s="7">
        <f t="shared" si="23"/>
        <v>10.90920075629572</v>
      </c>
      <c r="D118" s="162">
        <f t="shared" si="42"/>
        <v>10.841711195128525</v>
      </c>
      <c r="E118" s="163">
        <f t="shared" si="38"/>
        <v>99.975402361373156</v>
      </c>
      <c r="F118" s="161">
        <f t="shared" si="24"/>
        <v>1.7998272165872062E-2</v>
      </c>
      <c r="G118" s="161">
        <v>1.7999999999999999E-2</v>
      </c>
      <c r="H118" s="167">
        <f t="shared" si="25"/>
        <v>0.52</v>
      </c>
      <c r="I118" s="161">
        <f t="shared" si="22"/>
        <v>0.19513206883370526</v>
      </c>
      <c r="J118" s="164">
        <f t="shared" si="26"/>
        <v>1.2115981988317346</v>
      </c>
      <c r="K118" s="164">
        <f t="shared" si="27"/>
        <v>9.9408271211440304</v>
      </c>
      <c r="L118" s="164">
        <f t="shared" si="28"/>
        <v>81.561728919503565</v>
      </c>
      <c r="M118" s="185">
        <f t="shared" si="39"/>
        <v>0.54490366120994305</v>
      </c>
      <c r="N118" s="161">
        <v>0.13334115568839194</v>
      </c>
      <c r="O118" s="165">
        <f t="shared" si="40"/>
        <v>1.794138902083885E-2</v>
      </c>
      <c r="Q118" s="161">
        <f t="shared" si="29"/>
        <v>9.8180574664832095E-3</v>
      </c>
      <c r="R118" s="164">
        <f t="shared" si="30"/>
        <v>568.69015175221784</v>
      </c>
      <c r="S118" s="164">
        <f t="shared" si="31"/>
        <v>-101087.66238658012</v>
      </c>
      <c r="T118" s="164">
        <f t="shared" si="32"/>
        <v>17968863.106381997</v>
      </c>
      <c r="U118" s="67">
        <f t="shared" si="33"/>
        <v>-0.26368027405967609</v>
      </c>
      <c r="V118" s="147">
        <f t="shared" si="34"/>
        <v>-4.7457893372977854E-3</v>
      </c>
      <c r="W118" s="164">
        <f t="shared" si="35"/>
        <v>0.10979388780333343</v>
      </c>
      <c r="X118" s="164">
        <f t="shared" si="36"/>
        <v>-0.27117636703900572</v>
      </c>
      <c r="Y118" s="164">
        <f t="shared" si="37"/>
        <v>0.66976972499776011</v>
      </c>
    </row>
    <row r="119" spans="1:25" x14ac:dyDescent="0.2">
      <c r="A119" s="161">
        <v>4.7399999999999997E-4</v>
      </c>
      <c r="B119" s="7">
        <f t="shared" si="41"/>
        <v>4.9700000000000005E-4</v>
      </c>
      <c r="C119" s="7">
        <f t="shared" si="23"/>
        <v>11.042825320425916</v>
      </c>
      <c r="D119" s="162">
        <f t="shared" si="42"/>
        <v>10.976013038360819</v>
      </c>
      <c r="E119" s="163">
        <f t="shared" si="38"/>
        <v>99.988401113492955</v>
      </c>
      <c r="F119" s="161">
        <f t="shared" si="24"/>
        <v>1.2998752119796489E-2</v>
      </c>
      <c r="G119" s="161">
        <v>1.2999999999999999E-2</v>
      </c>
      <c r="H119" s="167">
        <f t="shared" si="25"/>
        <v>0.47399999999999998</v>
      </c>
      <c r="I119" s="161">
        <f t="shared" si="22"/>
        <v>0.14267447274930659</v>
      </c>
      <c r="J119" s="164">
        <f t="shared" si="26"/>
        <v>0.90392449536685726</v>
      </c>
      <c r="K119" s="164">
        <f t="shared" si="27"/>
        <v>7.537848459514688</v>
      </c>
      <c r="L119" s="164">
        <f t="shared" si="28"/>
        <v>62.858302535045176</v>
      </c>
      <c r="M119" s="185">
        <f t="shared" si="39"/>
        <v>0.49646752159632723</v>
      </c>
      <c r="N119" s="161">
        <v>9.7278162921685965E-2</v>
      </c>
      <c r="O119" s="165">
        <f t="shared" si="40"/>
        <v>1.3089022329228598E-2</v>
      </c>
      <c r="Q119" s="161">
        <f t="shared" si="29"/>
        <v>6.4603798035388557E-3</v>
      </c>
      <c r="R119" s="164">
        <f t="shared" si="30"/>
        <v>410.94482358974597</v>
      </c>
      <c r="S119" s="164">
        <f t="shared" si="31"/>
        <v>-73067.532331650291</v>
      </c>
      <c r="T119" s="164">
        <f t="shared" si="32"/>
        <v>12991681.545955304</v>
      </c>
      <c r="U119" s="67">
        <f t="shared" si="33"/>
        <v>-0.30410915734555816</v>
      </c>
      <c r="V119" s="147">
        <f t="shared" si="34"/>
        <v>-3.9530395536950978E-3</v>
      </c>
      <c r="W119" s="164">
        <f t="shared" si="35"/>
        <v>8.1912786534916765E-2</v>
      </c>
      <c r="X119" s="164">
        <f t="shared" si="36"/>
        <v>-0.20562538062793681</v>
      </c>
      <c r="Y119" s="164">
        <f t="shared" si="37"/>
        <v>0.51618067150432656</v>
      </c>
    </row>
    <row r="120" spans="1:25" x14ac:dyDescent="0.2">
      <c r="A120" s="161">
        <v>4.3199999999999998E-4</v>
      </c>
      <c r="B120" s="7">
        <f t="shared" si="41"/>
        <v>4.5299999999999995E-4</v>
      </c>
      <c r="C120" s="7">
        <f t="shared" si="23"/>
        <v>11.176681067160706</v>
      </c>
      <c r="D120" s="162">
        <f t="shared" si="42"/>
        <v>11.10975319379331</v>
      </c>
      <c r="E120" s="163">
        <f t="shared" si="38"/>
        <v>99.996000383962993</v>
      </c>
      <c r="F120" s="161">
        <f t="shared" si="24"/>
        <v>7.5992704700348713E-3</v>
      </c>
      <c r="G120" s="161">
        <v>7.6E-3</v>
      </c>
      <c r="H120" s="167">
        <f t="shared" si="25"/>
        <v>0.432</v>
      </c>
      <c r="I120" s="161">
        <f t="shared" si="22"/>
        <v>8.4426019374969102E-2</v>
      </c>
      <c r="J120" s="164">
        <f t="shared" si="26"/>
        <v>0.54553445195851269</v>
      </c>
      <c r="K120" s="164">
        <f t="shared" si="27"/>
        <v>4.6221849905868213</v>
      </c>
      <c r="L120" s="164">
        <f t="shared" si="28"/>
        <v>39.16268534554596</v>
      </c>
      <c r="M120" s="185">
        <f t="shared" si="39"/>
        <v>0.45251298323915562</v>
      </c>
      <c r="N120" s="161">
        <v>5.6772089771322212E-2</v>
      </c>
      <c r="O120" s="165">
        <f t="shared" si="40"/>
        <v>7.6388279586656511E-3</v>
      </c>
      <c r="Q120" s="161">
        <f t="shared" si="29"/>
        <v>3.4424695229257965E-3</v>
      </c>
      <c r="R120" s="164">
        <f t="shared" si="30"/>
        <v>240.36358454674209</v>
      </c>
      <c r="S120" s="164">
        <f t="shared" si="31"/>
        <v>-42748.123661183723</v>
      </c>
      <c r="T120" s="164">
        <f t="shared" si="32"/>
        <v>7602657.7819507075</v>
      </c>
      <c r="U120" s="67">
        <f t="shared" si="33"/>
        <v>-0.34436895575550103</v>
      </c>
      <c r="V120" s="147">
        <f t="shared" si="34"/>
        <v>-2.6169528362695242E-3</v>
      </c>
      <c r="W120" s="164">
        <f t="shared" si="35"/>
        <v>4.9435818300935151E-2</v>
      </c>
      <c r="X120" s="164">
        <f t="shared" si="36"/>
        <v>-0.12608883730243417</v>
      </c>
      <c r="Y120" s="164">
        <f t="shared" si="37"/>
        <v>0.32159667703890271</v>
      </c>
    </row>
    <row r="121" spans="1:25" x14ac:dyDescent="0.2">
      <c r="A121" s="161">
        <v>3.9300000000000001E-4</v>
      </c>
      <c r="B121" s="7">
        <f t="shared" si="41"/>
        <v>4.125E-4</v>
      </c>
      <c r="C121" s="7">
        <f t="shared" si="23"/>
        <v>11.313183067065568</v>
      </c>
      <c r="D121" s="162">
        <f t="shared" si="42"/>
        <v>11.244932067113137</v>
      </c>
      <c r="E121" s="163">
        <f t="shared" si="38"/>
        <v>99.999999999999858</v>
      </c>
      <c r="F121" s="161">
        <f t="shared" si="24"/>
        <v>3.9996160368604584E-3</v>
      </c>
      <c r="G121" s="161">
        <v>4.0000000000000001E-3</v>
      </c>
      <c r="H121" s="167">
        <f t="shared" si="25"/>
        <v>0.39300000000000002</v>
      </c>
      <c r="I121" s="161">
        <f t="shared" si="22"/>
        <v>4.4975410629032125E-2</v>
      </c>
      <c r="J121" s="164">
        <f t="shared" si="26"/>
        <v>0.2963583127029783</v>
      </c>
      <c r="K121" s="164">
        <f t="shared" si="27"/>
        <v>2.5510356024832959</v>
      </c>
      <c r="L121" s="164">
        <f t="shared" si="28"/>
        <v>21.959170255027274</v>
      </c>
      <c r="M121" s="185">
        <f t="shared" si="39"/>
        <v>0.41203883312134559</v>
      </c>
      <c r="N121" s="161">
        <v>2.9300787092116427E-2</v>
      </c>
      <c r="O121" s="165">
        <f t="shared" si="40"/>
        <v>3.94249485181415E-3</v>
      </c>
      <c r="Q121" s="161">
        <f t="shared" si="29"/>
        <v>1.6498416152049391E-3</v>
      </c>
      <c r="R121" s="164">
        <f t="shared" si="30"/>
        <v>126.56477346287217</v>
      </c>
      <c r="S121" s="164">
        <f t="shared" si="31"/>
        <v>-22514.386572457624</v>
      </c>
      <c r="T121" s="164">
        <f t="shared" si="32"/>
        <v>4005044.9178322018</v>
      </c>
      <c r="U121" s="67">
        <f t="shared" si="33"/>
        <v>-0.38506185140483051</v>
      </c>
      <c r="V121" s="147">
        <f t="shared" si="34"/>
        <v>-1.540099556061939E-3</v>
      </c>
      <c r="W121" s="164">
        <f t="shared" si="35"/>
        <v>2.6855711213396156E-2</v>
      </c>
      <c r="X121" s="164">
        <f t="shared" si="36"/>
        <v>-6.9589839802884371E-2</v>
      </c>
      <c r="Y121" s="164">
        <f t="shared" si="37"/>
        <v>0.18032461569572777</v>
      </c>
    </row>
    <row r="122" spans="1:25" x14ac:dyDescent="0.2">
      <c r="A122" s="161"/>
      <c r="B122" s="7">
        <f t="shared" si="41"/>
        <v>0</v>
      </c>
      <c r="C122" s="7" t="e">
        <f t="shared" si="23"/>
        <v>#NUM!</v>
      </c>
      <c r="D122" s="162" t="e">
        <f t="shared" si="42"/>
        <v>#NUM!</v>
      </c>
      <c r="E122" s="163">
        <f t="shared" si="38"/>
        <v>99.999999999999858</v>
      </c>
      <c r="F122" s="161">
        <f t="shared" si="24"/>
        <v>0</v>
      </c>
      <c r="G122" s="161"/>
      <c r="H122" s="167">
        <f t="shared" si="25"/>
        <v>0</v>
      </c>
      <c r="I122" s="161" t="e">
        <f t="shared" si="22"/>
        <v>#NUM!</v>
      </c>
      <c r="J122" s="164" t="e">
        <f t="shared" si="26"/>
        <v>#NUM!</v>
      </c>
      <c r="K122" s="164" t="e">
        <f t="shared" si="27"/>
        <v>#NUM!</v>
      </c>
      <c r="L122" s="164" t="e">
        <f t="shared" si="28"/>
        <v>#NUM!</v>
      </c>
      <c r="M122" s="185" t="e">
        <f t="shared" si="39"/>
        <v>#NUM!</v>
      </c>
      <c r="N122" s="161">
        <v>0</v>
      </c>
      <c r="O122" s="165">
        <f t="shared" si="40"/>
        <v>0</v>
      </c>
      <c r="Q122" s="161">
        <f t="shared" si="29"/>
        <v>0</v>
      </c>
      <c r="R122" s="164">
        <f t="shared" si="30"/>
        <v>0</v>
      </c>
      <c r="S122" s="164">
        <f t="shared" si="31"/>
        <v>0</v>
      </c>
      <c r="T122" s="164">
        <f t="shared" si="32"/>
        <v>0</v>
      </c>
      <c r="U122" s="67" t="e">
        <f t="shared" si="33"/>
        <v>#NUM!</v>
      </c>
      <c r="V122" s="147" t="e">
        <f t="shared" si="34"/>
        <v>#NUM!</v>
      </c>
      <c r="W122" s="164" t="e">
        <f t="shared" si="35"/>
        <v>#NUM!</v>
      </c>
      <c r="X122" s="164" t="e">
        <f t="shared" si="36"/>
        <v>#NUM!</v>
      </c>
      <c r="Y122" s="164" t="e">
        <f t="shared" si="37"/>
        <v>#NUM!</v>
      </c>
    </row>
    <row r="123" spans="1:25" x14ac:dyDescent="0.2">
      <c r="A123" s="161"/>
      <c r="B123" s="7">
        <f t="shared" si="41"/>
        <v>0</v>
      </c>
      <c r="C123" s="7" t="e">
        <f t="shared" si="23"/>
        <v>#NUM!</v>
      </c>
      <c r="D123" s="162" t="e">
        <f t="shared" si="42"/>
        <v>#NUM!</v>
      </c>
      <c r="E123" s="163">
        <f t="shared" si="38"/>
        <v>99.999999999999858</v>
      </c>
      <c r="F123" s="161">
        <f t="shared" si="24"/>
        <v>0</v>
      </c>
      <c r="G123" s="161"/>
      <c r="H123" s="167">
        <f t="shared" si="25"/>
        <v>0</v>
      </c>
      <c r="I123" s="161" t="e">
        <f t="shared" si="22"/>
        <v>#NUM!</v>
      </c>
      <c r="J123" s="164" t="e">
        <f t="shared" si="26"/>
        <v>#NUM!</v>
      </c>
      <c r="K123" s="164" t="e">
        <f t="shared" si="27"/>
        <v>#NUM!</v>
      </c>
      <c r="L123" s="164" t="e">
        <f t="shared" si="28"/>
        <v>#NUM!</v>
      </c>
      <c r="M123" s="185" t="e">
        <f t="shared" si="39"/>
        <v>#NUM!</v>
      </c>
      <c r="N123" s="161">
        <v>0</v>
      </c>
      <c r="O123" s="165">
        <f t="shared" si="40"/>
        <v>0</v>
      </c>
      <c r="Q123" s="161">
        <f t="shared" si="29"/>
        <v>0</v>
      </c>
      <c r="R123" s="164">
        <f t="shared" si="30"/>
        <v>0</v>
      </c>
      <c r="S123" s="164">
        <f t="shared" si="31"/>
        <v>0</v>
      </c>
      <c r="T123" s="164">
        <f t="shared" si="32"/>
        <v>0</v>
      </c>
      <c r="U123" s="67" t="e">
        <f t="shared" si="33"/>
        <v>#NUM!</v>
      </c>
      <c r="V123" s="147" t="e">
        <f t="shared" si="34"/>
        <v>#NUM!</v>
      </c>
      <c r="W123" s="164" t="e">
        <f t="shared" si="35"/>
        <v>#NUM!</v>
      </c>
      <c r="X123" s="164" t="e">
        <f t="shared" si="36"/>
        <v>#NUM!</v>
      </c>
      <c r="Y123" s="164" t="e">
        <f t="shared" si="37"/>
        <v>#NUM!</v>
      </c>
    </row>
    <row r="124" spans="1:25" x14ac:dyDescent="0.2">
      <c r="A124" s="161"/>
      <c r="B124" s="7">
        <f t="shared" si="41"/>
        <v>0</v>
      </c>
      <c r="C124" s="7" t="e">
        <f t="shared" si="23"/>
        <v>#NUM!</v>
      </c>
      <c r="D124" s="162" t="e">
        <f t="shared" si="42"/>
        <v>#NUM!</v>
      </c>
      <c r="E124" s="163">
        <f t="shared" si="38"/>
        <v>99.999999999999858</v>
      </c>
      <c r="F124" s="161">
        <f t="shared" si="24"/>
        <v>0</v>
      </c>
      <c r="G124" s="161"/>
      <c r="H124" s="167">
        <f t="shared" si="25"/>
        <v>0</v>
      </c>
      <c r="I124" s="161" t="e">
        <f t="shared" si="22"/>
        <v>#NUM!</v>
      </c>
      <c r="J124" s="164" t="e">
        <f t="shared" si="26"/>
        <v>#NUM!</v>
      </c>
      <c r="K124" s="164" t="e">
        <f t="shared" si="27"/>
        <v>#NUM!</v>
      </c>
      <c r="L124" s="164" t="e">
        <f t="shared" si="28"/>
        <v>#NUM!</v>
      </c>
      <c r="M124" s="185" t="e">
        <f t="shared" si="39"/>
        <v>#NUM!</v>
      </c>
      <c r="N124" s="161">
        <v>0</v>
      </c>
      <c r="O124" s="165">
        <f t="shared" si="40"/>
        <v>0</v>
      </c>
      <c r="Q124" s="161">
        <f t="shared" si="29"/>
        <v>0</v>
      </c>
      <c r="R124" s="164">
        <f t="shared" si="30"/>
        <v>0</v>
      </c>
      <c r="S124" s="164">
        <f t="shared" si="31"/>
        <v>0</v>
      </c>
      <c r="T124" s="164">
        <f t="shared" si="32"/>
        <v>0</v>
      </c>
      <c r="U124" s="67" t="e">
        <f t="shared" si="33"/>
        <v>#NUM!</v>
      </c>
      <c r="V124" s="147" t="e">
        <f t="shared" si="34"/>
        <v>#NUM!</v>
      </c>
      <c r="W124" s="164" t="e">
        <f t="shared" si="35"/>
        <v>#NUM!</v>
      </c>
      <c r="X124" s="164" t="e">
        <f t="shared" si="36"/>
        <v>#NUM!</v>
      </c>
      <c r="Y124" s="164" t="e">
        <f t="shared" si="37"/>
        <v>#NUM!</v>
      </c>
    </row>
    <row r="125" spans="1:25" x14ac:dyDescent="0.2">
      <c r="A125" s="161"/>
      <c r="B125" s="7">
        <f t="shared" si="41"/>
        <v>0</v>
      </c>
      <c r="C125" s="7" t="e">
        <f t="shared" si="23"/>
        <v>#NUM!</v>
      </c>
      <c r="D125" s="162" t="e">
        <f t="shared" si="42"/>
        <v>#NUM!</v>
      </c>
      <c r="E125" s="163">
        <f t="shared" si="38"/>
        <v>99.999999999999858</v>
      </c>
      <c r="F125" s="161">
        <f t="shared" si="24"/>
        <v>0</v>
      </c>
      <c r="G125" s="161"/>
      <c r="H125" s="167">
        <f t="shared" si="25"/>
        <v>0</v>
      </c>
      <c r="I125" s="161" t="e">
        <f t="shared" si="22"/>
        <v>#NUM!</v>
      </c>
      <c r="J125" s="164" t="e">
        <f t="shared" si="26"/>
        <v>#NUM!</v>
      </c>
      <c r="K125" s="164" t="e">
        <f t="shared" si="27"/>
        <v>#NUM!</v>
      </c>
      <c r="L125" s="164" t="e">
        <f t="shared" si="28"/>
        <v>#NUM!</v>
      </c>
      <c r="M125" s="185" t="e">
        <f t="shared" si="39"/>
        <v>#NUM!</v>
      </c>
      <c r="N125" s="161">
        <v>0</v>
      </c>
      <c r="O125" s="165">
        <f t="shared" si="40"/>
        <v>0</v>
      </c>
      <c r="Q125" s="161">
        <f t="shared" si="29"/>
        <v>0</v>
      </c>
      <c r="R125" s="164">
        <f t="shared" si="30"/>
        <v>0</v>
      </c>
      <c r="S125" s="164">
        <f t="shared" si="31"/>
        <v>0</v>
      </c>
      <c r="T125" s="164">
        <f t="shared" si="32"/>
        <v>0</v>
      </c>
      <c r="U125" s="67" t="e">
        <f t="shared" si="33"/>
        <v>#NUM!</v>
      </c>
      <c r="V125" s="147" t="e">
        <f t="shared" si="34"/>
        <v>#NUM!</v>
      </c>
      <c r="W125" s="164" t="e">
        <f t="shared" si="35"/>
        <v>#NUM!</v>
      </c>
      <c r="X125" s="164" t="e">
        <f t="shared" si="36"/>
        <v>#NUM!</v>
      </c>
      <c r="Y125" s="164" t="e">
        <f t="shared" si="37"/>
        <v>#NUM!</v>
      </c>
    </row>
    <row r="126" spans="1:25" x14ac:dyDescent="0.2">
      <c r="A126" s="161"/>
      <c r="B126" s="7">
        <f t="shared" si="41"/>
        <v>0</v>
      </c>
      <c r="C126" s="7" t="e">
        <f t="shared" si="23"/>
        <v>#NUM!</v>
      </c>
      <c r="D126" s="162" t="e">
        <f t="shared" si="42"/>
        <v>#NUM!</v>
      </c>
      <c r="E126" s="163">
        <f t="shared" si="38"/>
        <v>99.999999999999858</v>
      </c>
      <c r="F126" s="161">
        <f t="shared" si="24"/>
        <v>0</v>
      </c>
      <c r="G126" s="161"/>
      <c r="H126" s="167">
        <f t="shared" si="25"/>
        <v>0</v>
      </c>
      <c r="I126" s="161" t="e">
        <f t="shared" si="22"/>
        <v>#NUM!</v>
      </c>
      <c r="J126" s="164" t="e">
        <f t="shared" si="26"/>
        <v>#NUM!</v>
      </c>
      <c r="K126" s="164" t="e">
        <f t="shared" si="27"/>
        <v>#NUM!</v>
      </c>
      <c r="L126" s="164" t="e">
        <f t="shared" si="28"/>
        <v>#NUM!</v>
      </c>
      <c r="M126" s="185" t="e">
        <f t="shared" si="39"/>
        <v>#NUM!</v>
      </c>
      <c r="N126" s="161">
        <v>0</v>
      </c>
      <c r="O126" s="165">
        <f t="shared" si="40"/>
        <v>0</v>
      </c>
      <c r="Q126" s="161">
        <f t="shared" si="29"/>
        <v>0</v>
      </c>
      <c r="R126" s="164">
        <f t="shared" si="30"/>
        <v>0</v>
      </c>
      <c r="S126" s="164">
        <f t="shared" si="31"/>
        <v>0</v>
      </c>
      <c r="T126" s="164">
        <f t="shared" si="32"/>
        <v>0</v>
      </c>
      <c r="U126" s="67" t="e">
        <f t="shared" si="33"/>
        <v>#NUM!</v>
      </c>
      <c r="V126" s="147" t="e">
        <f t="shared" si="34"/>
        <v>#NUM!</v>
      </c>
      <c r="W126" s="164" t="e">
        <f t="shared" si="35"/>
        <v>#NUM!</v>
      </c>
      <c r="X126" s="164" t="e">
        <f t="shared" si="36"/>
        <v>#NUM!</v>
      </c>
      <c r="Y126" s="164" t="e">
        <f t="shared" si="37"/>
        <v>#NUM!</v>
      </c>
    </row>
    <row r="127" spans="1:25" x14ac:dyDescent="0.2">
      <c r="A127" s="161"/>
      <c r="B127" s="7">
        <f t="shared" si="41"/>
        <v>0</v>
      </c>
      <c r="C127" s="7" t="e">
        <f t="shared" si="23"/>
        <v>#NUM!</v>
      </c>
      <c r="D127" s="162" t="e">
        <f t="shared" si="42"/>
        <v>#NUM!</v>
      </c>
      <c r="E127" s="163">
        <f t="shared" si="38"/>
        <v>99.999999999999858</v>
      </c>
      <c r="F127" s="161">
        <f t="shared" si="24"/>
        <v>0</v>
      </c>
      <c r="G127" s="161"/>
      <c r="H127" s="167">
        <f t="shared" si="25"/>
        <v>0</v>
      </c>
      <c r="I127" s="161" t="e">
        <f t="shared" si="22"/>
        <v>#NUM!</v>
      </c>
      <c r="J127" s="164" t="e">
        <f t="shared" si="26"/>
        <v>#NUM!</v>
      </c>
      <c r="K127" s="164" t="e">
        <f t="shared" si="27"/>
        <v>#NUM!</v>
      </c>
      <c r="L127" s="164" t="e">
        <f t="shared" si="28"/>
        <v>#NUM!</v>
      </c>
      <c r="M127" s="185" t="e">
        <f t="shared" si="39"/>
        <v>#NUM!</v>
      </c>
      <c r="N127" s="161">
        <v>0</v>
      </c>
      <c r="O127" s="165">
        <f t="shared" si="40"/>
        <v>0</v>
      </c>
      <c r="Q127" s="161">
        <f t="shared" si="29"/>
        <v>0</v>
      </c>
      <c r="R127" s="164">
        <f t="shared" si="30"/>
        <v>0</v>
      </c>
      <c r="S127" s="164">
        <f t="shared" si="31"/>
        <v>0</v>
      </c>
      <c r="T127" s="164">
        <f t="shared" si="32"/>
        <v>0</v>
      </c>
      <c r="U127" s="67" t="e">
        <f t="shared" si="33"/>
        <v>#NUM!</v>
      </c>
      <c r="V127" s="147" t="e">
        <f t="shared" si="34"/>
        <v>#NUM!</v>
      </c>
      <c r="W127" s="164" t="e">
        <f t="shared" si="35"/>
        <v>#NUM!</v>
      </c>
      <c r="X127" s="164" t="e">
        <f t="shared" si="36"/>
        <v>#NUM!</v>
      </c>
      <c r="Y127" s="164" t="e">
        <f t="shared" si="37"/>
        <v>#NUM!</v>
      </c>
    </row>
    <row r="128" spans="1:25" x14ac:dyDescent="0.2">
      <c r="A128" s="161"/>
      <c r="B128" s="7">
        <f t="shared" si="41"/>
        <v>0</v>
      </c>
      <c r="C128" s="7" t="e">
        <f t="shared" si="23"/>
        <v>#NUM!</v>
      </c>
      <c r="D128" s="162" t="e">
        <f t="shared" si="42"/>
        <v>#NUM!</v>
      </c>
      <c r="E128" s="163">
        <f t="shared" si="38"/>
        <v>99.999999999999858</v>
      </c>
      <c r="F128" s="161">
        <f t="shared" si="24"/>
        <v>0</v>
      </c>
      <c r="G128" s="161"/>
      <c r="H128" s="167">
        <f t="shared" si="25"/>
        <v>0</v>
      </c>
      <c r="I128" s="161" t="e">
        <f t="shared" si="22"/>
        <v>#NUM!</v>
      </c>
      <c r="J128" s="164" t="e">
        <f t="shared" si="26"/>
        <v>#NUM!</v>
      </c>
      <c r="K128" s="164" t="e">
        <f t="shared" si="27"/>
        <v>#NUM!</v>
      </c>
      <c r="L128" s="164" t="e">
        <f t="shared" si="28"/>
        <v>#NUM!</v>
      </c>
      <c r="M128" s="185" t="e">
        <f t="shared" si="39"/>
        <v>#NUM!</v>
      </c>
      <c r="N128" s="161">
        <v>0</v>
      </c>
      <c r="O128" s="165">
        <f t="shared" si="40"/>
        <v>0</v>
      </c>
      <c r="Q128" s="161">
        <f t="shared" si="29"/>
        <v>0</v>
      </c>
      <c r="R128" s="164">
        <f t="shared" si="30"/>
        <v>0</v>
      </c>
      <c r="S128" s="164">
        <f t="shared" si="31"/>
        <v>0</v>
      </c>
      <c r="T128" s="164">
        <f t="shared" si="32"/>
        <v>0</v>
      </c>
      <c r="U128" s="67" t="e">
        <f t="shared" si="33"/>
        <v>#NUM!</v>
      </c>
      <c r="V128" s="147" t="e">
        <f t="shared" si="34"/>
        <v>#NUM!</v>
      </c>
      <c r="W128" s="164" t="e">
        <f t="shared" si="35"/>
        <v>#NUM!</v>
      </c>
      <c r="X128" s="164" t="e">
        <f t="shared" si="36"/>
        <v>#NUM!</v>
      </c>
      <c r="Y128" s="164" t="e">
        <f t="shared" si="37"/>
        <v>#NUM!</v>
      </c>
    </row>
    <row r="129" spans="1:25" x14ac:dyDescent="0.2">
      <c r="A129" s="161"/>
      <c r="B129" s="7">
        <f t="shared" si="41"/>
        <v>0</v>
      </c>
      <c r="C129" s="7" t="e">
        <f t="shared" si="23"/>
        <v>#NUM!</v>
      </c>
      <c r="D129" s="162" t="e">
        <f t="shared" si="42"/>
        <v>#NUM!</v>
      </c>
      <c r="E129" s="163">
        <f t="shared" si="38"/>
        <v>99.999999999999858</v>
      </c>
      <c r="F129" s="161">
        <f t="shared" si="24"/>
        <v>0</v>
      </c>
      <c r="G129" s="161"/>
      <c r="H129" s="167">
        <f t="shared" si="25"/>
        <v>0</v>
      </c>
      <c r="I129" s="161" t="e">
        <f t="shared" si="22"/>
        <v>#NUM!</v>
      </c>
      <c r="J129" s="164" t="e">
        <f t="shared" si="26"/>
        <v>#NUM!</v>
      </c>
      <c r="K129" s="164" t="e">
        <f t="shared" si="27"/>
        <v>#NUM!</v>
      </c>
      <c r="L129" s="164" t="e">
        <f t="shared" si="28"/>
        <v>#NUM!</v>
      </c>
      <c r="M129" s="185" t="e">
        <f t="shared" si="39"/>
        <v>#NUM!</v>
      </c>
      <c r="N129" s="161">
        <v>0</v>
      </c>
      <c r="O129" s="165">
        <f t="shared" si="40"/>
        <v>0</v>
      </c>
      <c r="Q129" s="161">
        <f t="shared" si="29"/>
        <v>0</v>
      </c>
      <c r="R129" s="164">
        <f t="shared" si="30"/>
        <v>0</v>
      </c>
      <c r="S129" s="164">
        <f t="shared" si="31"/>
        <v>0</v>
      </c>
      <c r="T129" s="164">
        <f t="shared" si="32"/>
        <v>0</v>
      </c>
      <c r="U129" s="67" t="e">
        <f t="shared" si="33"/>
        <v>#NUM!</v>
      </c>
      <c r="V129" s="147" t="e">
        <f t="shared" si="34"/>
        <v>#NUM!</v>
      </c>
      <c r="W129" s="164" t="e">
        <f t="shared" si="35"/>
        <v>#NUM!</v>
      </c>
      <c r="X129" s="164" t="e">
        <f t="shared" si="36"/>
        <v>#NUM!</v>
      </c>
      <c r="Y129" s="164" t="e">
        <f t="shared" si="37"/>
        <v>#NUM!</v>
      </c>
    </row>
    <row r="130" spans="1:25" x14ac:dyDescent="0.2">
      <c r="A130" s="161"/>
      <c r="B130" s="7">
        <f t="shared" si="41"/>
        <v>0</v>
      </c>
      <c r="C130" s="7" t="e">
        <f t="shared" si="23"/>
        <v>#NUM!</v>
      </c>
      <c r="D130" s="162" t="e">
        <f t="shared" si="42"/>
        <v>#NUM!</v>
      </c>
      <c r="E130" s="163">
        <f t="shared" si="38"/>
        <v>99.999999999999858</v>
      </c>
      <c r="F130" s="161">
        <f t="shared" si="24"/>
        <v>0</v>
      </c>
      <c r="G130" s="161"/>
      <c r="H130" s="167">
        <f t="shared" si="25"/>
        <v>0</v>
      </c>
      <c r="I130" s="161" t="e">
        <f t="shared" si="22"/>
        <v>#NUM!</v>
      </c>
      <c r="J130" s="164" t="e">
        <f t="shared" si="26"/>
        <v>#NUM!</v>
      </c>
      <c r="K130" s="164" t="e">
        <f t="shared" si="27"/>
        <v>#NUM!</v>
      </c>
      <c r="L130" s="164" t="e">
        <f t="shared" si="28"/>
        <v>#NUM!</v>
      </c>
      <c r="M130" s="185" t="e">
        <f t="shared" si="39"/>
        <v>#NUM!</v>
      </c>
      <c r="N130" s="161">
        <v>0</v>
      </c>
      <c r="O130" s="165">
        <f t="shared" si="40"/>
        <v>0</v>
      </c>
      <c r="Q130" s="161">
        <f t="shared" si="29"/>
        <v>0</v>
      </c>
      <c r="R130" s="164">
        <f t="shared" si="30"/>
        <v>0</v>
      </c>
      <c r="S130" s="164">
        <f t="shared" si="31"/>
        <v>0</v>
      </c>
      <c r="T130" s="164">
        <f t="shared" si="32"/>
        <v>0</v>
      </c>
      <c r="U130" s="67" t="e">
        <f t="shared" si="33"/>
        <v>#NUM!</v>
      </c>
      <c r="V130" s="147" t="e">
        <f t="shared" si="34"/>
        <v>#NUM!</v>
      </c>
      <c r="W130" s="164" t="e">
        <f t="shared" si="35"/>
        <v>#NUM!</v>
      </c>
      <c r="X130" s="164" t="e">
        <f t="shared" si="36"/>
        <v>#NUM!</v>
      </c>
      <c r="Y130" s="164" t="e">
        <f t="shared" si="37"/>
        <v>#NUM!</v>
      </c>
    </row>
    <row r="131" spans="1:25" x14ac:dyDescent="0.2">
      <c r="A131" s="161"/>
      <c r="B131" s="7">
        <f t="shared" si="41"/>
        <v>0</v>
      </c>
      <c r="C131" s="7" t="e">
        <f t="shared" si="23"/>
        <v>#NUM!</v>
      </c>
      <c r="D131" s="162" t="e">
        <f t="shared" si="42"/>
        <v>#NUM!</v>
      </c>
      <c r="E131" s="163">
        <f t="shared" si="38"/>
        <v>99.999999999999858</v>
      </c>
      <c r="F131" s="161">
        <f t="shared" si="24"/>
        <v>0</v>
      </c>
      <c r="G131" s="161"/>
      <c r="H131" s="167">
        <f t="shared" si="25"/>
        <v>0</v>
      </c>
      <c r="I131" s="161" t="e">
        <f t="shared" si="22"/>
        <v>#NUM!</v>
      </c>
      <c r="J131" s="164" t="e">
        <f t="shared" si="26"/>
        <v>#NUM!</v>
      </c>
      <c r="K131" s="164" t="e">
        <f t="shared" si="27"/>
        <v>#NUM!</v>
      </c>
      <c r="L131" s="164" t="e">
        <f t="shared" si="28"/>
        <v>#NUM!</v>
      </c>
      <c r="M131" s="185" t="e">
        <f t="shared" si="39"/>
        <v>#NUM!</v>
      </c>
      <c r="N131" s="161">
        <v>0</v>
      </c>
      <c r="O131" s="165">
        <f t="shared" si="40"/>
        <v>0</v>
      </c>
      <c r="Q131" s="161">
        <f t="shared" si="29"/>
        <v>0</v>
      </c>
      <c r="R131" s="164">
        <f t="shared" si="30"/>
        <v>0</v>
      </c>
      <c r="S131" s="164">
        <f t="shared" si="31"/>
        <v>0</v>
      </c>
      <c r="T131" s="164">
        <f t="shared" si="32"/>
        <v>0</v>
      </c>
      <c r="U131" s="67" t="e">
        <f t="shared" si="33"/>
        <v>#NUM!</v>
      </c>
      <c r="V131" s="147" t="e">
        <f t="shared" si="34"/>
        <v>#NUM!</v>
      </c>
      <c r="W131" s="164" t="e">
        <f t="shared" si="35"/>
        <v>#NUM!</v>
      </c>
      <c r="X131" s="164" t="e">
        <f t="shared" si="36"/>
        <v>#NUM!</v>
      </c>
      <c r="Y131" s="164" t="e">
        <f t="shared" si="37"/>
        <v>#NUM!</v>
      </c>
    </row>
    <row r="132" spans="1:25" x14ac:dyDescent="0.2">
      <c r="A132" s="161"/>
      <c r="B132" s="7">
        <f t="shared" si="41"/>
        <v>0</v>
      </c>
      <c r="C132" s="7" t="e">
        <f t="shared" si="23"/>
        <v>#NUM!</v>
      </c>
      <c r="D132" s="162" t="e">
        <f t="shared" si="42"/>
        <v>#NUM!</v>
      </c>
      <c r="E132" s="163">
        <f t="shared" si="38"/>
        <v>99.999999999999858</v>
      </c>
      <c r="F132" s="161">
        <f t="shared" si="24"/>
        <v>0</v>
      </c>
      <c r="G132" s="161"/>
      <c r="H132" s="167">
        <f t="shared" si="25"/>
        <v>0</v>
      </c>
      <c r="I132" s="161" t="e">
        <f t="shared" si="22"/>
        <v>#NUM!</v>
      </c>
      <c r="J132" s="164" t="e">
        <f t="shared" si="26"/>
        <v>#NUM!</v>
      </c>
      <c r="K132" s="164" t="e">
        <f t="shared" si="27"/>
        <v>#NUM!</v>
      </c>
      <c r="L132" s="164" t="e">
        <f t="shared" si="28"/>
        <v>#NUM!</v>
      </c>
      <c r="M132" s="185" t="e">
        <f t="shared" si="39"/>
        <v>#NUM!</v>
      </c>
      <c r="N132" s="161">
        <v>0</v>
      </c>
      <c r="O132" s="165">
        <f t="shared" si="40"/>
        <v>0</v>
      </c>
      <c r="Q132" s="161">
        <f t="shared" si="29"/>
        <v>0</v>
      </c>
      <c r="R132" s="164">
        <f t="shared" si="30"/>
        <v>0</v>
      </c>
      <c r="S132" s="164">
        <f t="shared" si="31"/>
        <v>0</v>
      </c>
      <c r="T132" s="164">
        <f t="shared" si="32"/>
        <v>0</v>
      </c>
      <c r="U132" s="67" t="e">
        <f t="shared" si="33"/>
        <v>#NUM!</v>
      </c>
      <c r="V132" s="147" t="e">
        <f t="shared" si="34"/>
        <v>#NUM!</v>
      </c>
      <c r="W132" s="164" t="e">
        <f t="shared" si="35"/>
        <v>#NUM!</v>
      </c>
      <c r="X132" s="164" t="e">
        <f t="shared" si="36"/>
        <v>#NUM!</v>
      </c>
      <c r="Y132" s="164" t="e">
        <f t="shared" si="37"/>
        <v>#NUM!</v>
      </c>
    </row>
    <row r="133" spans="1:25" x14ac:dyDescent="0.2">
      <c r="A133" s="161"/>
      <c r="B133" s="7">
        <f t="shared" si="41"/>
        <v>0</v>
      </c>
      <c r="C133" s="7" t="e">
        <f t="shared" si="23"/>
        <v>#NUM!</v>
      </c>
      <c r="D133" s="162" t="e">
        <f t="shared" si="42"/>
        <v>#NUM!</v>
      </c>
      <c r="E133" s="163">
        <f t="shared" si="38"/>
        <v>99.999999999999858</v>
      </c>
      <c r="F133" s="161">
        <f t="shared" si="24"/>
        <v>0</v>
      </c>
      <c r="G133" s="161"/>
      <c r="H133" s="167">
        <f t="shared" si="25"/>
        <v>0</v>
      </c>
      <c r="I133" s="161" t="e">
        <f t="shared" si="22"/>
        <v>#NUM!</v>
      </c>
      <c r="J133" s="164" t="e">
        <f t="shared" si="26"/>
        <v>#NUM!</v>
      </c>
      <c r="K133" s="164" t="e">
        <f t="shared" si="27"/>
        <v>#NUM!</v>
      </c>
      <c r="L133" s="164" t="e">
        <f t="shared" si="28"/>
        <v>#NUM!</v>
      </c>
      <c r="M133" s="185" t="e">
        <f t="shared" si="39"/>
        <v>#NUM!</v>
      </c>
      <c r="N133" s="161">
        <v>0</v>
      </c>
      <c r="O133" s="165">
        <f t="shared" si="40"/>
        <v>0</v>
      </c>
      <c r="Q133" s="161">
        <f t="shared" si="29"/>
        <v>0</v>
      </c>
      <c r="R133" s="164">
        <f t="shared" si="30"/>
        <v>0</v>
      </c>
      <c r="S133" s="164">
        <f t="shared" si="31"/>
        <v>0</v>
      </c>
      <c r="T133" s="164">
        <f t="shared" si="32"/>
        <v>0</v>
      </c>
      <c r="U133" s="67" t="e">
        <f t="shared" si="33"/>
        <v>#NUM!</v>
      </c>
      <c r="V133" s="147" t="e">
        <f t="shared" si="34"/>
        <v>#NUM!</v>
      </c>
      <c r="W133" s="164" t="e">
        <f t="shared" si="35"/>
        <v>#NUM!</v>
      </c>
      <c r="X133" s="164" t="e">
        <f t="shared" si="36"/>
        <v>#NUM!</v>
      </c>
      <c r="Y133" s="164" t="e">
        <f t="shared" si="37"/>
        <v>#NUM!</v>
      </c>
    </row>
    <row r="134" spans="1:25" x14ac:dyDescent="0.2">
      <c r="A134" s="161"/>
      <c r="B134" s="7">
        <f t="shared" si="41"/>
        <v>0</v>
      </c>
      <c r="C134" s="7" t="e">
        <f t="shared" si="23"/>
        <v>#NUM!</v>
      </c>
      <c r="D134" s="162" t="e">
        <f t="shared" si="42"/>
        <v>#NUM!</v>
      </c>
      <c r="E134" s="163">
        <f t="shared" si="38"/>
        <v>99.999999999999858</v>
      </c>
      <c r="F134" s="161">
        <f t="shared" si="24"/>
        <v>0</v>
      </c>
      <c r="G134" s="161"/>
      <c r="H134" s="167">
        <f t="shared" si="25"/>
        <v>0</v>
      </c>
      <c r="I134" s="161" t="e">
        <f t="shared" si="22"/>
        <v>#NUM!</v>
      </c>
      <c r="J134" s="164" t="e">
        <f t="shared" si="26"/>
        <v>#NUM!</v>
      </c>
      <c r="K134" s="164" t="e">
        <f t="shared" si="27"/>
        <v>#NUM!</v>
      </c>
      <c r="L134" s="164" t="e">
        <f t="shared" si="28"/>
        <v>#NUM!</v>
      </c>
      <c r="M134" s="185" t="e">
        <f t="shared" si="39"/>
        <v>#NUM!</v>
      </c>
      <c r="N134" s="161">
        <v>0</v>
      </c>
      <c r="O134" s="165">
        <f t="shared" si="40"/>
        <v>0</v>
      </c>
      <c r="Q134" s="161">
        <f t="shared" si="29"/>
        <v>0</v>
      </c>
      <c r="R134" s="164">
        <f t="shared" si="30"/>
        <v>0</v>
      </c>
      <c r="S134" s="164">
        <f t="shared" si="31"/>
        <v>0</v>
      </c>
      <c r="T134" s="164">
        <f t="shared" si="32"/>
        <v>0</v>
      </c>
      <c r="U134" s="67" t="e">
        <f t="shared" si="33"/>
        <v>#NUM!</v>
      </c>
      <c r="V134" s="147" t="e">
        <f t="shared" si="34"/>
        <v>#NUM!</v>
      </c>
      <c r="W134" s="164" t="e">
        <f t="shared" si="35"/>
        <v>#NUM!</v>
      </c>
      <c r="X134" s="164" t="e">
        <f t="shared" si="36"/>
        <v>#NUM!</v>
      </c>
      <c r="Y134" s="164" t="e">
        <f t="shared" si="37"/>
        <v>#NUM!</v>
      </c>
    </row>
    <row r="135" spans="1:25" x14ac:dyDescent="0.2">
      <c r="A135" s="161"/>
      <c r="B135" s="7">
        <f t="shared" si="41"/>
        <v>0</v>
      </c>
      <c r="C135" s="7" t="e">
        <f t="shared" si="23"/>
        <v>#NUM!</v>
      </c>
      <c r="D135" s="162" t="e">
        <f t="shared" si="42"/>
        <v>#NUM!</v>
      </c>
      <c r="E135" s="163">
        <f t="shared" si="38"/>
        <v>99.999999999999858</v>
      </c>
      <c r="F135" s="161">
        <f t="shared" si="24"/>
        <v>0</v>
      </c>
      <c r="G135" s="161"/>
      <c r="H135" s="167">
        <f t="shared" si="25"/>
        <v>0</v>
      </c>
      <c r="I135" s="161" t="e">
        <f t="shared" si="22"/>
        <v>#NUM!</v>
      </c>
      <c r="J135" s="164" t="e">
        <f t="shared" si="26"/>
        <v>#NUM!</v>
      </c>
      <c r="K135" s="164" t="e">
        <f t="shared" si="27"/>
        <v>#NUM!</v>
      </c>
      <c r="L135" s="164" t="e">
        <f t="shared" si="28"/>
        <v>#NUM!</v>
      </c>
      <c r="M135" s="185" t="e">
        <f t="shared" si="39"/>
        <v>#NUM!</v>
      </c>
      <c r="N135" s="161">
        <v>0</v>
      </c>
      <c r="O135" s="165">
        <f t="shared" si="40"/>
        <v>0</v>
      </c>
      <c r="Q135" s="161">
        <f t="shared" si="29"/>
        <v>0</v>
      </c>
      <c r="R135" s="164">
        <f t="shared" si="30"/>
        <v>0</v>
      </c>
      <c r="S135" s="164">
        <f t="shared" si="31"/>
        <v>0</v>
      </c>
      <c r="T135" s="164">
        <f t="shared" si="32"/>
        <v>0</v>
      </c>
      <c r="U135" s="67" t="e">
        <f t="shared" si="33"/>
        <v>#NUM!</v>
      </c>
      <c r="V135" s="147" t="e">
        <f t="shared" si="34"/>
        <v>#NUM!</v>
      </c>
      <c r="W135" s="164" t="e">
        <f t="shared" si="35"/>
        <v>#NUM!</v>
      </c>
      <c r="X135" s="164" t="e">
        <f t="shared" si="36"/>
        <v>#NUM!</v>
      </c>
      <c r="Y135" s="164" t="e">
        <f t="shared" si="37"/>
        <v>#NUM!</v>
      </c>
    </row>
    <row r="136" spans="1:25" x14ac:dyDescent="0.2">
      <c r="A136" s="161"/>
      <c r="B136" s="7">
        <f t="shared" si="41"/>
        <v>0</v>
      </c>
      <c r="C136" s="7" t="e">
        <f t="shared" si="23"/>
        <v>#NUM!</v>
      </c>
      <c r="D136" s="162" t="e">
        <f t="shared" si="42"/>
        <v>#NUM!</v>
      </c>
      <c r="E136" s="163">
        <f t="shared" si="38"/>
        <v>99.999999999999858</v>
      </c>
      <c r="F136" s="161">
        <f t="shared" si="24"/>
        <v>0</v>
      </c>
      <c r="G136" s="161"/>
      <c r="H136" s="167">
        <f t="shared" si="25"/>
        <v>0</v>
      </c>
      <c r="I136" s="161" t="e">
        <f t="shared" si="22"/>
        <v>#NUM!</v>
      </c>
      <c r="J136" s="164" t="e">
        <f t="shared" si="26"/>
        <v>#NUM!</v>
      </c>
      <c r="K136" s="164" t="e">
        <f t="shared" si="27"/>
        <v>#NUM!</v>
      </c>
      <c r="L136" s="164" t="e">
        <f t="shared" si="28"/>
        <v>#NUM!</v>
      </c>
      <c r="M136" s="185" t="e">
        <f t="shared" si="39"/>
        <v>#NUM!</v>
      </c>
      <c r="N136" s="161">
        <v>0</v>
      </c>
      <c r="O136" s="165">
        <f t="shared" si="40"/>
        <v>0</v>
      </c>
      <c r="Q136" s="161">
        <f t="shared" si="29"/>
        <v>0</v>
      </c>
      <c r="R136" s="164">
        <f t="shared" si="30"/>
        <v>0</v>
      </c>
      <c r="S136" s="164">
        <f t="shared" si="31"/>
        <v>0</v>
      </c>
      <c r="T136" s="164">
        <f t="shared" si="32"/>
        <v>0</v>
      </c>
      <c r="U136" s="67" t="e">
        <f t="shared" si="33"/>
        <v>#NUM!</v>
      </c>
      <c r="V136" s="147" t="e">
        <f t="shared" si="34"/>
        <v>#NUM!</v>
      </c>
      <c r="W136" s="164" t="e">
        <f t="shared" si="35"/>
        <v>#NUM!</v>
      </c>
      <c r="X136" s="164" t="e">
        <f t="shared" si="36"/>
        <v>#NUM!</v>
      </c>
      <c r="Y136" s="164" t="e">
        <f t="shared" si="37"/>
        <v>#NUM!</v>
      </c>
    </row>
    <row r="137" spans="1:25" x14ac:dyDescent="0.2">
      <c r="A137" s="161"/>
      <c r="B137" s="7">
        <f t="shared" si="41"/>
        <v>0</v>
      </c>
      <c r="C137" s="7" t="e">
        <f t="shared" si="23"/>
        <v>#NUM!</v>
      </c>
      <c r="D137" s="162" t="e">
        <f t="shared" si="42"/>
        <v>#NUM!</v>
      </c>
      <c r="E137" s="163">
        <f t="shared" si="38"/>
        <v>99.999999999999858</v>
      </c>
      <c r="F137" s="161">
        <f t="shared" si="24"/>
        <v>0</v>
      </c>
      <c r="G137" s="161"/>
      <c r="H137" s="167">
        <f t="shared" si="25"/>
        <v>0</v>
      </c>
      <c r="I137" s="161" t="e">
        <f t="shared" si="22"/>
        <v>#NUM!</v>
      </c>
      <c r="J137" s="164" t="e">
        <f t="shared" si="26"/>
        <v>#NUM!</v>
      </c>
      <c r="K137" s="164" t="e">
        <f t="shared" si="27"/>
        <v>#NUM!</v>
      </c>
      <c r="L137" s="164" t="e">
        <f t="shared" si="28"/>
        <v>#NUM!</v>
      </c>
      <c r="M137" s="185" t="e">
        <f t="shared" si="39"/>
        <v>#NUM!</v>
      </c>
      <c r="N137" s="161">
        <v>0</v>
      </c>
      <c r="O137" s="165">
        <f t="shared" si="40"/>
        <v>0</v>
      </c>
      <c r="Q137" s="161">
        <f t="shared" si="29"/>
        <v>0</v>
      </c>
      <c r="R137" s="164">
        <f t="shared" si="30"/>
        <v>0</v>
      </c>
      <c r="S137" s="164">
        <f t="shared" si="31"/>
        <v>0</v>
      </c>
      <c r="T137" s="164">
        <f t="shared" si="32"/>
        <v>0</v>
      </c>
      <c r="U137" s="67" t="e">
        <f t="shared" si="33"/>
        <v>#NUM!</v>
      </c>
      <c r="V137" s="147" t="e">
        <f t="shared" si="34"/>
        <v>#NUM!</v>
      </c>
      <c r="W137" s="164" t="e">
        <f t="shared" si="35"/>
        <v>#NUM!</v>
      </c>
      <c r="X137" s="164" t="e">
        <f t="shared" si="36"/>
        <v>#NUM!</v>
      </c>
      <c r="Y137" s="164" t="e">
        <f t="shared" si="37"/>
        <v>#NUM!</v>
      </c>
    </row>
    <row r="138" spans="1:25" x14ac:dyDescent="0.2">
      <c r="A138" s="161"/>
      <c r="B138" s="7">
        <f t="shared" si="41"/>
        <v>0</v>
      </c>
      <c r="C138" s="7" t="e">
        <f t="shared" si="23"/>
        <v>#NUM!</v>
      </c>
      <c r="D138" s="162" t="e">
        <f t="shared" si="42"/>
        <v>#NUM!</v>
      </c>
      <c r="E138" s="163">
        <f t="shared" si="38"/>
        <v>99.999999999999858</v>
      </c>
      <c r="F138" s="161">
        <f t="shared" si="24"/>
        <v>0</v>
      </c>
      <c r="G138" s="161"/>
      <c r="H138" s="167">
        <f t="shared" si="25"/>
        <v>0</v>
      </c>
      <c r="I138" s="161" t="e">
        <f t="shared" si="22"/>
        <v>#NUM!</v>
      </c>
      <c r="J138" s="164" t="e">
        <f t="shared" si="26"/>
        <v>#NUM!</v>
      </c>
      <c r="K138" s="164" t="e">
        <f t="shared" si="27"/>
        <v>#NUM!</v>
      </c>
      <c r="L138" s="164" t="e">
        <f t="shared" si="28"/>
        <v>#NUM!</v>
      </c>
      <c r="M138" s="185" t="e">
        <f t="shared" si="39"/>
        <v>#NUM!</v>
      </c>
      <c r="N138" s="161">
        <v>0</v>
      </c>
      <c r="O138" s="165">
        <f t="shared" si="40"/>
        <v>0</v>
      </c>
      <c r="Q138" s="161">
        <f t="shared" si="29"/>
        <v>0</v>
      </c>
      <c r="R138" s="164">
        <f t="shared" si="30"/>
        <v>0</v>
      </c>
      <c r="S138" s="164">
        <f t="shared" si="31"/>
        <v>0</v>
      </c>
      <c r="T138" s="164">
        <f t="shared" si="32"/>
        <v>0</v>
      </c>
      <c r="U138" s="67" t="e">
        <f t="shared" si="33"/>
        <v>#NUM!</v>
      </c>
      <c r="V138" s="147" t="e">
        <f t="shared" si="34"/>
        <v>#NUM!</v>
      </c>
      <c r="W138" s="164" t="e">
        <f t="shared" si="35"/>
        <v>#NUM!</v>
      </c>
      <c r="X138" s="164" t="e">
        <f t="shared" si="36"/>
        <v>#NUM!</v>
      </c>
      <c r="Y138" s="164" t="e">
        <f t="shared" si="37"/>
        <v>#NUM!</v>
      </c>
    </row>
    <row r="139" spans="1:25" x14ac:dyDescent="0.2">
      <c r="A139" s="161"/>
      <c r="B139" s="7">
        <f t="shared" si="41"/>
        <v>0</v>
      </c>
      <c r="C139" s="7" t="e">
        <f t="shared" si="23"/>
        <v>#NUM!</v>
      </c>
      <c r="D139" s="162" t="e">
        <f t="shared" si="42"/>
        <v>#NUM!</v>
      </c>
      <c r="E139" s="163">
        <f t="shared" si="38"/>
        <v>99.999999999999858</v>
      </c>
      <c r="F139" s="161">
        <f t="shared" si="24"/>
        <v>0</v>
      </c>
      <c r="G139" s="161"/>
      <c r="H139" s="167">
        <f t="shared" si="25"/>
        <v>0</v>
      </c>
      <c r="I139" s="161" t="e">
        <f t="shared" si="22"/>
        <v>#NUM!</v>
      </c>
      <c r="J139" s="164" t="e">
        <f t="shared" si="26"/>
        <v>#NUM!</v>
      </c>
      <c r="K139" s="164" t="e">
        <f t="shared" si="27"/>
        <v>#NUM!</v>
      </c>
      <c r="L139" s="164" t="e">
        <f t="shared" si="28"/>
        <v>#NUM!</v>
      </c>
      <c r="M139" s="185" t="e">
        <f t="shared" si="39"/>
        <v>#NUM!</v>
      </c>
      <c r="N139" s="161">
        <v>0</v>
      </c>
      <c r="O139" s="165">
        <f t="shared" si="40"/>
        <v>0</v>
      </c>
      <c r="Q139" s="161">
        <f t="shared" si="29"/>
        <v>0</v>
      </c>
      <c r="R139" s="164">
        <f t="shared" si="30"/>
        <v>0</v>
      </c>
      <c r="S139" s="164">
        <f t="shared" si="31"/>
        <v>0</v>
      </c>
      <c r="T139" s="164">
        <f t="shared" si="32"/>
        <v>0</v>
      </c>
      <c r="U139" s="67" t="e">
        <f t="shared" si="33"/>
        <v>#NUM!</v>
      </c>
      <c r="V139" s="147" t="e">
        <f t="shared" si="34"/>
        <v>#NUM!</v>
      </c>
      <c r="W139" s="164" t="e">
        <f t="shared" si="35"/>
        <v>#NUM!</v>
      </c>
      <c r="X139" s="164" t="e">
        <f t="shared" si="36"/>
        <v>#NUM!</v>
      </c>
      <c r="Y139" s="164" t="e">
        <f t="shared" si="37"/>
        <v>#NUM!</v>
      </c>
    </row>
    <row r="140" spans="1:25" x14ac:dyDescent="0.2">
      <c r="A140" s="161"/>
      <c r="B140" s="7">
        <f t="shared" si="41"/>
        <v>0</v>
      </c>
      <c r="C140" s="7" t="e">
        <f t="shared" si="23"/>
        <v>#NUM!</v>
      </c>
      <c r="D140" s="162" t="e">
        <f t="shared" si="42"/>
        <v>#NUM!</v>
      </c>
      <c r="E140" s="163">
        <f t="shared" si="38"/>
        <v>99.999999999999858</v>
      </c>
      <c r="F140" s="161">
        <f t="shared" si="24"/>
        <v>0</v>
      </c>
      <c r="G140" s="161"/>
      <c r="H140" s="167">
        <f t="shared" si="25"/>
        <v>0</v>
      </c>
      <c r="I140" s="161" t="e">
        <f t="shared" si="22"/>
        <v>#NUM!</v>
      </c>
      <c r="J140" s="164" t="e">
        <f t="shared" si="26"/>
        <v>#NUM!</v>
      </c>
      <c r="K140" s="164" t="e">
        <f t="shared" si="27"/>
        <v>#NUM!</v>
      </c>
      <c r="L140" s="164" t="e">
        <f t="shared" si="28"/>
        <v>#NUM!</v>
      </c>
      <c r="M140" s="185" t="e">
        <f t="shared" si="39"/>
        <v>#NUM!</v>
      </c>
      <c r="N140" s="161">
        <v>0</v>
      </c>
      <c r="O140" s="165">
        <f t="shared" si="40"/>
        <v>0</v>
      </c>
      <c r="Q140" s="161">
        <f t="shared" si="29"/>
        <v>0</v>
      </c>
      <c r="R140" s="164">
        <f t="shared" si="30"/>
        <v>0</v>
      </c>
      <c r="S140" s="164">
        <f t="shared" si="31"/>
        <v>0</v>
      </c>
      <c r="T140" s="164">
        <f t="shared" si="32"/>
        <v>0</v>
      </c>
      <c r="U140" s="67" t="e">
        <f t="shared" si="33"/>
        <v>#NUM!</v>
      </c>
      <c r="V140" s="147" t="e">
        <f t="shared" si="34"/>
        <v>#NUM!</v>
      </c>
      <c r="W140" s="164" t="e">
        <f t="shared" si="35"/>
        <v>#NUM!</v>
      </c>
      <c r="X140" s="164" t="e">
        <f t="shared" si="36"/>
        <v>#NUM!</v>
      </c>
      <c r="Y140" s="164" t="e">
        <f t="shared" si="37"/>
        <v>#NUM!</v>
      </c>
    </row>
    <row r="141" spans="1:25" x14ac:dyDescent="0.2">
      <c r="A141" s="161"/>
      <c r="B141" s="7">
        <f t="shared" si="41"/>
        <v>0</v>
      </c>
      <c r="C141" s="7" t="e">
        <f t="shared" si="23"/>
        <v>#NUM!</v>
      </c>
      <c r="D141" s="162" t="e">
        <f t="shared" si="42"/>
        <v>#NUM!</v>
      </c>
      <c r="E141" s="163">
        <f t="shared" si="38"/>
        <v>99.999999999999858</v>
      </c>
      <c r="F141" s="161">
        <f t="shared" si="24"/>
        <v>0</v>
      </c>
      <c r="G141" s="161"/>
      <c r="H141" s="167">
        <f t="shared" si="25"/>
        <v>0</v>
      </c>
      <c r="I141" s="161" t="e">
        <f t="shared" si="22"/>
        <v>#NUM!</v>
      </c>
      <c r="J141" s="164" t="e">
        <f t="shared" si="26"/>
        <v>#NUM!</v>
      </c>
      <c r="K141" s="164" t="e">
        <f t="shared" si="27"/>
        <v>#NUM!</v>
      </c>
      <c r="L141" s="164" t="e">
        <f t="shared" si="28"/>
        <v>#NUM!</v>
      </c>
      <c r="M141" s="185" t="e">
        <f t="shared" si="39"/>
        <v>#NUM!</v>
      </c>
      <c r="N141" s="161">
        <v>0</v>
      </c>
      <c r="O141" s="165">
        <f t="shared" si="40"/>
        <v>0</v>
      </c>
      <c r="Q141" s="161">
        <f t="shared" si="29"/>
        <v>0</v>
      </c>
      <c r="R141" s="164">
        <f t="shared" si="30"/>
        <v>0</v>
      </c>
      <c r="S141" s="164">
        <f t="shared" si="31"/>
        <v>0</v>
      </c>
      <c r="T141" s="164">
        <f t="shared" si="32"/>
        <v>0</v>
      </c>
      <c r="U141" s="67" t="e">
        <f t="shared" si="33"/>
        <v>#NUM!</v>
      </c>
      <c r="V141" s="147" t="e">
        <f t="shared" si="34"/>
        <v>#NUM!</v>
      </c>
      <c r="W141" s="164" t="e">
        <f t="shared" si="35"/>
        <v>#NUM!</v>
      </c>
      <c r="X141" s="164" t="e">
        <f t="shared" si="36"/>
        <v>#NUM!</v>
      </c>
      <c r="Y141" s="164" t="e">
        <f t="shared" si="37"/>
        <v>#NUM!</v>
      </c>
    </row>
    <row r="142" spans="1:25" x14ac:dyDescent="0.2">
      <c r="A142" s="161"/>
      <c r="B142" s="7">
        <f t="shared" si="41"/>
        <v>0</v>
      </c>
      <c r="C142" s="7" t="e">
        <f t="shared" si="23"/>
        <v>#NUM!</v>
      </c>
      <c r="D142" s="162" t="e">
        <f t="shared" si="42"/>
        <v>#NUM!</v>
      </c>
      <c r="E142" s="163">
        <f t="shared" si="38"/>
        <v>99.999999999999858</v>
      </c>
      <c r="F142" s="161">
        <f t="shared" si="24"/>
        <v>0</v>
      </c>
      <c r="G142" s="161"/>
      <c r="H142" s="167">
        <f t="shared" si="25"/>
        <v>0</v>
      </c>
      <c r="I142" s="161" t="e">
        <f t="shared" si="22"/>
        <v>#NUM!</v>
      </c>
      <c r="J142" s="164" t="e">
        <f t="shared" si="26"/>
        <v>#NUM!</v>
      </c>
      <c r="K142" s="164" t="e">
        <f t="shared" si="27"/>
        <v>#NUM!</v>
      </c>
      <c r="L142" s="164" t="e">
        <f t="shared" si="28"/>
        <v>#NUM!</v>
      </c>
      <c r="M142" s="185" t="e">
        <f t="shared" si="39"/>
        <v>#NUM!</v>
      </c>
      <c r="N142" s="161">
        <v>0</v>
      </c>
      <c r="O142" s="165">
        <f t="shared" si="40"/>
        <v>0</v>
      </c>
      <c r="Q142" s="161">
        <f t="shared" si="29"/>
        <v>0</v>
      </c>
      <c r="R142" s="164">
        <f t="shared" si="30"/>
        <v>0</v>
      </c>
      <c r="S142" s="164">
        <f t="shared" si="31"/>
        <v>0</v>
      </c>
      <c r="T142" s="164">
        <f t="shared" si="32"/>
        <v>0</v>
      </c>
      <c r="U142" s="67" t="e">
        <f t="shared" si="33"/>
        <v>#NUM!</v>
      </c>
      <c r="V142" s="147" t="e">
        <f t="shared" si="34"/>
        <v>#NUM!</v>
      </c>
      <c r="W142" s="164" t="e">
        <f t="shared" si="35"/>
        <v>#NUM!</v>
      </c>
      <c r="X142" s="164" t="e">
        <f t="shared" si="36"/>
        <v>#NUM!</v>
      </c>
      <c r="Y142" s="164" t="e">
        <f t="shared" si="37"/>
        <v>#NUM!</v>
      </c>
    </row>
    <row r="143" spans="1:25" x14ac:dyDescent="0.2">
      <c r="A143" s="161"/>
      <c r="B143" s="7">
        <f t="shared" si="41"/>
        <v>0</v>
      </c>
      <c r="C143" s="7" t="e">
        <f t="shared" si="23"/>
        <v>#NUM!</v>
      </c>
      <c r="D143" s="162" t="e">
        <f t="shared" si="42"/>
        <v>#NUM!</v>
      </c>
      <c r="E143" s="163">
        <f t="shared" si="38"/>
        <v>99.999999999999858</v>
      </c>
      <c r="F143" s="161">
        <f t="shared" si="24"/>
        <v>0</v>
      </c>
      <c r="G143" s="161"/>
      <c r="H143" s="167">
        <f t="shared" si="25"/>
        <v>0</v>
      </c>
      <c r="I143" s="161" t="e">
        <f t="shared" si="22"/>
        <v>#NUM!</v>
      </c>
      <c r="J143" s="164" t="e">
        <f t="shared" si="26"/>
        <v>#NUM!</v>
      </c>
      <c r="K143" s="164" t="e">
        <f t="shared" si="27"/>
        <v>#NUM!</v>
      </c>
      <c r="L143" s="164" t="e">
        <f t="shared" si="28"/>
        <v>#NUM!</v>
      </c>
      <c r="M143" s="185" t="e">
        <f t="shared" si="39"/>
        <v>#NUM!</v>
      </c>
      <c r="N143" s="161">
        <v>0</v>
      </c>
      <c r="O143" s="165">
        <f t="shared" si="40"/>
        <v>0</v>
      </c>
      <c r="Q143" s="161">
        <f t="shared" si="29"/>
        <v>0</v>
      </c>
      <c r="R143" s="164">
        <f t="shared" si="30"/>
        <v>0</v>
      </c>
      <c r="S143" s="164">
        <f t="shared" si="31"/>
        <v>0</v>
      </c>
      <c r="T143" s="164">
        <f t="shared" si="32"/>
        <v>0</v>
      </c>
      <c r="U143" s="67" t="e">
        <f t="shared" si="33"/>
        <v>#NUM!</v>
      </c>
      <c r="V143" s="147" t="e">
        <f t="shared" si="34"/>
        <v>#NUM!</v>
      </c>
      <c r="W143" s="164" t="e">
        <f t="shared" si="35"/>
        <v>#NUM!</v>
      </c>
      <c r="X143" s="164" t="e">
        <f t="shared" si="36"/>
        <v>#NUM!</v>
      </c>
      <c r="Y143" s="164" t="e">
        <f t="shared" si="37"/>
        <v>#NUM!</v>
      </c>
    </row>
    <row r="144" spans="1:25" x14ac:dyDescent="0.2">
      <c r="A144" s="161"/>
      <c r="B144" s="7">
        <f t="shared" si="41"/>
        <v>0</v>
      </c>
      <c r="C144" s="7" t="e">
        <f t="shared" si="23"/>
        <v>#NUM!</v>
      </c>
      <c r="D144" s="162" t="e">
        <f t="shared" si="42"/>
        <v>#NUM!</v>
      </c>
      <c r="E144" s="163">
        <f t="shared" si="38"/>
        <v>99.999999999999858</v>
      </c>
      <c r="F144" s="161">
        <f t="shared" si="24"/>
        <v>0</v>
      </c>
      <c r="G144" s="161"/>
      <c r="H144" s="167">
        <f t="shared" si="25"/>
        <v>0</v>
      </c>
      <c r="I144" s="161" t="e">
        <f t="shared" si="22"/>
        <v>#NUM!</v>
      </c>
      <c r="J144" s="164" t="e">
        <f t="shared" si="26"/>
        <v>#NUM!</v>
      </c>
      <c r="K144" s="164" t="e">
        <f t="shared" si="27"/>
        <v>#NUM!</v>
      </c>
      <c r="L144" s="164" t="e">
        <f t="shared" si="28"/>
        <v>#NUM!</v>
      </c>
      <c r="M144" s="185" t="e">
        <f t="shared" si="39"/>
        <v>#NUM!</v>
      </c>
      <c r="N144" s="161">
        <v>0</v>
      </c>
      <c r="O144" s="165">
        <f t="shared" si="40"/>
        <v>0</v>
      </c>
      <c r="Q144" s="161">
        <f t="shared" si="29"/>
        <v>0</v>
      </c>
      <c r="R144" s="164">
        <f t="shared" si="30"/>
        <v>0</v>
      </c>
      <c r="S144" s="164">
        <f t="shared" si="31"/>
        <v>0</v>
      </c>
      <c r="T144" s="164">
        <f t="shared" si="32"/>
        <v>0</v>
      </c>
      <c r="U144" s="67" t="e">
        <f t="shared" si="33"/>
        <v>#NUM!</v>
      </c>
      <c r="V144" s="147" t="e">
        <f t="shared" si="34"/>
        <v>#NUM!</v>
      </c>
      <c r="W144" s="164" t="e">
        <f t="shared" si="35"/>
        <v>#NUM!</v>
      </c>
      <c r="X144" s="164" t="e">
        <f t="shared" si="36"/>
        <v>#NUM!</v>
      </c>
      <c r="Y144" s="164" t="e">
        <f t="shared" si="37"/>
        <v>#NUM!</v>
      </c>
    </row>
    <row r="145" spans="1:25" x14ac:dyDescent="0.2">
      <c r="A145" s="161"/>
      <c r="B145" s="7">
        <f t="shared" si="41"/>
        <v>0</v>
      </c>
      <c r="C145" s="7" t="e">
        <f t="shared" si="23"/>
        <v>#NUM!</v>
      </c>
      <c r="D145" s="162" t="e">
        <f t="shared" si="42"/>
        <v>#NUM!</v>
      </c>
      <c r="E145" s="163">
        <f t="shared" si="38"/>
        <v>99.999999999999858</v>
      </c>
      <c r="F145" s="161">
        <f t="shared" si="24"/>
        <v>0</v>
      </c>
      <c r="G145" s="161"/>
      <c r="H145" s="167">
        <f t="shared" si="25"/>
        <v>0</v>
      </c>
      <c r="I145" s="161" t="e">
        <f t="shared" si="22"/>
        <v>#NUM!</v>
      </c>
      <c r="J145" s="164" t="e">
        <f t="shared" si="26"/>
        <v>#NUM!</v>
      </c>
      <c r="K145" s="164" t="e">
        <f t="shared" si="27"/>
        <v>#NUM!</v>
      </c>
      <c r="L145" s="164" t="e">
        <f t="shared" si="28"/>
        <v>#NUM!</v>
      </c>
      <c r="M145" s="185" t="e">
        <f t="shared" si="39"/>
        <v>#NUM!</v>
      </c>
      <c r="N145" s="161">
        <v>0</v>
      </c>
      <c r="O145" s="165">
        <f t="shared" si="40"/>
        <v>0</v>
      </c>
      <c r="Q145" s="161">
        <f t="shared" si="29"/>
        <v>0</v>
      </c>
      <c r="R145" s="164">
        <f t="shared" si="30"/>
        <v>0</v>
      </c>
      <c r="S145" s="164">
        <f t="shared" si="31"/>
        <v>0</v>
      </c>
      <c r="T145" s="164">
        <f t="shared" si="32"/>
        <v>0</v>
      </c>
      <c r="U145" s="67" t="e">
        <f t="shared" si="33"/>
        <v>#NUM!</v>
      </c>
      <c r="V145" s="147" t="e">
        <f t="shared" si="34"/>
        <v>#NUM!</v>
      </c>
      <c r="W145" s="164" t="e">
        <f t="shared" si="35"/>
        <v>#NUM!</v>
      </c>
      <c r="X145" s="164" t="e">
        <f t="shared" si="36"/>
        <v>#NUM!</v>
      </c>
      <c r="Y145" s="164" t="e">
        <f t="shared" si="37"/>
        <v>#NUM!</v>
      </c>
    </row>
    <row r="146" spans="1:25" x14ac:dyDescent="0.2">
      <c r="A146" s="161"/>
      <c r="B146" s="7">
        <f t="shared" si="41"/>
        <v>0</v>
      </c>
      <c r="C146" s="7" t="e">
        <f t="shared" si="23"/>
        <v>#NUM!</v>
      </c>
      <c r="D146" s="162" t="e">
        <f t="shared" si="42"/>
        <v>#NUM!</v>
      </c>
      <c r="E146" s="163">
        <f t="shared" si="38"/>
        <v>99.999999999999858</v>
      </c>
      <c r="F146" s="161">
        <f t="shared" si="24"/>
        <v>0</v>
      </c>
      <c r="G146" s="161"/>
      <c r="H146" s="167">
        <f t="shared" si="25"/>
        <v>0</v>
      </c>
      <c r="I146" s="161" t="e">
        <f t="shared" si="22"/>
        <v>#NUM!</v>
      </c>
      <c r="J146" s="164" t="e">
        <f t="shared" si="26"/>
        <v>#NUM!</v>
      </c>
      <c r="K146" s="164" t="e">
        <f t="shared" si="27"/>
        <v>#NUM!</v>
      </c>
      <c r="L146" s="164" t="e">
        <f t="shared" si="28"/>
        <v>#NUM!</v>
      </c>
      <c r="M146" s="185" t="e">
        <f t="shared" si="39"/>
        <v>#NUM!</v>
      </c>
      <c r="N146" s="161">
        <v>0</v>
      </c>
      <c r="O146" s="165">
        <f t="shared" si="40"/>
        <v>0</v>
      </c>
      <c r="Q146" s="161">
        <f t="shared" si="29"/>
        <v>0</v>
      </c>
      <c r="R146" s="164">
        <f t="shared" si="30"/>
        <v>0</v>
      </c>
      <c r="S146" s="164">
        <f t="shared" si="31"/>
        <v>0</v>
      </c>
      <c r="T146" s="164">
        <f t="shared" si="32"/>
        <v>0</v>
      </c>
      <c r="U146" s="67" t="e">
        <f t="shared" si="33"/>
        <v>#NUM!</v>
      </c>
      <c r="V146" s="147" t="e">
        <f t="shared" si="34"/>
        <v>#NUM!</v>
      </c>
      <c r="W146" s="164" t="e">
        <f t="shared" si="35"/>
        <v>#NUM!</v>
      </c>
      <c r="X146" s="164" t="e">
        <f t="shared" si="36"/>
        <v>#NUM!</v>
      </c>
      <c r="Y146" s="164" t="e">
        <f t="shared" si="37"/>
        <v>#NUM!</v>
      </c>
    </row>
    <row r="147" spans="1:25" x14ac:dyDescent="0.2">
      <c r="A147" s="161"/>
      <c r="B147" s="7">
        <f t="shared" si="41"/>
        <v>0</v>
      </c>
      <c r="C147" s="7" t="e">
        <f t="shared" si="23"/>
        <v>#NUM!</v>
      </c>
      <c r="D147" s="162" t="e">
        <f t="shared" si="42"/>
        <v>#NUM!</v>
      </c>
      <c r="E147" s="163">
        <f t="shared" si="38"/>
        <v>99.999999999999858</v>
      </c>
      <c r="F147" s="161">
        <f t="shared" si="24"/>
        <v>0</v>
      </c>
      <c r="G147" s="161"/>
      <c r="H147" s="167">
        <f t="shared" si="25"/>
        <v>0</v>
      </c>
      <c r="I147" s="161" t="e">
        <f t="shared" si="22"/>
        <v>#NUM!</v>
      </c>
      <c r="J147" s="164" t="e">
        <f t="shared" si="26"/>
        <v>#NUM!</v>
      </c>
      <c r="K147" s="164" t="e">
        <f t="shared" si="27"/>
        <v>#NUM!</v>
      </c>
      <c r="L147" s="164" t="e">
        <f t="shared" si="28"/>
        <v>#NUM!</v>
      </c>
      <c r="M147" s="185" t="e">
        <f t="shared" si="39"/>
        <v>#NUM!</v>
      </c>
      <c r="N147" s="161">
        <v>0</v>
      </c>
      <c r="O147" s="165">
        <f t="shared" si="40"/>
        <v>0</v>
      </c>
      <c r="Q147" s="161">
        <f t="shared" si="29"/>
        <v>0</v>
      </c>
      <c r="R147" s="164">
        <f t="shared" si="30"/>
        <v>0</v>
      </c>
      <c r="S147" s="164">
        <f t="shared" si="31"/>
        <v>0</v>
      </c>
      <c r="T147" s="164">
        <f t="shared" si="32"/>
        <v>0</v>
      </c>
      <c r="U147" s="67" t="e">
        <f t="shared" si="33"/>
        <v>#NUM!</v>
      </c>
      <c r="V147" s="147" t="e">
        <f t="shared" si="34"/>
        <v>#NUM!</v>
      </c>
      <c r="W147" s="164" t="e">
        <f t="shared" si="35"/>
        <v>#NUM!</v>
      </c>
      <c r="X147" s="164" t="e">
        <f t="shared" si="36"/>
        <v>#NUM!</v>
      </c>
      <c r="Y147" s="164" t="e">
        <f t="shared" si="37"/>
        <v>#NUM!</v>
      </c>
    </row>
    <row r="148" spans="1:25" x14ac:dyDescent="0.2">
      <c r="A148" s="161"/>
      <c r="B148" s="7">
        <f t="shared" si="41"/>
        <v>0</v>
      </c>
      <c r="C148" s="7" t="e">
        <f t="shared" si="23"/>
        <v>#NUM!</v>
      </c>
      <c r="D148" s="162" t="e">
        <f t="shared" si="42"/>
        <v>#NUM!</v>
      </c>
      <c r="E148" s="163">
        <f t="shared" si="38"/>
        <v>99.999999999999858</v>
      </c>
      <c r="F148" s="161">
        <f t="shared" si="24"/>
        <v>0</v>
      </c>
      <c r="G148" s="161"/>
      <c r="H148" s="167">
        <f t="shared" si="25"/>
        <v>0</v>
      </c>
      <c r="I148" s="161" t="e">
        <f t="shared" si="22"/>
        <v>#NUM!</v>
      </c>
      <c r="J148" s="164" t="e">
        <f t="shared" si="26"/>
        <v>#NUM!</v>
      </c>
      <c r="K148" s="164" t="e">
        <f t="shared" si="27"/>
        <v>#NUM!</v>
      </c>
      <c r="L148" s="164" t="e">
        <f t="shared" si="28"/>
        <v>#NUM!</v>
      </c>
      <c r="M148" s="185" t="e">
        <f t="shared" si="39"/>
        <v>#NUM!</v>
      </c>
      <c r="N148" s="161">
        <v>0</v>
      </c>
      <c r="O148" s="165">
        <f t="shared" si="40"/>
        <v>0</v>
      </c>
      <c r="Q148" s="161">
        <f t="shared" si="29"/>
        <v>0</v>
      </c>
      <c r="R148" s="164">
        <f t="shared" si="30"/>
        <v>0</v>
      </c>
      <c r="S148" s="164">
        <f t="shared" si="31"/>
        <v>0</v>
      </c>
      <c r="T148" s="164">
        <f t="shared" si="32"/>
        <v>0</v>
      </c>
      <c r="U148" s="67" t="e">
        <f t="shared" si="33"/>
        <v>#NUM!</v>
      </c>
      <c r="V148" s="147" t="e">
        <f t="shared" si="34"/>
        <v>#NUM!</v>
      </c>
      <c r="W148" s="164" t="e">
        <f t="shared" si="35"/>
        <v>#NUM!</v>
      </c>
      <c r="X148" s="164" t="e">
        <f t="shared" si="36"/>
        <v>#NUM!</v>
      </c>
      <c r="Y148" s="164" t="e">
        <f t="shared" si="37"/>
        <v>#NUM!</v>
      </c>
    </row>
    <row r="149" spans="1:25" x14ac:dyDescent="0.2">
      <c r="A149" s="161"/>
      <c r="B149" s="7">
        <f t="shared" si="41"/>
        <v>0</v>
      </c>
      <c r="C149" s="7" t="e">
        <f t="shared" si="23"/>
        <v>#NUM!</v>
      </c>
      <c r="D149" s="162" t="e">
        <f t="shared" si="42"/>
        <v>#NUM!</v>
      </c>
      <c r="E149" s="163">
        <f t="shared" si="38"/>
        <v>99.999999999999858</v>
      </c>
      <c r="F149" s="161">
        <f t="shared" si="24"/>
        <v>0</v>
      </c>
      <c r="G149" s="161"/>
      <c r="H149" s="167">
        <f t="shared" si="25"/>
        <v>0</v>
      </c>
      <c r="I149" s="161" t="e">
        <f t="shared" si="22"/>
        <v>#NUM!</v>
      </c>
      <c r="J149" s="164" t="e">
        <f t="shared" si="26"/>
        <v>#NUM!</v>
      </c>
      <c r="K149" s="164" t="e">
        <f t="shared" si="27"/>
        <v>#NUM!</v>
      </c>
      <c r="L149" s="164" t="e">
        <f t="shared" si="28"/>
        <v>#NUM!</v>
      </c>
      <c r="M149" s="185" t="e">
        <f t="shared" si="39"/>
        <v>#NUM!</v>
      </c>
      <c r="N149" s="161">
        <v>0</v>
      </c>
      <c r="O149" s="165">
        <f t="shared" si="40"/>
        <v>0</v>
      </c>
      <c r="Q149" s="161">
        <f t="shared" si="29"/>
        <v>0</v>
      </c>
      <c r="R149" s="164">
        <f t="shared" si="30"/>
        <v>0</v>
      </c>
      <c r="S149" s="164">
        <f t="shared" si="31"/>
        <v>0</v>
      </c>
      <c r="T149" s="164">
        <f t="shared" si="32"/>
        <v>0</v>
      </c>
      <c r="U149" s="67" t="e">
        <f t="shared" si="33"/>
        <v>#NUM!</v>
      </c>
      <c r="V149" s="147" t="e">
        <f t="shared" si="34"/>
        <v>#NUM!</v>
      </c>
      <c r="W149" s="164" t="e">
        <f t="shared" si="35"/>
        <v>#NUM!</v>
      </c>
      <c r="X149" s="164" t="e">
        <f t="shared" si="36"/>
        <v>#NUM!</v>
      </c>
      <c r="Y149" s="164" t="e">
        <f t="shared" si="37"/>
        <v>#NUM!</v>
      </c>
    </row>
    <row r="150" spans="1:25" x14ac:dyDescent="0.2">
      <c r="A150" s="161"/>
      <c r="B150" s="7">
        <f t="shared" si="41"/>
        <v>0</v>
      </c>
      <c r="C150" s="7" t="e">
        <f t="shared" si="23"/>
        <v>#NUM!</v>
      </c>
      <c r="D150" s="162" t="e">
        <f t="shared" si="42"/>
        <v>#NUM!</v>
      </c>
      <c r="E150" s="163">
        <f t="shared" si="38"/>
        <v>99.999999999999858</v>
      </c>
      <c r="F150" s="161">
        <f t="shared" si="24"/>
        <v>0</v>
      </c>
      <c r="G150" s="161"/>
      <c r="H150" s="167">
        <f t="shared" si="25"/>
        <v>0</v>
      </c>
      <c r="I150" s="161" t="e">
        <f t="shared" si="22"/>
        <v>#NUM!</v>
      </c>
      <c r="J150" s="164" t="e">
        <f t="shared" si="26"/>
        <v>#NUM!</v>
      </c>
      <c r="K150" s="164" t="e">
        <f t="shared" si="27"/>
        <v>#NUM!</v>
      </c>
      <c r="L150" s="164" t="e">
        <f t="shared" si="28"/>
        <v>#NUM!</v>
      </c>
      <c r="M150" s="185" t="e">
        <f t="shared" si="39"/>
        <v>#NUM!</v>
      </c>
      <c r="N150" s="161">
        <v>0</v>
      </c>
      <c r="O150" s="165">
        <f t="shared" si="40"/>
        <v>0</v>
      </c>
      <c r="Q150" s="161">
        <f t="shared" si="29"/>
        <v>0</v>
      </c>
      <c r="R150" s="164">
        <f t="shared" si="30"/>
        <v>0</v>
      </c>
      <c r="S150" s="164">
        <f t="shared" si="31"/>
        <v>0</v>
      </c>
      <c r="T150" s="164">
        <f t="shared" si="32"/>
        <v>0</v>
      </c>
      <c r="U150" s="67" t="e">
        <f t="shared" si="33"/>
        <v>#NUM!</v>
      </c>
      <c r="V150" s="147" t="e">
        <f t="shared" si="34"/>
        <v>#NUM!</v>
      </c>
      <c r="W150" s="164" t="e">
        <f t="shared" si="35"/>
        <v>#NUM!</v>
      </c>
      <c r="X150" s="164" t="e">
        <f t="shared" si="36"/>
        <v>#NUM!</v>
      </c>
      <c r="Y150" s="164" t="e">
        <f t="shared" si="37"/>
        <v>#NUM!</v>
      </c>
    </row>
    <row r="151" spans="1:25" x14ac:dyDescent="0.2">
      <c r="A151" s="161"/>
      <c r="B151" s="7">
        <f t="shared" si="41"/>
        <v>0</v>
      </c>
      <c r="C151" s="7" t="e">
        <f t="shared" si="23"/>
        <v>#NUM!</v>
      </c>
      <c r="D151" s="162" t="e">
        <f t="shared" si="42"/>
        <v>#NUM!</v>
      </c>
      <c r="E151" s="163">
        <f t="shared" si="38"/>
        <v>99.999999999999858</v>
      </c>
      <c r="F151" s="161">
        <f t="shared" si="24"/>
        <v>0</v>
      </c>
      <c r="G151" s="161"/>
      <c r="H151" s="167">
        <f t="shared" si="25"/>
        <v>0</v>
      </c>
      <c r="I151" s="161" t="e">
        <f t="shared" si="22"/>
        <v>#NUM!</v>
      </c>
      <c r="J151" s="164" t="e">
        <f t="shared" si="26"/>
        <v>#NUM!</v>
      </c>
      <c r="K151" s="164" t="e">
        <f t="shared" si="27"/>
        <v>#NUM!</v>
      </c>
      <c r="L151" s="164" t="e">
        <f t="shared" si="28"/>
        <v>#NUM!</v>
      </c>
      <c r="M151" s="185" t="e">
        <f t="shared" si="39"/>
        <v>#NUM!</v>
      </c>
      <c r="N151" s="161">
        <v>0</v>
      </c>
      <c r="O151" s="165">
        <f t="shared" si="40"/>
        <v>0</v>
      </c>
      <c r="Q151" s="161">
        <f t="shared" si="29"/>
        <v>0</v>
      </c>
      <c r="R151" s="164">
        <f t="shared" si="30"/>
        <v>0</v>
      </c>
      <c r="S151" s="164">
        <f t="shared" si="31"/>
        <v>0</v>
      </c>
      <c r="T151" s="164">
        <f t="shared" si="32"/>
        <v>0</v>
      </c>
      <c r="U151" s="67" t="e">
        <f t="shared" si="33"/>
        <v>#NUM!</v>
      </c>
      <c r="V151" s="147" t="e">
        <f t="shared" si="34"/>
        <v>#NUM!</v>
      </c>
      <c r="W151" s="164" t="e">
        <f t="shared" si="35"/>
        <v>#NUM!</v>
      </c>
      <c r="X151" s="164" t="e">
        <f t="shared" si="36"/>
        <v>#NUM!</v>
      </c>
      <c r="Y151" s="164" t="e">
        <f t="shared" si="37"/>
        <v>#NUM!</v>
      </c>
    </row>
    <row r="152" spans="1:25" x14ac:dyDescent="0.2">
      <c r="A152" s="161"/>
      <c r="B152" s="7">
        <f t="shared" si="41"/>
        <v>0</v>
      </c>
      <c r="C152" s="7" t="e">
        <f t="shared" si="23"/>
        <v>#NUM!</v>
      </c>
      <c r="D152" s="162" t="e">
        <f t="shared" si="42"/>
        <v>#NUM!</v>
      </c>
      <c r="E152" s="163">
        <f t="shared" si="38"/>
        <v>99.999999999999858</v>
      </c>
      <c r="F152" s="161">
        <f t="shared" si="24"/>
        <v>0</v>
      </c>
      <c r="G152" s="161"/>
      <c r="H152" s="167">
        <f t="shared" si="25"/>
        <v>0</v>
      </c>
      <c r="I152" s="161" t="e">
        <f t="shared" si="22"/>
        <v>#NUM!</v>
      </c>
      <c r="J152" s="164" t="e">
        <f t="shared" si="26"/>
        <v>#NUM!</v>
      </c>
      <c r="K152" s="164" t="e">
        <f t="shared" si="27"/>
        <v>#NUM!</v>
      </c>
      <c r="L152" s="164" t="e">
        <f t="shared" si="28"/>
        <v>#NUM!</v>
      </c>
      <c r="M152" s="185" t="e">
        <f t="shared" si="39"/>
        <v>#NUM!</v>
      </c>
      <c r="N152" s="161">
        <v>0</v>
      </c>
      <c r="O152" s="165">
        <f t="shared" si="40"/>
        <v>0</v>
      </c>
      <c r="Q152" s="161">
        <f t="shared" si="29"/>
        <v>0</v>
      </c>
      <c r="R152" s="164">
        <f t="shared" si="30"/>
        <v>0</v>
      </c>
      <c r="S152" s="164">
        <f t="shared" si="31"/>
        <v>0</v>
      </c>
      <c r="T152" s="164">
        <f t="shared" si="32"/>
        <v>0</v>
      </c>
      <c r="U152" s="67" t="e">
        <f t="shared" si="33"/>
        <v>#NUM!</v>
      </c>
      <c r="V152" s="147" t="e">
        <f t="shared" si="34"/>
        <v>#NUM!</v>
      </c>
      <c r="W152" s="164" t="e">
        <f t="shared" si="35"/>
        <v>#NUM!</v>
      </c>
      <c r="X152" s="164" t="e">
        <f t="shared" si="36"/>
        <v>#NUM!</v>
      </c>
      <c r="Y152" s="164" t="e">
        <f t="shared" si="37"/>
        <v>#NUM!</v>
      </c>
    </row>
    <row r="153" spans="1:25" x14ac:dyDescent="0.2">
      <c r="A153" s="161"/>
      <c r="B153" s="7">
        <f t="shared" si="41"/>
        <v>0</v>
      </c>
      <c r="C153" s="7" t="e">
        <f t="shared" si="23"/>
        <v>#NUM!</v>
      </c>
      <c r="D153" s="162" t="e">
        <f t="shared" si="42"/>
        <v>#NUM!</v>
      </c>
      <c r="E153" s="163">
        <f t="shared" si="38"/>
        <v>99.999999999999858</v>
      </c>
      <c r="F153" s="161">
        <f t="shared" si="24"/>
        <v>0</v>
      </c>
      <c r="G153" s="161"/>
      <c r="H153" s="167">
        <f t="shared" si="25"/>
        <v>0</v>
      </c>
      <c r="I153" s="161" t="e">
        <f t="shared" si="22"/>
        <v>#NUM!</v>
      </c>
      <c r="J153" s="164" t="e">
        <f t="shared" si="26"/>
        <v>#NUM!</v>
      </c>
      <c r="K153" s="164" t="e">
        <f t="shared" si="27"/>
        <v>#NUM!</v>
      </c>
      <c r="L153" s="164" t="e">
        <f t="shared" si="28"/>
        <v>#NUM!</v>
      </c>
      <c r="M153" s="185" t="e">
        <f t="shared" si="39"/>
        <v>#NUM!</v>
      </c>
      <c r="N153" s="161">
        <v>0</v>
      </c>
      <c r="O153" s="165">
        <f t="shared" si="40"/>
        <v>0</v>
      </c>
      <c r="Q153" s="161">
        <f t="shared" si="29"/>
        <v>0</v>
      </c>
      <c r="R153" s="164">
        <f t="shared" si="30"/>
        <v>0</v>
      </c>
      <c r="S153" s="164">
        <f t="shared" si="31"/>
        <v>0</v>
      </c>
      <c r="T153" s="164">
        <f t="shared" si="32"/>
        <v>0</v>
      </c>
      <c r="U153" s="67" t="e">
        <f t="shared" si="33"/>
        <v>#NUM!</v>
      </c>
      <c r="V153" s="147" t="e">
        <f t="shared" si="34"/>
        <v>#NUM!</v>
      </c>
      <c r="W153" s="164" t="e">
        <f t="shared" si="35"/>
        <v>#NUM!</v>
      </c>
      <c r="X153" s="164" t="e">
        <f t="shared" si="36"/>
        <v>#NUM!</v>
      </c>
      <c r="Y153" s="164" t="e">
        <f t="shared" si="37"/>
        <v>#NUM!</v>
      </c>
    </row>
    <row r="154" spans="1:25" x14ac:dyDescent="0.2">
      <c r="A154" s="161"/>
      <c r="B154" s="7">
        <f t="shared" si="41"/>
        <v>0</v>
      </c>
      <c r="C154" s="7" t="e">
        <f t="shared" si="23"/>
        <v>#NUM!</v>
      </c>
      <c r="D154" s="162" t="e">
        <f t="shared" si="42"/>
        <v>#NUM!</v>
      </c>
      <c r="E154" s="163">
        <f t="shared" si="38"/>
        <v>99.999999999999858</v>
      </c>
      <c r="F154" s="161">
        <f t="shared" si="24"/>
        <v>0</v>
      </c>
      <c r="G154" s="161"/>
      <c r="H154" s="167">
        <f t="shared" si="25"/>
        <v>0</v>
      </c>
      <c r="I154" s="161" t="e">
        <f t="shared" si="22"/>
        <v>#NUM!</v>
      </c>
      <c r="J154" s="164" t="e">
        <f t="shared" si="26"/>
        <v>#NUM!</v>
      </c>
      <c r="K154" s="164" t="e">
        <f t="shared" si="27"/>
        <v>#NUM!</v>
      </c>
      <c r="L154" s="164" t="e">
        <f t="shared" si="28"/>
        <v>#NUM!</v>
      </c>
      <c r="M154" s="185" t="e">
        <f t="shared" si="39"/>
        <v>#NUM!</v>
      </c>
      <c r="N154" s="161">
        <v>0</v>
      </c>
      <c r="O154" s="165">
        <f t="shared" si="40"/>
        <v>0</v>
      </c>
      <c r="Q154" s="161">
        <f t="shared" si="29"/>
        <v>0</v>
      </c>
      <c r="R154" s="164">
        <f t="shared" si="30"/>
        <v>0</v>
      </c>
      <c r="S154" s="164">
        <f t="shared" si="31"/>
        <v>0</v>
      </c>
      <c r="T154" s="164">
        <f t="shared" si="32"/>
        <v>0</v>
      </c>
      <c r="U154" s="67" t="e">
        <f t="shared" si="33"/>
        <v>#NUM!</v>
      </c>
      <c r="V154" s="147" t="e">
        <f t="shared" si="34"/>
        <v>#NUM!</v>
      </c>
      <c r="W154" s="164" t="e">
        <f t="shared" si="35"/>
        <v>#NUM!</v>
      </c>
      <c r="X154" s="164" t="e">
        <f t="shared" si="36"/>
        <v>#NUM!</v>
      </c>
      <c r="Y154" s="164" t="e">
        <f t="shared" si="37"/>
        <v>#NUM!</v>
      </c>
    </row>
    <row r="155" spans="1:25" x14ac:dyDescent="0.2">
      <c r="A155" s="161"/>
      <c r="B155" s="7">
        <f t="shared" si="41"/>
        <v>0</v>
      </c>
      <c r="C155" s="7" t="e">
        <f t="shared" si="23"/>
        <v>#NUM!</v>
      </c>
      <c r="D155" s="162" t="e">
        <f t="shared" si="42"/>
        <v>#NUM!</v>
      </c>
      <c r="E155" s="163">
        <f t="shared" si="38"/>
        <v>99.999999999999858</v>
      </c>
      <c r="F155" s="161">
        <f t="shared" si="24"/>
        <v>0</v>
      </c>
      <c r="G155" s="161"/>
      <c r="H155" s="167">
        <f t="shared" si="25"/>
        <v>0</v>
      </c>
      <c r="I155" s="161" t="e">
        <f t="shared" si="22"/>
        <v>#NUM!</v>
      </c>
      <c r="J155" s="164" t="e">
        <f t="shared" si="26"/>
        <v>#NUM!</v>
      </c>
      <c r="K155" s="164" t="e">
        <f t="shared" si="27"/>
        <v>#NUM!</v>
      </c>
      <c r="L155" s="164" t="e">
        <f t="shared" si="28"/>
        <v>#NUM!</v>
      </c>
      <c r="M155" s="185" t="e">
        <f t="shared" si="39"/>
        <v>#NUM!</v>
      </c>
      <c r="N155" s="161">
        <v>0</v>
      </c>
      <c r="O155" s="165">
        <f t="shared" si="40"/>
        <v>0</v>
      </c>
      <c r="Q155" s="161">
        <f t="shared" si="29"/>
        <v>0</v>
      </c>
      <c r="R155" s="164">
        <f t="shared" si="30"/>
        <v>0</v>
      </c>
      <c r="S155" s="164">
        <f t="shared" si="31"/>
        <v>0</v>
      </c>
      <c r="T155" s="164">
        <f t="shared" si="32"/>
        <v>0</v>
      </c>
      <c r="U155" s="67" t="e">
        <f t="shared" si="33"/>
        <v>#NUM!</v>
      </c>
      <c r="V155" s="147" t="e">
        <f t="shared" si="34"/>
        <v>#NUM!</v>
      </c>
      <c r="W155" s="164" t="e">
        <f t="shared" si="35"/>
        <v>#NUM!</v>
      </c>
      <c r="X155" s="164" t="e">
        <f t="shared" si="36"/>
        <v>#NUM!</v>
      </c>
      <c r="Y155" s="164" t="e">
        <f t="shared" si="37"/>
        <v>#NUM!</v>
      </c>
    </row>
    <row r="156" spans="1:25" x14ac:dyDescent="0.2">
      <c r="A156" s="161"/>
      <c r="B156" s="7">
        <f t="shared" si="41"/>
        <v>0</v>
      </c>
      <c r="C156" s="7" t="e">
        <f t="shared" si="23"/>
        <v>#NUM!</v>
      </c>
      <c r="D156" s="162" t="e">
        <f t="shared" si="42"/>
        <v>#NUM!</v>
      </c>
      <c r="E156" s="163">
        <f t="shared" si="38"/>
        <v>99.999999999999858</v>
      </c>
      <c r="F156" s="161">
        <f t="shared" si="24"/>
        <v>0</v>
      </c>
      <c r="G156" s="161"/>
      <c r="H156" s="167">
        <f t="shared" si="25"/>
        <v>0</v>
      </c>
      <c r="I156" s="161" t="e">
        <f t="shared" si="22"/>
        <v>#NUM!</v>
      </c>
      <c r="J156" s="164" t="e">
        <f t="shared" si="26"/>
        <v>#NUM!</v>
      </c>
      <c r="K156" s="164" t="e">
        <f t="shared" si="27"/>
        <v>#NUM!</v>
      </c>
      <c r="L156" s="164" t="e">
        <f t="shared" si="28"/>
        <v>#NUM!</v>
      </c>
      <c r="M156" s="185" t="e">
        <f t="shared" si="39"/>
        <v>#NUM!</v>
      </c>
      <c r="N156" s="161">
        <v>0</v>
      </c>
      <c r="O156" s="165">
        <f t="shared" si="40"/>
        <v>0</v>
      </c>
      <c r="Q156" s="161">
        <f t="shared" si="29"/>
        <v>0</v>
      </c>
      <c r="R156" s="164">
        <f t="shared" si="30"/>
        <v>0</v>
      </c>
      <c r="S156" s="164">
        <f t="shared" si="31"/>
        <v>0</v>
      </c>
      <c r="T156" s="164">
        <f t="shared" si="32"/>
        <v>0</v>
      </c>
      <c r="U156" s="67" t="e">
        <f t="shared" si="33"/>
        <v>#NUM!</v>
      </c>
      <c r="V156" s="147" t="e">
        <f t="shared" si="34"/>
        <v>#NUM!</v>
      </c>
      <c r="W156" s="164" t="e">
        <f t="shared" si="35"/>
        <v>#NUM!</v>
      </c>
      <c r="X156" s="164" t="e">
        <f t="shared" si="36"/>
        <v>#NUM!</v>
      </c>
      <c r="Y156" s="164" t="e">
        <f t="shared" si="37"/>
        <v>#NUM!</v>
      </c>
    </row>
    <row r="157" spans="1:25" x14ac:dyDescent="0.2">
      <c r="A157" s="161"/>
      <c r="B157" s="7">
        <f t="shared" si="41"/>
        <v>0</v>
      </c>
      <c r="C157" s="7" t="e">
        <f t="shared" si="23"/>
        <v>#NUM!</v>
      </c>
      <c r="D157" s="162" t="e">
        <f t="shared" si="42"/>
        <v>#NUM!</v>
      </c>
      <c r="E157" s="163">
        <f t="shared" si="38"/>
        <v>99.999999999999858</v>
      </c>
      <c r="F157" s="161">
        <f t="shared" si="24"/>
        <v>0</v>
      </c>
      <c r="G157" s="161"/>
      <c r="H157" s="167">
        <f t="shared" si="25"/>
        <v>0</v>
      </c>
      <c r="I157" s="161" t="e">
        <f t="shared" si="22"/>
        <v>#NUM!</v>
      </c>
      <c r="J157" s="164" t="e">
        <f t="shared" si="26"/>
        <v>#NUM!</v>
      </c>
      <c r="K157" s="164" t="e">
        <f t="shared" si="27"/>
        <v>#NUM!</v>
      </c>
      <c r="L157" s="164" t="e">
        <f t="shared" si="28"/>
        <v>#NUM!</v>
      </c>
      <c r="M157" s="185" t="e">
        <f t="shared" si="39"/>
        <v>#NUM!</v>
      </c>
      <c r="N157" s="161">
        <v>0</v>
      </c>
      <c r="O157" s="165">
        <f t="shared" si="40"/>
        <v>0</v>
      </c>
      <c r="Q157" s="161">
        <f t="shared" si="29"/>
        <v>0</v>
      </c>
      <c r="R157" s="164">
        <f t="shared" si="30"/>
        <v>0</v>
      </c>
      <c r="S157" s="164">
        <f t="shared" si="31"/>
        <v>0</v>
      </c>
      <c r="T157" s="164">
        <f t="shared" si="32"/>
        <v>0</v>
      </c>
      <c r="U157" s="67" t="e">
        <f t="shared" si="33"/>
        <v>#NUM!</v>
      </c>
      <c r="V157" s="147" t="e">
        <f t="shared" si="34"/>
        <v>#NUM!</v>
      </c>
      <c r="W157" s="164" t="e">
        <f t="shared" si="35"/>
        <v>#NUM!</v>
      </c>
      <c r="X157" s="164" t="e">
        <f t="shared" si="36"/>
        <v>#NUM!</v>
      </c>
      <c r="Y157" s="164" t="e">
        <f t="shared" si="37"/>
        <v>#NUM!</v>
      </c>
    </row>
    <row r="158" spans="1:25" x14ac:dyDescent="0.2">
      <c r="A158" s="161"/>
      <c r="B158" s="7">
        <f t="shared" si="41"/>
        <v>0</v>
      </c>
      <c r="C158" s="7" t="e">
        <f t="shared" si="23"/>
        <v>#NUM!</v>
      </c>
      <c r="D158" s="162" t="e">
        <f t="shared" si="42"/>
        <v>#NUM!</v>
      </c>
      <c r="E158" s="163">
        <f t="shared" si="38"/>
        <v>99.999999999999858</v>
      </c>
      <c r="F158" s="161">
        <f t="shared" si="24"/>
        <v>0</v>
      </c>
      <c r="G158" s="161"/>
      <c r="H158" s="167">
        <f t="shared" si="25"/>
        <v>0</v>
      </c>
      <c r="I158" s="161" t="e">
        <f t="shared" ref="I158:I221" si="43">D158*F158</f>
        <v>#NUM!</v>
      </c>
      <c r="J158" s="164" t="e">
        <f t="shared" si="26"/>
        <v>#NUM!</v>
      </c>
      <c r="K158" s="164" t="e">
        <f t="shared" si="27"/>
        <v>#NUM!</v>
      </c>
      <c r="L158" s="164" t="e">
        <f t="shared" si="28"/>
        <v>#NUM!</v>
      </c>
      <c r="M158" s="185" t="e">
        <f t="shared" si="39"/>
        <v>#NUM!</v>
      </c>
      <c r="N158" s="161">
        <v>0</v>
      </c>
      <c r="O158" s="165">
        <f t="shared" si="40"/>
        <v>0</v>
      </c>
      <c r="Q158" s="161">
        <f t="shared" si="29"/>
        <v>0</v>
      </c>
      <c r="R158" s="164">
        <f t="shared" si="30"/>
        <v>0</v>
      </c>
      <c r="S158" s="164">
        <f t="shared" si="31"/>
        <v>0</v>
      </c>
      <c r="T158" s="164">
        <f t="shared" si="32"/>
        <v>0</v>
      </c>
      <c r="U158" s="67" t="e">
        <f t="shared" si="33"/>
        <v>#NUM!</v>
      </c>
      <c r="V158" s="147" t="e">
        <f t="shared" si="34"/>
        <v>#NUM!</v>
      </c>
      <c r="W158" s="164" t="e">
        <f t="shared" si="35"/>
        <v>#NUM!</v>
      </c>
      <c r="X158" s="164" t="e">
        <f t="shared" si="36"/>
        <v>#NUM!</v>
      </c>
      <c r="Y158" s="164" t="e">
        <f t="shared" si="37"/>
        <v>#NUM!</v>
      </c>
    </row>
    <row r="159" spans="1:25" x14ac:dyDescent="0.2">
      <c r="A159" s="161"/>
      <c r="B159" s="7">
        <f t="shared" si="41"/>
        <v>0</v>
      </c>
      <c r="C159" s="7" t="e">
        <f t="shared" ref="C159:C222" si="44">IF(A159=0,IF(B159&gt;0,IF(C158&lt;10,10,-LOG(0,2)),-LOG(0,2)),-LOG(A159,2))</f>
        <v>#NUM!</v>
      </c>
      <c r="D159" s="162" t="e">
        <f t="shared" si="42"/>
        <v>#NUM!</v>
      </c>
      <c r="E159" s="163">
        <f t="shared" si="38"/>
        <v>99.999999999999858</v>
      </c>
      <c r="F159" s="161">
        <f t="shared" ref="F159:F222" si="45">(G159*100)/$A$10</f>
        <v>0</v>
      </c>
      <c r="G159" s="161"/>
      <c r="H159" s="167">
        <f t="shared" ref="H159:H222" si="46">A159*1000</f>
        <v>0</v>
      </c>
      <c r="I159" s="161" t="e">
        <f t="shared" si="43"/>
        <v>#NUM!</v>
      </c>
      <c r="J159" s="164" t="e">
        <f t="shared" ref="J159:J222" si="47">(F159)*(D159-$B$4)^2</f>
        <v>#NUM!</v>
      </c>
      <c r="K159" s="164" t="e">
        <f t="shared" ref="K159:K222" si="48">(F159)*(D159-$B$4)^3</f>
        <v>#NUM!</v>
      </c>
      <c r="L159" s="164" t="e">
        <f t="shared" ref="L159:L222" si="49">(F159)*(D159-$B$4)^4</f>
        <v>#NUM!</v>
      </c>
      <c r="M159" s="185" t="e">
        <f t="shared" si="39"/>
        <v>#NUM!</v>
      </c>
      <c r="N159" s="161">
        <v>0</v>
      </c>
      <c r="O159" s="165">
        <f t="shared" si="40"/>
        <v>0</v>
      </c>
      <c r="Q159" s="161">
        <f t="shared" ref="Q159:Q222" si="50">(B159*1000)*F159</f>
        <v>0</v>
      </c>
      <c r="R159" s="164">
        <f t="shared" ref="R159:R222" si="51">(F159)*((B159*1000)-$B$15)^2</f>
        <v>0</v>
      </c>
      <c r="S159" s="164">
        <f t="shared" ref="S159:S222" si="52">(F159)*((B159*1000)-$B$15)^3</f>
        <v>0</v>
      </c>
      <c r="T159" s="164">
        <f t="shared" ref="T159:T222" si="53">(F159)*((B159*1000)-$B$15)^4</f>
        <v>0</v>
      </c>
      <c r="U159" s="67" t="e">
        <f t="shared" ref="U159:U222" si="54">LOG(((2^(-D159))*1000),10)</f>
        <v>#NUM!</v>
      </c>
      <c r="V159" s="147" t="e">
        <f t="shared" ref="V159:V222" si="55">U159*F159</f>
        <v>#NUM!</v>
      </c>
      <c r="W159" s="164" t="e">
        <f t="shared" ref="W159:W222" si="56">(F159)*(U159-LOG($E$15))^2</f>
        <v>#NUM!</v>
      </c>
      <c r="X159" s="164" t="e">
        <f t="shared" ref="X159:X222" si="57">(F159)*(U159-LOG($E$15))^3</f>
        <v>#NUM!</v>
      </c>
      <c r="Y159" s="164" t="e">
        <f t="shared" ref="Y159:Y222" si="58">(F159)*(U159-LOG($E$15))^4</f>
        <v>#NUM!</v>
      </c>
    </row>
    <row r="160" spans="1:25" x14ac:dyDescent="0.2">
      <c r="A160" s="161"/>
      <c r="B160" s="7">
        <f t="shared" si="41"/>
        <v>0</v>
      </c>
      <c r="C160" s="7" t="e">
        <f t="shared" si="44"/>
        <v>#NUM!</v>
      </c>
      <c r="D160" s="162" t="e">
        <f t="shared" si="42"/>
        <v>#NUM!</v>
      </c>
      <c r="E160" s="163">
        <f t="shared" ref="E160:E223" si="59">F160+E159</f>
        <v>99.999999999999858</v>
      </c>
      <c r="F160" s="161">
        <f t="shared" si="45"/>
        <v>0</v>
      </c>
      <c r="G160" s="161"/>
      <c r="H160" s="167">
        <f t="shared" si="46"/>
        <v>0</v>
      </c>
      <c r="I160" s="161" t="e">
        <f t="shared" si="43"/>
        <v>#NUM!</v>
      </c>
      <c r="J160" s="164" t="e">
        <f t="shared" si="47"/>
        <v>#NUM!</v>
      </c>
      <c r="K160" s="164" t="e">
        <f t="shared" si="48"/>
        <v>#NUM!</v>
      </c>
      <c r="L160" s="164" t="e">
        <f t="shared" si="49"/>
        <v>#NUM!</v>
      </c>
      <c r="M160" s="185" t="e">
        <f t="shared" ref="M160:M223" si="60">((2^(-D160))*1000)</f>
        <v>#NUM!</v>
      </c>
      <c r="N160" s="161">
        <v>0</v>
      </c>
      <c r="O160" s="165">
        <f t="shared" ref="O160:O223" si="61">(N160*100)/$A$13</f>
        <v>0</v>
      </c>
      <c r="Q160" s="161">
        <f t="shared" si="50"/>
        <v>0</v>
      </c>
      <c r="R160" s="164">
        <f t="shared" si="51"/>
        <v>0</v>
      </c>
      <c r="S160" s="164">
        <f t="shared" si="52"/>
        <v>0</v>
      </c>
      <c r="T160" s="164">
        <f t="shared" si="53"/>
        <v>0</v>
      </c>
      <c r="U160" s="67" t="e">
        <f t="shared" si="54"/>
        <v>#NUM!</v>
      </c>
      <c r="V160" s="147" t="e">
        <f t="shared" si="55"/>
        <v>#NUM!</v>
      </c>
      <c r="W160" s="164" t="e">
        <f t="shared" si="56"/>
        <v>#NUM!</v>
      </c>
      <c r="X160" s="164" t="e">
        <f t="shared" si="57"/>
        <v>#NUM!</v>
      </c>
      <c r="Y160" s="164" t="e">
        <f t="shared" si="58"/>
        <v>#NUM!</v>
      </c>
    </row>
    <row r="161" spans="1:25" x14ac:dyDescent="0.2">
      <c r="A161" s="161"/>
      <c r="B161" s="7">
        <f t="shared" ref="B161:B224" si="62">IF(A161=0,IF(A160&gt;0,IF(B160&gt;0.001,((A160+(2^(-10)))/2),0),0),(A160+A161)/2)</f>
        <v>0</v>
      </c>
      <c r="C161" s="7" t="e">
        <f t="shared" si="44"/>
        <v>#NUM!</v>
      </c>
      <c r="D161" s="162" t="e">
        <f t="shared" si="42"/>
        <v>#NUM!</v>
      </c>
      <c r="E161" s="163">
        <f t="shared" si="59"/>
        <v>99.999999999999858</v>
      </c>
      <c r="F161" s="161">
        <f t="shared" si="45"/>
        <v>0</v>
      </c>
      <c r="G161" s="161"/>
      <c r="H161" s="167">
        <f t="shared" si="46"/>
        <v>0</v>
      </c>
      <c r="I161" s="161" t="e">
        <f t="shared" si="43"/>
        <v>#NUM!</v>
      </c>
      <c r="J161" s="164" t="e">
        <f t="shared" si="47"/>
        <v>#NUM!</v>
      </c>
      <c r="K161" s="164" t="e">
        <f t="shared" si="48"/>
        <v>#NUM!</v>
      </c>
      <c r="L161" s="164" t="e">
        <f t="shared" si="49"/>
        <v>#NUM!</v>
      </c>
      <c r="M161" s="185" t="e">
        <f t="shared" si="60"/>
        <v>#NUM!</v>
      </c>
      <c r="N161" s="161">
        <v>0</v>
      </c>
      <c r="O161" s="165">
        <f t="shared" si="61"/>
        <v>0</v>
      </c>
      <c r="Q161" s="161">
        <f t="shared" si="50"/>
        <v>0</v>
      </c>
      <c r="R161" s="164">
        <f t="shared" si="51"/>
        <v>0</v>
      </c>
      <c r="S161" s="164">
        <f t="shared" si="52"/>
        <v>0</v>
      </c>
      <c r="T161" s="164">
        <f t="shared" si="53"/>
        <v>0</v>
      </c>
      <c r="U161" s="67" t="e">
        <f t="shared" si="54"/>
        <v>#NUM!</v>
      </c>
      <c r="V161" s="147" t="e">
        <f t="shared" si="55"/>
        <v>#NUM!</v>
      </c>
      <c r="W161" s="164" t="e">
        <f t="shared" si="56"/>
        <v>#NUM!</v>
      </c>
      <c r="X161" s="164" t="e">
        <f t="shared" si="57"/>
        <v>#NUM!</v>
      </c>
      <c r="Y161" s="164" t="e">
        <f t="shared" si="58"/>
        <v>#NUM!</v>
      </c>
    </row>
    <row r="162" spans="1:25" x14ac:dyDescent="0.2">
      <c r="A162" s="161"/>
      <c r="B162" s="7">
        <f t="shared" si="62"/>
        <v>0</v>
      </c>
      <c r="C162" s="7" t="e">
        <f t="shared" si="44"/>
        <v>#NUM!</v>
      </c>
      <c r="D162" s="162" t="e">
        <f t="shared" si="42"/>
        <v>#NUM!</v>
      </c>
      <c r="E162" s="163">
        <f t="shared" si="59"/>
        <v>99.999999999999858</v>
      </c>
      <c r="F162" s="161">
        <f t="shared" si="45"/>
        <v>0</v>
      </c>
      <c r="G162" s="161"/>
      <c r="H162" s="167">
        <f t="shared" si="46"/>
        <v>0</v>
      </c>
      <c r="I162" s="161" t="e">
        <f t="shared" si="43"/>
        <v>#NUM!</v>
      </c>
      <c r="J162" s="164" t="e">
        <f t="shared" si="47"/>
        <v>#NUM!</v>
      </c>
      <c r="K162" s="164" t="e">
        <f t="shared" si="48"/>
        <v>#NUM!</v>
      </c>
      <c r="L162" s="164" t="e">
        <f t="shared" si="49"/>
        <v>#NUM!</v>
      </c>
      <c r="M162" s="185" t="e">
        <f t="shared" si="60"/>
        <v>#NUM!</v>
      </c>
      <c r="N162" s="161">
        <v>0</v>
      </c>
      <c r="O162" s="165">
        <f t="shared" si="61"/>
        <v>0</v>
      </c>
      <c r="Q162" s="161">
        <f t="shared" si="50"/>
        <v>0</v>
      </c>
      <c r="R162" s="164">
        <f t="shared" si="51"/>
        <v>0</v>
      </c>
      <c r="S162" s="164">
        <f t="shared" si="52"/>
        <v>0</v>
      </c>
      <c r="T162" s="164">
        <f t="shared" si="53"/>
        <v>0</v>
      </c>
      <c r="U162" s="67" t="e">
        <f t="shared" si="54"/>
        <v>#NUM!</v>
      </c>
      <c r="V162" s="147" t="e">
        <f t="shared" si="55"/>
        <v>#NUM!</v>
      </c>
      <c r="W162" s="164" t="e">
        <f t="shared" si="56"/>
        <v>#NUM!</v>
      </c>
      <c r="X162" s="164" t="e">
        <f t="shared" si="57"/>
        <v>#NUM!</v>
      </c>
      <c r="Y162" s="164" t="e">
        <f t="shared" si="58"/>
        <v>#NUM!</v>
      </c>
    </row>
    <row r="163" spans="1:25" x14ac:dyDescent="0.2">
      <c r="A163" s="161"/>
      <c r="B163" s="7">
        <f t="shared" si="62"/>
        <v>0</v>
      </c>
      <c r="C163" s="7" t="e">
        <f t="shared" si="44"/>
        <v>#NUM!</v>
      </c>
      <c r="D163" s="162" t="e">
        <f t="shared" si="42"/>
        <v>#NUM!</v>
      </c>
      <c r="E163" s="163">
        <f t="shared" si="59"/>
        <v>99.999999999999858</v>
      </c>
      <c r="F163" s="161">
        <f t="shared" si="45"/>
        <v>0</v>
      </c>
      <c r="G163" s="161"/>
      <c r="H163" s="167">
        <f t="shared" si="46"/>
        <v>0</v>
      </c>
      <c r="I163" s="161" t="e">
        <f t="shared" si="43"/>
        <v>#NUM!</v>
      </c>
      <c r="J163" s="164" t="e">
        <f t="shared" si="47"/>
        <v>#NUM!</v>
      </c>
      <c r="K163" s="164" t="e">
        <f t="shared" si="48"/>
        <v>#NUM!</v>
      </c>
      <c r="L163" s="164" t="e">
        <f t="shared" si="49"/>
        <v>#NUM!</v>
      </c>
      <c r="M163" s="185" t="e">
        <f t="shared" si="60"/>
        <v>#NUM!</v>
      </c>
      <c r="N163" s="161">
        <v>0</v>
      </c>
      <c r="O163" s="165">
        <f t="shared" si="61"/>
        <v>0</v>
      </c>
      <c r="Q163" s="161">
        <f t="shared" si="50"/>
        <v>0</v>
      </c>
      <c r="R163" s="164">
        <f t="shared" si="51"/>
        <v>0</v>
      </c>
      <c r="S163" s="164">
        <f t="shared" si="52"/>
        <v>0</v>
      </c>
      <c r="T163" s="164">
        <f t="shared" si="53"/>
        <v>0</v>
      </c>
      <c r="U163" s="67" t="e">
        <f t="shared" si="54"/>
        <v>#NUM!</v>
      </c>
      <c r="V163" s="147" t="e">
        <f t="shared" si="55"/>
        <v>#NUM!</v>
      </c>
      <c r="W163" s="164" t="e">
        <f t="shared" si="56"/>
        <v>#NUM!</v>
      </c>
      <c r="X163" s="164" t="e">
        <f t="shared" si="57"/>
        <v>#NUM!</v>
      </c>
      <c r="Y163" s="164" t="e">
        <f t="shared" si="58"/>
        <v>#NUM!</v>
      </c>
    </row>
    <row r="164" spans="1:25" x14ac:dyDescent="0.2">
      <c r="A164" s="161"/>
      <c r="B164" s="7">
        <f t="shared" si="62"/>
        <v>0</v>
      </c>
      <c r="C164" s="7" t="e">
        <f t="shared" si="44"/>
        <v>#NUM!</v>
      </c>
      <c r="D164" s="162" t="e">
        <f t="shared" si="42"/>
        <v>#NUM!</v>
      </c>
      <c r="E164" s="163">
        <f t="shared" si="59"/>
        <v>99.999999999999858</v>
      </c>
      <c r="F164" s="161">
        <f t="shared" si="45"/>
        <v>0</v>
      </c>
      <c r="G164" s="161"/>
      <c r="H164" s="167">
        <f t="shared" si="46"/>
        <v>0</v>
      </c>
      <c r="I164" s="161" t="e">
        <f t="shared" si="43"/>
        <v>#NUM!</v>
      </c>
      <c r="J164" s="164" t="e">
        <f t="shared" si="47"/>
        <v>#NUM!</v>
      </c>
      <c r="K164" s="164" t="e">
        <f t="shared" si="48"/>
        <v>#NUM!</v>
      </c>
      <c r="L164" s="164" t="e">
        <f t="shared" si="49"/>
        <v>#NUM!</v>
      </c>
      <c r="M164" s="185" t="e">
        <f t="shared" si="60"/>
        <v>#NUM!</v>
      </c>
      <c r="N164" s="161">
        <v>0</v>
      </c>
      <c r="O164" s="165">
        <f t="shared" si="61"/>
        <v>0</v>
      </c>
      <c r="Q164" s="161">
        <f t="shared" si="50"/>
        <v>0</v>
      </c>
      <c r="R164" s="164">
        <f t="shared" si="51"/>
        <v>0</v>
      </c>
      <c r="S164" s="164">
        <f t="shared" si="52"/>
        <v>0</v>
      </c>
      <c r="T164" s="164">
        <f t="shared" si="53"/>
        <v>0</v>
      </c>
      <c r="U164" s="67" t="e">
        <f t="shared" si="54"/>
        <v>#NUM!</v>
      </c>
      <c r="V164" s="147" t="e">
        <f t="shared" si="55"/>
        <v>#NUM!</v>
      </c>
      <c r="W164" s="164" t="e">
        <f t="shared" si="56"/>
        <v>#NUM!</v>
      </c>
      <c r="X164" s="164" t="e">
        <f t="shared" si="57"/>
        <v>#NUM!</v>
      </c>
      <c r="Y164" s="164" t="e">
        <f t="shared" si="58"/>
        <v>#NUM!</v>
      </c>
    </row>
    <row r="165" spans="1:25" x14ac:dyDescent="0.2">
      <c r="A165" s="161"/>
      <c r="B165" s="7">
        <f t="shared" si="62"/>
        <v>0</v>
      </c>
      <c r="C165" s="7" t="e">
        <f t="shared" si="44"/>
        <v>#NUM!</v>
      </c>
      <c r="D165" s="162" t="e">
        <f t="shared" si="42"/>
        <v>#NUM!</v>
      </c>
      <c r="E165" s="163">
        <f t="shared" si="59"/>
        <v>99.999999999999858</v>
      </c>
      <c r="F165" s="161">
        <f t="shared" si="45"/>
        <v>0</v>
      </c>
      <c r="G165" s="161"/>
      <c r="H165" s="167">
        <f t="shared" si="46"/>
        <v>0</v>
      </c>
      <c r="I165" s="161" t="e">
        <f t="shared" si="43"/>
        <v>#NUM!</v>
      </c>
      <c r="J165" s="164" t="e">
        <f t="shared" si="47"/>
        <v>#NUM!</v>
      </c>
      <c r="K165" s="164" t="e">
        <f t="shared" si="48"/>
        <v>#NUM!</v>
      </c>
      <c r="L165" s="164" t="e">
        <f t="shared" si="49"/>
        <v>#NUM!</v>
      </c>
      <c r="M165" s="185" t="e">
        <f t="shared" si="60"/>
        <v>#NUM!</v>
      </c>
      <c r="N165" s="161">
        <v>0</v>
      </c>
      <c r="O165" s="165">
        <f t="shared" si="61"/>
        <v>0</v>
      </c>
      <c r="Q165" s="161">
        <f t="shared" si="50"/>
        <v>0</v>
      </c>
      <c r="R165" s="164">
        <f t="shared" si="51"/>
        <v>0</v>
      </c>
      <c r="S165" s="164">
        <f t="shared" si="52"/>
        <v>0</v>
      </c>
      <c r="T165" s="164">
        <f t="shared" si="53"/>
        <v>0</v>
      </c>
      <c r="U165" s="67" t="e">
        <f t="shared" si="54"/>
        <v>#NUM!</v>
      </c>
      <c r="V165" s="147" t="e">
        <f t="shared" si="55"/>
        <v>#NUM!</v>
      </c>
      <c r="W165" s="164" t="e">
        <f t="shared" si="56"/>
        <v>#NUM!</v>
      </c>
      <c r="X165" s="164" t="e">
        <f t="shared" si="57"/>
        <v>#NUM!</v>
      </c>
      <c r="Y165" s="164" t="e">
        <f t="shared" si="58"/>
        <v>#NUM!</v>
      </c>
    </row>
    <row r="166" spans="1:25" x14ac:dyDescent="0.2">
      <c r="A166" s="161"/>
      <c r="B166" s="7">
        <f t="shared" si="62"/>
        <v>0</v>
      </c>
      <c r="C166" s="7" t="e">
        <f t="shared" si="44"/>
        <v>#NUM!</v>
      </c>
      <c r="D166" s="162" t="e">
        <f t="shared" si="42"/>
        <v>#NUM!</v>
      </c>
      <c r="E166" s="163">
        <f t="shared" si="59"/>
        <v>99.999999999999858</v>
      </c>
      <c r="F166" s="161">
        <f t="shared" si="45"/>
        <v>0</v>
      </c>
      <c r="G166" s="161"/>
      <c r="H166" s="167">
        <f t="shared" si="46"/>
        <v>0</v>
      </c>
      <c r="I166" s="161" t="e">
        <f t="shared" si="43"/>
        <v>#NUM!</v>
      </c>
      <c r="J166" s="164" t="e">
        <f t="shared" si="47"/>
        <v>#NUM!</v>
      </c>
      <c r="K166" s="164" t="e">
        <f t="shared" si="48"/>
        <v>#NUM!</v>
      </c>
      <c r="L166" s="164" t="e">
        <f t="shared" si="49"/>
        <v>#NUM!</v>
      </c>
      <c r="M166" s="185" t="e">
        <f t="shared" si="60"/>
        <v>#NUM!</v>
      </c>
      <c r="N166" s="161">
        <v>0</v>
      </c>
      <c r="O166" s="165">
        <f t="shared" si="61"/>
        <v>0</v>
      </c>
      <c r="Q166" s="161">
        <f t="shared" si="50"/>
        <v>0</v>
      </c>
      <c r="R166" s="164">
        <f t="shared" si="51"/>
        <v>0</v>
      </c>
      <c r="S166" s="164">
        <f t="shared" si="52"/>
        <v>0</v>
      </c>
      <c r="T166" s="164">
        <f t="shared" si="53"/>
        <v>0</v>
      </c>
      <c r="U166" s="67" t="e">
        <f t="shared" si="54"/>
        <v>#NUM!</v>
      </c>
      <c r="V166" s="147" t="e">
        <f t="shared" si="55"/>
        <v>#NUM!</v>
      </c>
      <c r="W166" s="164" t="e">
        <f t="shared" si="56"/>
        <v>#NUM!</v>
      </c>
      <c r="X166" s="164" t="e">
        <f t="shared" si="57"/>
        <v>#NUM!</v>
      </c>
      <c r="Y166" s="164" t="e">
        <f t="shared" si="58"/>
        <v>#NUM!</v>
      </c>
    </row>
    <row r="167" spans="1:25" x14ac:dyDescent="0.2">
      <c r="A167" s="161"/>
      <c r="B167" s="7">
        <f t="shared" si="62"/>
        <v>0</v>
      </c>
      <c r="C167" s="7" t="e">
        <f t="shared" si="44"/>
        <v>#NUM!</v>
      </c>
      <c r="D167" s="162" t="e">
        <f t="shared" si="42"/>
        <v>#NUM!</v>
      </c>
      <c r="E167" s="163">
        <f t="shared" si="59"/>
        <v>99.999999999999858</v>
      </c>
      <c r="F167" s="161">
        <f t="shared" si="45"/>
        <v>0</v>
      </c>
      <c r="G167" s="161"/>
      <c r="H167" s="167">
        <f t="shared" si="46"/>
        <v>0</v>
      </c>
      <c r="I167" s="161" t="e">
        <f t="shared" si="43"/>
        <v>#NUM!</v>
      </c>
      <c r="J167" s="164" t="e">
        <f t="shared" si="47"/>
        <v>#NUM!</v>
      </c>
      <c r="K167" s="164" t="e">
        <f t="shared" si="48"/>
        <v>#NUM!</v>
      </c>
      <c r="L167" s="164" t="e">
        <f t="shared" si="49"/>
        <v>#NUM!</v>
      </c>
      <c r="M167" s="185" t="e">
        <f t="shared" si="60"/>
        <v>#NUM!</v>
      </c>
      <c r="N167" s="161">
        <v>0</v>
      </c>
      <c r="O167" s="165">
        <f t="shared" si="61"/>
        <v>0</v>
      </c>
      <c r="Q167" s="161">
        <f t="shared" si="50"/>
        <v>0</v>
      </c>
      <c r="R167" s="164">
        <f t="shared" si="51"/>
        <v>0</v>
      </c>
      <c r="S167" s="164">
        <f t="shared" si="52"/>
        <v>0</v>
      </c>
      <c r="T167" s="164">
        <f t="shared" si="53"/>
        <v>0</v>
      </c>
      <c r="U167" s="67" t="e">
        <f t="shared" si="54"/>
        <v>#NUM!</v>
      </c>
      <c r="V167" s="147" t="e">
        <f t="shared" si="55"/>
        <v>#NUM!</v>
      </c>
      <c r="W167" s="164" t="e">
        <f t="shared" si="56"/>
        <v>#NUM!</v>
      </c>
      <c r="X167" s="164" t="e">
        <f t="shared" si="57"/>
        <v>#NUM!</v>
      </c>
      <c r="Y167" s="164" t="e">
        <f t="shared" si="58"/>
        <v>#NUM!</v>
      </c>
    </row>
    <row r="168" spans="1:25" x14ac:dyDescent="0.2">
      <c r="A168" s="161"/>
      <c r="B168" s="7">
        <f t="shared" si="62"/>
        <v>0</v>
      </c>
      <c r="C168" s="7" t="e">
        <f t="shared" si="44"/>
        <v>#NUM!</v>
      </c>
      <c r="D168" s="162" t="e">
        <f t="shared" si="42"/>
        <v>#NUM!</v>
      </c>
      <c r="E168" s="163">
        <f t="shared" si="59"/>
        <v>99.999999999999858</v>
      </c>
      <c r="F168" s="161">
        <f t="shared" si="45"/>
        <v>0</v>
      </c>
      <c r="G168" s="161"/>
      <c r="H168" s="167">
        <f t="shared" si="46"/>
        <v>0</v>
      </c>
      <c r="I168" s="161" t="e">
        <f t="shared" si="43"/>
        <v>#NUM!</v>
      </c>
      <c r="J168" s="164" t="e">
        <f t="shared" si="47"/>
        <v>#NUM!</v>
      </c>
      <c r="K168" s="164" t="e">
        <f t="shared" si="48"/>
        <v>#NUM!</v>
      </c>
      <c r="L168" s="164" t="e">
        <f t="shared" si="49"/>
        <v>#NUM!</v>
      </c>
      <c r="M168" s="185" t="e">
        <f t="shared" si="60"/>
        <v>#NUM!</v>
      </c>
      <c r="N168" s="161">
        <v>0</v>
      </c>
      <c r="O168" s="165">
        <f t="shared" si="61"/>
        <v>0</v>
      </c>
      <c r="Q168" s="161">
        <f t="shared" si="50"/>
        <v>0</v>
      </c>
      <c r="R168" s="164">
        <f t="shared" si="51"/>
        <v>0</v>
      </c>
      <c r="S168" s="164">
        <f t="shared" si="52"/>
        <v>0</v>
      </c>
      <c r="T168" s="164">
        <f t="shared" si="53"/>
        <v>0</v>
      </c>
      <c r="U168" s="67" t="e">
        <f t="shared" si="54"/>
        <v>#NUM!</v>
      </c>
      <c r="V168" s="147" t="e">
        <f t="shared" si="55"/>
        <v>#NUM!</v>
      </c>
      <c r="W168" s="164" t="e">
        <f t="shared" si="56"/>
        <v>#NUM!</v>
      </c>
      <c r="X168" s="164" t="e">
        <f t="shared" si="57"/>
        <v>#NUM!</v>
      </c>
      <c r="Y168" s="164" t="e">
        <f t="shared" si="58"/>
        <v>#NUM!</v>
      </c>
    </row>
    <row r="169" spans="1:25" x14ac:dyDescent="0.2">
      <c r="A169" s="161"/>
      <c r="B169" s="7">
        <f t="shared" si="62"/>
        <v>0</v>
      </c>
      <c r="C169" s="7" t="e">
        <f t="shared" si="44"/>
        <v>#NUM!</v>
      </c>
      <c r="D169" s="162" t="e">
        <f t="shared" si="42"/>
        <v>#NUM!</v>
      </c>
      <c r="E169" s="163">
        <f t="shared" si="59"/>
        <v>99.999999999999858</v>
      </c>
      <c r="F169" s="161">
        <f t="shared" si="45"/>
        <v>0</v>
      </c>
      <c r="G169" s="161"/>
      <c r="H169" s="167">
        <f t="shared" si="46"/>
        <v>0</v>
      </c>
      <c r="I169" s="161" t="e">
        <f t="shared" si="43"/>
        <v>#NUM!</v>
      </c>
      <c r="J169" s="164" t="e">
        <f t="shared" si="47"/>
        <v>#NUM!</v>
      </c>
      <c r="K169" s="164" t="e">
        <f t="shared" si="48"/>
        <v>#NUM!</v>
      </c>
      <c r="L169" s="164" t="e">
        <f t="shared" si="49"/>
        <v>#NUM!</v>
      </c>
      <c r="M169" s="185" t="e">
        <f t="shared" si="60"/>
        <v>#NUM!</v>
      </c>
      <c r="N169" s="161">
        <v>0</v>
      </c>
      <c r="O169" s="165">
        <f t="shared" si="61"/>
        <v>0</v>
      </c>
      <c r="Q169" s="161">
        <f t="shared" si="50"/>
        <v>0</v>
      </c>
      <c r="R169" s="164">
        <f t="shared" si="51"/>
        <v>0</v>
      </c>
      <c r="S169" s="164">
        <f t="shared" si="52"/>
        <v>0</v>
      </c>
      <c r="T169" s="164">
        <f t="shared" si="53"/>
        <v>0</v>
      </c>
      <c r="U169" s="67" t="e">
        <f t="shared" si="54"/>
        <v>#NUM!</v>
      </c>
      <c r="V169" s="147" t="e">
        <f t="shared" si="55"/>
        <v>#NUM!</v>
      </c>
      <c r="W169" s="164" t="e">
        <f t="shared" si="56"/>
        <v>#NUM!</v>
      </c>
      <c r="X169" s="164" t="e">
        <f t="shared" si="57"/>
        <v>#NUM!</v>
      </c>
      <c r="Y169" s="164" t="e">
        <f t="shared" si="58"/>
        <v>#NUM!</v>
      </c>
    </row>
    <row r="170" spans="1:25" x14ac:dyDescent="0.2">
      <c r="A170" s="161"/>
      <c r="B170" s="7">
        <f t="shared" si="62"/>
        <v>0</v>
      </c>
      <c r="C170" s="7" t="e">
        <f t="shared" si="44"/>
        <v>#NUM!</v>
      </c>
      <c r="D170" s="162" t="e">
        <f t="shared" si="42"/>
        <v>#NUM!</v>
      </c>
      <c r="E170" s="163">
        <f t="shared" si="59"/>
        <v>99.999999999999858</v>
      </c>
      <c r="F170" s="161">
        <f t="shared" si="45"/>
        <v>0</v>
      </c>
      <c r="G170" s="161"/>
      <c r="H170" s="167">
        <f t="shared" si="46"/>
        <v>0</v>
      </c>
      <c r="I170" s="161" t="e">
        <f t="shared" si="43"/>
        <v>#NUM!</v>
      </c>
      <c r="J170" s="164" t="e">
        <f t="shared" si="47"/>
        <v>#NUM!</v>
      </c>
      <c r="K170" s="164" t="e">
        <f t="shared" si="48"/>
        <v>#NUM!</v>
      </c>
      <c r="L170" s="164" t="e">
        <f t="shared" si="49"/>
        <v>#NUM!</v>
      </c>
      <c r="M170" s="185" t="e">
        <f t="shared" si="60"/>
        <v>#NUM!</v>
      </c>
      <c r="N170" s="161">
        <v>0</v>
      </c>
      <c r="O170" s="165">
        <f t="shared" si="61"/>
        <v>0</v>
      </c>
      <c r="Q170" s="161">
        <f t="shared" si="50"/>
        <v>0</v>
      </c>
      <c r="R170" s="164">
        <f t="shared" si="51"/>
        <v>0</v>
      </c>
      <c r="S170" s="164">
        <f t="shared" si="52"/>
        <v>0</v>
      </c>
      <c r="T170" s="164">
        <f t="shared" si="53"/>
        <v>0</v>
      </c>
      <c r="U170" s="67" t="e">
        <f t="shared" si="54"/>
        <v>#NUM!</v>
      </c>
      <c r="V170" s="147" t="e">
        <f t="shared" si="55"/>
        <v>#NUM!</v>
      </c>
      <c r="W170" s="164" t="e">
        <f t="shared" si="56"/>
        <v>#NUM!</v>
      </c>
      <c r="X170" s="164" t="e">
        <f t="shared" si="57"/>
        <v>#NUM!</v>
      </c>
      <c r="Y170" s="164" t="e">
        <f t="shared" si="58"/>
        <v>#NUM!</v>
      </c>
    </row>
    <row r="171" spans="1:25" x14ac:dyDescent="0.2">
      <c r="A171" s="161"/>
      <c r="B171" s="7">
        <f t="shared" si="62"/>
        <v>0</v>
      </c>
      <c r="C171" s="7" t="e">
        <f t="shared" si="44"/>
        <v>#NUM!</v>
      </c>
      <c r="D171" s="162" t="e">
        <f t="shared" si="42"/>
        <v>#NUM!</v>
      </c>
      <c r="E171" s="163">
        <f t="shared" si="59"/>
        <v>99.999999999999858</v>
      </c>
      <c r="F171" s="161">
        <f t="shared" si="45"/>
        <v>0</v>
      </c>
      <c r="G171" s="161"/>
      <c r="H171" s="167">
        <f t="shared" si="46"/>
        <v>0</v>
      </c>
      <c r="I171" s="161" t="e">
        <f t="shared" si="43"/>
        <v>#NUM!</v>
      </c>
      <c r="J171" s="164" t="e">
        <f t="shared" si="47"/>
        <v>#NUM!</v>
      </c>
      <c r="K171" s="164" t="e">
        <f t="shared" si="48"/>
        <v>#NUM!</v>
      </c>
      <c r="L171" s="164" t="e">
        <f t="shared" si="49"/>
        <v>#NUM!</v>
      </c>
      <c r="M171" s="185" t="e">
        <f t="shared" si="60"/>
        <v>#NUM!</v>
      </c>
      <c r="N171" s="161">
        <v>0</v>
      </c>
      <c r="O171" s="165">
        <f t="shared" si="61"/>
        <v>0</v>
      </c>
      <c r="Q171" s="161">
        <f t="shared" si="50"/>
        <v>0</v>
      </c>
      <c r="R171" s="164">
        <f t="shared" si="51"/>
        <v>0</v>
      </c>
      <c r="S171" s="164">
        <f t="shared" si="52"/>
        <v>0</v>
      </c>
      <c r="T171" s="164">
        <f t="shared" si="53"/>
        <v>0</v>
      </c>
      <c r="U171" s="67" t="e">
        <f t="shared" si="54"/>
        <v>#NUM!</v>
      </c>
      <c r="V171" s="147" t="e">
        <f t="shared" si="55"/>
        <v>#NUM!</v>
      </c>
      <c r="W171" s="164" t="e">
        <f t="shared" si="56"/>
        <v>#NUM!</v>
      </c>
      <c r="X171" s="164" t="e">
        <f t="shared" si="57"/>
        <v>#NUM!</v>
      </c>
      <c r="Y171" s="164" t="e">
        <f t="shared" si="58"/>
        <v>#NUM!</v>
      </c>
    </row>
    <row r="172" spans="1:25" x14ac:dyDescent="0.2">
      <c r="A172" s="161"/>
      <c r="B172" s="7">
        <f t="shared" si="62"/>
        <v>0</v>
      </c>
      <c r="C172" s="7" t="e">
        <f t="shared" si="44"/>
        <v>#NUM!</v>
      </c>
      <c r="D172" s="162" t="e">
        <f t="shared" si="42"/>
        <v>#NUM!</v>
      </c>
      <c r="E172" s="163">
        <f t="shared" si="59"/>
        <v>99.999999999999858</v>
      </c>
      <c r="F172" s="161">
        <f t="shared" si="45"/>
        <v>0</v>
      </c>
      <c r="G172" s="161"/>
      <c r="H172" s="167">
        <f t="shared" si="46"/>
        <v>0</v>
      </c>
      <c r="I172" s="161" t="e">
        <f t="shared" si="43"/>
        <v>#NUM!</v>
      </c>
      <c r="J172" s="164" t="e">
        <f t="shared" si="47"/>
        <v>#NUM!</v>
      </c>
      <c r="K172" s="164" t="e">
        <f t="shared" si="48"/>
        <v>#NUM!</v>
      </c>
      <c r="L172" s="164" t="e">
        <f t="shared" si="49"/>
        <v>#NUM!</v>
      </c>
      <c r="M172" s="185" t="e">
        <f t="shared" si="60"/>
        <v>#NUM!</v>
      </c>
      <c r="N172" s="161">
        <v>0</v>
      </c>
      <c r="O172" s="165">
        <f t="shared" si="61"/>
        <v>0</v>
      </c>
      <c r="Q172" s="161">
        <f t="shared" si="50"/>
        <v>0</v>
      </c>
      <c r="R172" s="164">
        <f t="shared" si="51"/>
        <v>0</v>
      </c>
      <c r="S172" s="164">
        <f t="shared" si="52"/>
        <v>0</v>
      </c>
      <c r="T172" s="164">
        <f t="shared" si="53"/>
        <v>0</v>
      </c>
      <c r="U172" s="67" t="e">
        <f t="shared" si="54"/>
        <v>#NUM!</v>
      </c>
      <c r="V172" s="147" t="e">
        <f t="shared" si="55"/>
        <v>#NUM!</v>
      </c>
      <c r="W172" s="164" t="e">
        <f t="shared" si="56"/>
        <v>#NUM!</v>
      </c>
      <c r="X172" s="164" t="e">
        <f t="shared" si="57"/>
        <v>#NUM!</v>
      </c>
      <c r="Y172" s="164" t="e">
        <f t="shared" si="58"/>
        <v>#NUM!</v>
      </c>
    </row>
    <row r="173" spans="1:25" x14ac:dyDescent="0.2">
      <c r="A173" s="161"/>
      <c r="B173" s="7">
        <f t="shared" si="62"/>
        <v>0</v>
      </c>
      <c r="C173" s="7" t="e">
        <f t="shared" si="44"/>
        <v>#NUM!</v>
      </c>
      <c r="D173" s="162" t="e">
        <f t="shared" si="42"/>
        <v>#NUM!</v>
      </c>
      <c r="E173" s="163">
        <f t="shared" si="59"/>
        <v>99.999999999999858</v>
      </c>
      <c r="F173" s="161">
        <f t="shared" si="45"/>
        <v>0</v>
      </c>
      <c r="G173" s="161"/>
      <c r="H173" s="167">
        <f t="shared" si="46"/>
        <v>0</v>
      </c>
      <c r="I173" s="161" t="e">
        <f t="shared" si="43"/>
        <v>#NUM!</v>
      </c>
      <c r="J173" s="164" t="e">
        <f t="shared" si="47"/>
        <v>#NUM!</v>
      </c>
      <c r="K173" s="164" t="e">
        <f t="shared" si="48"/>
        <v>#NUM!</v>
      </c>
      <c r="L173" s="164" t="e">
        <f t="shared" si="49"/>
        <v>#NUM!</v>
      </c>
      <c r="M173" s="185" t="e">
        <f t="shared" si="60"/>
        <v>#NUM!</v>
      </c>
      <c r="N173" s="161">
        <v>0</v>
      </c>
      <c r="O173" s="165">
        <f t="shared" si="61"/>
        <v>0</v>
      </c>
      <c r="Q173" s="161">
        <f t="shared" si="50"/>
        <v>0</v>
      </c>
      <c r="R173" s="164">
        <f t="shared" si="51"/>
        <v>0</v>
      </c>
      <c r="S173" s="164">
        <f t="shared" si="52"/>
        <v>0</v>
      </c>
      <c r="T173" s="164">
        <f t="shared" si="53"/>
        <v>0</v>
      </c>
      <c r="U173" s="67" t="e">
        <f t="shared" si="54"/>
        <v>#NUM!</v>
      </c>
      <c r="V173" s="147" t="e">
        <f t="shared" si="55"/>
        <v>#NUM!</v>
      </c>
      <c r="W173" s="164" t="e">
        <f t="shared" si="56"/>
        <v>#NUM!</v>
      </c>
      <c r="X173" s="164" t="e">
        <f t="shared" si="57"/>
        <v>#NUM!</v>
      </c>
      <c r="Y173" s="164" t="e">
        <f t="shared" si="58"/>
        <v>#NUM!</v>
      </c>
    </row>
    <row r="174" spans="1:25" x14ac:dyDescent="0.2">
      <c r="A174" s="161"/>
      <c r="B174" s="7">
        <f t="shared" si="62"/>
        <v>0</v>
      </c>
      <c r="C174" s="7" t="e">
        <f t="shared" si="44"/>
        <v>#NUM!</v>
      </c>
      <c r="D174" s="162" t="e">
        <f t="shared" si="42"/>
        <v>#NUM!</v>
      </c>
      <c r="E174" s="163">
        <f t="shared" si="59"/>
        <v>99.999999999999858</v>
      </c>
      <c r="F174" s="161">
        <f t="shared" si="45"/>
        <v>0</v>
      </c>
      <c r="G174" s="161"/>
      <c r="H174" s="167">
        <f t="shared" si="46"/>
        <v>0</v>
      </c>
      <c r="I174" s="161" t="e">
        <f t="shared" si="43"/>
        <v>#NUM!</v>
      </c>
      <c r="J174" s="164" t="e">
        <f t="shared" si="47"/>
        <v>#NUM!</v>
      </c>
      <c r="K174" s="164" t="e">
        <f t="shared" si="48"/>
        <v>#NUM!</v>
      </c>
      <c r="L174" s="164" t="e">
        <f t="shared" si="49"/>
        <v>#NUM!</v>
      </c>
      <c r="M174" s="185" t="e">
        <f t="shared" si="60"/>
        <v>#NUM!</v>
      </c>
      <c r="N174" s="161">
        <v>0</v>
      </c>
      <c r="O174" s="165">
        <f t="shared" si="61"/>
        <v>0</v>
      </c>
      <c r="Q174" s="161">
        <f t="shared" si="50"/>
        <v>0</v>
      </c>
      <c r="R174" s="164">
        <f t="shared" si="51"/>
        <v>0</v>
      </c>
      <c r="S174" s="164">
        <f t="shared" si="52"/>
        <v>0</v>
      </c>
      <c r="T174" s="164">
        <f t="shared" si="53"/>
        <v>0</v>
      </c>
      <c r="U174" s="67" t="e">
        <f t="shared" si="54"/>
        <v>#NUM!</v>
      </c>
      <c r="V174" s="147" t="e">
        <f t="shared" si="55"/>
        <v>#NUM!</v>
      </c>
      <c r="W174" s="164" t="e">
        <f t="shared" si="56"/>
        <v>#NUM!</v>
      </c>
      <c r="X174" s="164" t="e">
        <f t="shared" si="57"/>
        <v>#NUM!</v>
      </c>
      <c r="Y174" s="164" t="e">
        <f t="shared" si="58"/>
        <v>#NUM!</v>
      </c>
    </row>
    <row r="175" spans="1:25" x14ac:dyDescent="0.2">
      <c r="A175" s="161"/>
      <c r="B175" s="7">
        <f t="shared" si="62"/>
        <v>0</v>
      </c>
      <c r="C175" s="7" t="e">
        <f t="shared" si="44"/>
        <v>#NUM!</v>
      </c>
      <c r="D175" s="162" t="e">
        <f t="shared" si="42"/>
        <v>#NUM!</v>
      </c>
      <c r="E175" s="163">
        <f t="shared" si="59"/>
        <v>99.999999999999858</v>
      </c>
      <c r="F175" s="161">
        <f t="shared" si="45"/>
        <v>0</v>
      </c>
      <c r="G175" s="161"/>
      <c r="H175" s="167">
        <f t="shared" si="46"/>
        <v>0</v>
      </c>
      <c r="I175" s="161" t="e">
        <f t="shared" si="43"/>
        <v>#NUM!</v>
      </c>
      <c r="J175" s="164" t="e">
        <f t="shared" si="47"/>
        <v>#NUM!</v>
      </c>
      <c r="K175" s="164" t="e">
        <f t="shared" si="48"/>
        <v>#NUM!</v>
      </c>
      <c r="L175" s="164" t="e">
        <f t="shared" si="49"/>
        <v>#NUM!</v>
      </c>
      <c r="M175" s="185" t="e">
        <f t="shared" si="60"/>
        <v>#NUM!</v>
      </c>
      <c r="N175" s="161">
        <v>0</v>
      </c>
      <c r="O175" s="165">
        <f t="shared" si="61"/>
        <v>0</v>
      </c>
      <c r="Q175" s="161">
        <f t="shared" si="50"/>
        <v>0</v>
      </c>
      <c r="R175" s="164">
        <f t="shared" si="51"/>
        <v>0</v>
      </c>
      <c r="S175" s="164">
        <f t="shared" si="52"/>
        <v>0</v>
      </c>
      <c r="T175" s="164">
        <f t="shared" si="53"/>
        <v>0</v>
      </c>
      <c r="U175" s="67" t="e">
        <f t="shared" si="54"/>
        <v>#NUM!</v>
      </c>
      <c r="V175" s="147" t="e">
        <f t="shared" si="55"/>
        <v>#NUM!</v>
      </c>
      <c r="W175" s="164" t="e">
        <f t="shared" si="56"/>
        <v>#NUM!</v>
      </c>
      <c r="X175" s="164" t="e">
        <f t="shared" si="57"/>
        <v>#NUM!</v>
      </c>
      <c r="Y175" s="164" t="e">
        <f t="shared" si="58"/>
        <v>#NUM!</v>
      </c>
    </row>
    <row r="176" spans="1:25" x14ac:dyDescent="0.2">
      <c r="A176" s="161"/>
      <c r="B176" s="7">
        <f t="shared" si="62"/>
        <v>0</v>
      </c>
      <c r="C176" s="7" t="e">
        <f t="shared" si="44"/>
        <v>#NUM!</v>
      </c>
      <c r="D176" s="162" t="e">
        <f t="shared" si="42"/>
        <v>#NUM!</v>
      </c>
      <c r="E176" s="163">
        <f t="shared" si="59"/>
        <v>99.999999999999858</v>
      </c>
      <c r="F176" s="161">
        <f t="shared" si="45"/>
        <v>0</v>
      </c>
      <c r="G176" s="161"/>
      <c r="H176" s="167">
        <f t="shared" si="46"/>
        <v>0</v>
      </c>
      <c r="I176" s="161" t="e">
        <f t="shared" si="43"/>
        <v>#NUM!</v>
      </c>
      <c r="J176" s="164" t="e">
        <f t="shared" si="47"/>
        <v>#NUM!</v>
      </c>
      <c r="K176" s="164" t="e">
        <f t="shared" si="48"/>
        <v>#NUM!</v>
      </c>
      <c r="L176" s="164" t="e">
        <f t="shared" si="49"/>
        <v>#NUM!</v>
      </c>
      <c r="M176" s="185" t="e">
        <f t="shared" si="60"/>
        <v>#NUM!</v>
      </c>
      <c r="N176" s="161">
        <v>0</v>
      </c>
      <c r="O176" s="165">
        <f t="shared" si="61"/>
        <v>0</v>
      </c>
      <c r="Q176" s="161">
        <f t="shared" si="50"/>
        <v>0</v>
      </c>
      <c r="R176" s="164">
        <f t="shared" si="51"/>
        <v>0</v>
      </c>
      <c r="S176" s="164">
        <f t="shared" si="52"/>
        <v>0</v>
      </c>
      <c r="T176" s="164">
        <f t="shared" si="53"/>
        <v>0</v>
      </c>
      <c r="U176" s="67" t="e">
        <f t="shared" si="54"/>
        <v>#NUM!</v>
      </c>
      <c r="V176" s="147" t="e">
        <f t="shared" si="55"/>
        <v>#NUM!</v>
      </c>
      <c r="W176" s="164" t="e">
        <f t="shared" si="56"/>
        <v>#NUM!</v>
      </c>
      <c r="X176" s="164" t="e">
        <f t="shared" si="57"/>
        <v>#NUM!</v>
      </c>
      <c r="Y176" s="164" t="e">
        <f t="shared" si="58"/>
        <v>#NUM!</v>
      </c>
    </row>
    <row r="177" spans="1:25" x14ac:dyDescent="0.2">
      <c r="A177" s="161"/>
      <c r="B177" s="7">
        <f t="shared" si="62"/>
        <v>0</v>
      </c>
      <c r="C177" s="7" t="e">
        <f t="shared" si="44"/>
        <v>#NUM!</v>
      </c>
      <c r="D177" s="162" t="e">
        <f t="shared" si="42"/>
        <v>#NUM!</v>
      </c>
      <c r="E177" s="163">
        <f t="shared" si="59"/>
        <v>99.999999999999858</v>
      </c>
      <c r="F177" s="161">
        <f t="shared" si="45"/>
        <v>0</v>
      </c>
      <c r="G177" s="161"/>
      <c r="H177" s="167">
        <f t="shared" si="46"/>
        <v>0</v>
      </c>
      <c r="I177" s="161" t="e">
        <f t="shared" si="43"/>
        <v>#NUM!</v>
      </c>
      <c r="J177" s="164" t="e">
        <f t="shared" si="47"/>
        <v>#NUM!</v>
      </c>
      <c r="K177" s="164" t="e">
        <f t="shared" si="48"/>
        <v>#NUM!</v>
      </c>
      <c r="L177" s="164" t="e">
        <f t="shared" si="49"/>
        <v>#NUM!</v>
      </c>
      <c r="M177" s="185" t="e">
        <f t="shared" si="60"/>
        <v>#NUM!</v>
      </c>
      <c r="N177" s="161">
        <v>0</v>
      </c>
      <c r="O177" s="165">
        <f t="shared" si="61"/>
        <v>0</v>
      </c>
      <c r="Q177" s="161">
        <f t="shared" si="50"/>
        <v>0</v>
      </c>
      <c r="R177" s="164">
        <f t="shared" si="51"/>
        <v>0</v>
      </c>
      <c r="S177" s="164">
        <f t="shared" si="52"/>
        <v>0</v>
      </c>
      <c r="T177" s="164">
        <f t="shared" si="53"/>
        <v>0</v>
      </c>
      <c r="U177" s="67" t="e">
        <f t="shared" si="54"/>
        <v>#NUM!</v>
      </c>
      <c r="V177" s="147" t="e">
        <f t="shared" si="55"/>
        <v>#NUM!</v>
      </c>
      <c r="W177" s="164" t="e">
        <f t="shared" si="56"/>
        <v>#NUM!</v>
      </c>
      <c r="X177" s="164" t="e">
        <f t="shared" si="57"/>
        <v>#NUM!</v>
      </c>
      <c r="Y177" s="164" t="e">
        <f t="shared" si="58"/>
        <v>#NUM!</v>
      </c>
    </row>
    <row r="178" spans="1:25" x14ac:dyDescent="0.2">
      <c r="A178" s="161"/>
      <c r="B178" s="7">
        <f t="shared" si="62"/>
        <v>0</v>
      </c>
      <c r="C178" s="7" t="e">
        <f t="shared" si="44"/>
        <v>#NUM!</v>
      </c>
      <c r="D178" s="162" t="e">
        <f t="shared" si="42"/>
        <v>#NUM!</v>
      </c>
      <c r="E178" s="163">
        <f t="shared" si="59"/>
        <v>99.999999999999858</v>
      </c>
      <c r="F178" s="161">
        <f t="shared" si="45"/>
        <v>0</v>
      </c>
      <c r="G178" s="161"/>
      <c r="H178" s="167">
        <f t="shared" si="46"/>
        <v>0</v>
      </c>
      <c r="I178" s="161" t="e">
        <f t="shared" si="43"/>
        <v>#NUM!</v>
      </c>
      <c r="J178" s="164" t="e">
        <f t="shared" si="47"/>
        <v>#NUM!</v>
      </c>
      <c r="K178" s="164" t="e">
        <f t="shared" si="48"/>
        <v>#NUM!</v>
      </c>
      <c r="L178" s="164" t="e">
        <f t="shared" si="49"/>
        <v>#NUM!</v>
      </c>
      <c r="M178" s="185" t="e">
        <f t="shared" si="60"/>
        <v>#NUM!</v>
      </c>
      <c r="N178" s="161">
        <v>0</v>
      </c>
      <c r="O178" s="165">
        <f t="shared" si="61"/>
        <v>0</v>
      </c>
      <c r="Q178" s="161">
        <f t="shared" si="50"/>
        <v>0</v>
      </c>
      <c r="R178" s="164">
        <f t="shared" si="51"/>
        <v>0</v>
      </c>
      <c r="S178" s="164">
        <f t="shared" si="52"/>
        <v>0</v>
      </c>
      <c r="T178" s="164">
        <f t="shared" si="53"/>
        <v>0</v>
      </c>
      <c r="U178" s="67" t="e">
        <f t="shared" si="54"/>
        <v>#NUM!</v>
      </c>
      <c r="V178" s="147" t="e">
        <f t="shared" si="55"/>
        <v>#NUM!</v>
      </c>
      <c r="W178" s="164" t="e">
        <f t="shared" si="56"/>
        <v>#NUM!</v>
      </c>
      <c r="X178" s="164" t="e">
        <f t="shared" si="57"/>
        <v>#NUM!</v>
      </c>
      <c r="Y178" s="164" t="e">
        <f t="shared" si="58"/>
        <v>#NUM!</v>
      </c>
    </row>
    <row r="179" spans="1:25" x14ac:dyDescent="0.2">
      <c r="A179" s="161"/>
      <c r="B179" s="7">
        <f t="shared" si="62"/>
        <v>0</v>
      </c>
      <c r="C179" s="7" t="e">
        <f t="shared" si="44"/>
        <v>#NUM!</v>
      </c>
      <c r="D179" s="162" t="e">
        <f t="shared" ref="D179:D242" si="63">(C178+C179)/2</f>
        <v>#NUM!</v>
      </c>
      <c r="E179" s="163">
        <f t="shared" si="59"/>
        <v>99.999999999999858</v>
      </c>
      <c r="F179" s="161">
        <f t="shared" si="45"/>
        <v>0</v>
      </c>
      <c r="G179" s="161"/>
      <c r="H179" s="167">
        <f t="shared" si="46"/>
        <v>0</v>
      </c>
      <c r="I179" s="161" t="e">
        <f t="shared" si="43"/>
        <v>#NUM!</v>
      </c>
      <c r="J179" s="164" t="e">
        <f t="shared" si="47"/>
        <v>#NUM!</v>
      </c>
      <c r="K179" s="164" t="e">
        <f t="shared" si="48"/>
        <v>#NUM!</v>
      </c>
      <c r="L179" s="164" t="e">
        <f t="shared" si="49"/>
        <v>#NUM!</v>
      </c>
      <c r="M179" s="185" t="e">
        <f t="shared" si="60"/>
        <v>#NUM!</v>
      </c>
      <c r="N179" s="161">
        <v>0</v>
      </c>
      <c r="O179" s="165">
        <f t="shared" si="61"/>
        <v>0</v>
      </c>
      <c r="Q179" s="161">
        <f t="shared" si="50"/>
        <v>0</v>
      </c>
      <c r="R179" s="164">
        <f t="shared" si="51"/>
        <v>0</v>
      </c>
      <c r="S179" s="164">
        <f t="shared" si="52"/>
        <v>0</v>
      </c>
      <c r="T179" s="164">
        <f t="shared" si="53"/>
        <v>0</v>
      </c>
      <c r="U179" s="67" t="e">
        <f t="shared" si="54"/>
        <v>#NUM!</v>
      </c>
      <c r="V179" s="147" t="e">
        <f t="shared" si="55"/>
        <v>#NUM!</v>
      </c>
      <c r="W179" s="164" t="e">
        <f t="shared" si="56"/>
        <v>#NUM!</v>
      </c>
      <c r="X179" s="164" t="e">
        <f t="shared" si="57"/>
        <v>#NUM!</v>
      </c>
      <c r="Y179" s="164" t="e">
        <f t="shared" si="58"/>
        <v>#NUM!</v>
      </c>
    </row>
    <row r="180" spans="1:25" x14ac:dyDescent="0.2">
      <c r="A180" s="161"/>
      <c r="B180" s="7">
        <f t="shared" si="62"/>
        <v>0</v>
      </c>
      <c r="C180" s="7" t="e">
        <f t="shared" si="44"/>
        <v>#NUM!</v>
      </c>
      <c r="D180" s="162" t="e">
        <f t="shared" si="63"/>
        <v>#NUM!</v>
      </c>
      <c r="E180" s="163">
        <f t="shared" si="59"/>
        <v>99.999999999999858</v>
      </c>
      <c r="F180" s="161">
        <f t="shared" si="45"/>
        <v>0</v>
      </c>
      <c r="G180" s="161"/>
      <c r="H180" s="167">
        <f t="shared" si="46"/>
        <v>0</v>
      </c>
      <c r="I180" s="161" t="e">
        <f t="shared" si="43"/>
        <v>#NUM!</v>
      </c>
      <c r="J180" s="164" t="e">
        <f t="shared" si="47"/>
        <v>#NUM!</v>
      </c>
      <c r="K180" s="164" t="e">
        <f t="shared" si="48"/>
        <v>#NUM!</v>
      </c>
      <c r="L180" s="164" t="e">
        <f t="shared" si="49"/>
        <v>#NUM!</v>
      </c>
      <c r="M180" s="185" t="e">
        <f t="shared" si="60"/>
        <v>#NUM!</v>
      </c>
      <c r="N180" s="161">
        <v>0</v>
      </c>
      <c r="O180" s="165">
        <f t="shared" si="61"/>
        <v>0</v>
      </c>
      <c r="Q180" s="161">
        <f t="shared" si="50"/>
        <v>0</v>
      </c>
      <c r="R180" s="164">
        <f t="shared" si="51"/>
        <v>0</v>
      </c>
      <c r="S180" s="164">
        <f t="shared" si="52"/>
        <v>0</v>
      </c>
      <c r="T180" s="164">
        <f t="shared" si="53"/>
        <v>0</v>
      </c>
      <c r="U180" s="67" t="e">
        <f t="shared" si="54"/>
        <v>#NUM!</v>
      </c>
      <c r="V180" s="147" t="e">
        <f t="shared" si="55"/>
        <v>#NUM!</v>
      </c>
      <c r="W180" s="164" t="e">
        <f t="shared" si="56"/>
        <v>#NUM!</v>
      </c>
      <c r="X180" s="164" t="e">
        <f t="shared" si="57"/>
        <v>#NUM!</v>
      </c>
      <c r="Y180" s="164" t="e">
        <f t="shared" si="58"/>
        <v>#NUM!</v>
      </c>
    </row>
    <row r="181" spans="1:25" x14ac:dyDescent="0.2">
      <c r="A181" s="161"/>
      <c r="B181" s="7">
        <f t="shared" si="62"/>
        <v>0</v>
      </c>
      <c r="C181" s="7" t="e">
        <f t="shared" si="44"/>
        <v>#NUM!</v>
      </c>
      <c r="D181" s="162" t="e">
        <f t="shared" si="63"/>
        <v>#NUM!</v>
      </c>
      <c r="E181" s="163">
        <f t="shared" si="59"/>
        <v>99.999999999999858</v>
      </c>
      <c r="F181" s="161">
        <f t="shared" si="45"/>
        <v>0</v>
      </c>
      <c r="G181" s="161"/>
      <c r="H181" s="167">
        <f t="shared" si="46"/>
        <v>0</v>
      </c>
      <c r="I181" s="161" t="e">
        <f t="shared" si="43"/>
        <v>#NUM!</v>
      </c>
      <c r="J181" s="164" t="e">
        <f t="shared" si="47"/>
        <v>#NUM!</v>
      </c>
      <c r="K181" s="164" t="e">
        <f t="shared" si="48"/>
        <v>#NUM!</v>
      </c>
      <c r="L181" s="164" t="e">
        <f t="shared" si="49"/>
        <v>#NUM!</v>
      </c>
      <c r="M181" s="185" t="e">
        <f t="shared" si="60"/>
        <v>#NUM!</v>
      </c>
      <c r="N181" s="161">
        <v>0</v>
      </c>
      <c r="O181" s="165">
        <f t="shared" si="61"/>
        <v>0</v>
      </c>
      <c r="Q181" s="161">
        <f t="shared" si="50"/>
        <v>0</v>
      </c>
      <c r="R181" s="164">
        <f t="shared" si="51"/>
        <v>0</v>
      </c>
      <c r="S181" s="164">
        <f t="shared" si="52"/>
        <v>0</v>
      </c>
      <c r="T181" s="164">
        <f t="shared" si="53"/>
        <v>0</v>
      </c>
      <c r="U181" s="67" t="e">
        <f t="shared" si="54"/>
        <v>#NUM!</v>
      </c>
      <c r="V181" s="147" t="e">
        <f t="shared" si="55"/>
        <v>#NUM!</v>
      </c>
      <c r="W181" s="164" t="e">
        <f t="shared" si="56"/>
        <v>#NUM!</v>
      </c>
      <c r="X181" s="164" t="e">
        <f t="shared" si="57"/>
        <v>#NUM!</v>
      </c>
      <c r="Y181" s="164" t="e">
        <f t="shared" si="58"/>
        <v>#NUM!</v>
      </c>
    </row>
    <row r="182" spans="1:25" x14ac:dyDescent="0.2">
      <c r="A182" s="161"/>
      <c r="B182" s="7">
        <f t="shared" si="62"/>
        <v>0</v>
      </c>
      <c r="C182" s="7" t="e">
        <f t="shared" si="44"/>
        <v>#NUM!</v>
      </c>
      <c r="D182" s="162" t="e">
        <f t="shared" si="63"/>
        <v>#NUM!</v>
      </c>
      <c r="E182" s="163">
        <f t="shared" si="59"/>
        <v>99.999999999999858</v>
      </c>
      <c r="F182" s="161">
        <f t="shared" si="45"/>
        <v>0</v>
      </c>
      <c r="G182" s="161"/>
      <c r="H182" s="167">
        <f t="shared" si="46"/>
        <v>0</v>
      </c>
      <c r="I182" s="161" t="e">
        <f t="shared" si="43"/>
        <v>#NUM!</v>
      </c>
      <c r="J182" s="164" t="e">
        <f t="shared" si="47"/>
        <v>#NUM!</v>
      </c>
      <c r="K182" s="164" t="e">
        <f t="shared" si="48"/>
        <v>#NUM!</v>
      </c>
      <c r="L182" s="164" t="e">
        <f t="shared" si="49"/>
        <v>#NUM!</v>
      </c>
      <c r="M182" s="185" t="e">
        <f t="shared" si="60"/>
        <v>#NUM!</v>
      </c>
      <c r="N182" s="161">
        <v>0</v>
      </c>
      <c r="O182" s="165">
        <f t="shared" si="61"/>
        <v>0</v>
      </c>
      <c r="Q182" s="161">
        <f t="shared" si="50"/>
        <v>0</v>
      </c>
      <c r="R182" s="164">
        <f t="shared" si="51"/>
        <v>0</v>
      </c>
      <c r="S182" s="164">
        <f t="shared" si="52"/>
        <v>0</v>
      </c>
      <c r="T182" s="164">
        <f t="shared" si="53"/>
        <v>0</v>
      </c>
      <c r="U182" s="67" t="e">
        <f t="shared" si="54"/>
        <v>#NUM!</v>
      </c>
      <c r="V182" s="147" t="e">
        <f t="shared" si="55"/>
        <v>#NUM!</v>
      </c>
      <c r="W182" s="164" t="e">
        <f t="shared" si="56"/>
        <v>#NUM!</v>
      </c>
      <c r="X182" s="164" t="e">
        <f t="shared" si="57"/>
        <v>#NUM!</v>
      </c>
      <c r="Y182" s="164" t="e">
        <f t="shared" si="58"/>
        <v>#NUM!</v>
      </c>
    </row>
    <row r="183" spans="1:25" x14ac:dyDescent="0.2">
      <c r="A183" s="161"/>
      <c r="B183" s="7">
        <f t="shared" si="62"/>
        <v>0</v>
      </c>
      <c r="C183" s="7" t="e">
        <f t="shared" si="44"/>
        <v>#NUM!</v>
      </c>
      <c r="D183" s="162" t="e">
        <f t="shared" si="63"/>
        <v>#NUM!</v>
      </c>
      <c r="E183" s="163">
        <f t="shared" si="59"/>
        <v>99.999999999999858</v>
      </c>
      <c r="F183" s="161">
        <f t="shared" si="45"/>
        <v>0</v>
      </c>
      <c r="G183" s="161"/>
      <c r="H183" s="167">
        <f t="shared" si="46"/>
        <v>0</v>
      </c>
      <c r="I183" s="161" t="e">
        <f t="shared" si="43"/>
        <v>#NUM!</v>
      </c>
      <c r="J183" s="164" t="e">
        <f t="shared" si="47"/>
        <v>#NUM!</v>
      </c>
      <c r="K183" s="164" t="e">
        <f t="shared" si="48"/>
        <v>#NUM!</v>
      </c>
      <c r="L183" s="164" t="e">
        <f t="shared" si="49"/>
        <v>#NUM!</v>
      </c>
      <c r="M183" s="185" t="e">
        <f t="shared" si="60"/>
        <v>#NUM!</v>
      </c>
      <c r="N183" s="161">
        <v>0</v>
      </c>
      <c r="O183" s="165">
        <f t="shared" si="61"/>
        <v>0</v>
      </c>
      <c r="Q183" s="161">
        <f t="shared" si="50"/>
        <v>0</v>
      </c>
      <c r="R183" s="164">
        <f t="shared" si="51"/>
        <v>0</v>
      </c>
      <c r="S183" s="164">
        <f t="shared" si="52"/>
        <v>0</v>
      </c>
      <c r="T183" s="164">
        <f t="shared" si="53"/>
        <v>0</v>
      </c>
      <c r="U183" s="67" t="e">
        <f t="shared" si="54"/>
        <v>#NUM!</v>
      </c>
      <c r="V183" s="147" t="e">
        <f t="shared" si="55"/>
        <v>#NUM!</v>
      </c>
      <c r="W183" s="164" t="e">
        <f t="shared" si="56"/>
        <v>#NUM!</v>
      </c>
      <c r="X183" s="164" t="e">
        <f t="shared" si="57"/>
        <v>#NUM!</v>
      </c>
      <c r="Y183" s="164" t="e">
        <f t="shared" si="58"/>
        <v>#NUM!</v>
      </c>
    </row>
    <row r="184" spans="1:25" x14ac:dyDescent="0.2">
      <c r="A184" s="161"/>
      <c r="B184" s="7">
        <f t="shared" si="62"/>
        <v>0</v>
      </c>
      <c r="C184" s="7" t="e">
        <f t="shared" si="44"/>
        <v>#NUM!</v>
      </c>
      <c r="D184" s="162" t="e">
        <f t="shared" si="63"/>
        <v>#NUM!</v>
      </c>
      <c r="E184" s="163">
        <f t="shared" si="59"/>
        <v>99.999999999999858</v>
      </c>
      <c r="F184" s="161">
        <f t="shared" si="45"/>
        <v>0</v>
      </c>
      <c r="G184" s="161"/>
      <c r="H184" s="167">
        <f t="shared" si="46"/>
        <v>0</v>
      </c>
      <c r="I184" s="161" t="e">
        <f t="shared" si="43"/>
        <v>#NUM!</v>
      </c>
      <c r="J184" s="164" t="e">
        <f t="shared" si="47"/>
        <v>#NUM!</v>
      </c>
      <c r="K184" s="164" t="e">
        <f t="shared" si="48"/>
        <v>#NUM!</v>
      </c>
      <c r="L184" s="164" t="e">
        <f t="shared" si="49"/>
        <v>#NUM!</v>
      </c>
      <c r="M184" s="185" t="e">
        <f t="shared" si="60"/>
        <v>#NUM!</v>
      </c>
      <c r="N184" s="161">
        <v>0</v>
      </c>
      <c r="O184" s="165">
        <f t="shared" si="61"/>
        <v>0</v>
      </c>
      <c r="Q184" s="161">
        <f t="shared" si="50"/>
        <v>0</v>
      </c>
      <c r="R184" s="164">
        <f t="shared" si="51"/>
        <v>0</v>
      </c>
      <c r="S184" s="164">
        <f t="shared" si="52"/>
        <v>0</v>
      </c>
      <c r="T184" s="164">
        <f t="shared" si="53"/>
        <v>0</v>
      </c>
      <c r="U184" s="67" t="e">
        <f t="shared" si="54"/>
        <v>#NUM!</v>
      </c>
      <c r="V184" s="147" t="e">
        <f t="shared" si="55"/>
        <v>#NUM!</v>
      </c>
      <c r="W184" s="164" t="e">
        <f t="shared" si="56"/>
        <v>#NUM!</v>
      </c>
      <c r="X184" s="164" t="e">
        <f t="shared" si="57"/>
        <v>#NUM!</v>
      </c>
      <c r="Y184" s="164" t="e">
        <f t="shared" si="58"/>
        <v>#NUM!</v>
      </c>
    </row>
    <row r="185" spans="1:25" x14ac:dyDescent="0.2">
      <c r="A185" s="161"/>
      <c r="B185" s="7">
        <f t="shared" si="62"/>
        <v>0</v>
      </c>
      <c r="C185" s="7" t="e">
        <f t="shared" si="44"/>
        <v>#NUM!</v>
      </c>
      <c r="D185" s="162" t="e">
        <f t="shared" si="63"/>
        <v>#NUM!</v>
      </c>
      <c r="E185" s="163">
        <f t="shared" si="59"/>
        <v>99.999999999999858</v>
      </c>
      <c r="F185" s="161">
        <f t="shared" si="45"/>
        <v>0</v>
      </c>
      <c r="G185" s="161"/>
      <c r="H185" s="167">
        <f t="shared" si="46"/>
        <v>0</v>
      </c>
      <c r="I185" s="161" t="e">
        <f t="shared" si="43"/>
        <v>#NUM!</v>
      </c>
      <c r="J185" s="164" t="e">
        <f t="shared" si="47"/>
        <v>#NUM!</v>
      </c>
      <c r="K185" s="164" t="e">
        <f t="shared" si="48"/>
        <v>#NUM!</v>
      </c>
      <c r="L185" s="164" t="e">
        <f t="shared" si="49"/>
        <v>#NUM!</v>
      </c>
      <c r="M185" s="185" t="e">
        <f t="shared" si="60"/>
        <v>#NUM!</v>
      </c>
      <c r="N185" s="161">
        <v>0</v>
      </c>
      <c r="O185" s="165">
        <f t="shared" si="61"/>
        <v>0</v>
      </c>
      <c r="Q185" s="161">
        <f t="shared" si="50"/>
        <v>0</v>
      </c>
      <c r="R185" s="164">
        <f t="shared" si="51"/>
        <v>0</v>
      </c>
      <c r="S185" s="164">
        <f t="shared" si="52"/>
        <v>0</v>
      </c>
      <c r="T185" s="164">
        <f t="shared" si="53"/>
        <v>0</v>
      </c>
      <c r="U185" s="67" t="e">
        <f t="shared" si="54"/>
        <v>#NUM!</v>
      </c>
      <c r="V185" s="147" t="e">
        <f t="shared" si="55"/>
        <v>#NUM!</v>
      </c>
      <c r="W185" s="164" t="e">
        <f t="shared" si="56"/>
        <v>#NUM!</v>
      </c>
      <c r="X185" s="164" t="e">
        <f t="shared" si="57"/>
        <v>#NUM!</v>
      </c>
      <c r="Y185" s="164" t="e">
        <f t="shared" si="58"/>
        <v>#NUM!</v>
      </c>
    </row>
    <row r="186" spans="1:25" x14ac:dyDescent="0.2">
      <c r="A186" s="161"/>
      <c r="B186" s="7">
        <f t="shared" si="62"/>
        <v>0</v>
      </c>
      <c r="C186" s="7" t="e">
        <f t="shared" si="44"/>
        <v>#NUM!</v>
      </c>
      <c r="D186" s="162" t="e">
        <f t="shared" si="63"/>
        <v>#NUM!</v>
      </c>
      <c r="E186" s="163">
        <f t="shared" si="59"/>
        <v>99.999999999999858</v>
      </c>
      <c r="F186" s="161">
        <f t="shared" si="45"/>
        <v>0</v>
      </c>
      <c r="G186" s="161"/>
      <c r="H186" s="167">
        <f t="shared" si="46"/>
        <v>0</v>
      </c>
      <c r="I186" s="161" t="e">
        <f t="shared" si="43"/>
        <v>#NUM!</v>
      </c>
      <c r="J186" s="164" t="e">
        <f t="shared" si="47"/>
        <v>#NUM!</v>
      </c>
      <c r="K186" s="164" t="e">
        <f t="shared" si="48"/>
        <v>#NUM!</v>
      </c>
      <c r="L186" s="164" t="e">
        <f t="shared" si="49"/>
        <v>#NUM!</v>
      </c>
      <c r="M186" s="185" t="e">
        <f t="shared" si="60"/>
        <v>#NUM!</v>
      </c>
      <c r="N186" s="161">
        <v>0</v>
      </c>
      <c r="O186" s="165">
        <f t="shared" si="61"/>
        <v>0</v>
      </c>
      <c r="Q186" s="161">
        <f t="shared" si="50"/>
        <v>0</v>
      </c>
      <c r="R186" s="164">
        <f t="shared" si="51"/>
        <v>0</v>
      </c>
      <c r="S186" s="164">
        <f t="shared" si="52"/>
        <v>0</v>
      </c>
      <c r="T186" s="164">
        <f t="shared" si="53"/>
        <v>0</v>
      </c>
      <c r="U186" s="67" t="e">
        <f t="shared" si="54"/>
        <v>#NUM!</v>
      </c>
      <c r="V186" s="147" t="e">
        <f t="shared" si="55"/>
        <v>#NUM!</v>
      </c>
      <c r="W186" s="164" t="e">
        <f t="shared" si="56"/>
        <v>#NUM!</v>
      </c>
      <c r="X186" s="164" t="e">
        <f t="shared" si="57"/>
        <v>#NUM!</v>
      </c>
      <c r="Y186" s="164" t="e">
        <f t="shared" si="58"/>
        <v>#NUM!</v>
      </c>
    </row>
    <row r="187" spans="1:25" x14ac:dyDescent="0.2">
      <c r="A187" s="161"/>
      <c r="B187" s="7">
        <f t="shared" si="62"/>
        <v>0</v>
      </c>
      <c r="C187" s="7" t="e">
        <f t="shared" si="44"/>
        <v>#NUM!</v>
      </c>
      <c r="D187" s="162" t="e">
        <f t="shared" si="63"/>
        <v>#NUM!</v>
      </c>
      <c r="E187" s="163">
        <f t="shared" si="59"/>
        <v>99.999999999999858</v>
      </c>
      <c r="F187" s="161">
        <f t="shared" si="45"/>
        <v>0</v>
      </c>
      <c r="G187" s="161"/>
      <c r="H187" s="167">
        <f t="shared" si="46"/>
        <v>0</v>
      </c>
      <c r="I187" s="161" t="e">
        <f t="shared" si="43"/>
        <v>#NUM!</v>
      </c>
      <c r="J187" s="164" t="e">
        <f t="shared" si="47"/>
        <v>#NUM!</v>
      </c>
      <c r="K187" s="164" t="e">
        <f t="shared" si="48"/>
        <v>#NUM!</v>
      </c>
      <c r="L187" s="164" t="e">
        <f t="shared" si="49"/>
        <v>#NUM!</v>
      </c>
      <c r="M187" s="185" t="e">
        <f t="shared" si="60"/>
        <v>#NUM!</v>
      </c>
      <c r="N187" s="161">
        <v>0</v>
      </c>
      <c r="O187" s="165">
        <f t="shared" si="61"/>
        <v>0</v>
      </c>
      <c r="Q187" s="161">
        <f t="shared" si="50"/>
        <v>0</v>
      </c>
      <c r="R187" s="164">
        <f t="shared" si="51"/>
        <v>0</v>
      </c>
      <c r="S187" s="164">
        <f t="shared" si="52"/>
        <v>0</v>
      </c>
      <c r="T187" s="164">
        <f t="shared" si="53"/>
        <v>0</v>
      </c>
      <c r="U187" s="67" t="e">
        <f t="shared" si="54"/>
        <v>#NUM!</v>
      </c>
      <c r="V187" s="147" t="e">
        <f t="shared" si="55"/>
        <v>#NUM!</v>
      </c>
      <c r="W187" s="164" t="e">
        <f t="shared" si="56"/>
        <v>#NUM!</v>
      </c>
      <c r="X187" s="164" t="e">
        <f t="shared" si="57"/>
        <v>#NUM!</v>
      </c>
      <c r="Y187" s="164" t="e">
        <f t="shared" si="58"/>
        <v>#NUM!</v>
      </c>
    </row>
    <row r="188" spans="1:25" x14ac:dyDescent="0.2">
      <c r="A188" s="161"/>
      <c r="B188" s="7">
        <f t="shared" si="62"/>
        <v>0</v>
      </c>
      <c r="C188" s="7" t="e">
        <f t="shared" si="44"/>
        <v>#NUM!</v>
      </c>
      <c r="D188" s="162" t="e">
        <f t="shared" si="63"/>
        <v>#NUM!</v>
      </c>
      <c r="E188" s="163">
        <f t="shared" si="59"/>
        <v>99.999999999999858</v>
      </c>
      <c r="F188" s="161">
        <f t="shared" si="45"/>
        <v>0</v>
      </c>
      <c r="G188" s="161"/>
      <c r="H188" s="167">
        <f t="shared" si="46"/>
        <v>0</v>
      </c>
      <c r="I188" s="161" t="e">
        <f t="shared" si="43"/>
        <v>#NUM!</v>
      </c>
      <c r="J188" s="164" t="e">
        <f t="shared" si="47"/>
        <v>#NUM!</v>
      </c>
      <c r="K188" s="164" t="e">
        <f t="shared" si="48"/>
        <v>#NUM!</v>
      </c>
      <c r="L188" s="164" t="e">
        <f t="shared" si="49"/>
        <v>#NUM!</v>
      </c>
      <c r="M188" s="185" t="e">
        <f t="shared" si="60"/>
        <v>#NUM!</v>
      </c>
      <c r="N188" s="161">
        <v>0</v>
      </c>
      <c r="O188" s="165">
        <f t="shared" si="61"/>
        <v>0</v>
      </c>
      <c r="Q188" s="161">
        <f t="shared" si="50"/>
        <v>0</v>
      </c>
      <c r="R188" s="164">
        <f t="shared" si="51"/>
        <v>0</v>
      </c>
      <c r="S188" s="164">
        <f t="shared" si="52"/>
        <v>0</v>
      </c>
      <c r="T188" s="164">
        <f t="shared" si="53"/>
        <v>0</v>
      </c>
      <c r="U188" s="67" t="e">
        <f t="shared" si="54"/>
        <v>#NUM!</v>
      </c>
      <c r="V188" s="147" t="e">
        <f t="shared" si="55"/>
        <v>#NUM!</v>
      </c>
      <c r="W188" s="164" t="e">
        <f t="shared" si="56"/>
        <v>#NUM!</v>
      </c>
      <c r="X188" s="164" t="e">
        <f t="shared" si="57"/>
        <v>#NUM!</v>
      </c>
      <c r="Y188" s="164" t="e">
        <f t="shared" si="58"/>
        <v>#NUM!</v>
      </c>
    </row>
    <row r="189" spans="1:25" x14ac:dyDescent="0.2">
      <c r="A189" s="161"/>
      <c r="B189" s="7">
        <f t="shared" si="62"/>
        <v>0</v>
      </c>
      <c r="C189" s="7" t="e">
        <f t="shared" si="44"/>
        <v>#NUM!</v>
      </c>
      <c r="D189" s="162" t="e">
        <f t="shared" si="63"/>
        <v>#NUM!</v>
      </c>
      <c r="E189" s="163">
        <f t="shared" si="59"/>
        <v>99.999999999999858</v>
      </c>
      <c r="F189" s="161">
        <f t="shared" si="45"/>
        <v>0</v>
      </c>
      <c r="G189" s="161"/>
      <c r="H189" s="167">
        <f t="shared" si="46"/>
        <v>0</v>
      </c>
      <c r="I189" s="161" t="e">
        <f t="shared" si="43"/>
        <v>#NUM!</v>
      </c>
      <c r="J189" s="164" t="e">
        <f t="shared" si="47"/>
        <v>#NUM!</v>
      </c>
      <c r="K189" s="164" t="e">
        <f t="shared" si="48"/>
        <v>#NUM!</v>
      </c>
      <c r="L189" s="164" t="e">
        <f t="shared" si="49"/>
        <v>#NUM!</v>
      </c>
      <c r="M189" s="185" t="e">
        <f t="shared" si="60"/>
        <v>#NUM!</v>
      </c>
      <c r="N189" s="161">
        <v>0</v>
      </c>
      <c r="O189" s="165">
        <f t="shared" si="61"/>
        <v>0</v>
      </c>
      <c r="Q189" s="161">
        <f t="shared" si="50"/>
        <v>0</v>
      </c>
      <c r="R189" s="164">
        <f t="shared" si="51"/>
        <v>0</v>
      </c>
      <c r="S189" s="164">
        <f t="shared" si="52"/>
        <v>0</v>
      </c>
      <c r="T189" s="164">
        <f t="shared" si="53"/>
        <v>0</v>
      </c>
      <c r="U189" s="67" t="e">
        <f t="shared" si="54"/>
        <v>#NUM!</v>
      </c>
      <c r="V189" s="147" t="e">
        <f t="shared" si="55"/>
        <v>#NUM!</v>
      </c>
      <c r="W189" s="164" t="e">
        <f t="shared" si="56"/>
        <v>#NUM!</v>
      </c>
      <c r="X189" s="164" t="e">
        <f t="shared" si="57"/>
        <v>#NUM!</v>
      </c>
      <c r="Y189" s="164" t="e">
        <f t="shared" si="58"/>
        <v>#NUM!</v>
      </c>
    </row>
    <row r="190" spans="1:25" x14ac:dyDescent="0.2">
      <c r="A190" s="161"/>
      <c r="B190" s="7">
        <f t="shared" si="62"/>
        <v>0</v>
      </c>
      <c r="C190" s="7" t="e">
        <f t="shared" si="44"/>
        <v>#NUM!</v>
      </c>
      <c r="D190" s="162" t="e">
        <f t="shared" si="63"/>
        <v>#NUM!</v>
      </c>
      <c r="E190" s="163">
        <f t="shared" si="59"/>
        <v>99.999999999999858</v>
      </c>
      <c r="F190" s="161">
        <f t="shared" si="45"/>
        <v>0</v>
      </c>
      <c r="G190" s="161"/>
      <c r="H190" s="167">
        <f t="shared" si="46"/>
        <v>0</v>
      </c>
      <c r="I190" s="161" t="e">
        <f t="shared" si="43"/>
        <v>#NUM!</v>
      </c>
      <c r="J190" s="164" t="e">
        <f t="shared" si="47"/>
        <v>#NUM!</v>
      </c>
      <c r="K190" s="164" t="e">
        <f t="shared" si="48"/>
        <v>#NUM!</v>
      </c>
      <c r="L190" s="164" t="e">
        <f t="shared" si="49"/>
        <v>#NUM!</v>
      </c>
      <c r="M190" s="185" t="e">
        <f t="shared" si="60"/>
        <v>#NUM!</v>
      </c>
      <c r="N190" s="161">
        <v>0</v>
      </c>
      <c r="O190" s="165">
        <f t="shared" si="61"/>
        <v>0</v>
      </c>
      <c r="Q190" s="161">
        <f t="shared" si="50"/>
        <v>0</v>
      </c>
      <c r="R190" s="164">
        <f t="shared" si="51"/>
        <v>0</v>
      </c>
      <c r="S190" s="164">
        <f t="shared" si="52"/>
        <v>0</v>
      </c>
      <c r="T190" s="164">
        <f t="shared" si="53"/>
        <v>0</v>
      </c>
      <c r="U190" s="67" t="e">
        <f t="shared" si="54"/>
        <v>#NUM!</v>
      </c>
      <c r="V190" s="147" t="e">
        <f t="shared" si="55"/>
        <v>#NUM!</v>
      </c>
      <c r="W190" s="164" t="e">
        <f t="shared" si="56"/>
        <v>#NUM!</v>
      </c>
      <c r="X190" s="164" t="e">
        <f t="shared" si="57"/>
        <v>#NUM!</v>
      </c>
      <c r="Y190" s="164" t="e">
        <f t="shared" si="58"/>
        <v>#NUM!</v>
      </c>
    </row>
    <row r="191" spans="1:25" x14ac:dyDescent="0.2">
      <c r="A191" s="161"/>
      <c r="B191" s="7">
        <f t="shared" si="62"/>
        <v>0</v>
      </c>
      <c r="C191" s="7" t="e">
        <f t="shared" si="44"/>
        <v>#NUM!</v>
      </c>
      <c r="D191" s="162" t="e">
        <f t="shared" si="63"/>
        <v>#NUM!</v>
      </c>
      <c r="E191" s="163">
        <f t="shared" si="59"/>
        <v>99.999999999999858</v>
      </c>
      <c r="F191" s="161">
        <f t="shared" si="45"/>
        <v>0</v>
      </c>
      <c r="G191" s="161"/>
      <c r="H191" s="167">
        <f t="shared" si="46"/>
        <v>0</v>
      </c>
      <c r="I191" s="161" t="e">
        <f t="shared" si="43"/>
        <v>#NUM!</v>
      </c>
      <c r="J191" s="164" t="e">
        <f t="shared" si="47"/>
        <v>#NUM!</v>
      </c>
      <c r="K191" s="164" t="e">
        <f t="shared" si="48"/>
        <v>#NUM!</v>
      </c>
      <c r="L191" s="164" t="e">
        <f t="shared" si="49"/>
        <v>#NUM!</v>
      </c>
      <c r="M191" s="185" t="e">
        <f t="shared" si="60"/>
        <v>#NUM!</v>
      </c>
      <c r="N191" s="161">
        <v>0</v>
      </c>
      <c r="O191" s="165">
        <f t="shared" si="61"/>
        <v>0</v>
      </c>
      <c r="Q191" s="161">
        <f t="shared" si="50"/>
        <v>0</v>
      </c>
      <c r="R191" s="164">
        <f t="shared" si="51"/>
        <v>0</v>
      </c>
      <c r="S191" s="164">
        <f t="shared" si="52"/>
        <v>0</v>
      </c>
      <c r="T191" s="164">
        <f t="shared" si="53"/>
        <v>0</v>
      </c>
      <c r="U191" s="67" t="e">
        <f t="shared" si="54"/>
        <v>#NUM!</v>
      </c>
      <c r="V191" s="147" t="e">
        <f t="shared" si="55"/>
        <v>#NUM!</v>
      </c>
      <c r="W191" s="164" t="e">
        <f t="shared" si="56"/>
        <v>#NUM!</v>
      </c>
      <c r="X191" s="164" t="e">
        <f t="shared" si="57"/>
        <v>#NUM!</v>
      </c>
      <c r="Y191" s="164" t="e">
        <f t="shared" si="58"/>
        <v>#NUM!</v>
      </c>
    </row>
    <row r="192" spans="1:25" x14ac:dyDescent="0.2">
      <c r="A192" s="161"/>
      <c r="B192" s="7">
        <f t="shared" si="62"/>
        <v>0</v>
      </c>
      <c r="C192" s="7" t="e">
        <f t="shared" si="44"/>
        <v>#NUM!</v>
      </c>
      <c r="D192" s="162" t="e">
        <f t="shared" si="63"/>
        <v>#NUM!</v>
      </c>
      <c r="E192" s="163">
        <f t="shared" si="59"/>
        <v>99.999999999999858</v>
      </c>
      <c r="F192" s="161">
        <f t="shared" si="45"/>
        <v>0</v>
      </c>
      <c r="G192" s="161"/>
      <c r="H192" s="167">
        <f t="shared" si="46"/>
        <v>0</v>
      </c>
      <c r="I192" s="161" t="e">
        <f t="shared" si="43"/>
        <v>#NUM!</v>
      </c>
      <c r="J192" s="164" t="e">
        <f t="shared" si="47"/>
        <v>#NUM!</v>
      </c>
      <c r="K192" s="164" t="e">
        <f t="shared" si="48"/>
        <v>#NUM!</v>
      </c>
      <c r="L192" s="164" t="e">
        <f t="shared" si="49"/>
        <v>#NUM!</v>
      </c>
      <c r="M192" s="185" t="e">
        <f t="shared" si="60"/>
        <v>#NUM!</v>
      </c>
      <c r="N192" s="161">
        <v>0</v>
      </c>
      <c r="O192" s="165">
        <f t="shared" si="61"/>
        <v>0</v>
      </c>
      <c r="Q192" s="161">
        <f t="shared" si="50"/>
        <v>0</v>
      </c>
      <c r="R192" s="164">
        <f t="shared" si="51"/>
        <v>0</v>
      </c>
      <c r="S192" s="164">
        <f t="shared" si="52"/>
        <v>0</v>
      </c>
      <c r="T192" s="164">
        <f t="shared" si="53"/>
        <v>0</v>
      </c>
      <c r="U192" s="67" t="e">
        <f t="shared" si="54"/>
        <v>#NUM!</v>
      </c>
      <c r="V192" s="147" t="e">
        <f t="shared" si="55"/>
        <v>#NUM!</v>
      </c>
      <c r="W192" s="164" t="e">
        <f t="shared" si="56"/>
        <v>#NUM!</v>
      </c>
      <c r="X192" s="164" t="e">
        <f t="shared" si="57"/>
        <v>#NUM!</v>
      </c>
      <c r="Y192" s="164" t="e">
        <f t="shared" si="58"/>
        <v>#NUM!</v>
      </c>
    </row>
    <row r="193" spans="1:25" x14ac:dyDescent="0.2">
      <c r="A193" s="161"/>
      <c r="B193" s="7">
        <f t="shared" si="62"/>
        <v>0</v>
      </c>
      <c r="C193" s="7" t="e">
        <f t="shared" si="44"/>
        <v>#NUM!</v>
      </c>
      <c r="D193" s="162" t="e">
        <f t="shared" si="63"/>
        <v>#NUM!</v>
      </c>
      <c r="E193" s="163">
        <f t="shared" si="59"/>
        <v>99.999999999999858</v>
      </c>
      <c r="F193" s="161">
        <f t="shared" si="45"/>
        <v>0</v>
      </c>
      <c r="G193" s="161"/>
      <c r="H193" s="167">
        <f t="shared" si="46"/>
        <v>0</v>
      </c>
      <c r="I193" s="161" t="e">
        <f t="shared" si="43"/>
        <v>#NUM!</v>
      </c>
      <c r="J193" s="164" t="e">
        <f t="shared" si="47"/>
        <v>#NUM!</v>
      </c>
      <c r="K193" s="164" t="e">
        <f t="shared" si="48"/>
        <v>#NUM!</v>
      </c>
      <c r="L193" s="164" t="e">
        <f t="shared" si="49"/>
        <v>#NUM!</v>
      </c>
      <c r="M193" s="185" t="e">
        <f t="shared" si="60"/>
        <v>#NUM!</v>
      </c>
      <c r="N193" s="161">
        <v>0</v>
      </c>
      <c r="O193" s="165">
        <f t="shared" si="61"/>
        <v>0</v>
      </c>
      <c r="Q193" s="161">
        <f t="shared" si="50"/>
        <v>0</v>
      </c>
      <c r="R193" s="164">
        <f t="shared" si="51"/>
        <v>0</v>
      </c>
      <c r="S193" s="164">
        <f t="shared" si="52"/>
        <v>0</v>
      </c>
      <c r="T193" s="164">
        <f t="shared" si="53"/>
        <v>0</v>
      </c>
      <c r="U193" s="67" t="e">
        <f t="shared" si="54"/>
        <v>#NUM!</v>
      </c>
      <c r="V193" s="147" t="e">
        <f t="shared" si="55"/>
        <v>#NUM!</v>
      </c>
      <c r="W193" s="164" t="e">
        <f t="shared" si="56"/>
        <v>#NUM!</v>
      </c>
      <c r="X193" s="164" t="e">
        <f t="shared" si="57"/>
        <v>#NUM!</v>
      </c>
      <c r="Y193" s="164" t="e">
        <f t="shared" si="58"/>
        <v>#NUM!</v>
      </c>
    </row>
    <row r="194" spans="1:25" x14ac:dyDescent="0.2">
      <c r="A194" s="161"/>
      <c r="B194" s="7">
        <f t="shared" si="62"/>
        <v>0</v>
      </c>
      <c r="C194" s="7" t="e">
        <f t="shared" si="44"/>
        <v>#NUM!</v>
      </c>
      <c r="D194" s="162" t="e">
        <f t="shared" si="63"/>
        <v>#NUM!</v>
      </c>
      <c r="E194" s="163">
        <f t="shared" si="59"/>
        <v>99.999999999999858</v>
      </c>
      <c r="F194" s="161">
        <f t="shared" si="45"/>
        <v>0</v>
      </c>
      <c r="G194" s="161"/>
      <c r="H194" s="167">
        <f t="shared" si="46"/>
        <v>0</v>
      </c>
      <c r="I194" s="161" t="e">
        <f t="shared" si="43"/>
        <v>#NUM!</v>
      </c>
      <c r="J194" s="164" t="e">
        <f t="shared" si="47"/>
        <v>#NUM!</v>
      </c>
      <c r="K194" s="164" t="e">
        <f t="shared" si="48"/>
        <v>#NUM!</v>
      </c>
      <c r="L194" s="164" t="e">
        <f t="shared" si="49"/>
        <v>#NUM!</v>
      </c>
      <c r="M194" s="185" t="e">
        <f t="shared" si="60"/>
        <v>#NUM!</v>
      </c>
      <c r="N194" s="161">
        <v>0</v>
      </c>
      <c r="O194" s="165">
        <f t="shared" si="61"/>
        <v>0</v>
      </c>
      <c r="Q194" s="161">
        <f t="shared" si="50"/>
        <v>0</v>
      </c>
      <c r="R194" s="164">
        <f t="shared" si="51"/>
        <v>0</v>
      </c>
      <c r="S194" s="164">
        <f t="shared" si="52"/>
        <v>0</v>
      </c>
      <c r="T194" s="164">
        <f t="shared" si="53"/>
        <v>0</v>
      </c>
      <c r="U194" s="67" t="e">
        <f t="shared" si="54"/>
        <v>#NUM!</v>
      </c>
      <c r="V194" s="147" t="e">
        <f t="shared" si="55"/>
        <v>#NUM!</v>
      </c>
      <c r="W194" s="164" t="e">
        <f t="shared" si="56"/>
        <v>#NUM!</v>
      </c>
      <c r="X194" s="164" t="e">
        <f t="shared" si="57"/>
        <v>#NUM!</v>
      </c>
      <c r="Y194" s="164" t="e">
        <f t="shared" si="58"/>
        <v>#NUM!</v>
      </c>
    </row>
    <row r="195" spans="1:25" x14ac:dyDescent="0.2">
      <c r="A195" s="161"/>
      <c r="B195" s="7">
        <f t="shared" si="62"/>
        <v>0</v>
      </c>
      <c r="C195" s="7" t="e">
        <f t="shared" si="44"/>
        <v>#NUM!</v>
      </c>
      <c r="D195" s="162" t="e">
        <f t="shared" si="63"/>
        <v>#NUM!</v>
      </c>
      <c r="E195" s="163">
        <f t="shared" si="59"/>
        <v>99.999999999999858</v>
      </c>
      <c r="F195" s="161">
        <f t="shared" si="45"/>
        <v>0</v>
      </c>
      <c r="G195" s="161"/>
      <c r="H195" s="167">
        <f t="shared" si="46"/>
        <v>0</v>
      </c>
      <c r="I195" s="161" t="e">
        <f t="shared" si="43"/>
        <v>#NUM!</v>
      </c>
      <c r="J195" s="164" t="e">
        <f t="shared" si="47"/>
        <v>#NUM!</v>
      </c>
      <c r="K195" s="164" t="e">
        <f t="shared" si="48"/>
        <v>#NUM!</v>
      </c>
      <c r="L195" s="164" t="e">
        <f t="shared" si="49"/>
        <v>#NUM!</v>
      </c>
      <c r="M195" s="185" t="e">
        <f t="shared" si="60"/>
        <v>#NUM!</v>
      </c>
      <c r="N195" s="161">
        <v>0</v>
      </c>
      <c r="O195" s="165">
        <f t="shared" si="61"/>
        <v>0</v>
      </c>
      <c r="Q195" s="161">
        <f t="shared" si="50"/>
        <v>0</v>
      </c>
      <c r="R195" s="164">
        <f t="shared" si="51"/>
        <v>0</v>
      </c>
      <c r="S195" s="164">
        <f t="shared" si="52"/>
        <v>0</v>
      </c>
      <c r="T195" s="164">
        <f t="shared" si="53"/>
        <v>0</v>
      </c>
      <c r="U195" s="67" t="e">
        <f t="shared" si="54"/>
        <v>#NUM!</v>
      </c>
      <c r="V195" s="147" t="e">
        <f t="shared" si="55"/>
        <v>#NUM!</v>
      </c>
      <c r="W195" s="164" t="e">
        <f t="shared" si="56"/>
        <v>#NUM!</v>
      </c>
      <c r="X195" s="164" t="e">
        <f t="shared" si="57"/>
        <v>#NUM!</v>
      </c>
      <c r="Y195" s="164" t="e">
        <f t="shared" si="58"/>
        <v>#NUM!</v>
      </c>
    </row>
    <row r="196" spans="1:25" x14ac:dyDescent="0.2">
      <c r="A196" s="161"/>
      <c r="B196" s="7">
        <f t="shared" si="62"/>
        <v>0</v>
      </c>
      <c r="C196" s="7" t="e">
        <f t="shared" si="44"/>
        <v>#NUM!</v>
      </c>
      <c r="D196" s="162" t="e">
        <f t="shared" si="63"/>
        <v>#NUM!</v>
      </c>
      <c r="E196" s="163">
        <f t="shared" si="59"/>
        <v>99.999999999999858</v>
      </c>
      <c r="F196" s="161">
        <f t="shared" si="45"/>
        <v>0</v>
      </c>
      <c r="G196" s="161"/>
      <c r="H196" s="167">
        <f t="shared" si="46"/>
        <v>0</v>
      </c>
      <c r="I196" s="161" t="e">
        <f t="shared" si="43"/>
        <v>#NUM!</v>
      </c>
      <c r="J196" s="164" t="e">
        <f t="shared" si="47"/>
        <v>#NUM!</v>
      </c>
      <c r="K196" s="164" t="e">
        <f t="shared" si="48"/>
        <v>#NUM!</v>
      </c>
      <c r="L196" s="164" t="e">
        <f t="shared" si="49"/>
        <v>#NUM!</v>
      </c>
      <c r="M196" s="185" t="e">
        <f t="shared" si="60"/>
        <v>#NUM!</v>
      </c>
      <c r="N196" s="161">
        <v>0</v>
      </c>
      <c r="O196" s="165">
        <f t="shared" si="61"/>
        <v>0</v>
      </c>
      <c r="Q196" s="161">
        <f t="shared" si="50"/>
        <v>0</v>
      </c>
      <c r="R196" s="164">
        <f t="shared" si="51"/>
        <v>0</v>
      </c>
      <c r="S196" s="164">
        <f t="shared" si="52"/>
        <v>0</v>
      </c>
      <c r="T196" s="164">
        <f t="shared" si="53"/>
        <v>0</v>
      </c>
      <c r="U196" s="67" t="e">
        <f t="shared" si="54"/>
        <v>#NUM!</v>
      </c>
      <c r="V196" s="147" t="e">
        <f t="shared" si="55"/>
        <v>#NUM!</v>
      </c>
      <c r="W196" s="164" t="e">
        <f t="shared" si="56"/>
        <v>#NUM!</v>
      </c>
      <c r="X196" s="164" t="e">
        <f t="shared" si="57"/>
        <v>#NUM!</v>
      </c>
      <c r="Y196" s="164" t="e">
        <f t="shared" si="58"/>
        <v>#NUM!</v>
      </c>
    </row>
    <row r="197" spans="1:25" x14ac:dyDescent="0.2">
      <c r="A197" s="161"/>
      <c r="B197" s="7">
        <f t="shared" si="62"/>
        <v>0</v>
      </c>
      <c r="C197" s="7" t="e">
        <f t="shared" si="44"/>
        <v>#NUM!</v>
      </c>
      <c r="D197" s="162" t="e">
        <f t="shared" si="63"/>
        <v>#NUM!</v>
      </c>
      <c r="E197" s="163">
        <f t="shared" si="59"/>
        <v>99.999999999999858</v>
      </c>
      <c r="F197" s="161">
        <f t="shared" si="45"/>
        <v>0</v>
      </c>
      <c r="G197" s="161"/>
      <c r="H197" s="167">
        <f t="shared" si="46"/>
        <v>0</v>
      </c>
      <c r="I197" s="161" t="e">
        <f t="shared" si="43"/>
        <v>#NUM!</v>
      </c>
      <c r="J197" s="164" t="e">
        <f t="shared" si="47"/>
        <v>#NUM!</v>
      </c>
      <c r="K197" s="164" t="e">
        <f t="shared" si="48"/>
        <v>#NUM!</v>
      </c>
      <c r="L197" s="164" t="e">
        <f t="shared" si="49"/>
        <v>#NUM!</v>
      </c>
      <c r="M197" s="185" t="e">
        <f t="shared" si="60"/>
        <v>#NUM!</v>
      </c>
      <c r="N197" s="161">
        <v>0</v>
      </c>
      <c r="O197" s="165">
        <f t="shared" si="61"/>
        <v>0</v>
      </c>
      <c r="Q197" s="161">
        <f t="shared" si="50"/>
        <v>0</v>
      </c>
      <c r="R197" s="164">
        <f t="shared" si="51"/>
        <v>0</v>
      </c>
      <c r="S197" s="164">
        <f t="shared" si="52"/>
        <v>0</v>
      </c>
      <c r="T197" s="164">
        <f t="shared" si="53"/>
        <v>0</v>
      </c>
      <c r="U197" s="67" t="e">
        <f t="shared" si="54"/>
        <v>#NUM!</v>
      </c>
      <c r="V197" s="147" t="e">
        <f t="shared" si="55"/>
        <v>#NUM!</v>
      </c>
      <c r="W197" s="164" t="e">
        <f t="shared" si="56"/>
        <v>#NUM!</v>
      </c>
      <c r="X197" s="164" t="e">
        <f t="shared" si="57"/>
        <v>#NUM!</v>
      </c>
      <c r="Y197" s="164" t="e">
        <f t="shared" si="58"/>
        <v>#NUM!</v>
      </c>
    </row>
    <row r="198" spans="1:25" x14ac:dyDescent="0.2">
      <c r="A198" s="161"/>
      <c r="B198" s="7">
        <f t="shared" si="62"/>
        <v>0</v>
      </c>
      <c r="C198" s="7" t="e">
        <f t="shared" si="44"/>
        <v>#NUM!</v>
      </c>
      <c r="D198" s="162" t="e">
        <f t="shared" si="63"/>
        <v>#NUM!</v>
      </c>
      <c r="E198" s="163">
        <f t="shared" si="59"/>
        <v>99.999999999999858</v>
      </c>
      <c r="F198" s="161">
        <f t="shared" si="45"/>
        <v>0</v>
      </c>
      <c r="G198" s="161"/>
      <c r="H198" s="167">
        <f t="shared" si="46"/>
        <v>0</v>
      </c>
      <c r="I198" s="161" t="e">
        <f t="shared" si="43"/>
        <v>#NUM!</v>
      </c>
      <c r="J198" s="164" t="e">
        <f t="shared" si="47"/>
        <v>#NUM!</v>
      </c>
      <c r="K198" s="164" t="e">
        <f t="shared" si="48"/>
        <v>#NUM!</v>
      </c>
      <c r="L198" s="164" t="e">
        <f t="shared" si="49"/>
        <v>#NUM!</v>
      </c>
      <c r="M198" s="185" t="e">
        <f t="shared" si="60"/>
        <v>#NUM!</v>
      </c>
      <c r="N198" s="161">
        <v>0</v>
      </c>
      <c r="O198" s="165">
        <f t="shared" si="61"/>
        <v>0</v>
      </c>
      <c r="Q198" s="161">
        <f t="shared" si="50"/>
        <v>0</v>
      </c>
      <c r="R198" s="164">
        <f t="shared" si="51"/>
        <v>0</v>
      </c>
      <c r="S198" s="164">
        <f t="shared" si="52"/>
        <v>0</v>
      </c>
      <c r="T198" s="164">
        <f t="shared" si="53"/>
        <v>0</v>
      </c>
      <c r="U198" s="67" t="e">
        <f t="shared" si="54"/>
        <v>#NUM!</v>
      </c>
      <c r="V198" s="147" t="e">
        <f t="shared" si="55"/>
        <v>#NUM!</v>
      </c>
      <c r="W198" s="164" t="e">
        <f t="shared" si="56"/>
        <v>#NUM!</v>
      </c>
      <c r="X198" s="164" t="e">
        <f t="shared" si="57"/>
        <v>#NUM!</v>
      </c>
      <c r="Y198" s="164" t="e">
        <f t="shared" si="58"/>
        <v>#NUM!</v>
      </c>
    </row>
    <row r="199" spans="1:25" x14ac:dyDescent="0.2">
      <c r="A199" s="161"/>
      <c r="B199" s="7">
        <f t="shared" si="62"/>
        <v>0</v>
      </c>
      <c r="C199" s="7" t="e">
        <f t="shared" si="44"/>
        <v>#NUM!</v>
      </c>
      <c r="D199" s="162" t="e">
        <f t="shared" si="63"/>
        <v>#NUM!</v>
      </c>
      <c r="E199" s="163">
        <f t="shared" si="59"/>
        <v>99.999999999999858</v>
      </c>
      <c r="F199" s="161">
        <f t="shared" si="45"/>
        <v>0</v>
      </c>
      <c r="G199" s="161"/>
      <c r="H199" s="167">
        <f t="shared" si="46"/>
        <v>0</v>
      </c>
      <c r="I199" s="161" t="e">
        <f t="shared" si="43"/>
        <v>#NUM!</v>
      </c>
      <c r="J199" s="164" t="e">
        <f t="shared" si="47"/>
        <v>#NUM!</v>
      </c>
      <c r="K199" s="164" t="e">
        <f t="shared" si="48"/>
        <v>#NUM!</v>
      </c>
      <c r="L199" s="164" t="e">
        <f t="shared" si="49"/>
        <v>#NUM!</v>
      </c>
      <c r="M199" s="185" t="e">
        <f t="shared" si="60"/>
        <v>#NUM!</v>
      </c>
      <c r="N199" s="161">
        <v>0</v>
      </c>
      <c r="O199" s="165">
        <f t="shared" si="61"/>
        <v>0</v>
      </c>
      <c r="Q199" s="161">
        <f t="shared" si="50"/>
        <v>0</v>
      </c>
      <c r="R199" s="164">
        <f t="shared" si="51"/>
        <v>0</v>
      </c>
      <c r="S199" s="164">
        <f t="shared" si="52"/>
        <v>0</v>
      </c>
      <c r="T199" s="164">
        <f t="shared" si="53"/>
        <v>0</v>
      </c>
      <c r="U199" s="67" t="e">
        <f t="shared" si="54"/>
        <v>#NUM!</v>
      </c>
      <c r="V199" s="147" t="e">
        <f t="shared" si="55"/>
        <v>#NUM!</v>
      </c>
      <c r="W199" s="164" t="e">
        <f t="shared" si="56"/>
        <v>#NUM!</v>
      </c>
      <c r="X199" s="164" t="e">
        <f t="shared" si="57"/>
        <v>#NUM!</v>
      </c>
      <c r="Y199" s="164" t="e">
        <f t="shared" si="58"/>
        <v>#NUM!</v>
      </c>
    </row>
    <row r="200" spans="1:25" x14ac:dyDescent="0.2">
      <c r="A200" s="161"/>
      <c r="B200" s="7">
        <f t="shared" si="62"/>
        <v>0</v>
      </c>
      <c r="C200" s="7" t="e">
        <f t="shared" si="44"/>
        <v>#NUM!</v>
      </c>
      <c r="D200" s="162" t="e">
        <f t="shared" si="63"/>
        <v>#NUM!</v>
      </c>
      <c r="E200" s="163">
        <f t="shared" si="59"/>
        <v>99.999999999999858</v>
      </c>
      <c r="F200" s="161">
        <f t="shared" si="45"/>
        <v>0</v>
      </c>
      <c r="G200" s="161"/>
      <c r="H200" s="167">
        <f t="shared" si="46"/>
        <v>0</v>
      </c>
      <c r="I200" s="161" t="e">
        <f t="shared" si="43"/>
        <v>#NUM!</v>
      </c>
      <c r="J200" s="164" t="e">
        <f t="shared" si="47"/>
        <v>#NUM!</v>
      </c>
      <c r="K200" s="164" t="e">
        <f t="shared" si="48"/>
        <v>#NUM!</v>
      </c>
      <c r="L200" s="164" t="e">
        <f t="shared" si="49"/>
        <v>#NUM!</v>
      </c>
      <c r="M200" s="185" t="e">
        <f t="shared" si="60"/>
        <v>#NUM!</v>
      </c>
      <c r="N200" s="161">
        <v>0</v>
      </c>
      <c r="O200" s="165">
        <f t="shared" si="61"/>
        <v>0</v>
      </c>
      <c r="Q200" s="161">
        <f t="shared" si="50"/>
        <v>0</v>
      </c>
      <c r="R200" s="164">
        <f t="shared" si="51"/>
        <v>0</v>
      </c>
      <c r="S200" s="164">
        <f t="shared" si="52"/>
        <v>0</v>
      </c>
      <c r="T200" s="164">
        <f t="shared" si="53"/>
        <v>0</v>
      </c>
      <c r="U200" s="67" t="e">
        <f t="shared" si="54"/>
        <v>#NUM!</v>
      </c>
      <c r="V200" s="147" t="e">
        <f t="shared" si="55"/>
        <v>#NUM!</v>
      </c>
      <c r="W200" s="164" t="e">
        <f t="shared" si="56"/>
        <v>#NUM!</v>
      </c>
      <c r="X200" s="164" t="e">
        <f t="shared" si="57"/>
        <v>#NUM!</v>
      </c>
      <c r="Y200" s="164" t="e">
        <f t="shared" si="58"/>
        <v>#NUM!</v>
      </c>
    </row>
    <row r="201" spans="1:25" x14ac:dyDescent="0.2">
      <c r="A201" s="161"/>
      <c r="B201" s="7">
        <f t="shared" si="62"/>
        <v>0</v>
      </c>
      <c r="C201" s="7" t="e">
        <f t="shared" si="44"/>
        <v>#NUM!</v>
      </c>
      <c r="D201" s="162" t="e">
        <f t="shared" si="63"/>
        <v>#NUM!</v>
      </c>
      <c r="E201" s="163">
        <f t="shared" si="59"/>
        <v>99.999999999999858</v>
      </c>
      <c r="F201" s="161">
        <f t="shared" si="45"/>
        <v>0</v>
      </c>
      <c r="G201" s="161"/>
      <c r="H201" s="167">
        <f t="shared" si="46"/>
        <v>0</v>
      </c>
      <c r="I201" s="161" t="e">
        <f t="shared" si="43"/>
        <v>#NUM!</v>
      </c>
      <c r="J201" s="164" t="e">
        <f t="shared" si="47"/>
        <v>#NUM!</v>
      </c>
      <c r="K201" s="164" t="e">
        <f t="shared" si="48"/>
        <v>#NUM!</v>
      </c>
      <c r="L201" s="164" t="e">
        <f t="shared" si="49"/>
        <v>#NUM!</v>
      </c>
      <c r="M201" s="185" t="e">
        <f t="shared" si="60"/>
        <v>#NUM!</v>
      </c>
      <c r="N201" s="161">
        <v>0</v>
      </c>
      <c r="O201" s="165">
        <f t="shared" si="61"/>
        <v>0</v>
      </c>
      <c r="Q201" s="161">
        <f t="shared" si="50"/>
        <v>0</v>
      </c>
      <c r="R201" s="164">
        <f t="shared" si="51"/>
        <v>0</v>
      </c>
      <c r="S201" s="164">
        <f t="shared" si="52"/>
        <v>0</v>
      </c>
      <c r="T201" s="164">
        <f t="shared" si="53"/>
        <v>0</v>
      </c>
      <c r="U201" s="67" t="e">
        <f t="shared" si="54"/>
        <v>#NUM!</v>
      </c>
      <c r="V201" s="147" t="e">
        <f t="shared" si="55"/>
        <v>#NUM!</v>
      </c>
      <c r="W201" s="164" t="e">
        <f t="shared" si="56"/>
        <v>#NUM!</v>
      </c>
      <c r="X201" s="164" t="e">
        <f t="shared" si="57"/>
        <v>#NUM!</v>
      </c>
      <c r="Y201" s="164" t="e">
        <f t="shared" si="58"/>
        <v>#NUM!</v>
      </c>
    </row>
    <row r="202" spans="1:25" x14ac:dyDescent="0.2">
      <c r="A202" s="161"/>
      <c r="B202" s="7">
        <f t="shared" si="62"/>
        <v>0</v>
      </c>
      <c r="C202" s="7" t="e">
        <f t="shared" si="44"/>
        <v>#NUM!</v>
      </c>
      <c r="D202" s="162" t="e">
        <f t="shared" si="63"/>
        <v>#NUM!</v>
      </c>
      <c r="E202" s="163">
        <f t="shared" si="59"/>
        <v>99.999999999999858</v>
      </c>
      <c r="F202" s="161">
        <f t="shared" si="45"/>
        <v>0</v>
      </c>
      <c r="G202" s="161"/>
      <c r="H202" s="167">
        <f t="shared" si="46"/>
        <v>0</v>
      </c>
      <c r="I202" s="161" t="e">
        <f t="shared" si="43"/>
        <v>#NUM!</v>
      </c>
      <c r="J202" s="164" t="e">
        <f t="shared" si="47"/>
        <v>#NUM!</v>
      </c>
      <c r="K202" s="164" t="e">
        <f t="shared" si="48"/>
        <v>#NUM!</v>
      </c>
      <c r="L202" s="164" t="e">
        <f t="shared" si="49"/>
        <v>#NUM!</v>
      </c>
      <c r="M202" s="185" t="e">
        <f t="shared" si="60"/>
        <v>#NUM!</v>
      </c>
      <c r="N202" s="161">
        <v>0</v>
      </c>
      <c r="O202" s="165">
        <f t="shared" si="61"/>
        <v>0</v>
      </c>
      <c r="Q202" s="161">
        <f t="shared" si="50"/>
        <v>0</v>
      </c>
      <c r="R202" s="164">
        <f t="shared" si="51"/>
        <v>0</v>
      </c>
      <c r="S202" s="164">
        <f t="shared" si="52"/>
        <v>0</v>
      </c>
      <c r="T202" s="164">
        <f t="shared" si="53"/>
        <v>0</v>
      </c>
      <c r="U202" s="67" t="e">
        <f t="shared" si="54"/>
        <v>#NUM!</v>
      </c>
      <c r="V202" s="147" t="e">
        <f t="shared" si="55"/>
        <v>#NUM!</v>
      </c>
      <c r="W202" s="164" t="e">
        <f t="shared" si="56"/>
        <v>#NUM!</v>
      </c>
      <c r="X202" s="164" t="e">
        <f t="shared" si="57"/>
        <v>#NUM!</v>
      </c>
      <c r="Y202" s="164" t="e">
        <f t="shared" si="58"/>
        <v>#NUM!</v>
      </c>
    </row>
    <row r="203" spans="1:25" x14ac:dyDescent="0.2">
      <c r="A203" s="161"/>
      <c r="B203" s="7">
        <f t="shared" si="62"/>
        <v>0</v>
      </c>
      <c r="C203" s="7" t="e">
        <f t="shared" si="44"/>
        <v>#NUM!</v>
      </c>
      <c r="D203" s="162" t="e">
        <f t="shared" si="63"/>
        <v>#NUM!</v>
      </c>
      <c r="E203" s="163">
        <f t="shared" si="59"/>
        <v>99.999999999999858</v>
      </c>
      <c r="F203" s="161">
        <f t="shared" si="45"/>
        <v>0</v>
      </c>
      <c r="G203" s="161"/>
      <c r="H203" s="167">
        <f t="shared" si="46"/>
        <v>0</v>
      </c>
      <c r="I203" s="161" t="e">
        <f t="shared" si="43"/>
        <v>#NUM!</v>
      </c>
      <c r="J203" s="164" t="e">
        <f t="shared" si="47"/>
        <v>#NUM!</v>
      </c>
      <c r="K203" s="164" t="e">
        <f t="shared" si="48"/>
        <v>#NUM!</v>
      </c>
      <c r="L203" s="164" t="e">
        <f t="shared" si="49"/>
        <v>#NUM!</v>
      </c>
      <c r="M203" s="185" t="e">
        <f t="shared" si="60"/>
        <v>#NUM!</v>
      </c>
      <c r="N203" s="161">
        <v>0</v>
      </c>
      <c r="O203" s="165">
        <f t="shared" si="61"/>
        <v>0</v>
      </c>
      <c r="Q203" s="161">
        <f t="shared" si="50"/>
        <v>0</v>
      </c>
      <c r="R203" s="164">
        <f t="shared" si="51"/>
        <v>0</v>
      </c>
      <c r="S203" s="164">
        <f t="shared" si="52"/>
        <v>0</v>
      </c>
      <c r="T203" s="164">
        <f t="shared" si="53"/>
        <v>0</v>
      </c>
      <c r="U203" s="67" t="e">
        <f t="shared" si="54"/>
        <v>#NUM!</v>
      </c>
      <c r="V203" s="147" t="e">
        <f t="shared" si="55"/>
        <v>#NUM!</v>
      </c>
      <c r="W203" s="164" t="e">
        <f t="shared" si="56"/>
        <v>#NUM!</v>
      </c>
      <c r="X203" s="164" t="e">
        <f t="shared" si="57"/>
        <v>#NUM!</v>
      </c>
      <c r="Y203" s="164" t="e">
        <f t="shared" si="58"/>
        <v>#NUM!</v>
      </c>
    </row>
    <row r="204" spans="1:25" x14ac:dyDescent="0.2">
      <c r="A204" s="161"/>
      <c r="B204" s="7">
        <f t="shared" si="62"/>
        <v>0</v>
      </c>
      <c r="C204" s="7" t="e">
        <f t="shared" si="44"/>
        <v>#NUM!</v>
      </c>
      <c r="D204" s="162" t="e">
        <f t="shared" si="63"/>
        <v>#NUM!</v>
      </c>
      <c r="E204" s="163">
        <f t="shared" si="59"/>
        <v>99.999999999999858</v>
      </c>
      <c r="F204" s="161">
        <f t="shared" si="45"/>
        <v>0</v>
      </c>
      <c r="G204" s="161"/>
      <c r="H204" s="167">
        <f t="shared" si="46"/>
        <v>0</v>
      </c>
      <c r="I204" s="161" t="e">
        <f t="shared" si="43"/>
        <v>#NUM!</v>
      </c>
      <c r="J204" s="164" t="e">
        <f t="shared" si="47"/>
        <v>#NUM!</v>
      </c>
      <c r="K204" s="164" t="e">
        <f t="shared" si="48"/>
        <v>#NUM!</v>
      </c>
      <c r="L204" s="164" t="e">
        <f t="shared" si="49"/>
        <v>#NUM!</v>
      </c>
      <c r="M204" s="185" t="e">
        <f t="shared" si="60"/>
        <v>#NUM!</v>
      </c>
      <c r="N204" s="161">
        <v>0</v>
      </c>
      <c r="O204" s="165">
        <f t="shared" si="61"/>
        <v>0</v>
      </c>
      <c r="Q204" s="161">
        <f t="shared" si="50"/>
        <v>0</v>
      </c>
      <c r="R204" s="164">
        <f t="shared" si="51"/>
        <v>0</v>
      </c>
      <c r="S204" s="164">
        <f t="shared" si="52"/>
        <v>0</v>
      </c>
      <c r="T204" s="164">
        <f t="shared" si="53"/>
        <v>0</v>
      </c>
      <c r="U204" s="67" t="e">
        <f t="shared" si="54"/>
        <v>#NUM!</v>
      </c>
      <c r="V204" s="147" t="e">
        <f t="shared" si="55"/>
        <v>#NUM!</v>
      </c>
      <c r="W204" s="164" t="e">
        <f t="shared" si="56"/>
        <v>#NUM!</v>
      </c>
      <c r="X204" s="164" t="e">
        <f t="shared" si="57"/>
        <v>#NUM!</v>
      </c>
      <c r="Y204" s="164" t="e">
        <f t="shared" si="58"/>
        <v>#NUM!</v>
      </c>
    </row>
    <row r="205" spans="1:25" x14ac:dyDescent="0.2">
      <c r="A205" s="161"/>
      <c r="B205" s="7">
        <f t="shared" si="62"/>
        <v>0</v>
      </c>
      <c r="C205" s="7" t="e">
        <f t="shared" si="44"/>
        <v>#NUM!</v>
      </c>
      <c r="D205" s="162" t="e">
        <f t="shared" si="63"/>
        <v>#NUM!</v>
      </c>
      <c r="E205" s="163">
        <f t="shared" si="59"/>
        <v>99.999999999999858</v>
      </c>
      <c r="F205" s="161">
        <f t="shared" si="45"/>
        <v>0</v>
      </c>
      <c r="G205" s="161"/>
      <c r="H205" s="167">
        <f t="shared" si="46"/>
        <v>0</v>
      </c>
      <c r="I205" s="161" t="e">
        <f t="shared" si="43"/>
        <v>#NUM!</v>
      </c>
      <c r="J205" s="164" t="e">
        <f t="shared" si="47"/>
        <v>#NUM!</v>
      </c>
      <c r="K205" s="164" t="e">
        <f t="shared" si="48"/>
        <v>#NUM!</v>
      </c>
      <c r="L205" s="164" t="e">
        <f t="shared" si="49"/>
        <v>#NUM!</v>
      </c>
      <c r="M205" s="185" t="e">
        <f t="shared" si="60"/>
        <v>#NUM!</v>
      </c>
      <c r="N205" s="161">
        <v>0</v>
      </c>
      <c r="O205" s="165">
        <f t="shared" si="61"/>
        <v>0</v>
      </c>
      <c r="Q205" s="161">
        <f t="shared" si="50"/>
        <v>0</v>
      </c>
      <c r="R205" s="164">
        <f t="shared" si="51"/>
        <v>0</v>
      </c>
      <c r="S205" s="164">
        <f t="shared" si="52"/>
        <v>0</v>
      </c>
      <c r="T205" s="164">
        <f t="shared" si="53"/>
        <v>0</v>
      </c>
      <c r="U205" s="67" t="e">
        <f t="shared" si="54"/>
        <v>#NUM!</v>
      </c>
      <c r="V205" s="147" t="e">
        <f t="shared" si="55"/>
        <v>#NUM!</v>
      </c>
      <c r="W205" s="164" t="e">
        <f t="shared" si="56"/>
        <v>#NUM!</v>
      </c>
      <c r="X205" s="164" t="e">
        <f t="shared" si="57"/>
        <v>#NUM!</v>
      </c>
      <c r="Y205" s="164" t="e">
        <f t="shared" si="58"/>
        <v>#NUM!</v>
      </c>
    </row>
    <row r="206" spans="1:25" x14ac:dyDescent="0.2">
      <c r="A206" s="161"/>
      <c r="B206" s="7">
        <f t="shared" si="62"/>
        <v>0</v>
      </c>
      <c r="C206" s="7" t="e">
        <f t="shared" si="44"/>
        <v>#NUM!</v>
      </c>
      <c r="D206" s="162" t="e">
        <f t="shared" si="63"/>
        <v>#NUM!</v>
      </c>
      <c r="E206" s="163">
        <f t="shared" si="59"/>
        <v>99.999999999999858</v>
      </c>
      <c r="F206" s="161">
        <f t="shared" si="45"/>
        <v>0</v>
      </c>
      <c r="G206" s="161"/>
      <c r="H206" s="167">
        <f t="shared" si="46"/>
        <v>0</v>
      </c>
      <c r="I206" s="161" t="e">
        <f t="shared" si="43"/>
        <v>#NUM!</v>
      </c>
      <c r="J206" s="164" t="e">
        <f t="shared" si="47"/>
        <v>#NUM!</v>
      </c>
      <c r="K206" s="164" t="e">
        <f t="shared" si="48"/>
        <v>#NUM!</v>
      </c>
      <c r="L206" s="164" t="e">
        <f t="shared" si="49"/>
        <v>#NUM!</v>
      </c>
      <c r="M206" s="185" t="e">
        <f t="shared" si="60"/>
        <v>#NUM!</v>
      </c>
      <c r="N206" s="161">
        <v>0</v>
      </c>
      <c r="O206" s="165">
        <f t="shared" si="61"/>
        <v>0</v>
      </c>
      <c r="Q206" s="161">
        <f t="shared" si="50"/>
        <v>0</v>
      </c>
      <c r="R206" s="164">
        <f t="shared" si="51"/>
        <v>0</v>
      </c>
      <c r="S206" s="164">
        <f t="shared" si="52"/>
        <v>0</v>
      </c>
      <c r="T206" s="164">
        <f t="shared" si="53"/>
        <v>0</v>
      </c>
      <c r="U206" s="67" t="e">
        <f t="shared" si="54"/>
        <v>#NUM!</v>
      </c>
      <c r="V206" s="147" t="e">
        <f t="shared" si="55"/>
        <v>#NUM!</v>
      </c>
      <c r="W206" s="164" t="e">
        <f t="shared" si="56"/>
        <v>#NUM!</v>
      </c>
      <c r="X206" s="164" t="e">
        <f t="shared" si="57"/>
        <v>#NUM!</v>
      </c>
      <c r="Y206" s="164" t="e">
        <f t="shared" si="58"/>
        <v>#NUM!</v>
      </c>
    </row>
    <row r="207" spans="1:25" x14ac:dyDescent="0.2">
      <c r="A207" s="161"/>
      <c r="B207" s="7">
        <f t="shared" si="62"/>
        <v>0</v>
      </c>
      <c r="C207" s="7" t="e">
        <f t="shared" si="44"/>
        <v>#NUM!</v>
      </c>
      <c r="D207" s="162" t="e">
        <f t="shared" si="63"/>
        <v>#NUM!</v>
      </c>
      <c r="E207" s="163">
        <f t="shared" si="59"/>
        <v>99.999999999999858</v>
      </c>
      <c r="F207" s="161">
        <f t="shared" si="45"/>
        <v>0</v>
      </c>
      <c r="G207" s="161"/>
      <c r="H207" s="167">
        <f t="shared" si="46"/>
        <v>0</v>
      </c>
      <c r="I207" s="161" t="e">
        <f t="shared" si="43"/>
        <v>#NUM!</v>
      </c>
      <c r="J207" s="164" t="e">
        <f t="shared" si="47"/>
        <v>#NUM!</v>
      </c>
      <c r="K207" s="164" t="e">
        <f t="shared" si="48"/>
        <v>#NUM!</v>
      </c>
      <c r="L207" s="164" t="e">
        <f t="shared" si="49"/>
        <v>#NUM!</v>
      </c>
      <c r="M207" s="185" t="e">
        <f t="shared" si="60"/>
        <v>#NUM!</v>
      </c>
      <c r="N207" s="161">
        <v>0</v>
      </c>
      <c r="O207" s="165">
        <f t="shared" si="61"/>
        <v>0</v>
      </c>
      <c r="Q207" s="161">
        <f t="shared" si="50"/>
        <v>0</v>
      </c>
      <c r="R207" s="164">
        <f t="shared" si="51"/>
        <v>0</v>
      </c>
      <c r="S207" s="164">
        <f t="shared" si="52"/>
        <v>0</v>
      </c>
      <c r="T207" s="164">
        <f t="shared" si="53"/>
        <v>0</v>
      </c>
      <c r="U207" s="67" t="e">
        <f t="shared" si="54"/>
        <v>#NUM!</v>
      </c>
      <c r="V207" s="147" t="e">
        <f t="shared" si="55"/>
        <v>#NUM!</v>
      </c>
      <c r="W207" s="164" t="e">
        <f t="shared" si="56"/>
        <v>#NUM!</v>
      </c>
      <c r="X207" s="164" t="e">
        <f t="shared" si="57"/>
        <v>#NUM!</v>
      </c>
      <c r="Y207" s="164" t="e">
        <f t="shared" si="58"/>
        <v>#NUM!</v>
      </c>
    </row>
    <row r="208" spans="1:25" x14ac:dyDescent="0.2">
      <c r="A208" s="161"/>
      <c r="B208" s="7">
        <f t="shared" si="62"/>
        <v>0</v>
      </c>
      <c r="C208" s="7" t="e">
        <f t="shared" si="44"/>
        <v>#NUM!</v>
      </c>
      <c r="D208" s="162" t="e">
        <f t="shared" si="63"/>
        <v>#NUM!</v>
      </c>
      <c r="E208" s="163">
        <f t="shared" si="59"/>
        <v>99.999999999999858</v>
      </c>
      <c r="F208" s="161">
        <f t="shared" si="45"/>
        <v>0</v>
      </c>
      <c r="G208" s="161"/>
      <c r="H208" s="167">
        <f t="shared" si="46"/>
        <v>0</v>
      </c>
      <c r="I208" s="161" t="e">
        <f t="shared" si="43"/>
        <v>#NUM!</v>
      </c>
      <c r="J208" s="164" t="e">
        <f t="shared" si="47"/>
        <v>#NUM!</v>
      </c>
      <c r="K208" s="164" t="e">
        <f t="shared" si="48"/>
        <v>#NUM!</v>
      </c>
      <c r="L208" s="164" t="e">
        <f t="shared" si="49"/>
        <v>#NUM!</v>
      </c>
      <c r="M208" s="185" t="e">
        <f t="shared" si="60"/>
        <v>#NUM!</v>
      </c>
      <c r="N208" s="161">
        <v>0</v>
      </c>
      <c r="O208" s="165">
        <f t="shared" si="61"/>
        <v>0</v>
      </c>
      <c r="Q208" s="161">
        <f t="shared" si="50"/>
        <v>0</v>
      </c>
      <c r="R208" s="164">
        <f t="shared" si="51"/>
        <v>0</v>
      </c>
      <c r="S208" s="164">
        <f t="shared" si="52"/>
        <v>0</v>
      </c>
      <c r="T208" s="164">
        <f t="shared" si="53"/>
        <v>0</v>
      </c>
      <c r="U208" s="67" t="e">
        <f t="shared" si="54"/>
        <v>#NUM!</v>
      </c>
      <c r="V208" s="147" t="e">
        <f t="shared" si="55"/>
        <v>#NUM!</v>
      </c>
      <c r="W208" s="164" t="e">
        <f t="shared" si="56"/>
        <v>#NUM!</v>
      </c>
      <c r="X208" s="164" t="e">
        <f t="shared" si="57"/>
        <v>#NUM!</v>
      </c>
      <c r="Y208" s="164" t="e">
        <f t="shared" si="58"/>
        <v>#NUM!</v>
      </c>
    </row>
    <row r="209" spans="1:25" x14ac:dyDescent="0.2">
      <c r="A209" s="161"/>
      <c r="B209" s="7">
        <f t="shared" si="62"/>
        <v>0</v>
      </c>
      <c r="C209" s="7" t="e">
        <f t="shared" si="44"/>
        <v>#NUM!</v>
      </c>
      <c r="D209" s="162" t="e">
        <f t="shared" si="63"/>
        <v>#NUM!</v>
      </c>
      <c r="E209" s="163">
        <f t="shared" si="59"/>
        <v>99.999999999999858</v>
      </c>
      <c r="F209" s="161">
        <f t="shared" si="45"/>
        <v>0</v>
      </c>
      <c r="G209" s="161"/>
      <c r="H209" s="167">
        <f t="shared" si="46"/>
        <v>0</v>
      </c>
      <c r="I209" s="161" t="e">
        <f t="shared" si="43"/>
        <v>#NUM!</v>
      </c>
      <c r="J209" s="164" t="e">
        <f t="shared" si="47"/>
        <v>#NUM!</v>
      </c>
      <c r="K209" s="164" t="e">
        <f t="shared" si="48"/>
        <v>#NUM!</v>
      </c>
      <c r="L209" s="164" t="e">
        <f t="shared" si="49"/>
        <v>#NUM!</v>
      </c>
      <c r="M209" s="185" t="e">
        <f t="shared" si="60"/>
        <v>#NUM!</v>
      </c>
      <c r="N209" s="161">
        <v>0</v>
      </c>
      <c r="O209" s="165">
        <f t="shared" si="61"/>
        <v>0</v>
      </c>
      <c r="Q209" s="161">
        <f t="shared" si="50"/>
        <v>0</v>
      </c>
      <c r="R209" s="164">
        <f t="shared" si="51"/>
        <v>0</v>
      </c>
      <c r="S209" s="164">
        <f t="shared" si="52"/>
        <v>0</v>
      </c>
      <c r="T209" s="164">
        <f t="shared" si="53"/>
        <v>0</v>
      </c>
      <c r="U209" s="67" t="e">
        <f t="shared" si="54"/>
        <v>#NUM!</v>
      </c>
      <c r="V209" s="147" t="e">
        <f t="shared" si="55"/>
        <v>#NUM!</v>
      </c>
      <c r="W209" s="164" t="e">
        <f t="shared" si="56"/>
        <v>#NUM!</v>
      </c>
      <c r="X209" s="164" t="e">
        <f t="shared" si="57"/>
        <v>#NUM!</v>
      </c>
      <c r="Y209" s="164" t="e">
        <f t="shared" si="58"/>
        <v>#NUM!</v>
      </c>
    </row>
    <row r="210" spans="1:25" x14ac:dyDescent="0.2">
      <c r="A210" s="161"/>
      <c r="B210" s="7">
        <f t="shared" si="62"/>
        <v>0</v>
      </c>
      <c r="C210" s="7" t="e">
        <f t="shared" si="44"/>
        <v>#NUM!</v>
      </c>
      <c r="D210" s="162" t="e">
        <f t="shared" si="63"/>
        <v>#NUM!</v>
      </c>
      <c r="E210" s="163">
        <f t="shared" si="59"/>
        <v>99.999999999999858</v>
      </c>
      <c r="F210" s="161">
        <f t="shared" si="45"/>
        <v>0</v>
      </c>
      <c r="G210" s="161"/>
      <c r="H210" s="167">
        <f t="shared" si="46"/>
        <v>0</v>
      </c>
      <c r="I210" s="161" t="e">
        <f t="shared" si="43"/>
        <v>#NUM!</v>
      </c>
      <c r="J210" s="164" t="e">
        <f t="shared" si="47"/>
        <v>#NUM!</v>
      </c>
      <c r="K210" s="164" t="e">
        <f t="shared" si="48"/>
        <v>#NUM!</v>
      </c>
      <c r="L210" s="164" t="e">
        <f t="shared" si="49"/>
        <v>#NUM!</v>
      </c>
      <c r="M210" s="185" t="e">
        <f t="shared" si="60"/>
        <v>#NUM!</v>
      </c>
      <c r="N210" s="161">
        <v>0</v>
      </c>
      <c r="O210" s="165">
        <f t="shared" si="61"/>
        <v>0</v>
      </c>
      <c r="Q210" s="161">
        <f t="shared" si="50"/>
        <v>0</v>
      </c>
      <c r="R210" s="164">
        <f t="shared" si="51"/>
        <v>0</v>
      </c>
      <c r="S210" s="164">
        <f t="shared" si="52"/>
        <v>0</v>
      </c>
      <c r="T210" s="164">
        <f t="shared" si="53"/>
        <v>0</v>
      </c>
      <c r="U210" s="67" t="e">
        <f t="shared" si="54"/>
        <v>#NUM!</v>
      </c>
      <c r="V210" s="147" t="e">
        <f t="shared" si="55"/>
        <v>#NUM!</v>
      </c>
      <c r="W210" s="164" t="e">
        <f t="shared" si="56"/>
        <v>#NUM!</v>
      </c>
      <c r="X210" s="164" t="e">
        <f t="shared" si="57"/>
        <v>#NUM!</v>
      </c>
      <c r="Y210" s="164" t="e">
        <f t="shared" si="58"/>
        <v>#NUM!</v>
      </c>
    </row>
    <row r="211" spans="1:25" x14ac:dyDescent="0.2">
      <c r="A211" s="161"/>
      <c r="B211" s="7">
        <f t="shared" si="62"/>
        <v>0</v>
      </c>
      <c r="C211" s="7" t="e">
        <f t="shared" si="44"/>
        <v>#NUM!</v>
      </c>
      <c r="D211" s="162" t="e">
        <f t="shared" si="63"/>
        <v>#NUM!</v>
      </c>
      <c r="E211" s="163">
        <f t="shared" si="59"/>
        <v>99.999999999999858</v>
      </c>
      <c r="F211" s="161">
        <f t="shared" si="45"/>
        <v>0</v>
      </c>
      <c r="G211" s="161"/>
      <c r="H211" s="167">
        <f t="shared" si="46"/>
        <v>0</v>
      </c>
      <c r="I211" s="161" t="e">
        <f t="shared" si="43"/>
        <v>#NUM!</v>
      </c>
      <c r="J211" s="164" t="e">
        <f t="shared" si="47"/>
        <v>#NUM!</v>
      </c>
      <c r="K211" s="164" t="e">
        <f t="shared" si="48"/>
        <v>#NUM!</v>
      </c>
      <c r="L211" s="164" t="e">
        <f t="shared" si="49"/>
        <v>#NUM!</v>
      </c>
      <c r="M211" s="185" t="e">
        <f t="shared" si="60"/>
        <v>#NUM!</v>
      </c>
      <c r="N211" s="161">
        <v>0</v>
      </c>
      <c r="O211" s="165">
        <f t="shared" si="61"/>
        <v>0</v>
      </c>
      <c r="Q211" s="161">
        <f t="shared" si="50"/>
        <v>0</v>
      </c>
      <c r="R211" s="164">
        <f t="shared" si="51"/>
        <v>0</v>
      </c>
      <c r="S211" s="164">
        <f t="shared" si="52"/>
        <v>0</v>
      </c>
      <c r="T211" s="164">
        <f t="shared" si="53"/>
        <v>0</v>
      </c>
      <c r="U211" s="67" t="e">
        <f t="shared" si="54"/>
        <v>#NUM!</v>
      </c>
      <c r="V211" s="147" t="e">
        <f t="shared" si="55"/>
        <v>#NUM!</v>
      </c>
      <c r="W211" s="164" t="e">
        <f t="shared" si="56"/>
        <v>#NUM!</v>
      </c>
      <c r="X211" s="164" t="e">
        <f t="shared" si="57"/>
        <v>#NUM!</v>
      </c>
      <c r="Y211" s="164" t="e">
        <f t="shared" si="58"/>
        <v>#NUM!</v>
      </c>
    </row>
    <row r="212" spans="1:25" x14ac:dyDescent="0.2">
      <c r="A212" s="161"/>
      <c r="B212" s="7">
        <f t="shared" si="62"/>
        <v>0</v>
      </c>
      <c r="C212" s="7" t="e">
        <f t="shared" si="44"/>
        <v>#NUM!</v>
      </c>
      <c r="D212" s="162" t="e">
        <f t="shared" si="63"/>
        <v>#NUM!</v>
      </c>
      <c r="E212" s="163">
        <f t="shared" si="59"/>
        <v>99.999999999999858</v>
      </c>
      <c r="F212" s="161">
        <f t="shared" si="45"/>
        <v>0</v>
      </c>
      <c r="G212" s="161"/>
      <c r="H212" s="167">
        <f t="shared" si="46"/>
        <v>0</v>
      </c>
      <c r="I212" s="161" t="e">
        <f t="shared" si="43"/>
        <v>#NUM!</v>
      </c>
      <c r="J212" s="164" t="e">
        <f t="shared" si="47"/>
        <v>#NUM!</v>
      </c>
      <c r="K212" s="164" t="e">
        <f t="shared" si="48"/>
        <v>#NUM!</v>
      </c>
      <c r="L212" s="164" t="e">
        <f t="shared" si="49"/>
        <v>#NUM!</v>
      </c>
      <c r="M212" s="185" t="e">
        <f t="shared" si="60"/>
        <v>#NUM!</v>
      </c>
      <c r="N212" s="161">
        <v>0</v>
      </c>
      <c r="O212" s="165">
        <f t="shared" si="61"/>
        <v>0</v>
      </c>
      <c r="Q212" s="161">
        <f t="shared" si="50"/>
        <v>0</v>
      </c>
      <c r="R212" s="164">
        <f t="shared" si="51"/>
        <v>0</v>
      </c>
      <c r="S212" s="164">
        <f t="shared" si="52"/>
        <v>0</v>
      </c>
      <c r="T212" s="164">
        <f t="shared" si="53"/>
        <v>0</v>
      </c>
      <c r="U212" s="67" t="e">
        <f t="shared" si="54"/>
        <v>#NUM!</v>
      </c>
      <c r="V212" s="147" t="e">
        <f t="shared" si="55"/>
        <v>#NUM!</v>
      </c>
      <c r="W212" s="164" t="e">
        <f t="shared" si="56"/>
        <v>#NUM!</v>
      </c>
      <c r="X212" s="164" t="e">
        <f t="shared" si="57"/>
        <v>#NUM!</v>
      </c>
      <c r="Y212" s="164" t="e">
        <f t="shared" si="58"/>
        <v>#NUM!</v>
      </c>
    </row>
    <row r="213" spans="1:25" x14ac:dyDescent="0.2">
      <c r="A213" s="161"/>
      <c r="B213" s="7">
        <f t="shared" si="62"/>
        <v>0</v>
      </c>
      <c r="C213" s="7" t="e">
        <f t="shared" si="44"/>
        <v>#NUM!</v>
      </c>
      <c r="D213" s="162" t="e">
        <f t="shared" si="63"/>
        <v>#NUM!</v>
      </c>
      <c r="E213" s="163">
        <f t="shared" si="59"/>
        <v>99.999999999999858</v>
      </c>
      <c r="F213" s="161">
        <f t="shared" si="45"/>
        <v>0</v>
      </c>
      <c r="G213" s="161"/>
      <c r="H213" s="167">
        <f t="shared" si="46"/>
        <v>0</v>
      </c>
      <c r="I213" s="161" t="e">
        <f t="shared" si="43"/>
        <v>#NUM!</v>
      </c>
      <c r="J213" s="164" t="e">
        <f t="shared" si="47"/>
        <v>#NUM!</v>
      </c>
      <c r="K213" s="164" t="e">
        <f t="shared" si="48"/>
        <v>#NUM!</v>
      </c>
      <c r="L213" s="164" t="e">
        <f t="shared" si="49"/>
        <v>#NUM!</v>
      </c>
      <c r="M213" s="185" t="e">
        <f t="shared" si="60"/>
        <v>#NUM!</v>
      </c>
      <c r="N213" s="161">
        <v>0</v>
      </c>
      <c r="O213" s="165">
        <f t="shared" si="61"/>
        <v>0</v>
      </c>
      <c r="Q213" s="161">
        <f t="shared" si="50"/>
        <v>0</v>
      </c>
      <c r="R213" s="164">
        <f t="shared" si="51"/>
        <v>0</v>
      </c>
      <c r="S213" s="164">
        <f t="shared" si="52"/>
        <v>0</v>
      </c>
      <c r="T213" s="164">
        <f t="shared" si="53"/>
        <v>0</v>
      </c>
      <c r="U213" s="67" t="e">
        <f t="shared" si="54"/>
        <v>#NUM!</v>
      </c>
      <c r="V213" s="147" t="e">
        <f t="shared" si="55"/>
        <v>#NUM!</v>
      </c>
      <c r="W213" s="164" t="e">
        <f t="shared" si="56"/>
        <v>#NUM!</v>
      </c>
      <c r="X213" s="164" t="e">
        <f t="shared" si="57"/>
        <v>#NUM!</v>
      </c>
      <c r="Y213" s="164" t="e">
        <f t="shared" si="58"/>
        <v>#NUM!</v>
      </c>
    </row>
    <row r="214" spans="1:25" x14ac:dyDescent="0.2">
      <c r="A214" s="161"/>
      <c r="B214" s="7">
        <f t="shared" si="62"/>
        <v>0</v>
      </c>
      <c r="C214" s="7" t="e">
        <f t="shared" si="44"/>
        <v>#NUM!</v>
      </c>
      <c r="D214" s="162" t="e">
        <f t="shared" si="63"/>
        <v>#NUM!</v>
      </c>
      <c r="E214" s="163">
        <f t="shared" si="59"/>
        <v>99.999999999999858</v>
      </c>
      <c r="F214" s="161">
        <f t="shared" si="45"/>
        <v>0</v>
      </c>
      <c r="G214" s="161"/>
      <c r="H214" s="167">
        <f t="shared" si="46"/>
        <v>0</v>
      </c>
      <c r="I214" s="161" t="e">
        <f t="shared" si="43"/>
        <v>#NUM!</v>
      </c>
      <c r="J214" s="164" t="e">
        <f t="shared" si="47"/>
        <v>#NUM!</v>
      </c>
      <c r="K214" s="164" t="e">
        <f t="shared" si="48"/>
        <v>#NUM!</v>
      </c>
      <c r="L214" s="164" t="e">
        <f t="shared" si="49"/>
        <v>#NUM!</v>
      </c>
      <c r="M214" s="185" t="e">
        <f t="shared" si="60"/>
        <v>#NUM!</v>
      </c>
      <c r="N214" s="161">
        <v>0</v>
      </c>
      <c r="O214" s="165">
        <f t="shared" si="61"/>
        <v>0</v>
      </c>
      <c r="Q214" s="161">
        <f t="shared" si="50"/>
        <v>0</v>
      </c>
      <c r="R214" s="164">
        <f t="shared" si="51"/>
        <v>0</v>
      </c>
      <c r="S214" s="164">
        <f t="shared" si="52"/>
        <v>0</v>
      </c>
      <c r="T214" s="164">
        <f t="shared" si="53"/>
        <v>0</v>
      </c>
      <c r="U214" s="67" t="e">
        <f t="shared" si="54"/>
        <v>#NUM!</v>
      </c>
      <c r="V214" s="147" t="e">
        <f t="shared" si="55"/>
        <v>#NUM!</v>
      </c>
      <c r="W214" s="164" t="e">
        <f t="shared" si="56"/>
        <v>#NUM!</v>
      </c>
      <c r="X214" s="164" t="e">
        <f t="shared" si="57"/>
        <v>#NUM!</v>
      </c>
      <c r="Y214" s="164" t="e">
        <f t="shared" si="58"/>
        <v>#NUM!</v>
      </c>
    </row>
    <row r="215" spans="1:25" x14ac:dyDescent="0.2">
      <c r="A215" s="161"/>
      <c r="B215" s="7">
        <f t="shared" si="62"/>
        <v>0</v>
      </c>
      <c r="C215" s="7" t="e">
        <f t="shared" si="44"/>
        <v>#NUM!</v>
      </c>
      <c r="D215" s="162" t="e">
        <f t="shared" si="63"/>
        <v>#NUM!</v>
      </c>
      <c r="E215" s="163">
        <f t="shared" si="59"/>
        <v>99.999999999999858</v>
      </c>
      <c r="F215" s="161">
        <f t="shared" si="45"/>
        <v>0</v>
      </c>
      <c r="G215" s="161"/>
      <c r="H215" s="167">
        <f t="shared" si="46"/>
        <v>0</v>
      </c>
      <c r="I215" s="161" t="e">
        <f t="shared" si="43"/>
        <v>#NUM!</v>
      </c>
      <c r="J215" s="164" t="e">
        <f t="shared" si="47"/>
        <v>#NUM!</v>
      </c>
      <c r="K215" s="164" t="e">
        <f t="shared" si="48"/>
        <v>#NUM!</v>
      </c>
      <c r="L215" s="164" t="e">
        <f t="shared" si="49"/>
        <v>#NUM!</v>
      </c>
      <c r="M215" s="185" t="e">
        <f t="shared" si="60"/>
        <v>#NUM!</v>
      </c>
      <c r="N215" s="161">
        <v>0</v>
      </c>
      <c r="O215" s="165">
        <f t="shared" si="61"/>
        <v>0</v>
      </c>
      <c r="Q215" s="161">
        <f t="shared" si="50"/>
        <v>0</v>
      </c>
      <c r="R215" s="164">
        <f t="shared" si="51"/>
        <v>0</v>
      </c>
      <c r="S215" s="164">
        <f t="shared" si="52"/>
        <v>0</v>
      </c>
      <c r="T215" s="164">
        <f t="shared" si="53"/>
        <v>0</v>
      </c>
      <c r="U215" s="67" t="e">
        <f t="shared" si="54"/>
        <v>#NUM!</v>
      </c>
      <c r="V215" s="147" t="e">
        <f t="shared" si="55"/>
        <v>#NUM!</v>
      </c>
      <c r="W215" s="164" t="e">
        <f t="shared" si="56"/>
        <v>#NUM!</v>
      </c>
      <c r="X215" s="164" t="e">
        <f t="shared" si="57"/>
        <v>#NUM!</v>
      </c>
      <c r="Y215" s="164" t="e">
        <f t="shared" si="58"/>
        <v>#NUM!</v>
      </c>
    </row>
    <row r="216" spans="1:25" x14ac:dyDescent="0.2">
      <c r="A216" s="161"/>
      <c r="B216" s="7">
        <f t="shared" si="62"/>
        <v>0</v>
      </c>
      <c r="C216" s="7" t="e">
        <f t="shared" si="44"/>
        <v>#NUM!</v>
      </c>
      <c r="D216" s="162" t="e">
        <f t="shared" si="63"/>
        <v>#NUM!</v>
      </c>
      <c r="E216" s="163">
        <f t="shared" si="59"/>
        <v>99.999999999999858</v>
      </c>
      <c r="F216" s="161">
        <f t="shared" si="45"/>
        <v>0</v>
      </c>
      <c r="G216" s="161"/>
      <c r="H216" s="167">
        <f t="shared" si="46"/>
        <v>0</v>
      </c>
      <c r="I216" s="161" t="e">
        <f t="shared" si="43"/>
        <v>#NUM!</v>
      </c>
      <c r="J216" s="164" t="e">
        <f t="shared" si="47"/>
        <v>#NUM!</v>
      </c>
      <c r="K216" s="164" t="e">
        <f t="shared" si="48"/>
        <v>#NUM!</v>
      </c>
      <c r="L216" s="164" t="e">
        <f t="shared" si="49"/>
        <v>#NUM!</v>
      </c>
      <c r="M216" s="185" t="e">
        <f t="shared" si="60"/>
        <v>#NUM!</v>
      </c>
      <c r="N216" s="161">
        <v>0</v>
      </c>
      <c r="O216" s="165">
        <f t="shared" si="61"/>
        <v>0</v>
      </c>
      <c r="Q216" s="161">
        <f t="shared" si="50"/>
        <v>0</v>
      </c>
      <c r="R216" s="164">
        <f t="shared" si="51"/>
        <v>0</v>
      </c>
      <c r="S216" s="164">
        <f t="shared" si="52"/>
        <v>0</v>
      </c>
      <c r="T216" s="164">
        <f t="shared" si="53"/>
        <v>0</v>
      </c>
      <c r="U216" s="67" t="e">
        <f t="shared" si="54"/>
        <v>#NUM!</v>
      </c>
      <c r="V216" s="147" t="e">
        <f t="shared" si="55"/>
        <v>#NUM!</v>
      </c>
      <c r="W216" s="164" t="e">
        <f t="shared" si="56"/>
        <v>#NUM!</v>
      </c>
      <c r="X216" s="164" t="e">
        <f t="shared" si="57"/>
        <v>#NUM!</v>
      </c>
      <c r="Y216" s="164" t="e">
        <f t="shared" si="58"/>
        <v>#NUM!</v>
      </c>
    </row>
    <row r="217" spans="1:25" x14ac:dyDescent="0.2">
      <c r="A217" s="161"/>
      <c r="B217" s="7">
        <f t="shared" si="62"/>
        <v>0</v>
      </c>
      <c r="C217" s="7" t="e">
        <f t="shared" si="44"/>
        <v>#NUM!</v>
      </c>
      <c r="D217" s="162" t="e">
        <f t="shared" si="63"/>
        <v>#NUM!</v>
      </c>
      <c r="E217" s="163">
        <f t="shared" si="59"/>
        <v>99.999999999999858</v>
      </c>
      <c r="F217" s="161">
        <f t="shared" si="45"/>
        <v>0</v>
      </c>
      <c r="G217" s="161"/>
      <c r="H217" s="167">
        <f t="shared" si="46"/>
        <v>0</v>
      </c>
      <c r="I217" s="161" t="e">
        <f t="shared" si="43"/>
        <v>#NUM!</v>
      </c>
      <c r="J217" s="164" t="e">
        <f t="shared" si="47"/>
        <v>#NUM!</v>
      </c>
      <c r="K217" s="164" t="e">
        <f t="shared" si="48"/>
        <v>#NUM!</v>
      </c>
      <c r="L217" s="164" t="e">
        <f t="shared" si="49"/>
        <v>#NUM!</v>
      </c>
      <c r="M217" s="185" t="e">
        <f t="shared" si="60"/>
        <v>#NUM!</v>
      </c>
      <c r="N217" s="161">
        <v>0</v>
      </c>
      <c r="O217" s="165">
        <f t="shared" si="61"/>
        <v>0</v>
      </c>
      <c r="Q217" s="161">
        <f t="shared" si="50"/>
        <v>0</v>
      </c>
      <c r="R217" s="164">
        <f t="shared" si="51"/>
        <v>0</v>
      </c>
      <c r="S217" s="164">
        <f t="shared" si="52"/>
        <v>0</v>
      </c>
      <c r="T217" s="164">
        <f t="shared" si="53"/>
        <v>0</v>
      </c>
      <c r="U217" s="67" t="e">
        <f t="shared" si="54"/>
        <v>#NUM!</v>
      </c>
      <c r="V217" s="147" t="e">
        <f t="shared" si="55"/>
        <v>#NUM!</v>
      </c>
      <c r="W217" s="164" t="e">
        <f t="shared" si="56"/>
        <v>#NUM!</v>
      </c>
      <c r="X217" s="164" t="e">
        <f t="shared" si="57"/>
        <v>#NUM!</v>
      </c>
      <c r="Y217" s="164" t="e">
        <f t="shared" si="58"/>
        <v>#NUM!</v>
      </c>
    </row>
    <row r="218" spans="1:25" x14ac:dyDescent="0.2">
      <c r="A218" s="161"/>
      <c r="B218" s="7">
        <f t="shared" si="62"/>
        <v>0</v>
      </c>
      <c r="C218" s="7" t="e">
        <f t="shared" si="44"/>
        <v>#NUM!</v>
      </c>
      <c r="D218" s="162" t="e">
        <f t="shared" si="63"/>
        <v>#NUM!</v>
      </c>
      <c r="E218" s="163">
        <f t="shared" si="59"/>
        <v>99.999999999999858</v>
      </c>
      <c r="F218" s="161">
        <f t="shared" si="45"/>
        <v>0</v>
      </c>
      <c r="G218" s="161"/>
      <c r="H218" s="167">
        <f t="shared" si="46"/>
        <v>0</v>
      </c>
      <c r="I218" s="161" t="e">
        <f t="shared" si="43"/>
        <v>#NUM!</v>
      </c>
      <c r="J218" s="164" t="e">
        <f t="shared" si="47"/>
        <v>#NUM!</v>
      </c>
      <c r="K218" s="164" t="e">
        <f t="shared" si="48"/>
        <v>#NUM!</v>
      </c>
      <c r="L218" s="164" t="e">
        <f t="shared" si="49"/>
        <v>#NUM!</v>
      </c>
      <c r="M218" s="185" t="e">
        <f t="shared" si="60"/>
        <v>#NUM!</v>
      </c>
      <c r="N218" s="161">
        <v>0</v>
      </c>
      <c r="O218" s="165">
        <f t="shared" si="61"/>
        <v>0</v>
      </c>
      <c r="Q218" s="161">
        <f t="shared" si="50"/>
        <v>0</v>
      </c>
      <c r="R218" s="164">
        <f t="shared" si="51"/>
        <v>0</v>
      </c>
      <c r="S218" s="164">
        <f t="shared" si="52"/>
        <v>0</v>
      </c>
      <c r="T218" s="164">
        <f t="shared" si="53"/>
        <v>0</v>
      </c>
      <c r="U218" s="67" t="e">
        <f t="shared" si="54"/>
        <v>#NUM!</v>
      </c>
      <c r="V218" s="147" t="e">
        <f t="shared" si="55"/>
        <v>#NUM!</v>
      </c>
      <c r="W218" s="164" t="e">
        <f t="shared" si="56"/>
        <v>#NUM!</v>
      </c>
      <c r="X218" s="164" t="e">
        <f t="shared" si="57"/>
        <v>#NUM!</v>
      </c>
      <c r="Y218" s="164" t="e">
        <f t="shared" si="58"/>
        <v>#NUM!</v>
      </c>
    </row>
    <row r="219" spans="1:25" x14ac:dyDescent="0.2">
      <c r="A219" s="161"/>
      <c r="B219" s="7">
        <f t="shared" si="62"/>
        <v>0</v>
      </c>
      <c r="C219" s="7" t="e">
        <f t="shared" si="44"/>
        <v>#NUM!</v>
      </c>
      <c r="D219" s="162" t="e">
        <f t="shared" si="63"/>
        <v>#NUM!</v>
      </c>
      <c r="E219" s="163">
        <f t="shared" si="59"/>
        <v>99.999999999999858</v>
      </c>
      <c r="F219" s="161">
        <f t="shared" si="45"/>
        <v>0</v>
      </c>
      <c r="G219" s="161"/>
      <c r="H219" s="167">
        <f t="shared" si="46"/>
        <v>0</v>
      </c>
      <c r="I219" s="161" t="e">
        <f t="shared" si="43"/>
        <v>#NUM!</v>
      </c>
      <c r="J219" s="164" t="e">
        <f t="shared" si="47"/>
        <v>#NUM!</v>
      </c>
      <c r="K219" s="164" t="e">
        <f t="shared" si="48"/>
        <v>#NUM!</v>
      </c>
      <c r="L219" s="164" t="e">
        <f t="shared" si="49"/>
        <v>#NUM!</v>
      </c>
      <c r="M219" s="185" t="e">
        <f t="shared" si="60"/>
        <v>#NUM!</v>
      </c>
      <c r="N219" s="161">
        <v>0</v>
      </c>
      <c r="O219" s="165">
        <f t="shared" si="61"/>
        <v>0</v>
      </c>
      <c r="Q219" s="161">
        <f t="shared" si="50"/>
        <v>0</v>
      </c>
      <c r="R219" s="164">
        <f t="shared" si="51"/>
        <v>0</v>
      </c>
      <c r="S219" s="164">
        <f t="shared" si="52"/>
        <v>0</v>
      </c>
      <c r="T219" s="164">
        <f t="shared" si="53"/>
        <v>0</v>
      </c>
      <c r="U219" s="67" t="e">
        <f t="shared" si="54"/>
        <v>#NUM!</v>
      </c>
      <c r="V219" s="147" t="e">
        <f t="shared" si="55"/>
        <v>#NUM!</v>
      </c>
      <c r="W219" s="164" t="e">
        <f t="shared" si="56"/>
        <v>#NUM!</v>
      </c>
      <c r="X219" s="164" t="e">
        <f t="shared" si="57"/>
        <v>#NUM!</v>
      </c>
      <c r="Y219" s="164" t="e">
        <f t="shared" si="58"/>
        <v>#NUM!</v>
      </c>
    </row>
    <row r="220" spans="1:25" x14ac:dyDescent="0.2">
      <c r="A220" s="161"/>
      <c r="B220" s="7">
        <f t="shared" si="62"/>
        <v>0</v>
      </c>
      <c r="C220" s="7" t="e">
        <f t="shared" si="44"/>
        <v>#NUM!</v>
      </c>
      <c r="D220" s="162" t="e">
        <f t="shared" si="63"/>
        <v>#NUM!</v>
      </c>
      <c r="E220" s="163">
        <f t="shared" si="59"/>
        <v>99.999999999999858</v>
      </c>
      <c r="F220" s="161">
        <f t="shared" si="45"/>
        <v>0</v>
      </c>
      <c r="G220" s="161"/>
      <c r="H220" s="167">
        <f t="shared" si="46"/>
        <v>0</v>
      </c>
      <c r="I220" s="161" t="e">
        <f t="shared" si="43"/>
        <v>#NUM!</v>
      </c>
      <c r="J220" s="164" t="e">
        <f t="shared" si="47"/>
        <v>#NUM!</v>
      </c>
      <c r="K220" s="164" t="e">
        <f t="shared" si="48"/>
        <v>#NUM!</v>
      </c>
      <c r="L220" s="164" t="e">
        <f t="shared" si="49"/>
        <v>#NUM!</v>
      </c>
      <c r="M220" s="185" t="e">
        <f t="shared" si="60"/>
        <v>#NUM!</v>
      </c>
      <c r="N220" s="161">
        <v>0</v>
      </c>
      <c r="O220" s="165">
        <f t="shared" si="61"/>
        <v>0</v>
      </c>
      <c r="Q220" s="161">
        <f t="shared" si="50"/>
        <v>0</v>
      </c>
      <c r="R220" s="164">
        <f t="shared" si="51"/>
        <v>0</v>
      </c>
      <c r="S220" s="164">
        <f t="shared" si="52"/>
        <v>0</v>
      </c>
      <c r="T220" s="164">
        <f t="shared" si="53"/>
        <v>0</v>
      </c>
      <c r="U220" s="67" t="e">
        <f t="shared" si="54"/>
        <v>#NUM!</v>
      </c>
      <c r="V220" s="147" t="e">
        <f t="shared" si="55"/>
        <v>#NUM!</v>
      </c>
      <c r="W220" s="164" t="e">
        <f t="shared" si="56"/>
        <v>#NUM!</v>
      </c>
      <c r="X220" s="164" t="e">
        <f t="shared" si="57"/>
        <v>#NUM!</v>
      </c>
      <c r="Y220" s="164" t="e">
        <f t="shared" si="58"/>
        <v>#NUM!</v>
      </c>
    </row>
    <row r="221" spans="1:25" x14ac:dyDescent="0.2">
      <c r="A221" s="161"/>
      <c r="B221" s="7">
        <f t="shared" si="62"/>
        <v>0</v>
      </c>
      <c r="C221" s="7" t="e">
        <f t="shared" si="44"/>
        <v>#NUM!</v>
      </c>
      <c r="D221" s="162" t="e">
        <f t="shared" si="63"/>
        <v>#NUM!</v>
      </c>
      <c r="E221" s="163">
        <f t="shared" si="59"/>
        <v>99.999999999999858</v>
      </c>
      <c r="F221" s="161">
        <f t="shared" si="45"/>
        <v>0</v>
      </c>
      <c r="G221" s="161"/>
      <c r="H221" s="167">
        <f t="shared" si="46"/>
        <v>0</v>
      </c>
      <c r="I221" s="161" t="e">
        <f t="shared" si="43"/>
        <v>#NUM!</v>
      </c>
      <c r="J221" s="164" t="e">
        <f t="shared" si="47"/>
        <v>#NUM!</v>
      </c>
      <c r="K221" s="164" t="e">
        <f t="shared" si="48"/>
        <v>#NUM!</v>
      </c>
      <c r="L221" s="164" t="e">
        <f t="shared" si="49"/>
        <v>#NUM!</v>
      </c>
      <c r="M221" s="185" t="e">
        <f t="shared" si="60"/>
        <v>#NUM!</v>
      </c>
      <c r="N221" s="161">
        <v>0</v>
      </c>
      <c r="O221" s="165">
        <f t="shared" si="61"/>
        <v>0</v>
      </c>
      <c r="Q221" s="161">
        <f t="shared" si="50"/>
        <v>0</v>
      </c>
      <c r="R221" s="164">
        <f t="shared" si="51"/>
        <v>0</v>
      </c>
      <c r="S221" s="164">
        <f t="shared" si="52"/>
        <v>0</v>
      </c>
      <c r="T221" s="164">
        <f t="shared" si="53"/>
        <v>0</v>
      </c>
      <c r="U221" s="67" t="e">
        <f t="shared" si="54"/>
        <v>#NUM!</v>
      </c>
      <c r="V221" s="147" t="e">
        <f t="shared" si="55"/>
        <v>#NUM!</v>
      </c>
      <c r="W221" s="164" t="e">
        <f t="shared" si="56"/>
        <v>#NUM!</v>
      </c>
      <c r="X221" s="164" t="e">
        <f t="shared" si="57"/>
        <v>#NUM!</v>
      </c>
      <c r="Y221" s="164" t="e">
        <f t="shared" si="58"/>
        <v>#NUM!</v>
      </c>
    </row>
    <row r="222" spans="1:25" x14ac:dyDescent="0.2">
      <c r="A222" s="161"/>
      <c r="B222" s="7">
        <f t="shared" si="62"/>
        <v>0</v>
      </c>
      <c r="C222" s="7" t="e">
        <f t="shared" si="44"/>
        <v>#NUM!</v>
      </c>
      <c r="D222" s="162" t="e">
        <f t="shared" si="63"/>
        <v>#NUM!</v>
      </c>
      <c r="E222" s="163">
        <f t="shared" si="59"/>
        <v>99.999999999999858</v>
      </c>
      <c r="F222" s="161">
        <f t="shared" si="45"/>
        <v>0</v>
      </c>
      <c r="G222" s="161"/>
      <c r="H222" s="167">
        <f t="shared" si="46"/>
        <v>0</v>
      </c>
      <c r="I222" s="161" t="e">
        <f t="shared" ref="I222:I250" si="64">D222*F222</f>
        <v>#NUM!</v>
      </c>
      <c r="J222" s="164" t="e">
        <f t="shared" si="47"/>
        <v>#NUM!</v>
      </c>
      <c r="K222" s="164" t="e">
        <f t="shared" si="48"/>
        <v>#NUM!</v>
      </c>
      <c r="L222" s="164" t="e">
        <f t="shared" si="49"/>
        <v>#NUM!</v>
      </c>
      <c r="M222" s="185" t="e">
        <f t="shared" si="60"/>
        <v>#NUM!</v>
      </c>
      <c r="N222" s="161">
        <v>0</v>
      </c>
      <c r="O222" s="165">
        <f t="shared" si="61"/>
        <v>0</v>
      </c>
      <c r="Q222" s="161">
        <f t="shared" si="50"/>
        <v>0</v>
      </c>
      <c r="R222" s="164">
        <f t="shared" si="51"/>
        <v>0</v>
      </c>
      <c r="S222" s="164">
        <f t="shared" si="52"/>
        <v>0</v>
      </c>
      <c r="T222" s="164">
        <f t="shared" si="53"/>
        <v>0</v>
      </c>
      <c r="U222" s="67" t="e">
        <f t="shared" si="54"/>
        <v>#NUM!</v>
      </c>
      <c r="V222" s="147" t="e">
        <f t="shared" si="55"/>
        <v>#NUM!</v>
      </c>
      <c r="W222" s="164" t="e">
        <f t="shared" si="56"/>
        <v>#NUM!</v>
      </c>
      <c r="X222" s="164" t="e">
        <f t="shared" si="57"/>
        <v>#NUM!</v>
      </c>
      <c r="Y222" s="164" t="e">
        <f t="shared" si="58"/>
        <v>#NUM!</v>
      </c>
    </row>
    <row r="223" spans="1:25" x14ac:dyDescent="0.2">
      <c r="A223" s="161"/>
      <c r="B223" s="7">
        <f t="shared" si="62"/>
        <v>0</v>
      </c>
      <c r="C223" s="7" t="e">
        <f t="shared" ref="C223:C250" si="65">IF(A223=0,IF(B223&gt;0,IF(C222&lt;10,10,-LOG(0,2)),-LOG(0,2)),-LOG(A223,2))</f>
        <v>#NUM!</v>
      </c>
      <c r="D223" s="162" t="e">
        <f t="shared" si="63"/>
        <v>#NUM!</v>
      </c>
      <c r="E223" s="163">
        <f t="shared" si="59"/>
        <v>99.999999999999858</v>
      </c>
      <c r="F223" s="161">
        <f t="shared" ref="F223:F250" si="66">(G223*100)/$A$10</f>
        <v>0</v>
      </c>
      <c r="G223" s="161"/>
      <c r="H223" s="167">
        <f t="shared" ref="H223:H250" si="67">A223*1000</f>
        <v>0</v>
      </c>
      <c r="I223" s="161" t="e">
        <f t="shared" si="64"/>
        <v>#NUM!</v>
      </c>
      <c r="J223" s="164" t="e">
        <f t="shared" ref="J223:J250" si="68">(F223)*(D223-$B$4)^2</f>
        <v>#NUM!</v>
      </c>
      <c r="K223" s="164" t="e">
        <f t="shared" ref="K223:K250" si="69">(F223)*(D223-$B$4)^3</f>
        <v>#NUM!</v>
      </c>
      <c r="L223" s="164" t="e">
        <f t="shared" ref="L223:L250" si="70">(F223)*(D223-$B$4)^4</f>
        <v>#NUM!</v>
      </c>
      <c r="M223" s="185" t="e">
        <f t="shared" si="60"/>
        <v>#NUM!</v>
      </c>
      <c r="N223" s="161">
        <v>0</v>
      </c>
      <c r="O223" s="165">
        <f t="shared" si="61"/>
        <v>0</v>
      </c>
      <c r="Q223" s="161">
        <f t="shared" ref="Q223:Q250" si="71">(B223*1000)*F223</f>
        <v>0</v>
      </c>
      <c r="R223" s="164">
        <f t="shared" ref="R223:R250" si="72">(F223)*((B223*1000)-$B$15)^2</f>
        <v>0</v>
      </c>
      <c r="S223" s="164">
        <f t="shared" ref="S223:S250" si="73">(F223)*((B223*1000)-$B$15)^3</f>
        <v>0</v>
      </c>
      <c r="T223" s="164">
        <f t="shared" ref="T223:T250" si="74">(F223)*((B223*1000)-$B$15)^4</f>
        <v>0</v>
      </c>
      <c r="U223" s="67" t="e">
        <f t="shared" ref="U223:U250" si="75">LOG(((2^(-D223))*1000),10)</f>
        <v>#NUM!</v>
      </c>
      <c r="V223" s="147" t="e">
        <f t="shared" ref="V223:V250" si="76">U223*F223</f>
        <v>#NUM!</v>
      </c>
      <c r="W223" s="164" t="e">
        <f t="shared" ref="W223:W250" si="77">(F223)*(U223-LOG($E$15))^2</f>
        <v>#NUM!</v>
      </c>
      <c r="X223" s="164" t="e">
        <f t="shared" ref="X223:X250" si="78">(F223)*(U223-LOG($E$15))^3</f>
        <v>#NUM!</v>
      </c>
      <c r="Y223" s="164" t="e">
        <f t="shared" ref="Y223:Y250" si="79">(F223)*(U223-LOG($E$15))^4</f>
        <v>#NUM!</v>
      </c>
    </row>
    <row r="224" spans="1:25" x14ac:dyDescent="0.2">
      <c r="A224" s="161"/>
      <c r="B224" s="7">
        <f t="shared" si="62"/>
        <v>0</v>
      </c>
      <c r="C224" s="7" t="e">
        <f t="shared" si="65"/>
        <v>#NUM!</v>
      </c>
      <c r="D224" s="162" t="e">
        <f t="shared" si="63"/>
        <v>#NUM!</v>
      </c>
      <c r="E224" s="163">
        <f t="shared" ref="E224:E250" si="80">F224+E223</f>
        <v>99.999999999999858</v>
      </c>
      <c r="F224" s="161">
        <f t="shared" si="66"/>
        <v>0</v>
      </c>
      <c r="G224" s="161"/>
      <c r="H224" s="167">
        <f t="shared" si="67"/>
        <v>0</v>
      </c>
      <c r="I224" s="161" t="e">
        <f t="shared" si="64"/>
        <v>#NUM!</v>
      </c>
      <c r="J224" s="164" t="e">
        <f t="shared" si="68"/>
        <v>#NUM!</v>
      </c>
      <c r="K224" s="164" t="e">
        <f t="shared" si="69"/>
        <v>#NUM!</v>
      </c>
      <c r="L224" s="164" t="e">
        <f t="shared" si="70"/>
        <v>#NUM!</v>
      </c>
      <c r="M224" s="185" t="e">
        <f t="shared" ref="M224:M250" si="81">((2^(-D224))*1000)</f>
        <v>#NUM!</v>
      </c>
      <c r="N224" s="161">
        <v>0</v>
      </c>
      <c r="O224" s="165">
        <f t="shared" ref="O224:O250" si="82">(N224*100)/$A$13</f>
        <v>0</v>
      </c>
      <c r="Q224" s="161">
        <f t="shared" si="71"/>
        <v>0</v>
      </c>
      <c r="R224" s="164">
        <f t="shared" si="72"/>
        <v>0</v>
      </c>
      <c r="S224" s="164">
        <f t="shared" si="73"/>
        <v>0</v>
      </c>
      <c r="T224" s="164">
        <f t="shared" si="74"/>
        <v>0</v>
      </c>
      <c r="U224" s="67" t="e">
        <f t="shared" si="75"/>
        <v>#NUM!</v>
      </c>
      <c r="V224" s="147" t="e">
        <f t="shared" si="76"/>
        <v>#NUM!</v>
      </c>
      <c r="W224" s="164" t="e">
        <f t="shared" si="77"/>
        <v>#NUM!</v>
      </c>
      <c r="X224" s="164" t="e">
        <f t="shared" si="78"/>
        <v>#NUM!</v>
      </c>
      <c r="Y224" s="164" t="e">
        <f t="shared" si="79"/>
        <v>#NUM!</v>
      </c>
    </row>
    <row r="225" spans="1:25" x14ac:dyDescent="0.2">
      <c r="A225" s="161"/>
      <c r="B225" s="7">
        <f t="shared" ref="B225:B250" si="83">IF(A225=0,IF(A224&gt;0,IF(B224&gt;0.001,((A224+(2^(-10)))/2),0),0),(A224+A225)/2)</f>
        <v>0</v>
      </c>
      <c r="C225" s="7" t="e">
        <f t="shared" si="65"/>
        <v>#NUM!</v>
      </c>
      <c r="D225" s="162" t="e">
        <f t="shared" si="63"/>
        <v>#NUM!</v>
      </c>
      <c r="E225" s="163">
        <f t="shared" si="80"/>
        <v>99.999999999999858</v>
      </c>
      <c r="F225" s="161">
        <f t="shared" si="66"/>
        <v>0</v>
      </c>
      <c r="G225" s="161"/>
      <c r="H225" s="167">
        <f t="shared" si="67"/>
        <v>0</v>
      </c>
      <c r="I225" s="161" t="e">
        <f t="shared" si="64"/>
        <v>#NUM!</v>
      </c>
      <c r="J225" s="164" t="e">
        <f t="shared" si="68"/>
        <v>#NUM!</v>
      </c>
      <c r="K225" s="164" t="e">
        <f t="shared" si="69"/>
        <v>#NUM!</v>
      </c>
      <c r="L225" s="164" t="e">
        <f t="shared" si="70"/>
        <v>#NUM!</v>
      </c>
      <c r="M225" s="185" t="e">
        <f t="shared" si="81"/>
        <v>#NUM!</v>
      </c>
      <c r="N225" s="161">
        <v>0</v>
      </c>
      <c r="O225" s="165">
        <f t="shared" si="82"/>
        <v>0</v>
      </c>
      <c r="Q225" s="161">
        <f t="shared" si="71"/>
        <v>0</v>
      </c>
      <c r="R225" s="164">
        <f t="shared" si="72"/>
        <v>0</v>
      </c>
      <c r="S225" s="164">
        <f t="shared" si="73"/>
        <v>0</v>
      </c>
      <c r="T225" s="164">
        <f t="shared" si="74"/>
        <v>0</v>
      </c>
      <c r="U225" s="67" t="e">
        <f t="shared" si="75"/>
        <v>#NUM!</v>
      </c>
      <c r="V225" s="147" t="e">
        <f t="shared" si="76"/>
        <v>#NUM!</v>
      </c>
      <c r="W225" s="164" t="e">
        <f t="shared" si="77"/>
        <v>#NUM!</v>
      </c>
      <c r="X225" s="164" t="e">
        <f t="shared" si="78"/>
        <v>#NUM!</v>
      </c>
      <c r="Y225" s="164" t="e">
        <f t="shared" si="79"/>
        <v>#NUM!</v>
      </c>
    </row>
    <row r="226" spans="1:25" x14ac:dyDescent="0.2">
      <c r="A226" s="161"/>
      <c r="B226" s="7">
        <f t="shared" si="83"/>
        <v>0</v>
      </c>
      <c r="C226" s="7" t="e">
        <f t="shared" si="65"/>
        <v>#NUM!</v>
      </c>
      <c r="D226" s="162" t="e">
        <f t="shared" si="63"/>
        <v>#NUM!</v>
      </c>
      <c r="E226" s="163">
        <f t="shared" si="80"/>
        <v>99.999999999999858</v>
      </c>
      <c r="F226" s="161">
        <f t="shared" si="66"/>
        <v>0</v>
      </c>
      <c r="G226" s="161"/>
      <c r="H226" s="167">
        <f t="shared" si="67"/>
        <v>0</v>
      </c>
      <c r="I226" s="161" t="e">
        <f t="shared" si="64"/>
        <v>#NUM!</v>
      </c>
      <c r="J226" s="164" t="e">
        <f t="shared" si="68"/>
        <v>#NUM!</v>
      </c>
      <c r="K226" s="164" t="e">
        <f t="shared" si="69"/>
        <v>#NUM!</v>
      </c>
      <c r="L226" s="164" t="e">
        <f t="shared" si="70"/>
        <v>#NUM!</v>
      </c>
      <c r="M226" s="185" t="e">
        <f t="shared" si="81"/>
        <v>#NUM!</v>
      </c>
      <c r="N226" s="161">
        <v>0</v>
      </c>
      <c r="O226" s="165">
        <f t="shared" si="82"/>
        <v>0</v>
      </c>
      <c r="Q226" s="161">
        <f t="shared" si="71"/>
        <v>0</v>
      </c>
      <c r="R226" s="164">
        <f t="shared" si="72"/>
        <v>0</v>
      </c>
      <c r="S226" s="164">
        <f t="shared" si="73"/>
        <v>0</v>
      </c>
      <c r="T226" s="164">
        <f t="shared" si="74"/>
        <v>0</v>
      </c>
      <c r="U226" s="67" t="e">
        <f t="shared" si="75"/>
        <v>#NUM!</v>
      </c>
      <c r="V226" s="147" t="e">
        <f t="shared" si="76"/>
        <v>#NUM!</v>
      </c>
      <c r="W226" s="164" t="e">
        <f t="shared" si="77"/>
        <v>#NUM!</v>
      </c>
      <c r="X226" s="164" t="e">
        <f t="shared" si="78"/>
        <v>#NUM!</v>
      </c>
      <c r="Y226" s="164" t="e">
        <f t="shared" si="79"/>
        <v>#NUM!</v>
      </c>
    </row>
    <row r="227" spans="1:25" x14ac:dyDescent="0.2">
      <c r="A227" s="161"/>
      <c r="B227" s="7">
        <f t="shared" si="83"/>
        <v>0</v>
      </c>
      <c r="C227" s="7" t="e">
        <f t="shared" si="65"/>
        <v>#NUM!</v>
      </c>
      <c r="D227" s="162" t="e">
        <f t="shared" si="63"/>
        <v>#NUM!</v>
      </c>
      <c r="E227" s="163">
        <f t="shared" si="80"/>
        <v>99.999999999999858</v>
      </c>
      <c r="F227" s="161">
        <f t="shared" si="66"/>
        <v>0</v>
      </c>
      <c r="G227" s="161"/>
      <c r="H227" s="167">
        <f t="shared" si="67"/>
        <v>0</v>
      </c>
      <c r="I227" s="161" t="e">
        <f t="shared" si="64"/>
        <v>#NUM!</v>
      </c>
      <c r="J227" s="164" t="e">
        <f t="shared" si="68"/>
        <v>#NUM!</v>
      </c>
      <c r="K227" s="164" t="e">
        <f t="shared" si="69"/>
        <v>#NUM!</v>
      </c>
      <c r="L227" s="164" t="e">
        <f t="shared" si="70"/>
        <v>#NUM!</v>
      </c>
      <c r="M227" s="185" t="e">
        <f t="shared" si="81"/>
        <v>#NUM!</v>
      </c>
      <c r="N227" s="161">
        <v>0</v>
      </c>
      <c r="O227" s="165">
        <f t="shared" si="82"/>
        <v>0</v>
      </c>
      <c r="Q227" s="161">
        <f t="shared" si="71"/>
        <v>0</v>
      </c>
      <c r="R227" s="164">
        <f t="shared" si="72"/>
        <v>0</v>
      </c>
      <c r="S227" s="164">
        <f t="shared" si="73"/>
        <v>0</v>
      </c>
      <c r="T227" s="164">
        <f t="shared" si="74"/>
        <v>0</v>
      </c>
      <c r="U227" s="67" t="e">
        <f t="shared" si="75"/>
        <v>#NUM!</v>
      </c>
      <c r="V227" s="147" t="e">
        <f t="shared" si="76"/>
        <v>#NUM!</v>
      </c>
      <c r="W227" s="164" t="e">
        <f t="shared" si="77"/>
        <v>#NUM!</v>
      </c>
      <c r="X227" s="164" t="e">
        <f t="shared" si="78"/>
        <v>#NUM!</v>
      </c>
      <c r="Y227" s="164" t="e">
        <f t="shared" si="79"/>
        <v>#NUM!</v>
      </c>
    </row>
    <row r="228" spans="1:25" x14ac:dyDescent="0.2">
      <c r="A228" s="161"/>
      <c r="B228" s="7">
        <f t="shared" si="83"/>
        <v>0</v>
      </c>
      <c r="C228" s="7" t="e">
        <f t="shared" si="65"/>
        <v>#NUM!</v>
      </c>
      <c r="D228" s="162" t="e">
        <f t="shared" si="63"/>
        <v>#NUM!</v>
      </c>
      <c r="E228" s="163">
        <f t="shared" si="80"/>
        <v>99.999999999999858</v>
      </c>
      <c r="F228" s="161">
        <f t="shared" si="66"/>
        <v>0</v>
      </c>
      <c r="G228" s="161"/>
      <c r="H228" s="167">
        <f t="shared" si="67"/>
        <v>0</v>
      </c>
      <c r="I228" s="161" t="e">
        <f t="shared" si="64"/>
        <v>#NUM!</v>
      </c>
      <c r="J228" s="164" t="e">
        <f t="shared" si="68"/>
        <v>#NUM!</v>
      </c>
      <c r="K228" s="164" t="e">
        <f t="shared" si="69"/>
        <v>#NUM!</v>
      </c>
      <c r="L228" s="164" t="e">
        <f t="shared" si="70"/>
        <v>#NUM!</v>
      </c>
      <c r="M228" s="185" t="e">
        <f t="shared" si="81"/>
        <v>#NUM!</v>
      </c>
      <c r="N228" s="161">
        <v>0</v>
      </c>
      <c r="O228" s="165">
        <f t="shared" si="82"/>
        <v>0</v>
      </c>
      <c r="Q228" s="161">
        <f t="shared" si="71"/>
        <v>0</v>
      </c>
      <c r="R228" s="164">
        <f t="shared" si="72"/>
        <v>0</v>
      </c>
      <c r="S228" s="164">
        <f t="shared" si="73"/>
        <v>0</v>
      </c>
      <c r="T228" s="164">
        <f t="shared" si="74"/>
        <v>0</v>
      </c>
      <c r="U228" s="67" t="e">
        <f t="shared" si="75"/>
        <v>#NUM!</v>
      </c>
      <c r="V228" s="147" t="e">
        <f t="shared" si="76"/>
        <v>#NUM!</v>
      </c>
      <c r="W228" s="164" t="e">
        <f t="shared" si="77"/>
        <v>#NUM!</v>
      </c>
      <c r="X228" s="164" t="e">
        <f t="shared" si="78"/>
        <v>#NUM!</v>
      </c>
      <c r="Y228" s="164" t="e">
        <f t="shared" si="79"/>
        <v>#NUM!</v>
      </c>
    </row>
    <row r="229" spans="1:25" x14ac:dyDescent="0.2">
      <c r="A229" s="161"/>
      <c r="B229" s="7">
        <f t="shared" si="83"/>
        <v>0</v>
      </c>
      <c r="C229" s="7" t="e">
        <f t="shared" si="65"/>
        <v>#NUM!</v>
      </c>
      <c r="D229" s="162" t="e">
        <f t="shared" si="63"/>
        <v>#NUM!</v>
      </c>
      <c r="E229" s="163">
        <f t="shared" si="80"/>
        <v>99.999999999999858</v>
      </c>
      <c r="F229" s="161">
        <f t="shared" si="66"/>
        <v>0</v>
      </c>
      <c r="G229" s="161"/>
      <c r="H229" s="167">
        <f t="shared" si="67"/>
        <v>0</v>
      </c>
      <c r="I229" s="161" t="e">
        <f t="shared" si="64"/>
        <v>#NUM!</v>
      </c>
      <c r="J229" s="164" t="e">
        <f t="shared" si="68"/>
        <v>#NUM!</v>
      </c>
      <c r="K229" s="164" t="e">
        <f t="shared" si="69"/>
        <v>#NUM!</v>
      </c>
      <c r="L229" s="164" t="e">
        <f t="shared" si="70"/>
        <v>#NUM!</v>
      </c>
      <c r="M229" s="185" t="e">
        <f t="shared" si="81"/>
        <v>#NUM!</v>
      </c>
      <c r="N229" s="161">
        <v>0</v>
      </c>
      <c r="O229" s="165">
        <f t="shared" si="82"/>
        <v>0</v>
      </c>
      <c r="Q229" s="161">
        <f t="shared" si="71"/>
        <v>0</v>
      </c>
      <c r="R229" s="164">
        <f t="shared" si="72"/>
        <v>0</v>
      </c>
      <c r="S229" s="164">
        <f t="shared" si="73"/>
        <v>0</v>
      </c>
      <c r="T229" s="164">
        <f t="shared" si="74"/>
        <v>0</v>
      </c>
      <c r="U229" s="67" t="e">
        <f t="shared" si="75"/>
        <v>#NUM!</v>
      </c>
      <c r="V229" s="147" t="e">
        <f t="shared" si="76"/>
        <v>#NUM!</v>
      </c>
      <c r="W229" s="164" t="e">
        <f t="shared" si="77"/>
        <v>#NUM!</v>
      </c>
      <c r="X229" s="164" t="e">
        <f t="shared" si="78"/>
        <v>#NUM!</v>
      </c>
      <c r="Y229" s="164" t="e">
        <f t="shared" si="79"/>
        <v>#NUM!</v>
      </c>
    </row>
    <row r="230" spans="1:25" x14ac:dyDescent="0.2">
      <c r="A230" s="161"/>
      <c r="B230" s="7">
        <f t="shared" si="83"/>
        <v>0</v>
      </c>
      <c r="C230" s="7" t="e">
        <f t="shared" si="65"/>
        <v>#NUM!</v>
      </c>
      <c r="D230" s="162" t="e">
        <f t="shared" si="63"/>
        <v>#NUM!</v>
      </c>
      <c r="E230" s="163">
        <f t="shared" si="80"/>
        <v>99.999999999999858</v>
      </c>
      <c r="F230" s="161">
        <f t="shared" si="66"/>
        <v>0</v>
      </c>
      <c r="G230" s="161"/>
      <c r="H230" s="167">
        <f t="shared" si="67"/>
        <v>0</v>
      </c>
      <c r="I230" s="161" t="e">
        <f t="shared" si="64"/>
        <v>#NUM!</v>
      </c>
      <c r="J230" s="164" t="e">
        <f t="shared" si="68"/>
        <v>#NUM!</v>
      </c>
      <c r="K230" s="164" t="e">
        <f t="shared" si="69"/>
        <v>#NUM!</v>
      </c>
      <c r="L230" s="164" t="e">
        <f t="shared" si="70"/>
        <v>#NUM!</v>
      </c>
      <c r="M230" s="185" t="e">
        <f t="shared" si="81"/>
        <v>#NUM!</v>
      </c>
      <c r="N230" s="161">
        <v>0</v>
      </c>
      <c r="O230" s="165">
        <f t="shared" si="82"/>
        <v>0</v>
      </c>
      <c r="Q230" s="161">
        <f t="shared" si="71"/>
        <v>0</v>
      </c>
      <c r="R230" s="164">
        <f t="shared" si="72"/>
        <v>0</v>
      </c>
      <c r="S230" s="164">
        <f t="shared" si="73"/>
        <v>0</v>
      </c>
      <c r="T230" s="164">
        <f t="shared" si="74"/>
        <v>0</v>
      </c>
      <c r="U230" s="67" t="e">
        <f t="shared" si="75"/>
        <v>#NUM!</v>
      </c>
      <c r="V230" s="147" t="e">
        <f t="shared" si="76"/>
        <v>#NUM!</v>
      </c>
      <c r="W230" s="164" t="e">
        <f t="shared" si="77"/>
        <v>#NUM!</v>
      </c>
      <c r="X230" s="164" t="e">
        <f t="shared" si="78"/>
        <v>#NUM!</v>
      </c>
      <c r="Y230" s="164" t="e">
        <f t="shared" si="79"/>
        <v>#NUM!</v>
      </c>
    </row>
    <row r="231" spans="1:25" x14ac:dyDescent="0.2">
      <c r="A231" s="161"/>
      <c r="B231" s="7">
        <f t="shared" si="83"/>
        <v>0</v>
      </c>
      <c r="C231" s="7" t="e">
        <f t="shared" si="65"/>
        <v>#NUM!</v>
      </c>
      <c r="D231" s="162" t="e">
        <f t="shared" si="63"/>
        <v>#NUM!</v>
      </c>
      <c r="E231" s="163">
        <f t="shared" si="80"/>
        <v>99.999999999999858</v>
      </c>
      <c r="F231" s="161">
        <f t="shared" si="66"/>
        <v>0</v>
      </c>
      <c r="G231" s="161"/>
      <c r="H231" s="167">
        <f t="shared" si="67"/>
        <v>0</v>
      </c>
      <c r="I231" s="161" t="e">
        <f t="shared" si="64"/>
        <v>#NUM!</v>
      </c>
      <c r="J231" s="164" t="e">
        <f t="shared" si="68"/>
        <v>#NUM!</v>
      </c>
      <c r="K231" s="164" t="e">
        <f t="shared" si="69"/>
        <v>#NUM!</v>
      </c>
      <c r="L231" s="164" t="e">
        <f t="shared" si="70"/>
        <v>#NUM!</v>
      </c>
      <c r="M231" s="185" t="e">
        <f t="shared" si="81"/>
        <v>#NUM!</v>
      </c>
      <c r="N231" s="161">
        <v>0</v>
      </c>
      <c r="O231" s="165">
        <f t="shared" si="82"/>
        <v>0</v>
      </c>
      <c r="Q231" s="161">
        <f t="shared" si="71"/>
        <v>0</v>
      </c>
      <c r="R231" s="164">
        <f t="shared" si="72"/>
        <v>0</v>
      </c>
      <c r="S231" s="164">
        <f t="shared" si="73"/>
        <v>0</v>
      </c>
      <c r="T231" s="164">
        <f t="shared" si="74"/>
        <v>0</v>
      </c>
      <c r="U231" s="67" t="e">
        <f t="shared" si="75"/>
        <v>#NUM!</v>
      </c>
      <c r="V231" s="147" t="e">
        <f t="shared" si="76"/>
        <v>#NUM!</v>
      </c>
      <c r="W231" s="164" t="e">
        <f t="shared" si="77"/>
        <v>#NUM!</v>
      </c>
      <c r="X231" s="164" t="e">
        <f t="shared" si="78"/>
        <v>#NUM!</v>
      </c>
      <c r="Y231" s="164" t="e">
        <f t="shared" si="79"/>
        <v>#NUM!</v>
      </c>
    </row>
    <row r="232" spans="1:25" x14ac:dyDescent="0.2">
      <c r="A232" s="161"/>
      <c r="B232" s="7">
        <f t="shared" si="83"/>
        <v>0</v>
      </c>
      <c r="C232" s="7" t="e">
        <f t="shared" si="65"/>
        <v>#NUM!</v>
      </c>
      <c r="D232" s="162" t="e">
        <f t="shared" si="63"/>
        <v>#NUM!</v>
      </c>
      <c r="E232" s="163">
        <f t="shared" si="80"/>
        <v>99.999999999999858</v>
      </c>
      <c r="F232" s="161">
        <f t="shared" si="66"/>
        <v>0</v>
      </c>
      <c r="G232" s="161"/>
      <c r="H232" s="167">
        <f t="shared" si="67"/>
        <v>0</v>
      </c>
      <c r="I232" s="161" t="e">
        <f t="shared" si="64"/>
        <v>#NUM!</v>
      </c>
      <c r="J232" s="164" t="e">
        <f t="shared" si="68"/>
        <v>#NUM!</v>
      </c>
      <c r="K232" s="164" t="e">
        <f t="shared" si="69"/>
        <v>#NUM!</v>
      </c>
      <c r="L232" s="164" t="e">
        <f t="shared" si="70"/>
        <v>#NUM!</v>
      </c>
      <c r="M232" s="185" t="e">
        <f t="shared" si="81"/>
        <v>#NUM!</v>
      </c>
      <c r="N232" s="161">
        <v>0</v>
      </c>
      <c r="O232" s="165">
        <f t="shared" si="82"/>
        <v>0</v>
      </c>
      <c r="Q232" s="161">
        <f t="shared" si="71"/>
        <v>0</v>
      </c>
      <c r="R232" s="164">
        <f t="shared" si="72"/>
        <v>0</v>
      </c>
      <c r="S232" s="164">
        <f t="shared" si="73"/>
        <v>0</v>
      </c>
      <c r="T232" s="164">
        <f t="shared" si="74"/>
        <v>0</v>
      </c>
      <c r="U232" s="67" t="e">
        <f t="shared" si="75"/>
        <v>#NUM!</v>
      </c>
      <c r="V232" s="147" t="e">
        <f t="shared" si="76"/>
        <v>#NUM!</v>
      </c>
      <c r="W232" s="164" t="e">
        <f t="shared" si="77"/>
        <v>#NUM!</v>
      </c>
      <c r="X232" s="164" t="e">
        <f t="shared" si="78"/>
        <v>#NUM!</v>
      </c>
      <c r="Y232" s="164" t="e">
        <f t="shared" si="79"/>
        <v>#NUM!</v>
      </c>
    </row>
    <row r="233" spans="1:25" x14ac:dyDescent="0.2">
      <c r="A233" s="161"/>
      <c r="B233" s="7">
        <f t="shared" si="83"/>
        <v>0</v>
      </c>
      <c r="C233" s="7" t="e">
        <f t="shared" si="65"/>
        <v>#NUM!</v>
      </c>
      <c r="D233" s="162" t="e">
        <f t="shared" si="63"/>
        <v>#NUM!</v>
      </c>
      <c r="E233" s="163">
        <f t="shared" si="80"/>
        <v>99.999999999999858</v>
      </c>
      <c r="F233" s="161">
        <f t="shared" si="66"/>
        <v>0</v>
      </c>
      <c r="G233" s="161"/>
      <c r="H233" s="167">
        <f t="shared" si="67"/>
        <v>0</v>
      </c>
      <c r="I233" s="161" t="e">
        <f t="shared" si="64"/>
        <v>#NUM!</v>
      </c>
      <c r="J233" s="164" t="e">
        <f t="shared" si="68"/>
        <v>#NUM!</v>
      </c>
      <c r="K233" s="164" t="e">
        <f t="shared" si="69"/>
        <v>#NUM!</v>
      </c>
      <c r="L233" s="164" t="e">
        <f t="shared" si="70"/>
        <v>#NUM!</v>
      </c>
      <c r="M233" s="185" t="e">
        <f t="shared" si="81"/>
        <v>#NUM!</v>
      </c>
      <c r="N233" s="161">
        <v>0</v>
      </c>
      <c r="O233" s="165">
        <f t="shared" si="82"/>
        <v>0</v>
      </c>
      <c r="Q233" s="161">
        <f t="shared" si="71"/>
        <v>0</v>
      </c>
      <c r="R233" s="164">
        <f t="shared" si="72"/>
        <v>0</v>
      </c>
      <c r="S233" s="164">
        <f t="shared" si="73"/>
        <v>0</v>
      </c>
      <c r="T233" s="164">
        <f t="shared" si="74"/>
        <v>0</v>
      </c>
      <c r="U233" s="67" t="e">
        <f t="shared" si="75"/>
        <v>#NUM!</v>
      </c>
      <c r="V233" s="147" t="e">
        <f t="shared" si="76"/>
        <v>#NUM!</v>
      </c>
      <c r="W233" s="164" t="e">
        <f t="shared" si="77"/>
        <v>#NUM!</v>
      </c>
      <c r="X233" s="164" t="e">
        <f t="shared" si="78"/>
        <v>#NUM!</v>
      </c>
      <c r="Y233" s="164" t="e">
        <f t="shared" si="79"/>
        <v>#NUM!</v>
      </c>
    </row>
    <row r="234" spans="1:25" x14ac:dyDescent="0.2">
      <c r="A234" s="161"/>
      <c r="B234" s="7">
        <f t="shared" si="83"/>
        <v>0</v>
      </c>
      <c r="C234" s="7" t="e">
        <f t="shared" si="65"/>
        <v>#NUM!</v>
      </c>
      <c r="D234" s="162" t="e">
        <f t="shared" si="63"/>
        <v>#NUM!</v>
      </c>
      <c r="E234" s="163">
        <f t="shared" si="80"/>
        <v>99.999999999999858</v>
      </c>
      <c r="F234" s="161">
        <f t="shared" si="66"/>
        <v>0</v>
      </c>
      <c r="G234" s="161"/>
      <c r="H234" s="167">
        <f t="shared" si="67"/>
        <v>0</v>
      </c>
      <c r="I234" s="161" t="e">
        <f t="shared" si="64"/>
        <v>#NUM!</v>
      </c>
      <c r="J234" s="164" t="e">
        <f t="shared" si="68"/>
        <v>#NUM!</v>
      </c>
      <c r="K234" s="164" t="e">
        <f t="shared" si="69"/>
        <v>#NUM!</v>
      </c>
      <c r="L234" s="164" t="e">
        <f t="shared" si="70"/>
        <v>#NUM!</v>
      </c>
      <c r="M234" s="185" t="e">
        <f t="shared" si="81"/>
        <v>#NUM!</v>
      </c>
      <c r="N234" s="161">
        <v>0</v>
      </c>
      <c r="O234" s="165">
        <f t="shared" si="82"/>
        <v>0</v>
      </c>
      <c r="Q234" s="161">
        <f t="shared" si="71"/>
        <v>0</v>
      </c>
      <c r="R234" s="164">
        <f t="shared" si="72"/>
        <v>0</v>
      </c>
      <c r="S234" s="164">
        <f t="shared" si="73"/>
        <v>0</v>
      </c>
      <c r="T234" s="164">
        <f t="shared" si="74"/>
        <v>0</v>
      </c>
      <c r="U234" s="67" t="e">
        <f t="shared" si="75"/>
        <v>#NUM!</v>
      </c>
      <c r="V234" s="147" t="e">
        <f t="shared" si="76"/>
        <v>#NUM!</v>
      </c>
      <c r="W234" s="164" t="e">
        <f t="shared" si="77"/>
        <v>#NUM!</v>
      </c>
      <c r="X234" s="164" t="e">
        <f t="shared" si="78"/>
        <v>#NUM!</v>
      </c>
      <c r="Y234" s="164" t="e">
        <f t="shared" si="79"/>
        <v>#NUM!</v>
      </c>
    </row>
    <row r="235" spans="1:25" x14ac:dyDescent="0.2">
      <c r="A235" s="161"/>
      <c r="B235" s="7">
        <f t="shared" si="83"/>
        <v>0</v>
      </c>
      <c r="C235" s="7" t="e">
        <f t="shared" si="65"/>
        <v>#NUM!</v>
      </c>
      <c r="D235" s="162" t="e">
        <f t="shared" si="63"/>
        <v>#NUM!</v>
      </c>
      <c r="E235" s="163">
        <f t="shared" si="80"/>
        <v>99.999999999999858</v>
      </c>
      <c r="F235" s="161">
        <f t="shared" si="66"/>
        <v>0</v>
      </c>
      <c r="G235" s="161"/>
      <c r="H235" s="167">
        <f t="shared" si="67"/>
        <v>0</v>
      </c>
      <c r="I235" s="161" t="e">
        <f t="shared" si="64"/>
        <v>#NUM!</v>
      </c>
      <c r="J235" s="164" t="e">
        <f t="shared" si="68"/>
        <v>#NUM!</v>
      </c>
      <c r="K235" s="164" t="e">
        <f t="shared" si="69"/>
        <v>#NUM!</v>
      </c>
      <c r="L235" s="164" t="e">
        <f t="shared" si="70"/>
        <v>#NUM!</v>
      </c>
      <c r="M235" s="185" t="e">
        <f t="shared" si="81"/>
        <v>#NUM!</v>
      </c>
      <c r="N235" s="161">
        <v>0</v>
      </c>
      <c r="O235" s="165">
        <f t="shared" si="82"/>
        <v>0</v>
      </c>
      <c r="Q235" s="161">
        <f t="shared" si="71"/>
        <v>0</v>
      </c>
      <c r="R235" s="164">
        <f t="shared" si="72"/>
        <v>0</v>
      </c>
      <c r="S235" s="164">
        <f t="shared" si="73"/>
        <v>0</v>
      </c>
      <c r="T235" s="164">
        <f t="shared" si="74"/>
        <v>0</v>
      </c>
      <c r="U235" s="67" t="e">
        <f t="shared" si="75"/>
        <v>#NUM!</v>
      </c>
      <c r="V235" s="147" t="e">
        <f t="shared" si="76"/>
        <v>#NUM!</v>
      </c>
      <c r="W235" s="164" t="e">
        <f t="shared" si="77"/>
        <v>#NUM!</v>
      </c>
      <c r="X235" s="164" t="e">
        <f t="shared" si="78"/>
        <v>#NUM!</v>
      </c>
      <c r="Y235" s="164" t="e">
        <f t="shared" si="79"/>
        <v>#NUM!</v>
      </c>
    </row>
    <row r="236" spans="1:25" x14ac:dyDescent="0.2">
      <c r="A236" s="161"/>
      <c r="B236" s="7">
        <f t="shared" si="83"/>
        <v>0</v>
      </c>
      <c r="C236" s="7" t="e">
        <f t="shared" si="65"/>
        <v>#NUM!</v>
      </c>
      <c r="D236" s="162" t="e">
        <f t="shared" si="63"/>
        <v>#NUM!</v>
      </c>
      <c r="E236" s="163">
        <f t="shared" si="80"/>
        <v>99.999999999999858</v>
      </c>
      <c r="F236" s="161">
        <f t="shared" si="66"/>
        <v>0</v>
      </c>
      <c r="G236" s="161"/>
      <c r="H236" s="167">
        <f t="shared" si="67"/>
        <v>0</v>
      </c>
      <c r="I236" s="161" t="e">
        <f t="shared" si="64"/>
        <v>#NUM!</v>
      </c>
      <c r="J236" s="164" t="e">
        <f t="shared" si="68"/>
        <v>#NUM!</v>
      </c>
      <c r="K236" s="164" t="e">
        <f t="shared" si="69"/>
        <v>#NUM!</v>
      </c>
      <c r="L236" s="164" t="e">
        <f t="shared" si="70"/>
        <v>#NUM!</v>
      </c>
      <c r="M236" s="185" t="e">
        <f t="shared" si="81"/>
        <v>#NUM!</v>
      </c>
      <c r="N236" s="161">
        <v>0</v>
      </c>
      <c r="O236" s="165">
        <f t="shared" si="82"/>
        <v>0</v>
      </c>
      <c r="Q236" s="161">
        <f t="shared" si="71"/>
        <v>0</v>
      </c>
      <c r="R236" s="164">
        <f t="shared" si="72"/>
        <v>0</v>
      </c>
      <c r="S236" s="164">
        <f t="shared" si="73"/>
        <v>0</v>
      </c>
      <c r="T236" s="164">
        <f t="shared" si="74"/>
        <v>0</v>
      </c>
      <c r="U236" s="67" t="e">
        <f t="shared" si="75"/>
        <v>#NUM!</v>
      </c>
      <c r="V236" s="147" t="e">
        <f t="shared" si="76"/>
        <v>#NUM!</v>
      </c>
      <c r="W236" s="164" t="e">
        <f t="shared" si="77"/>
        <v>#NUM!</v>
      </c>
      <c r="X236" s="164" t="e">
        <f t="shared" si="78"/>
        <v>#NUM!</v>
      </c>
      <c r="Y236" s="164" t="e">
        <f t="shared" si="79"/>
        <v>#NUM!</v>
      </c>
    </row>
    <row r="237" spans="1:25" x14ac:dyDescent="0.2">
      <c r="A237" s="161"/>
      <c r="B237" s="7">
        <f t="shared" si="83"/>
        <v>0</v>
      </c>
      <c r="C237" s="7" t="e">
        <f t="shared" si="65"/>
        <v>#NUM!</v>
      </c>
      <c r="D237" s="162" t="e">
        <f t="shared" si="63"/>
        <v>#NUM!</v>
      </c>
      <c r="E237" s="163">
        <f t="shared" si="80"/>
        <v>99.999999999999858</v>
      </c>
      <c r="F237" s="161">
        <f t="shared" si="66"/>
        <v>0</v>
      </c>
      <c r="G237" s="161"/>
      <c r="H237" s="167">
        <f t="shared" si="67"/>
        <v>0</v>
      </c>
      <c r="I237" s="161" t="e">
        <f t="shared" si="64"/>
        <v>#NUM!</v>
      </c>
      <c r="J237" s="164" t="e">
        <f t="shared" si="68"/>
        <v>#NUM!</v>
      </c>
      <c r="K237" s="164" t="e">
        <f t="shared" si="69"/>
        <v>#NUM!</v>
      </c>
      <c r="L237" s="164" t="e">
        <f t="shared" si="70"/>
        <v>#NUM!</v>
      </c>
      <c r="M237" s="185" t="e">
        <f t="shared" si="81"/>
        <v>#NUM!</v>
      </c>
      <c r="N237" s="161">
        <v>0</v>
      </c>
      <c r="O237" s="165">
        <f t="shared" si="82"/>
        <v>0</v>
      </c>
      <c r="Q237" s="161">
        <f t="shared" si="71"/>
        <v>0</v>
      </c>
      <c r="R237" s="164">
        <f t="shared" si="72"/>
        <v>0</v>
      </c>
      <c r="S237" s="164">
        <f t="shared" si="73"/>
        <v>0</v>
      </c>
      <c r="T237" s="164">
        <f t="shared" si="74"/>
        <v>0</v>
      </c>
      <c r="U237" s="67" t="e">
        <f t="shared" si="75"/>
        <v>#NUM!</v>
      </c>
      <c r="V237" s="147" t="e">
        <f t="shared" si="76"/>
        <v>#NUM!</v>
      </c>
      <c r="W237" s="164" t="e">
        <f t="shared" si="77"/>
        <v>#NUM!</v>
      </c>
      <c r="X237" s="164" t="e">
        <f t="shared" si="78"/>
        <v>#NUM!</v>
      </c>
      <c r="Y237" s="164" t="e">
        <f t="shared" si="79"/>
        <v>#NUM!</v>
      </c>
    </row>
    <row r="238" spans="1:25" x14ac:dyDescent="0.2">
      <c r="A238" s="161"/>
      <c r="B238" s="7">
        <f t="shared" si="83"/>
        <v>0</v>
      </c>
      <c r="C238" s="7" t="e">
        <f t="shared" si="65"/>
        <v>#NUM!</v>
      </c>
      <c r="D238" s="162" t="e">
        <f t="shared" si="63"/>
        <v>#NUM!</v>
      </c>
      <c r="E238" s="163">
        <f t="shared" si="80"/>
        <v>99.999999999999858</v>
      </c>
      <c r="F238" s="161">
        <f t="shared" si="66"/>
        <v>0</v>
      </c>
      <c r="G238" s="161"/>
      <c r="H238" s="167">
        <f t="shared" si="67"/>
        <v>0</v>
      </c>
      <c r="I238" s="161" t="e">
        <f t="shared" si="64"/>
        <v>#NUM!</v>
      </c>
      <c r="J238" s="164" t="e">
        <f t="shared" si="68"/>
        <v>#NUM!</v>
      </c>
      <c r="K238" s="164" t="e">
        <f t="shared" si="69"/>
        <v>#NUM!</v>
      </c>
      <c r="L238" s="164" t="e">
        <f t="shared" si="70"/>
        <v>#NUM!</v>
      </c>
      <c r="M238" s="185" t="e">
        <f t="shared" si="81"/>
        <v>#NUM!</v>
      </c>
      <c r="N238" s="161">
        <v>0</v>
      </c>
      <c r="O238" s="165">
        <f t="shared" si="82"/>
        <v>0</v>
      </c>
      <c r="Q238" s="161">
        <f t="shared" si="71"/>
        <v>0</v>
      </c>
      <c r="R238" s="164">
        <f t="shared" si="72"/>
        <v>0</v>
      </c>
      <c r="S238" s="164">
        <f t="shared" si="73"/>
        <v>0</v>
      </c>
      <c r="T238" s="164">
        <f t="shared" si="74"/>
        <v>0</v>
      </c>
      <c r="U238" s="67" t="e">
        <f t="shared" si="75"/>
        <v>#NUM!</v>
      </c>
      <c r="V238" s="147" t="e">
        <f t="shared" si="76"/>
        <v>#NUM!</v>
      </c>
      <c r="W238" s="164" t="e">
        <f t="shared" si="77"/>
        <v>#NUM!</v>
      </c>
      <c r="X238" s="164" t="e">
        <f t="shared" si="78"/>
        <v>#NUM!</v>
      </c>
      <c r="Y238" s="164" t="e">
        <f t="shared" si="79"/>
        <v>#NUM!</v>
      </c>
    </row>
    <row r="239" spans="1:25" x14ac:dyDescent="0.2">
      <c r="A239" s="161"/>
      <c r="B239" s="7">
        <f t="shared" si="83"/>
        <v>0</v>
      </c>
      <c r="C239" s="7" t="e">
        <f t="shared" si="65"/>
        <v>#NUM!</v>
      </c>
      <c r="D239" s="162" t="e">
        <f t="shared" si="63"/>
        <v>#NUM!</v>
      </c>
      <c r="E239" s="163">
        <f t="shared" si="80"/>
        <v>99.999999999999858</v>
      </c>
      <c r="F239" s="161">
        <f t="shared" si="66"/>
        <v>0</v>
      </c>
      <c r="G239" s="161"/>
      <c r="H239" s="167">
        <f t="shared" si="67"/>
        <v>0</v>
      </c>
      <c r="I239" s="161" t="e">
        <f t="shared" si="64"/>
        <v>#NUM!</v>
      </c>
      <c r="J239" s="164" t="e">
        <f t="shared" si="68"/>
        <v>#NUM!</v>
      </c>
      <c r="K239" s="164" t="e">
        <f t="shared" si="69"/>
        <v>#NUM!</v>
      </c>
      <c r="L239" s="164" t="e">
        <f t="shared" si="70"/>
        <v>#NUM!</v>
      </c>
      <c r="M239" s="185" t="e">
        <f t="shared" si="81"/>
        <v>#NUM!</v>
      </c>
      <c r="N239" s="161">
        <v>0</v>
      </c>
      <c r="O239" s="165">
        <f t="shared" si="82"/>
        <v>0</v>
      </c>
      <c r="Q239" s="161">
        <f t="shared" si="71"/>
        <v>0</v>
      </c>
      <c r="R239" s="164">
        <f t="shared" si="72"/>
        <v>0</v>
      </c>
      <c r="S239" s="164">
        <f t="shared" si="73"/>
        <v>0</v>
      </c>
      <c r="T239" s="164">
        <f t="shared" si="74"/>
        <v>0</v>
      </c>
      <c r="U239" s="67" t="e">
        <f t="shared" si="75"/>
        <v>#NUM!</v>
      </c>
      <c r="V239" s="147" t="e">
        <f t="shared" si="76"/>
        <v>#NUM!</v>
      </c>
      <c r="W239" s="164" t="e">
        <f t="shared" si="77"/>
        <v>#NUM!</v>
      </c>
      <c r="X239" s="164" t="e">
        <f t="shared" si="78"/>
        <v>#NUM!</v>
      </c>
      <c r="Y239" s="164" t="e">
        <f t="shared" si="79"/>
        <v>#NUM!</v>
      </c>
    </row>
    <row r="240" spans="1:25" x14ac:dyDescent="0.2">
      <c r="A240" s="161"/>
      <c r="B240" s="7">
        <f t="shared" si="83"/>
        <v>0</v>
      </c>
      <c r="C240" s="7" t="e">
        <f t="shared" si="65"/>
        <v>#NUM!</v>
      </c>
      <c r="D240" s="162" t="e">
        <f t="shared" si="63"/>
        <v>#NUM!</v>
      </c>
      <c r="E240" s="163">
        <f t="shared" si="80"/>
        <v>99.999999999999858</v>
      </c>
      <c r="F240" s="161">
        <f t="shared" si="66"/>
        <v>0</v>
      </c>
      <c r="G240" s="161"/>
      <c r="H240" s="167">
        <f t="shared" si="67"/>
        <v>0</v>
      </c>
      <c r="I240" s="161" t="e">
        <f t="shared" si="64"/>
        <v>#NUM!</v>
      </c>
      <c r="J240" s="164" t="e">
        <f t="shared" si="68"/>
        <v>#NUM!</v>
      </c>
      <c r="K240" s="164" t="e">
        <f t="shared" si="69"/>
        <v>#NUM!</v>
      </c>
      <c r="L240" s="164" t="e">
        <f t="shared" si="70"/>
        <v>#NUM!</v>
      </c>
      <c r="M240" s="185" t="e">
        <f t="shared" si="81"/>
        <v>#NUM!</v>
      </c>
      <c r="N240" s="161">
        <v>0</v>
      </c>
      <c r="O240" s="165">
        <f t="shared" si="82"/>
        <v>0</v>
      </c>
      <c r="Q240" s="161">
        <f t="shared" si="71"/>
        <v>0</v>
      </c>
      <c r="R240" s="164">
        <f t="shared" si="72"/>
        <v>0</v>
      </c>
      <c r="S240" s="164">
        <f t="shared" si="73"/>
        <v>0</v>
      </c>
      <c r="T240" s="164">
        <f t="shared" si="74"/>
        <v>0</v>
      </c>
      <c r="U240" s="67" t="e">
        <f t="shared" si="75"/>
        <v>#NUM!</v>
      </c>
      <c r="V240" s="147" t="e">
        <f t="shared" si="76"/>
        <v>#NUM!</v>
      </c>
      <c r="W240" s="164" t="e">
        <f t="shared" si="77"/>
        <v>#NUM!</v>
      </c>
      <c r="X240" s="164" t="e">
        <f t="shared" si="78"/>
        <v>#NUM!</v>
      </c>
      <c r="Y240" s="164" t="e">
        <f t="shared" si="79"/>
        <v>#NUM!</v>
      </c>
    </row>
    <row r="241" spans="1:25" x14ac:dyDescent="0.2">
      <c r="A241" s="161"/>
      <c r="B241" s="7">
        <f t="shared" si="83"/>
        <v>0</v>
      </c>
      <c r="C241" s="7" t="e">
        <f t="shared" si="65"/>
        <v>#NUM!</v>
      </c>
      <c r="D241" s="162" t="e">
        <f t="shared" si="63"/>
        <v>#NUM!</v>
      </c>
      <c r="E241" s="163">
        <f t="shared" si="80"/>
        <v>99.999999999999858</v>
      </c>
      <c r="F241" s="161">
        <f t="shared" si="66"/>
        <v>0</v>
      </c>
      <c r="G241" s="161"/>
      <c r="H241" s="167">
        <f t="shared" si="67"/>
        <v>0</v>
      </c>
      <c r="I241" s="161" t="e">
        <f t="shared" si="64"/>
        <v>#NUM!</v>
      </c>
      <c r="J241" s="164" t="e">
        <f t="shared" si="68"/>
        <v>#NUM!</v>
      </c>
      <c r="K241" s="164" t="e">
        <f t="shared" si="69"/>
        <v>#NUM!</v>
      </c>
      <c r="L241" s="164" t="e">
        <f t="shared" si="70"/>
        <v>#NUM!</v>
      </c>
      <c r="M241" s="185" t="e">
        <f t="shared" si="81"/>
        <v>#NUM!</v>
      </c>
      <c r="N241" s="161">
        <v>0</v>
      </c>
      <c r="O241" s="165">
        <f t="shared" si="82"/>
        <v>0</v>
      </c>
      <c r="Q241" s="161">
        <f t="shared" si="71"/>
        <v>0</v>
      </c>
      <c r="R241" s="164">
        <f t="shared" si="72"/>
        <v>0</v>
      </c>
      <c r="S241" s="164">
        <f t="shared" si="73"/>
        <v>0</v>
      </c>
      <c r="T241" s="164">
        <f t="shared" si="74"/>
        <v>0</v>
      </c>
      <c r="U241" s="67" t="e">
        <f t="shared" si="75"/>
        <v>#NUM!</v>
      </c>
      <c r="V241" s="147" t="e">
        <f t="shared" si="76"/>
        <v>#NUM!</v>
      </c>
      <c r="W241" s="164" t="e">
        <f t="shared" si="77"/>
        <v>#NUM!</v>
      </c>
      <c r="X241" s="164" t="e">
        <f t="shared" si="78"/>
        <v>#NUM!</v>
      </c>
      <c r="Y241" s="164" t="e">
        <f t="shared" si="79"/>
        <v>#NUM!</v>
      </c>
    </row>
    <row r="242" spans="1:25" x14ac:dyDescent="0.2">
      <c r="A242" s="161"/>
      <c r="B242" s="7">
        <f t="shared" si="83"/>
        <v>0</v>
      </c>
      <c r="C242" s="7" t="e">
        <f t="shared" si="65"/>
        <v>#NUM!</v>
      </c>
      <c r="D242" s="162" t="e">
        <f t="shared" si="63"/>
        <v>#NUM!</v>
      </c>
      <c r="E242" s="163">
        <f t="shared" si="80"/>
        <v>99.999999999999858</v>
      </c>
      <c r="F242" s="161">
        <f t="shared" si="66"/>
        <v>0</v>
      </c>
      <c r="G242" s="161"/>
      <c r="H242" s="167">
        <f t="shared" si="67"/>
        <v>0</v>
      </c>
      <c r="I242" s="161" t="e">
        <f t="shared" si="64"/>
        <v>#NUM!</v>
      </c>
      <c r="J242" s="164" t="e">
        <f t="shared" si="68"/>
        <v>#NUM!</v>
      </c>
      <c r="K242" s="164" t="e">
        <f t="shared" si="69"/>
        <v>#NUM!</v>
      </c>
      <c r="L242" s="164" t="e">
        <f t="shared" si="70"/>
        <v>#NUM!</v>
      </c>
      <c r="M242" s="185" t="e">
        <f t="shared" si="81"/>
        <v>#NUM!</v>
      </c>
      <c r="N242" s="161">
        <v>0</v>
      </c>
      <c r="O242" s="165">
        <f t="shared" si="82"/>
        <v>0</v>
      </c>
      <c r="Q242" s="161">
        <f t="shared" si="71"/>
        <v>0</v>
      </c>
      <c r="R242" s="164">
        <f t="shared" si="72"/>
        <v>0</v>
      </c>
      <c r="S242" s="164">
        <f t="shared" si="73"/>
        <v>0</v>
      </c>
      <c r="T242" s="164">
        <f t="shared" si="74"/>
        <v>0</v>
      </c>
      <c r="U242" s="67" t="e">
        <f t="shared" si="75"/>
        <v>#NUM!</v>
      </c>
      <c r="V242" s="147" t="e">
        <f t="shared" si="76"/>
        <v>#NUM!</v>
      </c>
      <c r="W242" s="164" t="e">
        <f t="shared" si="77"/>
        <v>#NUM!</v>
      </c>
      <c r="X242" s="164" t="e">
        <f t="shared" si="78"/>
        <v>#NUM!</v>
      </c>
      <c r="Y242" s="164" t="e">
        <f t="shared" si="79"/>
        <v>#NUM!</v>
      </c>
    </row>
    <row r="243" spans="1:25" x14ac:dyDescent="0.2">
      <c r="A243" s="161"/>
      <c r="B243" s="7">
        <f t="shared" si="83"/>
        <v>0</v>
      </c>
      <c r="C243" s="7" t="e">
        <f t="shared" si="65"/>
        <v>#NUM!</v>
      </c>
      <c r="D243" s="162" t="e">
        <f t="shared" ref="D243:D250" si="84">(C242+C243)/2</f>
        <v>#NUM!</v>
      </c>
      <c r="E243" s="163">
        <f t="shared" si="80"/>
        <v>99.999999999999858</v>
      </c>
      <c r="F243" s="161">
        <f t="shared" si="66"/>
        <v>0</v>
      </c>
      <c r="G243" s="161"/>
      <c r="H243" s="167">
        <f t="shared" si="67"/>
        <v>0</v>
      </c>
      <c r="I243" s="161" t="e">
        <f t="shared" si="64"/>
        <v>#NUM!</v>
      </c>
      <c r="J243" s="164" t="e">
        <f t="shared" si="68"/>
        <v>#NUM!</v>
      </c>
      <c r="K243" s="164" t="e">
        <f t="shared" si="69"/>
        <v>#NUM!</v>
      </c>
      <c r="L243" s="164" t="e">
        <f t="shared" si="70"/>
        <v>#NUM!</v>
      </c>
      <c r="M243" s="185" t="e">
        <f t="shared" si="81"/>
        <v>#NUM!</v>
      </c>
      <c r="N243" s="161">
        <v>0</v>
      </c>
      <c r="O243" s="165">
        <f t="shared" si="82"/>
        <v>0</v>
      </c>
      <c r="Q243" s="161">
        <f t="shared" si="71"/>
        <v>0</v>
      </c>
      <c r="R243" s="164">
        <f t="shared" si="72"/>
        <v>0</v>
      </c>
      <c r="S243" s="164">
        <f t="shared" si="73"/>
        <v>0</v>
      </c>
      <c r="T243" s="164">
        <f t="shared" si="74"/>
        <v>0</v>
      </c>
      <c r="U243" s="67" t="e">
        <f t="shared" si="75"/>
        <v>#NUM!</v>
      </c>
      <c r="V243" s="147" t="e">
        <f t="shared" si="76"/>
        <v>#NUM!</v>
      </c>
      <c r="W243" s="164" t="e">
        <f t="shared" si="77"/>
        <v>#NUM!</v>
      </c>
      <c r="X243" s="164" t="e">
        <f t="shared" si="78"/>
        <v>#NUM!</v>
      </c>
      <c r="Y243" s="164" t="e">
        <f t="shared" si="79"/>
        <v>#NUM!</v>
      </c>
    </row>
    <row r="244" spans="1:25" x14ac:dyDescent="0.2">
      <c r="A244" s="161"/>
      <c r="B244" s="7">
        <f t="shared" si="83"/>
        <v>0</v>
      </c>
      <c r="C244" s="7" t="e">
        <f t="shared" si="65"/>
        <v>#NUM!</v>
      </c>
      <c r="D244" s="162" t="e">
        <f t="shared" si="84"/>
        <v>#NUM!</v>
      </c>
      <c r="E244" s="163">
        <f t="shared" si="80"/>
        <v>99.999999999999858</v>
      </c>
      <c r="F244" s="161">
        <f t="shared" si="66"/>
        <v>0</v>
      </c>
      <c r="G244" s="161"/>
      <c r="H244" s="167">
        <f t="shared" si="67"/>
        <v>0</v>
      </c>
      <c r="I244" s="161" t="e">
        <f t="shared" si="64"/>
        <v>#NUM!</v>
      </c>
      <c r="J244" s="164" t="e">
        <f t="shared" si="68"/>
        <v>#NUM!</v>
      </c>
      <c r="K244" s="164" t="e">
        <f t="shared" si="69"/>
        <v>#NUM!</v>
      </c>
      <c r="L244" s="164" t="e">
        <f t="shared" si="70"/>
        <v>#NUM!</v>
      </c>
      <c r="M244" s="185" t="e">
        <f t="shared" si="81"/>
        <v>#NUM!</v>
      </c>
      <c r="N244" s="161">
        <v>0</v>
      </c>
      <c r="O244" s="165">
        <f t="shared" si="82"/>
        <v>0</v>
      </c>
      <c r="Q244" s="161">
        <f t="shared" si="71"/>
        <v>0</v>
      </c>
      <c r="R244" s="164">
        <f t="shared" si="72"/>
        <v>0</v>
      </c>
      <c r="S244" s="164">
        <f t="shared" si="73"/>
        <v>0</v>
      </c>
      <c r="T244" s="164">
        <f t="shared" si="74"/>
        <v>0</v>
      </c>
      <c r="U244" s="67" t="e">
        <f t="shared" si="75"/>
        <v>#NUM!</v>
      </c>
      <c r="V244" s="147" t="e">
        <f t="shared" si="76"/>
        <v>#NUM!</v>
      </c>
      <c r="W244" s="164" t="e">
        <f t="shared" si="77"/>
        <v>#NUM!</v>
      </c>
      <c r="X244" s="164" t="e">
        <f t="shared" si="78"/>
        <v>#NUM!</v>
      </c>
      <c r="Y244" s="164" t="e">
        <f t="shared" si="79"/>
        <v>#NUM!</v>
      </c>
    </row>
    <row r="245" spans="1:25" x14ac:dyDescent="0.2">
      <c r="A245" s="161"/>
      <c r="B245" s="7">
        <f t="shared" si="83"/>
        <v>0</v>
      </c>
      <c r="C245" s="7" t="e">
        <f t="shared" si="65"/>
        <v>#NUM!</v>
      </c>
      <c r="D245" s="162" t="e">
        <f t="shared" si="84"/>
        <v>#NUM!</v>
      </c>
      <c r="E245" s="163">
        <f t="shared" si="80"/>
        <v>99.999999999999858</v>
      </c>
      <c r="F245" s="161">
        <f t="shared" si="66"/>
        <v>0</v>
      </c>
      <c r="G245" s="161"/>
      <c r="H245" s="167">
        <f t="shared" si="67"/>
        <v>0</v>
      </c>
      <c r="I245" s="161" t="e">
        <f t="shared" si="64"/>
        <v>#NUM!</v>
      </c>
      <c r="J245" s="164" t="e">
        <f t="shared" si="68"/>
        <v>#NUM!</v>
      </c>
      <c r="K245" s="164" t="e">
        <f t="shared" si="69"/>
        <v>#NUM!</v>
      </c>
      <c r="L245" s="164" t="e">
        <f t="shared" si="70"/>
        <v>#NUM!</v>
      </c>
      <c r="M245" s="185" t="e">
        <f t="shared" si="81"/>
        <v>#NUM!</v>
      </c>
      <c r="N245" s="161">
        <v>0</v>
      </c>
      <c r="O245" s="165">
        <f t="shared" si="82"/>
        <v>0</v>
      </c>
      <c r="Q245" s="161">
        <f t="shared" si="71"/>
        <v>0</v>
      </c>
      <c r="R245" s="164">
        <f t="shared" si="72"/>
        <v>0</v>
      </c>
      <c r="S245" s="164">
        <f t="shared" si="73"/>
        <v>0</v>
      </c>
      <c r="T245" s="164">
        <f t="shared" si="74"/>
        <v>0</v>
      </c>
      <c r="U245" s="67" t="e">
        <f t="shared" si="75"/>
        <v>#NUM!</v>
      </c>
      <c r="V245" s="147" t="e">
        <f t="shared" si="76"/>
        <v>#NUM!</v>
      </c>
      <c r="W245" s="164" t="e">
        <f t="shared" si="77"/>
        <v>#NUM!</v>
      </c>
      <c r="X245" s="164" t="e">
        <f t="shared" si="78"/>
        <v>#NUM!</v>
      </c>
      <c r="Y245" s="164" t="e">
        <f t="shared" si="79"/>
        <v>#NUM!</v>
      </c>
    </row>
    <row r="246" spans="1:25" x14ac:dyDescent="0.2">
      <c r="A246" s="161"/>
      <c r="B246" s="7">
        <f t="shared" si="83"/>
        <v>0</v>
      </c>
      <c r="C246" s="7" t="e">
        <f t="shared" si="65"/>
        <v>#NUM!</v>
      </c>
      <c r="D246" s="162" t="e">
        <f t="shared" si="84"/>
        <v>#NUM!</v>
      </c>
      <c r="E246" s="163">
        <f t="shared" si="80"/>
        <v>99.999999999999858</v>
      </c>
      <c r="F246" s="161">
        <f t="shared" si="66"/>
        <v>0</v>
      </c>
      <c r="G246" s="161"/>
      <c r="H246" s="167">
        <f t="shared" si="67"/>
        <v>0</v>
      </c>
      <c r="I246" s="161" t="e">
        <f t="shared" si="64"/>
        <v>#NUM!</v>
      </c>
      <c r="J246" s="164" t="e">
        <f t="shared" si="68"/>
        <v>#NUM!</v>
      </c>
      <c r="K246" s="164" t="e">
        <f t="shared" si="69"/>
        <v>#NUM!</v>
      </c>
      <c r="L246" s="164" t="e">
        <f t="shared" si="70"/>
        <v>#NUM!</v>
      </c>
      <c r="M246" s="185" t="e">
        <f t="shared" si="81"/>
        <v>#NUM!</v>
      </c>
      <c r="N246" s="161">
        <v>0</v>
      </c>
      <c r="O246" s="165">
        <f t="shared" si="82"/>
        <v>0</v>
      </c>
      <c r="Q246" s="161">
        <f t="shared" si="71"/>
        <v>0</v>
      </c>
      <c r="R246" s="164">
        <f t="shared" si="72"/>
        <v>0</v>
      </c>
      <c r="S246" s="164">
        <f t="shared" si="73"/>
        <v>0</v>
      </c>
      <c r="T246" s="164">
        <f t="shared" si="74"/>
        <v>0</v>
      </c>
      <c r="U246" s="67" t="e">
        <f t="shared" si="75"/>
        <v>#NUM!</v>
      </c>
      <c r="V246" s="147" t="e">
        <f t="shared" si="76"/>
        <v>#NUM!</v>
      </c>
      <c r="W246" s="164" t="e">
        <f t="shared" si="77"/>
        <v>#NUM!</v>
      </c>
      <c r="X246" s="164" t="e">
        <f t="shared" si="78"/>
        <v>#NUM!</v>
      </c>
      <c r="Y246" s="164" t="e">
        <f t="shared" si="79"/>
        <v>#NUM!</v>
      </c>
    </row>
    <row r="247" spans="1:25" x14ac:dyDescent="0.2">
      <c r="A247" s="161"/>
      <c r="B247" s="7">
        <f t="shared" si="83"/>
        <v>0</v>
      </c>
      <c r="C247" s="7" t="e">
        <f t="shared" si="65"/>
        <v>#NUM!</v>
      </c>
      <c r="D247" s="162" t="e">
        <f t="shared" si="84"/>
        <v>#NUM!</v>
      </c>
      <c r="E247" s="163">
        <f t="shared" si="80"/>
        <v>99.999999999999858</v>
      </c>
      <c r="F247" s="161">
        <f t="shared" si="66"/>
        <v>0</v>
      </c>
      <c r="G247" s="161"/>
      <c r="H247" s="167">
        <f t="shared" si="67"/>
        <v>0</v>
      </c>
      <c r="I247" s="161" t="e">
        <f t="shared" si="64"/>
        <v>#NUM!</v>
      </c>
      <c r="J247" s="164" t="e">
        <f t="shared" si="68"/>
        <v>#NUM!</v>
      </c>
      <c r="K247" s="164" t="e">
        <f t="shared" si="69"/>
        <v>#NUM!</v>
      </c>
      <c r="L247" s="164" t="e">
        <f t="shared" si="70"/>
        <v>#NUM!</v>
      </c>
      <c r="M247" s="185" t="e">
        <f t="shared" si="81"/>
        <v>#NUM!</v>
      </c>
      <c r="N247" s="161">
        <v>0</v>
      </c>
      <c r="O247" s="165">
        <f t="shared" si="82"/>
        <v>0</v>
      </c>
      <c r="Q247" s="161">
        <f t="shared" si="71"/>
        <v>0</v>
      </c>
      <c r="R247" s="164">
        <f t="shared" si="72"/>
        <v>0</v>
      </c>
      <c r="S247" s="164">
        <f t="shared" si="73"/>
        <v>0</v>
      </c>
      <c r="T247" s="164">
        <f t="shared" si="74"/>
        <v>0</v>
      </c>
      <c r="U247" s="67" t="e">
        <f t="shared" si="75"/>
        <v>#NUM!</v>
      </c>
      <c r="V247" s="147" t="e">
        <f t="shared" si="76"/>
        <v>#NUM!</v>
      </c>
      <c r="W247" s="164" t="e">
        <f t="shared" si="77"/>
        <v>#NUM!</v>
      </c>
      <c r="X247" s="164" t="e">
        <f t="shared" si="78"/>
        <v>#NUM!</v>
      </c>
      <c r="Y247" s="164" t="e">
        <f t="shared" si="79"/>
        <v>#NUM!</v>
      </c>
    </row>
    <row r="248" spans="1:25" x14ac:dyDescent="0.2">
      <c r="A248" s="161"/>
      <c r="B248" s="7">
        <f t="shared" si="83"/>
        <v>0</v>
      </c>
      <c r="C248" s="7" t="e">
        <f t="shared" si="65"/>
        <v>#NUM!</v>
      </c>
      <c r="D248" s="162" t="e">
        <f t="shared" si="84"/>
        <v>#NUM!</v>
      </c>
      <c r="E248" s="163">
        <f t="shared" si="80"/>
        <v>99.999999999999858</v>
      </c>
      <c r="F248" s="161">
        <f t="shared" si="66"/>
        <v>0</v>
      </c>
      <c r="G248" s="161"/>
      <c r="H248" s="167">
        <f t="shared" si="67"/>
        <v>0</v>
      </c>
      <c r="I248" s="161" t="e">
        <f t="shared" si="64"/>
        <v>#NUM!</v>
      </c>
      <c r="J248" s="164" t="e">
        <f t="shared" si="68"/>
        <v>#NUM!</v>
      </c>
      <c r="K248" s="164" t="e">
        <f t="shared" si="69"/>
        <v>#NUM!</v>
      </c>
      <c r="L248" s="164" t="e">
        <f t="shared" si="70"/>
        <v>#NUM!</v>
      </c>
      <c r="M248" s="185" t="e">
        <f t="shared" si="81"/>
        <v>#NUM!</v>
      </c>
      <c r="N248" s="161">
        <v>0</v>
      </c>
      <c r="O248" s="165">
        <f t="shared" si="82"/>
        <v>0</v>
      </c>
      <c r="Q248" s="161">
        <f t="shared" si="71"/>
        <v>0</v>
      </c>
      <c r="R248" s="164">
        <f t="shared" si="72"/>
        <v>0</v>
      </c>
      <c r="S248" s="164">
        <f t="shared" si="73"/>
        <v>0</v>
      </c>
      <c r="T248" s="164">
        <f t="shared" si="74"/>
        <v>0</v>
      </c>
      <c r="U248" s="67" t="e">
        <f t="shared" si="75"/>
        <v>#NUM!</v>
      </c>
      <c r="V248" s="147" t="e">
        <f t="shared" si="76"/>
        <v>#NUM!</v>
      </c>
      <c r="W248" s="164" t="e">
        <f t="shared" si="77"/>
        <v>#NUM!</v>
      </c>
      <c r="X248" s="164" t="e">
        <f t="shared" si="78"/>
        <v>#NUM!</v>
      </c>
      <c r="Y248" s="164" t="e">
        <f t="shared" si="79"/>
        <v>#NUM!</v>
      </c>
    </row>
    <row r="249" spans="1:25" x14ac:dyDescent="0.2">
      <c r="A249" s="161"/>
      <c r="B249" s="7">
        <f t="shared" si="83"/>
        <v>0</v>
      </c>
      <c r="C249" s="7" t="e">
        <f t="shared" si="65"/>
        <v>#NUM!</v>
      </c>
      <c r="D249" s="162" t="e">
        <f t="shared" si="84"/>
        <v>#NUM!</v>
      </c>
      <c r="E249" s="163">
        <f t="shared" si="80"/>
        <v>99.999999999999858</v>
      </c>
      <c r="F249" s="161">
        <f t="shared" si="66"/>
        <v>0</v>
      </c>
      <c r="G249" s="161"/>
      <c r="H249" s="167">
        <f t="shared" si="67"/>
        <v>0</v>
      </c>
      <c r="I249" s="161" t="e">
        <f t="shared" si="64"/>
        <v>#NUM!</v>
      </c>
      <c r="J249" s="164" t="e">
        <f t="shared" si="68"/>
        <v>#NUM!</v>
      </c>
      <c r="K249" s="164" t="e">
        <f t="shared" si="69"/>
        <v>#NUM!</v>
      </c>
      <c r="L249" s="164" t="e">
        <f t="shared" si="70"/>
        <v>#NUM!</v>
      </c>
      <c r="M249" s="185" t="e">
        <f t="shared" si="81"/>
        <v>#NUM!</v>
      </c>
      <c r="N249" s="161">
        <v>0</v>
      </c>
      <c r="O249" s="165">
        <f t="shared" si="82"/>
        <v>0</v>
      </c>
      <c r="Q249" s="161">
        <f t="shared" si="71"/>
        <v>0</v>
      </c>
      <c r="R249" s="164">
        <f t="shared" si="72"/>
        <v>0</v>
      </c>
      <c r="S249" s="164">
        <f t="shared" si="73"/>
        <v>0</v>
      </c>
      <c r="T249" s="164">
        <f t="shared" si="74"/>
        <v>0</v>
      </c>
      <c r="U249" s="67" t="e">
        <f t="shared" si="75"/>
        <v>#NUM!</v>
      </c>
      <c r="V249" s="147" t="e">
        <f t="shared" si="76"/>
        <v>#NUM!</v>
      </c>
      <c r="W249" s="164" t="e">
        <f t="shared" si="77"/>
        <v>#NUM!</v>
      </c>
      <c r="X249" s="164" t="e">
        <f t="shared" si="78"/>
        <v>#NUM!</v>
      </c>
      <c r="Y249" s="164" t="e">
        <f t="shared" si="79"/>
        <v>#NUM!</v>
      </c>
    </row>
    <row r="250" spans="1:25" x14ac:dyDescent="0.2">
      <c r="A250" s="161"/>
      <c r="B250" s="7">
        <f t="shared" si="83"/>
        <v>0</v>
      </c>
      <c r="C250" s="7" t="e">
        <f t="shared" si="65"/>
        <v>#NUM!</v>
      </c>
      <c r="D250" s="162" t="e">
        <f t="shared" si="84"/>
        <v>#NUM!</v>
      </c>
      <c r="E250" s="163">
        <f t="shared" si="80"/>
        <v>99.999999999999858</v>
      </c>
      <c r="F250" s="161">
        <f t="shared" si="66"/>
        <v>0</v>
      </c>
      <c r="G250" s="161"/>
      <c r="H250" s="167">
        <f t="shared" si="67"/>
        <v>0</v>
      </c>
      <c r="I250" s="161" t="e">
        <f t="shared" si="64"/>
        <v>#NUM!</v>
      </c>
      <c r="J250" s="164" t="e">
        <f t="shared" si="68"/>
        <v>#NUM!</v>
      </c>
      <c r="K250" s="164" t="e">
        <f t="shared" si="69"/>
        <v>#NUM!</v>
      </c>
      <c r="L250" s="164" t="e">
        <f t="shared" si="70"/>
        <v>#NUM!</v>
      </c>
      <c r="M250" s="185" t="e">
        <f t="shared" si="81"/>
        <v>#NUM!</v>
      </c>
      <c r="N250" s="161">
        <v>0</v>
      </c>
      <c r="O250" s="165">
        <f t="shared" si="82"/>
        <v>0</v>
      </c>
      <c r="Q250" s="161">
        <f t="shared" si="71"/>
        <v>0</v>
      </c>
      <c r="R250" s="164">
        <f t="shared" si="72"/>
        <v>0</v>
      </c>
      <c r="S250" s="164">
        <f t="shared" si="73"/>
        <v>0</v>
      </c>
      <c r="T250" s="164">
        <f t="shared" si="74"/>
        <v>0</v>
      </c>
      <c r="U250" s="67" t="e">
        <f t="shared" si="75"/>
        <v>#NUM!</v>
      </c>
      <c r="V250" s="147" t="e">
        <f t="shared" si="76"/>
        <v>#NUM!</v>
      </c>
      <c r="W250" s="164" t="e">
        <f t="shared" si="77"/>
        <v>#NUM!</v>
      </c>
      <c r="X250" s="164" t="e">
        <f t="shared" si="78"/>
        <v>#NUM!</v>
      </c>
      <c r="Y250" s="164"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2014-05-30T18:41:54Z</dcterms:modified>
  <cp:category>Research</cp:category>
</cp:coreProperties>
</file>