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B32" i="5" s="1"/>
  <c r="B33" i="5" s="1"/>
  <c r="B34" i="5" s="1"/>
  <c r="B35" i="5" s="1"/>
  <c r="B36" i="5" s="1"/>
  <c r="B37" i="5" s="1"/>
  <c r="H31" i="5"/>
  <c r="H32" i="5"/>
  <c r="H33" i="5"/>
  <c r="H34" i="5"/>
  <c r="H35" i="5"/>
  <c r="H36" i="5"/>
  <c r="H37" i="5"/>
  <c r="B38" i="5"/>
  <c r="B39" i="5" s="1"/>
  <c r="B40" i="5" s="1"/>
  <c r="B41" i="5" s="1"/>
  <c r="B42" i="5" s="1"/>
  <c r="B43" i="5" s="1"/>
  <c r="B44" i="5" s="1"/>
  <c r="H38" i="5"/>
  <c r="H39" i="5"/>
  <c r="H40" i="5"/>
  <c r="H41" i="5"/>
  <c r="H42" i="5"/>
  <c r="H43" i="5"/>
  <c r="H44" i="5"/>
  <c r="B45" i="5"/>
  <c r="B46" i="5" s="1"/>
  <c r="B47" i="5" s="1"/>
  <c r="B48" i="5" s="1"/>
  <c r="B49" i="5" s="1"/>
  <c r="B50" i="5" s="1"/>
  <c r="B51" i="5" s="1"/>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O217" i="5" l="1"/>
  <c r="O153" i="5"/>
  <c r="O209" i="5"/>
  <c r="O145" i="5"/>
  <c r="O185" i="5"/>
  <c r="O177" i="5"/>
  <c r="O137" i="5"/>
  <c r="O129" i="5"/>
  <c r="O241" i="5"/>
  <c r="O233" i="5"/>
  <c r="O169" i="5"/>
  <c r="O201" i="5"/>
  <c r="O193" i="5"/>
  <c r="O249" i="5"/>
  <c r="O225" i="5"/>
  <c r="O161" i="5"/>
  <c r="O203" i="5"/>
  <c r="O244" i="5"/>
  <c r="O236" i="5"/>
  <c r="O228"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42" i="5"/>
  <c r="O246" i="5"/>
  <c r="O214" i="5"/>
  <c r="O158" i="5"/>
  <c r="O126" i="5"/>
  <c r="O108" i="5"/>
  <c r="O88" i="5"/>
  <c r="O72" i="5"/>
  <c r="O171" i="5"/>
  <c r="O155" i="5"/>
  <c r="O248" i="5"/>
  <c r="O240" i="5"/>
  <c r="O232" i="5"/>
  <c r="O224" i="5"/>
  <c r="O216" i="5"/>
  <c r="O208" i="5"/>
  <c r="O200" i="5"/>
  <c r="O192" i="5"/>
  <c r="O184" i="5"/>
  <c r="O176" i="5"/>
  <c r="O168" i="5"/>
  <c r="O160" i="5"/>
  <c r="O152" i="5"/>
  <c r="O144" i="5"/>
  <c r="O136" i="5"/>
  <c r="O128" i="5"/>
  <c r="O119" i="5"/>
  <c r="O115" i="5"/>
  <c r="O111" i="5"/>
  <c r="O107" i="5"/>
  <c r="O103" i="5"/>
  <c r="O99" i="5"/>
  <c r="O95" i="5"/>
  <c r="O91" i="5"/>
  <c r="O87" i="5"/>
  <c r="O83" i="5"/>
  <c r="O79" i="5"/>
  <c r="O75" i="5"/>
  <c r="O71" i="5"/>
  <c r="O67" i="5"/>
  <c r="O63" i="5"/>
  <c r="O58" i="5"/>
  <c r="O40" i="5"/>
  <c r="O37" i="5"/>
  <c r="O33" i="5"/>
  <c r="O222" i="5"/>
  <c r="O198" i="5"/>
  <c r="O166" i="5"/>
  <c r="O142" i="5"/>
  <c r="O116" i="5"/>
  <c r="O92" i="5"/>
  <c r="O68" i="5"/>
  <c r="O243" i="5"/>
  <c r="O227" i="5"/>
  <c r="O187" i="5"/>
  <c r="O163" i="5"/>
  <c r="O237" i="5"/>
  <c r="O229" i="5"/>
  <c r="O221" i="5"/>
  <c r="O213" i="5"/>
  <c r="O205" i="5"/>
  <c r="O197" i="5"/>
  <c r="O189" i="5"/>
  <c r="O181" i="5"/>
  <c r="O173" i="5"/>
  <c r="O165" i="5"/>
  <c r="O157" i="5"/>
  <c r="O149" i="5"/>
  <c r="O141" i="5"/>
  <c r="O133" i="5"/>
  <c r="O125" i="5"/>
  <c r="O52" i="5"/>
  <c r="O48" i="5"/>
  <c r="O50" i="5"/>
  <c r="O230" i="5"/>
  <c r="O174" i="5"/>
  <c r="O134" i="5"/>
  <c r="O120" i="5"/>
  <c r="O104" i="5"/>
  <c r="O96" i="5"/>
  <c r="O80" i="5"/>
  <c r="O64" i="5"/>
  <c r="O211" i="5"/>
  <c r="O195" i="5"/>
  <c r="O139" i="5"/>
  <c r="O123" i="5"/>
  <c r="O234" i="5"/>
  <c r="O226" i="5"/>
  <c r="O218" i="5"/>
  <c r="O210" i="5"/>
  <c r="O202" i="5"/>
  <c r="O194" i="5"/>
  <c r="O186" i="5"/>
  <c r="O178" i="5"/>
  <c r="O170" i="5"/>
  <c r="O162" i="5"/>
  <c r="O154" i="5"/>
  <c r="O146" i="5"/>
  <c r="O138" i="5"/>
  <c r="O130" i="5"/>
  <c r="O122" i="5"/>
  <c r="O118" i="5"/>
  <c r="O114" i="5"/>
  <c r="O110" i="5"/>
  <c r="O106" i="5"/>
  <c r="O102" i="5"/>
  <c r="O98" i="5"/>
  <c r="O94" i="5"/>
  <c r="O90" i="5"/>
  <c r="O86" i="5"/>
  <c r="O82" i="5"/>
  <c r="O78" i="5"/>
  <c r="O74" i="5"/>
  <c r="O70" i="5"/>
  <c r="O66" i="5"/>
  <c r="O62" i="5"/>
  <c r="O57" i="5"/>
  <c r="O44" i="5"/>
  <c r="O39" i="5"/>
  <c r="O55" i="5"/>
  <c r="O38" i="5"/>
  <c r="O238" i="5"/>
  <c r="O206" i="5"/>
  <c r="O190" i="5"/>
  <c r="O182" i="5"/>
  <c r="O150" i="5"/>
  <c r="O112" i="5"/>
  <c r="O100" i="5"/>
  <c r="O84" i="5"/>
  <c r="O76" i="5"/>
  <c r="O235" i="5"/>
  <c r="O219" i="5"/>
  <c r="O179" i="5"/>
  <c r="O147" i="5"/>
  <c r="O131" i="5"/>
  <c r="O245" i="5"/>
  <c r="O250" i="5"/>
  <c r="O242" i="5"/>
  <c r="O247" i="5"/>
  <c r="O239" i="5"/>
  <c r="O231" i="5"/>
  <c r="O223" i="5"/>
  <c r="O215" i="5"/>
  <c r="O207" i="5"/>
  <c r="O199" i="5"/>
  <c r="O191" i="5"/>
  <c r="O183" i="5"/>
  <c r="O175" i="5"/>
  <c r="O167" i="5"/>
  <c r="O159" i="5"/>
  <c r="O151" i="5"/>
  <c r="O143" i="5"/>
  <c r="O135" i="5"/>
  <c r="O127" i="5"/>
  <c r="O47" i="5"/>
  <c r="F220" i="5"/>
  <c r="Q220" i="5" s="1"/>
  <c r="F127" i="5"/>
  <c r="Q127" i="5" s="1"/>
  <c r="F150" i="5"/>
  <c r="Q150" i="5" s="1"/>
  <c r="F129" i="5"/>
  <c r="Q129" i="5" s="1"/>
  <c r="D140" i="5"/>
  <c r="M140" i="5" s="1"/>
  <c r="F179" i="5"/>
  <c r="Q179" i="5" s="1"/>
  <c r="F174" i="5"/>
  <c r="Q174" i="5" s="1"/>
  <c r="F206" i="5"/>
  <c r="Q206" i="5" s="1"/>
  <c r="F123" i="5"/>
  <c r="Q123" i="5" s="1"/>
  <c r="D247" i="5"/>
  <c r="U247" i="5" s="1"/>
  <c r="F88" i="5"/>
  <c r="F208" i="5"/>
  <c r="Q208" i="5" s="1"/>
  <c r="F196" i="5"/>
  <c r="Q196" i="5" s="1"/>
  <c r="F181" i="5"/>
  <c r="Q181" i="5" s="1"/>
  <c r="F125" i="5"/>
  <c r="Q125" i="5" s="1"/>
  <c r="F90" i="5"/>
  <c r="F229" i="5"/>
  <c r="Q229" i="5" s="1"/>
  <c r="F224" i="5"/>
  <c r="Q224" i="5" s="1"/>
  <c r="F222" i="5"/>
  <c r="Q222" i="5" s="1"/>
  <c r="F170" i="5"/>
  <c r="Q170" i="5" s="1"/>
  <c r="F99" i="5"/>
  <c r="F60" i="5"/>
  <c r="F54" i="5"/>
  <c r="F52" i="5"/>
  <c r="F202" i="5"/>
  <c r="Q202" i="5" s="1"/>
  <c r="F114" i="5"/>
  <c r="F101" i="5"/>
  <c r="F65" i="5"/>
  <c r="F204" i="5"/>
  <c r="Q204" i="5" s="1"/>
  <c r="F121" i="5"/>
  <c r="F210" i="5"/>
  <c r="Q210" i="5" s="1"/>
  <c r="F191" i="5"/>
  <c r="Q191" i="5" s="1"/>
  <c r="F189" i="5"/>
  <c r="Q189" i="5" s="1"/>
  <c r="F187" i="5"/>
  <c r="Q187" i="5" s="1"/>
  <c r="F185" i="5"/>
  <c r="Q185" i="5" s="1"/>
  <c r="F183" i="5"/>
  <c r="Q183" i="5" s="1"/>
  <c r="F176" i="5"/>
  <c r="Q176" i="5" s="1"/>
  <c r="F94" i="5"/>
  <c r="F230" i="5"/>
  <c r="Q230" i="5" s="1"/>
  <c r="F212" i="5"/>
  <c r="Q212" i="5" s="1"/>
  <c r="F199" i="5"/>
  <c r="Q199" i="5" s="1"/>
  <c r="F197" i="5"/>
  <c r="Q197" i="5" s="1"/>
  <c r="F169" i="5"/>
  <c r="Q169" i="5" s="1"/>
  <c r="F66" i="5"/>
  <c r="F34" i="5"/>
  <c r="Q34" i="5" s="1"/>
  <c r="F232" i="5"/>
  <c r="Q232" i="5" s="1"/>
  <c r="F214" i="5"/>
  <c r="Q214" i="5" s="1"/>
  <c r="F205" i="5"/>
  <c r="Q205" i="5" s="1"/>
  <c r="F203" i="5"/>
  <c r="Q203" i="5" s="1"/>
  <c r="F201" i="5"/>
  <c r="Q201" i="5" s="1"/>
  <c r="F41" i="5"/>
  <c r="Q41" i="5" s="1"/>
  <c r="F234" i="5"/>
  <c r="Q234" i="5" s="1"/>
  <c r="F216" i="5"/>
  <c r="Q216" i="5" s="1"/>
  <c r="F128" i="5"/>
  <c r="Q128" i="5" s="1"/>
  <c r="F126" i="5"/>
  <c r="Q126" i="5" s="1"/>
  <c r="F124" i="5"/>
  <c r="Q124" i="5" s="1"/>
  <c r="F122" i="5"/>
  <c r="F61" i="5"/>
  <c r="F50" i="5"/>
  <c r="Q50" i="5" s="1"/>
  <c r="F48" i="5"/>
  <c r="Q48" i="5" s="1"/>
  <c r="F43" i="5"/>
  <c r="Q43" i="5" s="1"/>
  <c r="F36" i="5"/>
  <c r="Q36" i="5" s="1"/>
  <c r="F236" i="5"/>
  <c r="Q236" i="5" s="1"/>
  <c r="F227" i="5"/>
  <c r="Q227" i="5" s="1"/>
  <c r="F218" i="5"/>
  <c r="Q218" i="5" s="1"/>
  <c r="F194" i="5"/>
  <c r="Q194" i="5" s="1"/>
  <c r="F190" i="5"/>
  <c r="Q190" i="5" s="1"/>
  <c r="F188" i="5"/>
  <c r="Q188" i="5" s="1"/>
  <c r="F186" i="5"/>
  <c r="Q186" i="5" s="1"/>
  <c r="F184" i="5"/>
  <c r="F148" i="5"/>
  <c r="Q148" i="5" s="1"/>
  <c r="F95" i="5"/>
  <c r="F93" i="5"/>
  <c r="F63" i="5"/>
  <c r="F38" i="5"/>
  <c r="Q38" i="5" s="1"/>
  <c r="F92" i="5"/>
  <c r="D137" i="5"/>
  <c r="U137" i="5" s="1"/>
  <c r="C230" i="5"/>
  <c r="D231" i="5" s="1"/>
  <c r="D188" i="5"/>
  <c r="M188" i="5" s="1"/>
  <c r="D176" i="5"/>
  <c r="U176" i="5" s="1"/>
  <c r="D136" i="5"/>
  <c r="U136" i="5" s="1"/>
  <c r="C31" i="5"/>
  <c r="D31" i="5" s="1"/>
  <c r="F167" i="5"/>
  <c r="Q167" i="5" s="1"/>
  <c r="F165" i="5"/>
  <c r="Q165" i="5" s="1"/>
  <c r="F146" i="5"/>
  <c r="Q146" i="5" s="1"/>
  <c r="F119" i="5"/>
  <c r="F117" i="5"/>
  <c r="F115" i="5"/>
  <c r="F112" i="5"/>
  <c r="F86" i="5"/>
  <c r="F84" i="5"/>
  <c r="F82" i="5"/>
  <c r="F80" i="5"/>
  <c r="F56" i="5"/>
  <c r="F46" i="5"/>
  <c r="Q46" i="5" s="1"/>
  <c r="F32" i="5"/>
  <c r="Q32" i="5" s="1"/>
  <c r="F249" i="5"/>
  <c r="Q249" i="5" s="1"/>
  <c r="F247" i="5"/>
  <c r="Q247" i="5" s="1"/>
  <c r="F245" i="5"/>
  <c r="Q245" i="5" s="1"/>
  <c r="F243" i="5"/>
  <c r="Q243" i="5" s="1"/>
  <c r="F241" i="5"/>
  <c r="Q241" i="5" s="1"/>
  <c r="F239" i="5"/>
  <c r="Q239" i="5" s="1"/>
  <c r="F225" i="5"/>
  <c r="Q225" i="5" s="1"/>
  <c r="F192" i="5"/>
  <c r="Q192" i="5" s="1"/>
  <c r="F177" i="5"/>
  <c r="Q177" i="5" s="1"/>
  <c r="F172" i="5"/>
  <c r="Q172" i="5" s="1"/>
  <c r="D168" i="5"/>
  <c r="F163" i="5"/>
  <c r="Q163" i="5" s="1"/>
  <c r="F161" i="5"/>
  <c r="Q161" i="5" s="1"/>
  <c r="F159" i="5"/>
  <c r="Q159" i="5" s="1"/>
  <c r="F157" i="5"/>
  <c r="Q157" i="5" s="1"/>
  <c r="F155" i="5"/>
  <c r="Q155" i="5" s="1"/>
  <c r="F153" i="5"/>
  <c r="Q153" i="5" s="1"/>
  <c r="F151" i="5"/>
  <c r="Q151" i="5" s="1"/>
  <c r="F144" i="5"/>
  <c r="Q144" i="5" s="1"/>
  <c r="F142" i="5"/>
  <c r="Q142" i="5" s="1"/>
  <c r="F140" i="5"/>
  <c r="F138" i="5"/>
  <c r="Q138" i="5" s="1"/>
  <c r="F136" i="5"/>
  <c r="Q136" i="5" s="1"/>
  <c r="F134" i="5"/>
  <c r="Q134" i="5" s="1"/>
  <c r="F132" i="5"/>
  <c r="Q132" i="5" s="1"/>
  <c r="F130" i="5"/>
  <c r="Q130" i="5" s="1"/>
  <c r="F110" i="5"/>
  <c r="F108" i="5"/>
  <c r="F106" i="5"/>
  <c r="F104" i="5"/>
  <c r="F102" i="5"/>
  <c r="F97" i="5"/>
  <c r="F78" i="5"/>
  <c r="F76" i="5"/>
  <c r="F74" i="5"/>
  <c r="F72" i="5"/>
  <c r="F70" i="5"/>
  <c r="F68" i="5"/>
  <c r="F58" i="5"/>
  <c r="F51" i="5"/>
  <c r="Q51" i="5" s="1"/>
  <c r="F39" i="5"/>
  <c r="Q39" i="5" s="1"/>
  <c r="F237" i="5"/>
  <c r="Q237" i="5" s="1"/>
  <c r="F235" i="5"/>
  <c r="Q235" i="5" s="1"/>
  <c r="F228" i="5"/>
  <c r="Q228" i="5" s="1"/>
  <c r="F223" i="5"/>
  <c r="Q223" i="5" s="1"/>
  <c r="F221" i="5"/>
  <c r="Q221" i="5" s="1"/>
  <c r="F219" i="5"/>
  <c r="Q219" i="5" s="1"/>
  <c r="F200" i="5"/>
  <c r="Q200" i="5" s="1"/>
  <c r="F195" i="5"/>
  <c r="Q195" i="5" s="1"/>
  <c r="F175" i="5"/>
  <c r="Q175" i="5" s="1"/>
  <c r="F149" i="5"/>
  <c r="Q149" i="5" s="1"/>
  <c r="F147" i="5"/>
  <c r="Q147" i="5" s="1"/>
  <c r="F120" i="5"/>
  <c r="F113" i="5"/>
  <c r="F100" i="5"/>
  <c r="F91" i="5"/>
  <c r="F89" i="5"/>
  <c r="F87" i="5"/>
  <c r="F64" i="5"/>
  <c r="F62" i="5"/>
  <c r="F42" i="5"/>
  <c r="Q42" i="5" s="1"/>
  <c r="F37" i="5"/>
  <c r="Q37" i="5" s="1"/>
  <c r="F35" i="5"/>
  <c r="Q35" i="5" s="1"/>
  <c r="F49" i="5"/>
  <c r="Q49" i="5" s="1"/>
  <c r="F44" i="5"/>
  <c r="Q44" i="5" s="1"/>
  <c r="F233" i="5"/>
  <c r="Q233" i="5" s="1"/>
  <c r="F226" i="5"/>
  <c r="Q226" i="5" s="1"/>
  <c r="F217" i="5"/>
  <c r="Q217" i="5" s="1"/>
  <c r="F215" i="5"/>
  <c r="Q215" i="5" s="1"/>
  <c r="F213" i="5"/>
  <c r="Q213" i="5" s="1"/>
  <c r="F211" i="5"/>
  <c r="Q211" i="5" s="1"/>
  <c r="F209" i="5"/>
  <c r="Q209" i="5" s="1"/>
  <c r="F207" i="5"/>
  <c r="Q207" i="5" s="1"/>
  <c r="F193" i="5"/>
  <c r="Q193" i="5" s="1"/>
  <c r="F182" i="5"/>
  <c r="Q182" i="5" s="1"/>
  <c r="F180" i="5"/>
  <c r="Q180" i="5" s="1"/>
  <c r="F173" i="5"/>
  <c r="Q173" i="5" s="1"/>
  <c r="F168" i="5"/>
  <c r="Q168" i="5" s="1"/>
  <c r="F166" i="5"/>
  <c r="Q166" i="5" s="1"/>
  <c r="F164" i="5"/>
  <c r="Q164" i="5" s="1"/>
  <c r="F145" i="5"/>
  <c r="Q145" i="5" s="1"/>
  <c r="F118" i="5"/>
  <c r="F116" i="5"/>
  <c r="F111" i="5"/>
  <c r="F98" i="5"/>
  <c r="F85" i="5"/>
  <c r="F83" i="5"/>
  <c r="F81" i="5"/>
  <c r="F55" i="5"/>
  <c r="F47" i="5"/>
  <c r="Q47" i="5" s="1"/>
  <c r="F40" i="5"/>
  <c r="Q40" i="5" s="1"/>
  <c r="F33" i="5"/>
  <c r="Q33" i="5" s="1"/>
  <c r="F53" i="5"/>
  <c r="F250" i="5"/>
  <c r="Q250" i="5" s="1"/>
  <c r="F248" i="5"/>
  <c r="Q248" i="5" s="1"/>
  <c r="F246" i="5"/>
  <c r="Q246" i="5" s="1"/>
  <c r="F244" i="5"/>
  <c r="Q244" i="5" s="1"/>
  <c r="F242" i="5"/>
  <c r="Q242" i="5" s="1"/>
  <c r="F240" i="5"/>
  <c r="Q240" i="5" s="1"/>
  <c r="F238" i="5"/>
  <c r="Q238" i="5" s="1"/>
  <c r="F231" i="5"/>
  <c r="Q231" i="5" s="1"/>
  <c r="F198" i="5"/>
  <c r="Q198" i="5" s="1"/>
  <c r="F178" i="5"/>
  <c r="Q178" i="5" s="1"/>
  <c r="F171" i="5"/>
  <c r="Q171" i="5" s="1"/>
  <c r="F162" i="5"/>
  <c r="Q162" i="5" s="1"/>
  <c r="F160" i="5"/>
  <c r="Q160" i="5" s="1"/>
  <c r="F158" i="5"/>
  <c r="Q158" i="5" s="1"/>
  <c r="F156" i="5"/>
  <c r="Q156" i="5" s="1"/>
  <c r="F154" i="5"/>
  <c r="Q154" i="5" s="1"/>
  <c r="F152" i="5"/>
  <c r="Q152" i="5" s="1"/>
  <c r="F143" i="5"/>
  <c r="Q143" i="5" s="1"/>
  <c r="F141" i="5"/>
  <c r="Q141" i="5" s="1"/>
  <c r="F139" i="5"/>
  <c r="Q139" i="5" s="1"/>
  <c r="F137" i="5"/>
  <c r="Q137" i="5" s="1"/>
  <c r="F135" i="5"/>
  <c r="Q135" i="5" s="1"/>
  <c r="F133" i="5"/>
  <c r="Q133" i="5" s="1"/>
  <c r="F131" i="5"/>
  <c r="Q131" i="5" s="1"/>
  <c r="F109" i="5"/>
  <c r="F107" i="5"/>
  <c r="F105" i="5"/>
  <c r="F103" i="5"/>
  <c r="F96" i="5"/>
  <c r="F79" i="5"/>
  <c r="F77" i="5"/>
  <c r="F75" i="5"/>
  <c r="F73" i="5"/>
  <c r="F71" i="5"/>
  <c r="F69" i="5"/>
  <c r="F67" i="5"/>
  <c r="F59" i="5"/>
  <c r="F57" i="5"/>
  <c r="F45" i="5"/>
  <c r="Q45" i="5" s="1"/>
  <c r="C248" i="5"/>
  <c r="D248" i="5" s="1"/>
  <c r="D192" i="5"/>
  <c r="U192" i="5" s="1"/>
  <c r="D180" i="5"/>
  <c r="M180" i="5" s="1"/>
  <c r="D130" i="5"/>
  <c r="D129" i="5"/>
  <c r="C126" i="5"/>
  <c r="D126" i="5" s="1"/>
  <c r="D184" i="5"/>
  <c r="U184" i="5" s="1"/>
  <c r="D182" i="5"/>
  <c r="D178" i="5"/>
  <c r="U178" i="5" s="1"/>
  <c r="D172" i="5"/>
  <c r="U172" i="5" s="1"/>
  <c r="C133" i="5"/>
  <c r="D133" i="5" s="1"/>
  <c r="O60" i="5"/>
  <c r="O59" i="5"/>
  <c r="O56" i="5"/>
  <c r="O54" i="5"/>
  <c r="O53" i="5"/>
  <c r="O51" i="5"/>
  <c r="O49" i="5"/>
  <c r="O46" i="5"/>
  <c r="O45" i="5"/>
  <c r="O43" i="5"/>
  <c r="O41" i="5"/>
  <c r="O35" i="5"/>
  <c r="D125" i="5"/>
  <c r="U125" i="5" s="1"/>
  <c r="D170" i="5"/>
  <c r="M170" i="5" s="1"/>
  <c r="B52" i="5"/>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D124" i="5"/>
  <c r="C244" i="5"/>
  <c r="D244" i="5" s="1"/>
  <c r="C228" i="5"/>
  <c r="D229" i="5" s="1"/>
  <c r="C212" i="5"/>
  <c r="D212" i="5" s="1"/>
  <c r="C196" i="5"/>
  <c r="D197" i="5" s="1"/>
  <c r="C189" i="5"/>
  <c r="D189" i="5" s="1"/>
  <c r="U189" i="5" s="1"/>
  <c r="C173" i="5"/>
  <c r="D174" i="5" s="1"/>
  <c r="C157" i="5"/>
  <c r="D158" i="5" s="1"/>
  <c r="C141" i="5"/>
  <c r="D141" i="5" s="1"/>
  <c r="C127" i="5"/>
  <c r="D128" i="5" s="1"/>
  <c r="U128" i="5" s="1"/>
  <c r="D186" i="5"/>
  <c r="M186" i="5" s="1"/>
  <c r="D246" i="5"/>
  <c r="D238" i="5"/>
  <c r="D237"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Q69" i="5" l="1"/>
  <c r="Q81" i="5"/>
  <c r="Q111" i="5"/>
  <c r="Q108" i="5"/>
  <c r="Q82" i="5"/>
  <c r="Q66" i="5"/>
  <c r="Q110" i="5"/>
  <c r="C113" i="5"/>
  <c r="Q78" i="5"/>
  <c r="Q85" i="5"/>
  <c r="Q53" i="5"/>
  <c r="Q99" i="5"/>
  <c r="C114" i="5"/>
  <c r="B115" i="5"/>
  <c r="Q114" i="5"/>
  <c r="Q113" i="5"/>
  <c r="Q112" i="5"/>
  <c r="Q109" i="5"/>
  <c r="Q107" i="5"/>
  <c r="Q106" i="5"/>
  <c r="Q105" i="5"/>
  <c r="Q104" i="5"/>
  <c r="Q103" i="5"/>
  <c r="Q102" i="5"/>
  <c r="Q101" i="5"/>
  <c r="Q100" i="5"/>
  <c r="Q98" i="5"/>
  <c r="Q97" i="5"/>
  <c r="Q95" i="5"/>
  <c r="Q94" i="5"/>
  <c r="Q93" i="5"/>
  <c r="Q92" i="5"/>
  <c r="Q91" i="5"/>
  <c r="Q90" i="5"/>
  <c r="Q89" i="5"/>
  <c r="Q88" i="5"/>
  <c r="Q86" i="5"/>
  <c r="Q84" i="5"/>
  <c r="Q83" i="5"/>
  <c r="Q80" i="5"/>
  <c r="Q79" i="5"/>
  <c r="Q77" i="5"/>
  <c r="Q76" i="5"/>
  <c r="Q74" i="5"/>
  <c r="Q75" i="5"/>
  <c r="Q73" i="5"/>
  <c r="Q72" i="5"/>
  <c r="Q71" i="5"/>
  <c r="Q70" i="5"/>
  <c r="Q67" i="5"/>
  <c r="Q68" i="5"/>
  <c r="Q65" i="5"/>
  <c r="Q64" i="5"/>
  <c r="Q63" i="5"/>
  <c r="Q62" i="5"/>
  <c r="Q61" i="5"/>
  <c r="Q60" i="5"/>
  <c r="Q59" i="5"/>
  <c r="Q58" i="5"/>
  <c r="Q57" i="5"/>
  <c r="Q56" i="5"/>
  <c r="Q55" i="5"/>
  <c r="Q54" i="5"/>
  <c r="M136" i="5"/>
  <c r="M184" i="5"/>
  <c r="D230" i="5"/>
  <c r="U230" i="5" s="1"/>
  <c r="I130" i="5"/>
  <c r="I129" i="5"/>
  <c r="D249" i="5"/>
  <c r="M249" i="5" s="1"/>
  <c r="U140" i="5"/>
  <c r="V140" i="5" s="1"/>
  <c r="M176" i="5"/>
  <c r="I140" i="5"/>
  <c r="I174" i="5"/>
  <c r="U248" i="5"/>
  <c r="V248" i="5" s="1"/>
  <c r="I248" i="5"/>
  <c r="M130" i="5"/>
  <c r="M247" i="5"/>
  <c r="I247" i="5"/>
  <c r="M137" i="5"/>
  <c r="I136" i="5"/>
  <c r="I176" i="5"/>
  <c r="V136" i="5"/>
  <c r="D157" i="5"/>
  <c r="U157" i="5" s="1"/>
  <c r="U180" i="5"/>
  <c r="V180" i="5" s="1"/>
  <c r="D213" i="5"/>
  <c r="I213" i="5" s="1"/>
  <c r="U186" i="5"/>
  <c r="V186" i="5" s="1"/>
  <c r="D228" i="5"/>
  <c r="M228" i="5" s="1"/>
  <c r="Q87" i="5"/>
  <c r="D173" i="5"/>
  <c r="I173" i="5" s="1"/>
  <c r="M178" i="5"/>
  <c r="I184" i="5"/>
  <c r="U174" i="5"/>
  <c r="V174" i="5" s="1"/>
  <c r="M174" i="5"/>
  <c r="C32" i="5"/>
  <c r="C33" i="5" s="1"/>
  <c r="M192" i="5"/>
  <c r="Q184" i="5"/>
  <c r="I182" i="5"/>
  <c r="I168" i="5"/>
  <c r="I137" i="5"/>
  <c r="I180" i="5"/>
  <c r="V128" i="5"/>
  <c r="I124" i="5"/>
  <c r="M125" i="5"/>
  <c r="D245" i="5"/>
  <c r="M245" i="5" s="1"/>
  <c r="M129" i="5"/>
  <c r="U130" i="5"/>
  <c r="V130" i="5" s="1"/>
  <c r="I188" i="5"/>
  <c r="U129" i="5"/>
  <c r="V129" i="5" s="1"/>
  <c r="I125" i="5"/>
  <c r="I192" i="5"/>
  <c r="U168" i="5"/>
  <c r="V168" i="5" s="1"/>
  <c r="U188" i="5"/>
  <c r="V188" i="5" s="1"/>
  <c r="M172" i="5"/>
  <c r="U182" i="5"/>
  <c r="V182" i="5" s="1"/>
  <c r="I178" i="5"/>
  <c r="I172" i="5"/>
  <c r="M182" i="5"/>
  <c r="M248" i="5"/>
  <c r="Q96" i="5"/>
  <c r="M128" i="5"/>
  <c r="I128" i="5"/>
  <c r="Q140" i="5"/>
  <c r="M168" i="5"/>
  <c r="D127" i="5"/>
  <c r="M133" i="5"/>
  <c r="I133" i="5"/>
  <c r="U133" i="5"/>
  <c r="V133" i="5" s="1"/>
  <c r="I186" i="5"/>
  <c r="M141" i="5"/>
  <c r="I141" i="5"/>
  <c r="I170" i="5"/>
  <c r="Q52" i="5"/>
  <c r="U141" i="5"/>
  <c r="V141" i="5" s="1"/>
  <c r="U124" i="5"/>
  <c r="V124" i="5" s="1"/>
  <c r="M124" i="5"/>
  <c r="U170" i="5"/>
  <c r="V170" i="5" s="1"/>
  <c r="D196" i="5"/>
  <c r="I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V172" i="5"/>
  <c r="U205" i="5"/>
  <c r="I205" i="5"/>
  <c r="M205" i="5"/>
  <c r="U221" i="5"/>
  <c r="I221" i="5"/>
  <c r="M221" i="5"/>
  <c r="U200" i="5"/>
  <c r="I200" i="5"/>
  <c r="M200" i="5"/>
  <c r="U216" i="5"/>
  <c r="I216" i="5"/>
  <c r="M216" i="5"/>
  <c r="U232" i="5"/>
  <c r="I232" i="5"/>
  <c r="M232" i="5"/>
  <c r="M241" i="5"/>
  <c r="I241" i="5"/>
  <c r="U241" i="5"/>
  <c r="V247" i="5"/>
  <c r="V176" i="5"/>
  <c r="U201" i="5"/>
  <c r="I201" i="5"/>
  <c r="M201" i="5"/>
  <c r="U217" i="5"/>
  <c r="I217" i="5"/>
  <c r="M217" i="5"/>
  <c r="I195" i="5"/>
  <c r="M195" i="5"/>
  <c r="U195" i="5"/>
  <c r="I211" i="5"/>
  <c r="M211" i="5"/>
  <c r="U211" i="5"/>
  <c r="U243" i="5"/>
  <c r="I243" i="5"/>
  <c r="M243" i="5"/>
  <c r="I238" i="5"/>
  <c r="M238" i="5"/>
  <c r="U238" i="5"/>
  <c r="V137"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U156" i="5"/>
  <c r="I156" i="5"/>
  <c r="M156" i="5"/>
  <c r="I198" i="5"/>
  <c r="M198" i="5"/>
  <c r="U198" i="5"/>
  <c r="I214" i="5"/>
  <c r="M214" i="5"/>
  <c r="U214" i="5"/>
  <c r="I207" i="5"/>
  <c r="M207" i="5"/>
  <c r="U207" i="5"/>
  <c r="I223" i="5"/>
  <c r="M223" i="5"/>
  <c r="U223" i="5"/>
  <c r="U240" i="5"/>
  <c r="I240" i="5"/>
  <c r="M240" i="5"/>
  <c r="I234" i="5"/>
  <c r="M234" i="5"/>
  <c r="U234" i="5"/>
  <c r="V184" i="5"/>
  <c r="I194" i="5"/>
  <c r="M194" i="5"/>
  <c r="U194" i="5"/>
  <c r="I210" i="5"/>
  <c r="M210" i="5"/>
  <c r="U210" i="5"/>
  <c r="I226" i="5"/>
  <c r="M226" i="5"/>
  <c r="U226" i="5"/>
  <c r="U212" i="5"/>
  <c r="I212" i="5"/>
  <c r="M212" i="5"/>
  <c r="I227" i="5"/>
  <c r="U227" i="5"/>
  <c r="M227" i="5"/>
  <c r="U244" i="5"/>
  <c r="I244" i="5"/>
  <c r="M244" i="5"/>
  <c r="U237" i="5"/>
  <c r="I237" i="5"/>
  <c r="M237" i="5"/>
  <c r="D114" i="5" l="1"/>
  <c r="U114" i="5" s="1"/>
  <c r="V114" i="5" s="1"/>
  <c r="C115" i="5"/>
  <c r="D115" i="5" s="1"/>
  <c r="B116" i="5"/>
  <c r="B117" i="5" s="1"/>
  <c r="B118" i="5" s="1"/>
  <c r="B119" i="5" s="1"/>
  <c r="B120" i="5" s="1"/>
  <c r="B121" i="5" s="1"/>
  <c r="B122" i="5" s="1"/>
  <c r="Q115" i="5"/>
  <c r="U245" i="5"/>
  <c r="V245" i="5" s="1"/>
  <c r="U213" i="5"/>
  <c r="V213" i="5" s="1"/>
  <c r="I157" i="5"/>
  <c r="M157" i="5"/>
  <c r="M213" i="5"/>
  <c r="I230" i="5"/>
  <c r="M230" i="5"/>
  <c r="I249" i="5"/>
  <c r="U249" i="5"/>
  <c r="V249" i="5" s="1"/>
  <c r="M173" i="5"/>
  <c r="I245" i="5"/>
  <c r="U196" i="5"/>
  <c r="V196" i="5" s="1"/>
  <c r="C34" i="5"/>
  <c r="I228" i="5"/>
  <c r="U173" i="5"/>
  <c r="V173" i="5" s="1"/>
  <c r="U131" i="5"/>
  <c r="V131" i="5" s="1"/>
  <c r="M131" i="5"/>
  <c r="U228" i="5"/>
  <c r="V228" i="5" s="1"/>
  <c r="M196" i="5"/>
  <c r="D32" i="5"/>
  <c r="D33" i="5"/>
  <c r="U127" i="5"/>
  <c r="V127" i="5" s="1"/>
  <c r="I127" i="5"/>
  <c r="M127" i="5"/>
  <c r="V223" i="5"/>
  <c r="I190" i="5"/>
  <c r="U190" i="5"/>
  <c r="M190" i="5"/>
  <c r="V181" i="5"/>
  <c r="I143" i="5"/>
  <c r="U143" i="5"/>
  <c r="M143" i="5"/>
  <c r="I135" i="5"/>
  <c r="M135" i="5"/>
  <c r="U135" i="5"/>
  <c r="V243" i="5"/>
  <c r="V216" i="5"/>
  <c r="V159" i="5"/>
  <c r="V235" i="5"/>
  <c r="V218" i="5"/>
  <c r="V163" i="5"/>
  <c r="V230" i="5"/>
  <c r="V219" i="5"/>
  <c r="V203" i="5"/>
  <c r="V225" i="5"/>
  <c r="V209" i="5"/>
  <c r="V193" i="5"/>
  <c r="V233" i="5"/>
  <c r="V208" i="5"/>
  <c r="V194" i="5"/>
  <c r="V214" i="5"/>
  <c r="V183" i="5"/>
  <c r="M138" i="5"/>
  <c r="I138" i="5"/>
  <c r="U138" i="5"/>
  <c r="V244" i="5"/>
  <c r="V210" i="5"/>
  <c r="V240" i="5"/>
  <c r="V198" i="5"/>
  <c r="V175" i="5"/>
  <c r="V160" i="5"/>
  <c r="V144" i="5"/>
  <c r="V166" i="5"/>
  <c r="M142" i="5"/>
  <c r="I142" i="5"/>
  <c r="U142" i="5"/>
  <c r="M134" i="5"/>
  <c r="I134" i="5"/>
  <c r="U134" i="5"/>
  <c r="V211" i="5"/>
  <c r="V195" i="5"/>
  <c r="V241" i="5"/>
  <c r="V232" i="5"/>
  <c r="V154" i="5"/>
  <c r="V145" i="5"/>
  <c r="V169"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158" i="5"/>
  <c r="V239" i="5"/>
  <c r="V197" i="5"/>
  <c r="V149" i="5"/>
  <c r="V167" i="5"/>
  <c r="V31" i="5"/>
  <c r="I114" i="5" l="1"/>
  <c r="M114" i="5"/>
  <c r="C122" i="5"/>
  <c r="D123" i="5" s="1"/>
  <c r="Q122" i="5"/>
  <c r="C121" i="5"/>
  <c r="Q121" i="5"/>
  <c r="C120" i="5"/>
  <c r="Q120" i="5"/>
  <c r="C119" i="5"/>
  <c r="Q119" i="5"/>
  <c r="C118" i="5"/>
  <c r="Q118" i="5"/>
  <c r="C117" i="5"/>
  <c r="Q117" i="5"/>
  <c r="C116" i="5"/>
  <c r="Q116" i="5"/>
  <c r="U115" i="5"/>
  <c r="V115" i="5" s="1"/>
  <c r="I115" i="5"/>
  <c r="M115" i="5"/>
  <c r="C35" i="5"/>
  <c r="D34" i="5"/>
  <c r="M33" i="5"/>
  <c r="I33" i="5"/>
  <c r="U33" i="5"/>
  <c r="V33" i="5" s="1"/>
  <c r="M32" i="5"/>
  <c r="U32" i="5"/>
  <c r="V32" i="5" s="1"/>
  <c r="I32" i="5"/>
  <c r="V142" i="5"/>
  <c r="V143" i="5"/>
  <c r="V191" i="5"/>
  <c r="V134" i="5"/>
  <c r="V138" i="5"/>
  <c r="V190" i="5"/>
  <c r="V139" i="5"/>
  <c r="V135" i="5"/>
  <c r="B15" i="5" l="1"/>
  <c r="T207" i="5" s="1"/>
  <c r="D117" i="5"/>
  <c r="I117" i="5" s="1"/>
  <c r="D122" i="5"/>
  <c r="U122" i="5" s="1"/>
  <c r="V122" i="5" s="1"/>
  <c r="I123" i="5"/>
  <c r="M123" i="5"/>
  <c r="U123" i="5"/>
  <c r="V123" i="5" s="1"/>
  <c r="D121" i="5"/>
  <c r="M121" i="5" s="1"/>
  <c r="D120" i="5"/>
  <c r="I120" i="5" s="1"/>
  <c r="D119" i="5"/>
  <c r="U119" i="5" s="1"/>
  <c r="V119" i="5" s="1"/>
  <c r="D118" i="5"/>
  <c r="M118" i="5" s="1"/>
  <c r="D116" i="5"/>
  <c r="C36" i="5"/>
  <c r="D35" i="5"/>
  <c r="I34" i="5"/>
  <c r="U34" i="5"/>
  <c r="V34" i="5" s="1"/>
  <c r="M34" i="5"/>
  <c r="R80" i="5" l="1"/>
  <c r="T180" i="5"/>
  <c r="S143" i="5"/>
  <c r="R201" i="5"/>
  <c r="R35" i="5"/>
  <c r="S78" i="5"/>
  <c r="S212" i="5"/>
  <c r="T131" i="5"/>
  <c r="R160" i="5"/>
  <c r="S85" i="5"/>
  <c r="R161" i="5"/>
  <c r="T214" i="5"/>
  <c r="S134" i="5"/>
  <c r="T66" i="5"/>
  <c r="R240" i="5"/>
  <c r="T169" i="5"/>
  <c r="R156" i="5"/>
  <c r="T186" i="5"/>
  <c r="T232" i="5"/>
  <c r="R90" i="5"/>
  <c r="R82" i="5"/>
  <c r="R246" i="5"/>
  <c r="R245" i="5"/>
  <c r="T54" i="5"/>
  <c r="R60" i="5"/>
  <c r="T203" i="5"/>
  <c r="S53" i="5"/>
  <c r="S46" i="5"/>
  <c r="S103" i="5"/>
  <c r="S223" i="5"/>
  <c r="R31" i="5"/>
  <c r="T170" i="5"/>
  <c r="S162" i="5"/>
  <c r="S45" i="5"/>
  <c r="R54" i="5"/>
  <c r="S123" i="5"/>
  <c r="T225" i="5"/>
  <c r="R91" i="5"/>
  <c r="T116" i="5"/>
  <c r="S215" i="5"/>
  <c r="T248" i="5"/>
  <c r="T79" i="5"/>
  <c r="S185" i="5"/>
  <c r="R177" i="5"/>
  <c r="T51" i="5"/>
  <c r="S217" i="5"/>
  <c r="R100" i="5"/>
  <c r="S108" i="5"/>
  <c r="S239" i="5"/>
  <c r="T142" i="5"/>
  <c r="S77" i="5"/>
  <c r="T114" i="5"/>
  <c r="R232" i="5"/>
  <c r="T126" i="5"/>
  <c r="S184" i="5"/>
  <c r="T156" i="5"/>
  <c r="R127" i="5"/>
  <c r="R81" i="5"/>
  <c r="T72" i="5"/>
  <c r="R158" i="5"/>
  <c r="T163" i="5"/>
  <c r="T155" i="5"/>
  <c r="T69" i="5"/>
  <c r="S121" i="5"/>
  <c r="T145" i="5"/>
  <c r="R209" i="5"/>
  <c r="T151" i="5"/>
  <c r="T71" i="5"/>
  <c r="R108" i="5"/>
  <c r="T140" i="5"/>
  <c r="S250" i="5"/>
  <c r="S175" i="5"/>
  <c r="R38" i="5"/>
  <c r="R88" i="5"/>
  <c r="R123" i="5"/>
  <c r="T161" i="5"/>
  <c r="T138" i="5"/>
  <c r="S120" i="5"/>
  <c r="S227" i="5"/>
  <c r="R185" i="5"/>
  <c r="S152" i="5"/>
  <c r="T219" i="5"/>
  <c r="R56" i="5"/>
  <c r="R143" i="5"/>
  <c r="T218" i="5"/>
  <c r="R206" i="5"/>
  <c r="T80" i="5"/>
  <c r="T67" i="5"/>
  <c r="R97" i="5"/>
  <c r="R69" i="5"/>
  <c r="R48" i="5"/>
  <c r="T115" i="5"/>
  <c r="R107" i="5"/>
  <c r="R36" i="5"/>
  <c r="S34" i="5"/>
  <c r="S39" i="5"/>
  <c r="S67" i="5"/>
  <c r="R164" i="5"/>
  <c r="S197" i="5"/>
  <c r="S194" i="5"/>
  <c r="R202" i="5"/>
  <c r="R137" i="5"/>
  <c r="R87" i="5"/>
  <c r="S153" i="5"/>
  <c r="S97" i="5"/>
  <c r="R110" i="5"/>
  <c r="T100" i="5"/>
  <c r="R30" i="5"/>
  <c r="S216" i="5"/>
  <c r="T99" i="5"/>
  <c r="R214" i="5"/>
  <c r="R204" i="5"/>
  <c r="S236" i="5"/>
  <c r="R66" i="5"/>
  <c r="T82" i="5"/>
  <c r="R93" i="5"/>
  <c r="T68" i="5"/>
  <c r="T198" i="5"/>
  <c r="S192" i="5"/>
  <c r="S188" i="5"/>
  <c r="R114" i="5"/>
  <c r="R197" i="5"/>
  <c r="R68" i="5"/>
  <c r="T238" i="5"/>
  <c r="R106" i="5"/>
  <c r="R235" i="5"/>
  <c r="R141" i="5"/>
  <c r="R230" i="5"/>
  <c r="T90" i="5"/>
  <c r="R78" i="5"/>
  <c r="R193" i="5"/>
  <c r="S63" i="5"/>
  <c r="T242" i="5"/>
  <c r="R231" i="5"/>
  <c r="T231" i="5"/>
  <c r="T55" i="5"/>
  <c r="S210" i="5"/>
  <c r="T112" i="5"/>
  <c r="S137" i="5"/>
  <c r="R212" i="5"/>
  <c r="T202" i="5"/>
  <c r="T87" i="5"/>
  <c r="R49" i="5"/>
  <c r="R183" i="5"/>
  <c r="S81" i="5"/>
  <c r="T179" i="5"/>
  <c r="T107" i="5"/>
  <c r="S170" i="5"/>
  <c r="R186" i="5"/>
  <c r="S76" i="5"/>
  <c r="T143" i="5"/>
  <c r="R190" i="5"/>
  <c r="S158" i="5"/>
  <c r="S56" i="5"/>
  <c r="T159" i="5"/>
  <c r="S205" i="5"/>
  <c r="T184" i="5"/>
  <c r="S110" i="5"/>
  <c r="R96" i="5"/>
  <c r="S180" i="5"/>
  <c r="T210" i="5"/>
  <c r="T130" i="5"/>
  <c r="R218" i="5"/>
  <c r="R172" i="5"/>
  <c r="T57" i="5"/>
  <c r="T241" i="5"/>
  <c r="T160" i="5"/>
  <c r="T121" i="5"/>
  <c r="R71" i="5"/>
  <c r="S130" i="5"/>
  <c r="R65" i="5"/>
  <c r="R113" i="5"/>
  <c r="R37" i="5"/>
  <c r="S147" i="5"/>
  <c r="R70" i="5"/>
  <c r="R116" i="5"/>
  <c r="S157" i="5"/>
  <c r="T153" i="5"/>
  <c r="R67" i="5"/>
  <c r="T33" i="5"/>
  <c r="T158" i="5"/>
  <c r="S86" i="5"/>
  <c r="R46" i="5"/>
  <c r="U118" i="5"/>
  <c r="V118" i="5" s="1"/>
  <c r="I118" i="5"/>
  <c r="S72" i="5"/>
  <c r="S201" i="5"/>
  <c r="R132" i="5"/>
  <c r="T40" i="5"/>
  <c r="S213" i="5"/>
  <c r="T200" i="5"/>
  <c r="R188" i="5"/>
  <c r="S195" i="5"/>
  <c r="S95" i="5"/>
  <c r="R219" i="5"/>
  <c r="T144" i="5"/>
  <c r="S83" i="5"/>
  <c r="R53" i="5"/>
  <c r="R151" i="5"/>
  <c r="R244" i="5"/>
  <c r="R124" i="5"/>
  <c r="T152" i="5"/>
  <c r="T193" i="5"/>
  <c r="R225" i="5"/>
  <c r="S99" i="5"/>
  <c r="T37" i="5"/>
  <c r="T41" i="5"/>
  <c r="T194" i="5"/>
  <c r="R95" i="5"/>
  <c r="R52" i="5"/>
  <c r="S96" i="5"/>
  <c r="S30" i="5"/>
  <c r="S57" i="5"/>
  <c r="R72" i="5"/>
  <c r="T244" i="5"/>
  <c r="R224" i="5"/>
  <c r="R45" i="5"/>
  <c r="R249" i="5"/>
  <c r="R76" i="5"/>
  <c r="T139" i="5"/>
  <c r="T63" i="5"/>
  <c r="T164" i="5"/>
  <c r="T111" i="5"/>
  <c r="S91" i="5"/>
  <c r="T243" i="5"/>
  <c r="T91" i="5"/>
  <c r="T187" i="5"/>
  <c r="R199" i="5"/>
  <c r="R77" i="5"/>
  <c r="T188" i="5"/>
  <c r="S190" i="5"/>
  <c r="S220" i="5"/>
  <c r="S126" i="5"/>
  <c r="R59" i="5"/>
  <c r="R227" i="5"/>
  <c r="S107" i="5"/>
  <c r="T105" i="5"/>
  <c r="T141" i="5"/>
  <c r="R148" i="5"/>
  <c r="T110" i="5"/>
  <c r="T240" i="5"/>
  <c r="R215" i="5"/>
  <c r="R44" i="5"/>
  <c r="S225" i="5"/>
  <c r="S43" i="5"/>
  <c r="R142" i="5"/>
  <c r="T235" i="5"/>
  <c r="T191" i="5"/>
  <c r="R136" i="5"/>
  <c r="S245" i="5"/>
  <c r="T117" i="5"/>
  <c r="T216" i="5"/>
  <c r="R179" i="5"/>
  <c r="T65" i="5"/>
  <c r="T49" i="5"/>
  <c r="T30" i="5"/>
  <c r="R51" i="5"/>
  <c r="S90" i="5"/>
  <c r="T233" i="5"/>
  <c r="S115" i="5"/>
  <c r="R176" i="5"/>
  <c r="T174" i="5"/>
  <c r="S113" i="5"/>
  <c r="S104" i="5"/>
  <c r="T31" i="5"/>
  <c r="S37" i="5"/>
  <c r="R175" i="5"/>
  <c r="T125" i="5"/>
  <c r="T81" i="5"/>
  <c r="T86" i="5"/>
  <c r="S89" i="5"/>
  <c r="R153" i="5"/>
  <c r="R196" i="5"/>
  <c r="S206" i="5"/>
  <c r="T220" i="5"/>
  <c r="T103" i="5"/>
  <c r="T88" i="5"/>
  <c r="S136" i="5"/>
  <c r="R42" i="5"/>
  <c r="S202" i="5"/>
  <c r="S88" i="5"/>
  <c r="T149" i="5"/>
  <c r="S61" i="5"/>
  <c r="S142" i="5"/>
  <c r="T176" i="5"/>
  <c r="S249" i="5"/>
  <c r="T234" i="5"/>
  <c r="T83" i="5"/>
  <c r="R174" i="5"/>
  <c r="T129" i="5"/>
  <c r="R221" i="5"/>
  <c r="R223" i="5"/>
  <c r="T38" i="5"/>
  <c r="T197" i="5"/>
  <c r="T192" i="5"/>
  <c r="S117" i="5"/>
  <c r="S36" i="5"/>
  <c r="S65" i="5"/>
  <c r="S151" i="5"/>
  <c r="R84" i="5"/>
  <c r="T167" i="5"/>
  <c r="R207" i="5"/>
  <c r="S75" i="5"/>
  <c r="T43" i="5"/>
  <c r="T53" i="5"/>
  <c r="R139" i="5"/>
  <c r="R167" i="5"/>
  <c r="T101" i="5"/>
  <c r="S168" i="5"/>
  <c r="S87" i="5"/>
  <c r="S161" i="5"/>
  <c r="S230" i="5"/>
  <c r="T95" i="5"/>
  <c r="S112" i="5"/>
  <c r="R128" i="5"/>
  <c r="R166" i="5"/>
  <c r="T85" i="5"/>
  <c r="T206" i="5"/>
  <c r="R131" i="5"/>
  <c r="S80" i="5"/>
  <c r="S132" i="5"/>
  <c r="S247" i="5"/>
  <c r="R184" i="5"/>
  <c r="T209" i="5"/>
  <c r="T36" i="5"/>
  <c r="R86" i="5"/>
  <c r="T223" i="5"/>
  <c r="S231" i="5"/>
  <c r="R47" i="5"/>
  <c r="S203" i="5"/>
  <c r="S233" i="5"/>
  <c r="T245" i="5"/>
  <c r="R152" i="5"/>
  <c r="S105" i="5"/>
  <c r="R98" i="5"/>
  <c r="R64" i="5"/>
  <c r="R126" i="5"/>
  <c r="R168" i="5"/>
  <c r="S70" i="5"/>
  <c r="R155" i="5"/>
  <c r="R191" i="5"/>
  <c r="T150" i="5"/>
  <c r="R130" i="5"/>
  <c r="T195" i="5"/>
  <c r="T98" i="5"/>
  <c r="S131" i="5"/>
  <c r="T173" i="5"/>
  <c r="S109" i="5"/>
  <c r="S54" i="5"/>
  <c r="S198" i="5"/>
  <c r="S177" i="5"/>
  <c r="R178" i="5"/>
  <c r="R120" i="5"/>
  <c r="T122" i="5"/>
  <c r="R165" i="5"/>
  <c r="S154" i="5"/>
  <c r="T70" i="5"/>
  <c r="S32" i="5"/>
  <c r="S98" i="5"/>
  <c r="T47" i="5"/>
  <c r="S73" i="5"/>
  <c r="T239" i="5"/>
  <c r="R159" i="5"/>
  <c r="R243" i="5"/>
  <c r="S129" i="5"/>
  <c r="T213" i="5"/>
  <c r="T171" i="5"/>
  <c r="R149" i="5"/>
  <c r="S150" i="5"/>
  <c r="S181" i="5"/>
  <c r="R50" i="5"/>
  <c r="T102" i="5"/>
  <c r="S224" i="5"/>
  <c r="S237" i="5"/>
  <c r="T185" i="5"/>
  <c r="T133" i="5"/>
  <c r="R75" i="5"/>
  <c r="T89" i="5"/>
  <c r="T74" i="5"/>
  <c r="T212" i="5"/>
  <c r="R238" i="5"/>
  <c r="S218" i="5"/>
  <c r="S66" i="5"/>
  <c r="R32" i="5"/>
  <c r="S82" i="5"/>
  <c r="S156" i="5"/>
  <c r="T162" i="5"/>
  <c r="S33" i="5"/>
  <c r="S178" i="5"/>
  <c r="T127" i="5"/>
  <c r="R138" i="5"/>
  <c r="S238" i="5"/>
  <c r="R103" i="5"/>
  <c r="R250" i="5"/>
  <c r="S200" i="5"/>
  <c r="T42" i="5"/>
  <c r="S71" i="5"/>
  <c r="R157" i="5"/>
  <c r="S102" i="5"/>
  <c r="S92" i="5"/>
  <c r="R104" i="5"/>
  <c r="R192" i="5"/>
  <c r="T190" i="5"/>
  <c r="S114" i="5"/>
  <c r="R162" i="5"/>
  <c r="R62" i="5"/>
  <c r="T73" i="5"/>
  <c r="S163" i="5"/>
  <c r="T148" i="5"/>
  <c r="R216" i="5"/>
  <c r="R125" i="5"/>
  <c r="R105" i="5"/>
  <c r="T34" i="5"/>
  <c r="R187" i="5"/>
  <c r="R43" i="5"/>
  <c r="R119" i="5"/>
  <c r="R99" i="5"/>
  <c r="T183" i="5"/>
  <c r="T52" i="5"/>
  <c r="S183" i="5"/>
  <c r="S179" i="5"/>
  <c r="S69" i="5"/>
  <c r="T182" i="5"/>
  <c r="T45" i="5"/>
  <c r="R133" i="5"/>
  <c r="T205" i="5"/>
  <c r="R211" i="5"/>
  <c r="S234" i="5"/>
  <c r="R55" i="5"/>
  <c r="T44" i="5"/>
  <c r="R233" i="5"/>
  <c r="S164" i="5"/>
  <c r="R89" i="5"/>
  <c r="R63" i="5"/>
  <c r="S100" i="5"/>
  <c r="R203" i="5"/>
  <c r="S52" i="5"/>
  <c r="T134" i="5"/>
  <c r="T119" i="5"/>
  <c r="S186" i="5"/>
  <c r="R181" i="5"/>
  <c r="R248" i="5"/>
  <c r="R222" i="5"/>
  <c r="R234" i="5"/>
  <c r="S187" i="5"/>
  <c r="T59" i="5"/>
  <c r="S84" i="5"/>
  <c r="S204" i="5"/>
  <c r="S160" i="5"/>
  <c r="T128" i="5"/>
  <c r="R145" i="5"/>
  <c r="R34" i="5"/>
  <c r="S48" i="5"/>
  <c r="T132" i="5"/>
  <c r="T56" i="5"/>
  <c r="R101" i="5"/>
  <c r="S50" i="5"/>
  <c r="T123" i="5"/>
  <c r="S189" i="5"/>
  <c r="S242" i="5"/>
  <c r="S207" i="5"/>
  <c r="S155" i="5"/>
  <c r="S167" i="5"/>
  <c r="S221" i="5"/>
  <c r="R135" i="5"/>
  <c r="T146" i="5"/>
  <c r="S55" i="5"/>
  <c r="R41" i="5"/>
  <c r="S144" i="5"/>
  <c r="R229" i="5"/>
  <c r="S133" i="5"/>
  <c r="S169" i="5"/>
  <c r="R208" i="5"/>
  <c r="S122" i="5"/>
  <c r="T211" i="5"/>
  <c r="T172" i="5"/>
  <c r="S248" i="5"/>
  <c r="S79" i="5"/>
  <c r="S119" i="5"/>
  <c r="R189" i="5"/>
  <c r="R109" i="5"/>
  <c r="S40" i="5"/>
  <c r="R195" i="5"/>
  <c r="S64" i="5"/>
  <c r="S159" i="5"/>
  <c r="S214" i="5"/>
  <c r="R122" i="5"/>
  <c r="S141" i="5"/>
  <c r="S111" i="5"/>
  <c r="S173" i="5"/>
  <c r="R169" i="5"/>
  <c r="S229" i="5"/>
  <c r="T84" i="5"/>
  <c r="T199" i="5"/>
  <c r="T201" i="5"/>
  <c r="S31" i="5"/>
  <c r="R83" i="5"/>
  <c r="T106" i="5"/>
  <c r="T46" i="5"/>
  <c r="S139" i="5"/>
  <c r="R150" i="5"/>
  <c r="R102" i="5"/>
  <c r="S125" i="5"/>
  <c r="S145" i="5"/>
  <c r="R198" i="5"/>
  <c r="S118" i="5"/>
  <c r="T96" i="5"/>
  <c r="S101" i="5"/>
  <c r="S246" i="5"/>
  <c r="R163" i="5"/>
  <c r="R147" i="5"/>
  <c r="S232" i="5"/>
  <c r="S149" i="5"/>
  <c r="T230" i="5"/>
  <c r="R117" i="5"/>
  <c r="T236" i="5"/>
  <c r="R118" i="5"/>
  <c r="T62" i="5"/>
  <c r="S62" i="5"/>
  <c r="T217" i="5"/>
  <c r="T222" i="5"/>
  <c r="R92" i="5"/>
  <c r="R226" i="5"/>
  <c r="R200" i="5"/>
  <c r="R74" i="5"/>
  <c r="T137" i="5"/>
  <c r="R129" i="5"/>
  <c r="T39" i="5"/>
  <c r="T246" i="5"/>
  <c r="S235" i="5"/>
  <c r="S241" i="5"/>
  <c r="S228" i="5"/>
  <c r="T97" i="5"/>
  <c r="S38" i="5"/>
  <c r="R242" i="5"/>
  <c r="T229" i="5"/>
  <c r="T124" i="5"/>
  <c r="R58" i="5"/>
  <c r="S74" i="5"/>
  <c r="S174" i="5"/>
  <c r="R39" i="5"/>
  <c r="S244" i="5"/>
  <c r="T64" i="5"/>
  <c r="S146" i="5"/>
  <c r="S68" i="5"/>
  <c r="R94" i="5"/>
  <c r="R57" i="5"/>
  <c r="T250" i="5"/>
  <c r="T60" i="5"/>
  <c r="R79" i="5"/>
  <c r="T120" i="5"/>
  <c r="T181" i="5"/>
  <c r="S240" i="5"/>
  <c r="T48" i="5"/>
  <c r="S128" i="5"/>
  <c r="S222" i="5"/>
  <c r="R140" i="5"/>
  <c r="R146" i="5"/>
  <c r="R112" i="5"/>
  <c r="R180" i="5"/>
  <c r="S44" i="5"/>
  <c r="T227" i="5"/>
  <c r="T177" i="5"/>
  <c r="T208" i="5"/>
  <c r="R194" i="5"/>
  <c r="T93" i="5"/>
  <c r="S138" i="5"/>
  <c r="S106" i="5"/>
  <c r="T228" i="5"/>
  <c r="T58" i="5"/>
  <c r="T178" i="5"/>
  <c r="R115" i="5"/>
  <c r="T118" i="5"/>
  <c r="T76" i="5"/>
  <c r="T113" i="5"/>
  <c r="T221" i="5"/>
  <c r="S182" i="5"/>
  <c r="T50" i="5"/>
  <c r="R170" i="5"/>
  <c r="T94" i="5"/>
  <c r="S140" i="5"/>
  <c r="T154" i="5"/>
  <c r="S47" i="5"/>
  <c r="T215" i="5"/>
  <c r="R213" i="5"/>
  <c r="S208" i="5"/>
  <c r="S116" i="5"/>
  <c r="S172" i="5"/>
  <c r="S193" i="5"/>
  <c r="R85" i="5"/>
  <c r="S42" i="5"/>
  <c r="T237" i="5"/>
  <c r="T226" i="5"/>
  <c r="S127" i="5"/>
  <c r="S191" i="5"/>
  <c r="R73" i="5"/>
  <c r="R121" i="5"/>
  <c r="S176" i="5"/>
  <c r="S59" i="5"/>
  <c r="T92" i="5"/>
  <c r="R154" i="5"/>
  <c r="T135" i="5"/>
  <c r="S94" i="5"/>
  <c r="T247" i="5"/>
  <c r="T168" i="5"/>
  <c r="S166" i="5"/>
  <c r="R220" i="5"/>
  <c r="S35" i="5"/>
  <c r="S171" i="5"/>
  <c r="S165" i="5"/>
  <c r="T108" i="5"/>
  <c r="S199" i="5"/>
  <c r="R237" i="5"/>
  <c r="R241" i="5"/>
  <c r="T196" i="5"/>
  <c r="T32" i="5"/>
  <c r="T166" i="5"/>
  <c r="R210" i="5"/>
  <c r="T136" i="5"/>
  <c r="S148" i="5"/>
  <c r="S226" i="5"/>
  <c r="S135" i="5"/>
  <c r="S49" i="5"/>
  <c r="R182" i="5"/>
  <c r="S93" i="5"/>
  <c r="S219" i="5"/>
  <c r="T77" i="5"/>
  <c r="T75" i="5"/>
  <c r="R134" i="5"/>
  <c r="S124" i="5"/>
  <c r="R236" i="5"/>
  <c r="R171" i="5"/>
  <c r="S41" i="5"/>
  <c r="R111" i="5"/>
  <c r="R144" i="5"/>
  <c r="S60" i="5"/>
  <c r="S209" i="5"/>
  <c r="T147" i="5"/>
  <c r="R33" i="5"/>
  <c r="R217" i="5"/>
  <c r="S243" i="5"/>
  <c r="R205" i="5"/>
  <c r="R247" i="5"/>
  <c r="S196" i="5"/>
  <c r="T204" i="5"/>
  <c r="T104" i="5"/>
  <c r="R228" i="5"/>
  <c r="S58" i="5"/>
  <c r="T35" i="5"/>
  <c r="S51" i="5"/>
  <c r="R61" i="5"/>
  <c r="T175" i="5"/>
  <c r="T109" i="5"/>
  <c r="T189" i="5"/>
  <c r="S211" i="5"/>
  <c r="T224" i="5"/>
  <c r="T61" i="5"/>
  <c r="T249" i="5"/>
  <c r="T78" i="5"/>
  <c r="R173" i="5"/>
  <c r="R40" i="5"/>
  <c r="R239" i="5"/>
  <c r="T165" i="5"/>
  <c r="T157" i="5"/>
  <c r="M122" i="5"/>
  <c r="I122" i="5"/>
  <c r="U120" i="5"/>
  <c r="V120" i="5" s="1"/>
  <c r="M120" i="5"/>
  <c r="I119" i="5"/>
  <c r="M119" i="5"/>
  <c r="M117" i="5"/>
  <c r="U117" i="5"/>
  <c r="V117" i="5" s="1"/>
  <c r="U121" i="5"/>
  <c r="V121" i="5" s="1"/>
  <c r="I121" i="5"/>
  <c r="U116" i="5"/>
  <c r="V116" i="5" s="1"/>
  <c r="I116" i="5"/>
  <c r="M116" i="5"/>
  <c r="C37" i="5"/>
  <c r="D36" i="5"/>
  <c r="U36" i="5" s="1"/>
  <c r="V36" i="5" s="1"/>
  <c r="U35" i="5"/>
  <c r="I35" i="5"/>
  <c r="M35" i="5"/>
  <c r="B16" i="5" l="1"/>
  <c r="B18" i="5" s="1"/>
  <c r="B19" i="5" s="1"/>
  <c r="M36" i="5"/>
  <c r="I36" i="5"/>
  <c r="C38" i="5"/>
  <c r="D38" i="5" s="1"/>
  <c r="M38" i="5" s="1"/>
  <c r="D37" i="5"/>
  <c r="V35" i="5"/>
  <c r="B17" i="5" l="1"/>
  <c r="C39" i="5"/>
  <c r="I38" i="5"/>
  <c r="U38" i="5"/>
  <c r="V38" i="5" s="1"/>
  <c r="I37" i="5"/>
  <c r="M37" i="5"/>
  <c r="U37" i="5"/>
  <c r="V37" i="5" s="1"/>
  <c r="C40" i="5" l="1"/>
  <c r="D39" i="5"/>
  <c r="U39" i="5" s="1"/>
  <c r="V39" i="5" s="1"/>
  <c r="I39" i="5" l="1"/>
  <c r="C41" i="5"/>
  <c r="M39" i="5"/>
  <c r="D40" i="5"/>
  <c r="C42" i="5" l="1"/>
  <c r="D41" i="5"/>
  <c r="I41" i="5" s="1"/>
  <c r="M40" i="5"/>
  <c r="U40" i="5"/>
  <c r="V40" i="5" s="1"/>
  <c r="I40" i="5"/>
  <c r="M41" i="5" l="1"/>
  <c r="C43" i="5"/>
  <c r="U41" i="5"/>
  <c r="V41" i="5" s="1"/>
  <c r="D42" i="5"/>
  <c r="C44" i="5" l="1"/>
  <c r="D43" i="5"/>
  <c r="U42" i="5"/>
  <c r="M42" i="5"/>
  <c r="I42" i="5"/>
  <c r="C45" i="5" l="1"/>
  <c r="D44" i="5"/>
  <c r="M43" i="5"/>
  <c r="U43" i="5"/>
  <c r="V43" i="5" s="1"/>
  <c r="I43" i="5"/>
  <c r="V42" i="5"/>
  <c r="C46" i="5" l="1"/>
  <c r="D45" i="5"/>
  <c r="U44" i="5"/>
  <c r="V44" i="5" s="1"/>
  <c r="I44" i="5"/>
  <c r="M44" i="5"/>
  <c r="C47" i="5" l="1"/>
  <c r="D46" i="5"/>
  <c r="I45" i="5"/>
  <c r="U45" i="5"/>
  <c r="M45" i="5"/>
  <c r="C48" i="5" l="1"/>
  <c r="D47" i="5"/>
  <c r="V45" i="5"/>
  <c r="I46" i="5"/>
  <c r="U46" i="5"/>
  <c r="M46" i="5"/>
  <c r="C49" i="5" l="1"/>
  <c r="D48" i="5"/>
  <c r="M47" i="5"/>
  <c r="U47" i="5"/>
  <c r="V47" i="5" s="1"/>
  <c r="I47" i="5"/>
  <c r="V46" i="5"/>
  <c r="C50" i="5" l="1"/>
  <c r="D49" i="5"/>
  <c r="M48" i="5"/>
  <c r="I48" i="5"/>
  <c r="U48" i="5"/>
  <c r="V48" i="5" s="1"/>
  <c r="C51" i="5" l="1"/>
  <c r="D50" i="5"/>
  <c r="M49" i="5"/>
  <c r="U49" i="5"/>
  <c r="V49" i="5" s="1"/>
  <c r="I49" i="5"/>
  <c r="C52" i="5" l="1"/>
  <c r="D51" i="5"/>
  <c r="M50" i="5"/>
  <c r="I50" i="5"/>
  <c r="U50" i="5"/>
  <c r="C53" i="5" l="1"/>
  <c r="D52" i="5"/>
  <c r="M51" i="5"/>
  <c r="I51" i="5"/>
  <c r="U51" i="5"/>
  <c r="V51" i="5" s="1"/>
  <c r="V50" i="5"/>
  <c r="C54" i="5" l="1"/>
  <c r="D53" i="5"/>
  <c r="U52" i="5"/>
  <c r="V52" i="5" s="1"/>
  <c r="I52" i="5"/>
  <c r="M52" i="5"/>
  <c r="C55" i="5" l="1"/>
  <c r="D54" i="5"/>
  <c r="U53" i="5"/>
  <c r="I53" i="5"/>
  <c r="M53" i="5"/>
  <c r="C56" i="5" l="1"/>
  <c r="D55" i="5"/>
  <c r="V53" i="5"/>
  <c r="U54" i="5"/>
  <c r="I54" i="5"/>
  <c r="M54" i="5"/>
  <c r="C57" i="5" l="1"/>
  <c r="D56" i="5"/>
  <c r="I55" i="5"/>
  <c r="M55" i="5"/>
  <c r="U55" i="5"/>
  <c r="V55" i="5" s="1"/>
  <c r="V54" i="5"/>
  <c r="C58" i="5" l="1"/>
  <c r="D57" i="5"/>
  <c r="M56" i="5"/>
  <c r="U56" i="5"/>
  <c r="I56" i="5"/>
  <c r="C59" i="5" l="1"/>
  <c r="D58" i="5"/>
  <c r="M57" i="5"/>
  <c r="U57" i="5"/>
  <c r="I57" i="5"/>
  <c r="V56" i="5"/>
  <c r="C60" i="5" l="1"/>
  <c r="D59" i="5"/>
  <c r="U58" i="5"/>
  <c r="V58" i="5" s="1"/>
  <c r="I58" i="5"/>
  <c r="M58" i="5"/>
  <c r="V57" i="5"/>
  <c r="C61" i="5" l="1"/>
  <c r="D60" i="5"/>
  <c r="M59" i="5"/>
  <c r="U59" i="5"/>
  <c r="V59" i="5" s="1"/>
  <c r="I59" i="5"/>
  <c r="C62" i="5" l="1"/>
  <c r="D61" i="5"/>
  <c r="M60" i="5"/>
  <c r="U60" i="5"/>
  <c r="I60" i="5"/>
  <c r="C63" i="5" l="1"/>
  <c r="D62" i="5"/>
  <c r="M61" i="5"/>
  <c r="I61" i="5"/>
  <c r="U61" i="5"/>
  <c r="V61" i="5" s="1"/>
  <c r="V60" i="5"/>
  <c r="C64" i="5" l="1"/>
  <c r="D63" i="5"/>
  <c r="I62" i="5"/>
  <c r="U62" i="5"/>
  <c r="V62" i="5" s="1"/>
  <c r="M62" i="5"/>
  <c r="C65" i="5" l="1"/>
  <c r="D64" i="5"/>
  <c r="I63" i="5"/>
  <c r="M63" i="5"/>
  <c r="U63" i="5"/>
  <c r="C66" i="5" l="1"/>
  <c r="D65" i="5"/>
  <c r="M64" i="5"/>
  <c r="U64" i="5"/>
  <c r="V64" i="5" s="1"/>
  <c r="I64" i="5"/>
  <c r="V63" i="5"/>
  <c r="C67" i="5" l="1"/>
  <c r="D66" i="5"/>
  <c r="M65" i="5"/>
  <c r="I65" i="5"/>
  <c r="U65" i="5"/>
  <c r="V65" i="5" s="1"/>
  <c r="C68" i="5" l="1"/>
  <c r="D67" i="5"/>
  <c r="M66" i="5"/>
  <c r="U66" i="5"/>
  <c r="I66" i="5"/>
  <c r="C69" i="5" l="1"/>
  <c r="D68" i="5"/>
  <c r="M67" i="5"/>
  <c r="U67" i="5"/>
  <c r="V67" i="5" s="1"/>
  <c r="I67" i="5"/>
  <c r="V66" i="5"/>
  <c r="C70" i="5" l="1"/>
  <c r="D69" i="5"/>
  <c r="U68" i="5"/>
  <c r="V68" i="5" s="1"/>
  <c r="M68" i="5"/>
  <c r="I68" i="5"/>
  <c r="C71" i="5" l="1"/>
  <c r="D70" i="5"/>
  <c r="I69" i="5"/>
  <c r="M69" i="5"/>
  <c r="U69" i="5"/>
  <c r="C72" i="5" l="1"/>
  <c r="D71" i="5"/>
  <c r="U70" i="5"/>
  <c r="V70" i="5" s="1"/>
  <c r="I70" i="5"/>
  <c r="M70" i="5"/>
  <c r="V69" i="5"/>
  <c r="C73" i="5" l="1"/>
  <c r="D72" i="5"/>
  <c r="M71" i="5"/>
  <c r="I71" i="5"/>
  <c r="U71" i="5"/>
  <c r="C74" i="5" l="1"/>
  <c r="D73" i="5"/>
  <c r="I72" i="5"/>
  <c r="M72" i="5"/>
  <c r="U72" i="5"/>
  <c r="V72" i="5" s="1"/>
  <c r="V71" i="5"/>
  <c r="C75" i="5" l="1"/>
  <c r="D74" i="5"/>
  <c r="M73" i="5"/>
  <c r="U73" i="5"/>
  <c r="V73" i="5" s="1"/>
  <c r="I73" i="5"/>
  <c r="C76" i="5" l="1"/>
  <c r="D75" i="5"/>
  <c r="M74" i="5"/>
  <c r="I74" i="5"/>
  <c r="U74" i="5"/>
  <c r="V74" i="5" s="1"/>
  <c r="C77" i="5" l="1"/>
  <c r="D76" i="5"/>
  <c r="U75" i="5"/>
  <c r="M75" i="5"/>
  <c r="I75" i="5"/>
  <c r="C78" i="5" l="1"/>
  <c r="D77" i="5"/>
  <c r="U76" i="5"/>
  <c r="V76" i="5" s="1"/>
  <c r="M76" i="5"/>
  <c r="I76" i="5"/>
  <c r="V75" i="5"/>
  <c r="C79" i="5" l="1"/>
  <c r="D78" i="5"/>
  <c r="U77" i="5"/>
  <c r="V77" i="5" s="1"/>
  <c r="I77" i="5"/>
  <c r="M77" i="5"/>
  <c r="C80" i="5" l="1"/>
  <c r="D79" i="5"/>
  <c r="I78" i="5"/>
  <c r="M78" i="5"/>
  <c r="U78" i="5"/>
  <c r="C81" i="5" l="1"/>
  <c r="D80" i="5"/>
  <c r="I79" i="5"/>
  <c r="M79" i="5"/>
  <c r="U79" i="5"/>
  <c r="V79" i="5" s="1"/>
  <c r="V78" i="5"/>
  <c r="C82" i="5" l="1"/>
  <c r="D81" i="5"/>
  <c r="I80" i="5"/>
  <c r="U80" i="5"/>
  <c r="V80" i="5" s="1"/>
  <c r="M80" i="5"/>
  <c r="C83" i="5" l="1"/>
  <c r="D82" i="5"/>
  <c r="I81" i="5"/>
  <c r="M81" i="5"/>
  <c r="U81" i="5"/>
  <c r="C84" i="5" l="1"/>
  <c r="D83" i="5"/>
  <c r="V81" i="5"/>
  <c r="U82" i="5"/>
  <c r="M82" i="5"/>
  <c r="I82" i="5"/>
  <c r="C85" i="5" l="1"/>
  <c r="D84" i="5"/>
  <c r="I83" i="5"/>
  <c r="U83" i="5"/>
  <c r="V83" i="5" s="1"/>
  <c r="M83" i="5"/>
  <c r="V82" i="5"/>
  <c r="C86" i="5" l="1"/>
  <c r="D85" i="5"/>
  <c r="M84" i="5"/>
  <c r="I84" i="5"/>
  <c r="U84" i="5"/>
  <c r="C87" i="5" l="1"/>
  <c r="D86" i="5"/>
  <c r="U85" i="5"/>
  <c r="V85" i="5" s="1"/>
  <c r="M85" i="5"/>
  <c r="I85" i="5"/>
  <c r="V84" i="5"/>
  <c r="C88" i="5" l="1"/>
  <c r="D87" i="5"/>
  <c r="M86" i="5"/>
  <c r="I86" i="5"/>
  <c r="U86" i="5"/>
  <c r="C89" i="5" l="1"/>
  <c r="D89" i="5" s="1"/>
  <c r="U89" i="5" s="1"/>
  <c r="V89" i="5" s="1"/>
  <c r="D88" i="5"/>
  <c r="U87" i="5"/>
  <c r="V87" i="5" s="1"/>
  <c r="M87" i="5"/>
  <c r="I87" i="5"/>
  <c r="V86" i="5"/>
  <c r="M89" i="5" l="1"/>
  <c r="C90" i="5"/>
  <c r="I89" i="5"/>
  <c r="I88" i="5"/>
  <c r="U88" i="5"/>
  <c r="V88" i="5" s="1"/>
  <c r="M88" i="5"/>
  <c r="C91" i="5" l="1"/>
  <c r="D90" i="5"/>
  <c r="C92" i="5" l="1"/>
  <c r="D91" i="5"/>
  <c r="I90" i="5"/>
  <c r="U90" i="5"/>
  <c r="M90" i="5"/>
  <c r="C93" i="5" l="1"/>
  <c r="D92" i="5"/>
  <c r="M91" i="5"/>
  <c r="U91" i="5"/>
  <c r="V91" i="5" s="1"/>
  <c r="I91" i="5"/>
  <c r="V90" i="5"/>
  <c r="C94" i="5" l="1"/>
  <c r="D93" i="5"/>
  <c r="I92" i="5"/>
  <c r="M92" i="5"/>
  <c r="U92" i="5"/>
  <c r="C95" i="5" l="1"/>
  <c r="D94" i="5"/>
  <c r="I93" i="5"/>
  <c r="U93" i="5"/>
  <c r="V93" i="5" s="1"/>
  <c r="M93" i="5"/>
  <c r="V92" i="5"/>
  <c r="C96" i="5" l="1"/>
  <c r="D95" i="5"/>
  <c r="I94" i="5"/>
  <c r="M94" i="5"/>
  <c r="U94" i="5"/>
  <c r="V94" i="5" s="1"/>
  <c r="C97" i="5" l="1"/>
  <c r="D96" i="5"/>
  <c r="I95" i="5"/>
  <c r="U95" i="5"/>
  <c r="M95" i="5"/>
  <c r="C98" i="5" l="1"/>
  <c r="D97" i="5"/>
  <c r="M96" i="5"/>
  <c r="U96" i="5"/>
  <c r="V96" i="5" s="1"/>
  <c r="I96" i="5"/>
  <c r="V95" i="5"/>
  <c r="C99" i="5" l="1"/>
  <c r="D98" i="5"/>
  <c r="U97" i="5"/>
  <c r="V97" i="5" s="1"/>
  <c r="I97" i="5"/>
  <c r="M97" i="5"/>
  <c r="C100" i="5" l="1"/>
  <c r="D99" i="5"/>
  <c r="M98" i="5"/>
  <c r="I98" i="5"/>
  <c r="U98" i="5"/>
  <c r="C101" i="5" l="1"/>
  <c r="D100" i="5"/>
  <c r="U99" i="5"/>
  <c r="V99" i="5" s="1"/>
  <c r="I99" i="5"/>
  <c r="M99" i="5"/>
  <c r="V98" i="5"/>
  <c r="C102" i="5" l="1"/>
  <c r="D101" i="5"/>
  <c r="U100" i="5"/>
  <c r="V100" i="5" s="1"/>
  <c r="I100" i="5"/>
  <c r="M100" i="5"/>
  <c r="C103" i="5" l="1"/>
  <c r="D102" i="5"/>
  <c r="M101" i="5"/>
  <c r="U101" i="5"/>
  <c r="I101" i="5"/>
  <c r="C104" i="5" l="1"/>
  <c r="D103" i="5"/>
  <c r="V101" i="5"/>
  <c r="I102" i="5"/>
  <c r="U102" i="5"/>
  <c r="M102" i="5"/>
  <c r="C105" i="5" l="1"/>
  <c r="D104" i="5"/>
  <c r="I103" i="5"/>
  <c r="M103" i="5"/>
  <c r="U103" i="5"/>
  <c r="V103" i="5" s="1"/>
  <c r="V102" i="5"/>
  <c r="C106" i="5" l="1"/>
  <c r="D105" i="5"/>
  <c r="I104" i="5"/>
  <c r="U104" i="5"/>
  <c r="M104" i="5"/>
  <c r="C107" i="5" l="1"/>
  <c r="D106" i="5"/>
  <c r="M105" i="5"/>
  <c r="U105" i="5"/>
  <c r="V105" i="5" s="1"/>
  <c r="I105" i="5"/>
  <c r="V104" i="5"/>
  <c r="C108" i="5" l="1"/>
  <c r="D107" i="5"/>
  <c r="U106" i="5"/>
  <c r="V106" i="5" s="1"/>
  <c r="M106" i="5"/>
  <c r="I106" i="5"/>
  <c r="C109" i="5" l="1"/>
  <c r="D108" i="5"/>
  <c r="I107" i="5"/>
  <c r="M107" i="5"/>
  <c r="U107" i="5"/>
  <c r="C110" i="5" l="1"/>
  <c r="D109" i="5"/>
  <c r="M108" i="5"/>
  <c r="I108" i="5"/>
  <c r="U108" i="5"/>
  <c r="V108" i="5" s="1"/>
  <c r="V107" i="5"/>
  <c r="C111" i="5" l="1"/>
  <c r="D110" i="5"/>
  <c r="M109" i="5"/>
  <c r="U109" i="5"/>
  <c r="I109" i="5"/>
  <c r="C112" i="5" l="1"/>
  <c r="D113" i="5" s="1"/>
  <c r="D111" i="5"/>
  <c r="U110" i="5"/>
  <c r="V110" i="5" s="1"/>
  <c r="M110" i="5"/>
  <c r="I110" i="5"/>
  <c r="V109" i="5"/>
  <c r="U113" i="5" l="1"/>
  <c r="V113" i="5" s="1"/>
  <c r="I113" i="5"/>
  <c r="M113" i="5"/>
  <c r="D112" i="5"/>
  <c r="M111" i="5"/>
  <c r="U111" i="5"/>
  <c r="I111" i="5"/>
  <c r="V111" i="5" l="1"/>
  <c r="M112" i="5"/>
  <c r="I112" i="5"/>
  <c r="B4" i="5" s="1"/>
  <c r="J72" i="5" s="1"/>
  <c r="U112" i="5"/>
  <c r="K71" i="5" l="1"/>
  <c r="K191" i="5"/>
  <c r="K63" i="5"/>
  <c r="K194" i="5"/>
  <c r="J118" i="5"/>
  <c r="J73" i="5"/>
  <c r="L51" i="5"/>
  <c r="K91" i="5"/>
  <c r="K130" i="5"/>
  <c r="L179" i="5"/>
  <c r="K166" i="5"/>
  <c r="L159" i="5"/>
  <c r="K198" i="5"/>
  <c r="K46" i="5"/>
  <c r="L238" i="5"/>
  <c r="L224" i="5"/>
  <c r="J61" i="5"/>
  <c r="J94" i="5"/>
  <c r="K157" i="5"/>
  <c r="L166" i="5"/>
  <c r="L40" i="5"/>
  <c r="K154" i="5"/>
  <c r="J80" i="5"/>
  <c r="L121" i="5"/>
  <c r="J77" i="5"/>
  <c r="L78" i="5"/>
  <c r="L183" i="5"/>
  <c r="J108" i="5"/>
  <c r="L168" i="5"/>
  <c r="L88" i="5"/>
  <c r="L61" i="5"/>
  <c r="J129" i="5"/>
  <c r="L81" i="5"/>
  <c r="J107" i="5"/>
  <c r="L71" i="5"/>
  <c r="J71" i="5"/>
  <c r="J176" i="5"/>
  <c r="J58" i="5"/>
  <c r="L120" i="5"/>
  <c r="J131" i="5"/>
  <c r="L48" i="5"/>
  <c r="K51" i="5"/>
  <c r="L34" i="5"/>
  <c r="L141" i="5"/>
  <c r="K209" i="5"/>
  <c r="K192" i="5"/>
  <c r="K199" i="5"/>
  <c r="J46" i="5"/>
  <c r="J127" i="5"/>
  <c r="J188" i="5"/>
  <c r="L73" i="5"/>
  <c r="L209" i="5"/>
  <c r="J155" i="5"/>
  <c r="K47" i="5"/>
  <c r="J200" i="5"/>
  <c r="K114" i="5"/>
  <c r="K239" i="5"/>
  <c r="J133" i="5"/>
  <c r="K66" i="5"/>
  <c r="K149" i="5"/>
  <c r="J33" i="5"/>
  <c r="K125" i="5"/>
  <c r="K55" i="5"/>
  <c r="J213" i="5"/>
  <c r="J121" i="5"/>
  <c r="K40" i="5"/>
  <c r="J250" i="5"/>
  <c r="J204" i="5"/>
  <c r="L41" i="5"/>
  <c r="K119" i="5"/>
  <c r="K94" i="5"/>
  <c r="L87" i="5"/>
  <c r="K218" i="5"/>
  <c r="K88" i="5"/>
  <c r="L169" i="5"/>
  <c r="L215" i="5"/>
  <c r="J150" i="5"/>
  <c r="K85" i="5"/>
  <c r="J249" i="5"/>
  <c r="K104" i="5"/>
  <c r="J232" i="5"/>
  <c r="J144" i="5"/>
  <c r="K161" i="5"/>
  <c r="K240" i="5"/>
  <c r="J123" i="5"/>
  <c r="J68" i="5"/>
  <c r="J240" i="5"/>
  <c r="L212" i="5"/>
  <c r="K86" i="5"/>
  <c r="L225" i="5"/>
  <c r="J194" i="5"/>
  <c r="L180" i="5"/>
  <c r="K238" i="5"/>
  <c r="K37" i="5"/>
  <c r="L99" i="5"/>
  <c r="K236" i="5"/>
  <c r="K151" i="5"/>
  <c r="K231" i="5"/>
  <c r="K117" i="5"/>
  <c r="L52" i="5"/>
  <c r="L115" i="5"/>
  <c r="J156" i="5"/>
  <c r="J52" i="5"/>
  <c r="J139" i="5"/>
  <c r="J103" i="5"/>
  <c r="J169" i="5"/>
  <c r="L63" i="5"/>
  <c r="L30" i="5"/>
  <c r="J70" i="5"/>
  <c r="V112" i="5"/>
  <c r="E15" i="5" s="1"/>
  <c r="Y112" i="5" s="1"/>
  <c r="K234" i="5"/>
  <c r="K108" i="5"/>
  <c r="K123" i="5"/>
  <c r="L142" i="5"/>
  <c r="L90" i="5"/>
  <c r="J124" i="5"/>
  <c r="L200" i="5"/>
  <c r="L175" i="5"/>
  <c r="L171" i="5"/>
  <c r="J202" i="5"/>
  <c r="K222" i="5"/>
  <c r="K224" i="5"/>
  <c r="K129" i="5"/>
  <c r="L155" i="5"/>
  <c r="K54" i="5"/>
  <c r="J85" i="5"/>
  <c r="L107" i="5"/>
  <c r="L202" i="5"/>
  <c r="J134" i="5"/>
  <c r="L114" i="5"/>
  <c r="L91" i="5"/>
  <c r="K44" i="5"/>
  <c r="L93" i="5"/>
  <c r="K118" i="5"/>
  <c r="K61" i="5"/>
  <c r="K97" i="5"/>
  <c r="L221" i="5"/>
  <c r="J225" i="5"/>
  <c r="L228" i="5"/>
  <c r="K230" i="5"/>
  <c r="J224" i="5"/>
  <c r="J120" i="5"/>
  <c r="J75" i="5"/>
  <c r="J172" i="5"/>
  <c r="J89" i="5"/>
  <c r="J245" i="5"/>
  <c r="L92" i="5"/>
  <c r="L113" i="5"/>
  <c r="J57" i="5"/>
  <c r="K38" i="5"/>
  <c r="L229" i="5"/>
  <c r="J207" i="5"/>
  <c r="J49" i="5"/>
  <c r="J182" i="5"/>
  <c r="J116" i="5"/>
  <c r="J66" i="5"/>
  <c r="J53" i="5"/>
  <c r="L103" i="5"/>
  <c r="L235" i="5"/>
  <c r="K169" i="5"/>
  <c r="K30" i="5"/>
  <c r="J82" i="5"/>
  <c r="L240" i="5"/>
  <c r="L128" i="5"/>
  <c r="K81" i="5"/>
  <c r="K232" i="5"/>
  <c r="L148" i="5"/>
  <c r="K39" i="5"/>
  <c r="J128" i="5"/>
  <c r="J96" i="5"/>
  <c r="K189" i="5"/>
  <c r="L232" i="5"/>
  <c r="L188" i="5"/>
  <c r="L222" i="5"/>
  <c r="J211" i="5"/>
  <c r="L59" i="5"/>
  <c r="K56" i="5"/>
  <c r="J60" i="5"/>
  <c r="K69" i="5"/>
  <c r="K226" i="5"/>
  <c r="K162" i="5"/>
  <c r="J187" i="5"/>
  <c r="K102" i="5"/>
  <c r="K138" i="5"/>
  <c r="J105" i="5"/>
  <c r="J45" i="5"/>
  <c r="K152" i="5"/>
  <c r="J47" i="5"/>
  <c r="K36" i="5"/>
  <c r="K139" i="5"/>
  <c r="K113" i="5"/>
  <c r="L96" i="5"/>
  <c r="J186" i="5"/>
  <c r="L84" i="5"/>
  <c r="J34" i="5"/>
  <c r="J220" i="5"/>
  <c r="J160" i="5"/>
  <c r="L72" i="5"/>
  <c r="J237" i="5"/>
  <c r="L204" i="5"/>
  <c r="L151" i="5"/>
  <c r="J191" i="5"/>
  <c r="L134" i="5"/>
  <c r="J36" i="5"/>
  <c r="J157" i="5"/>
  <c r="L104" i="5"/>
  <c r="J208" i="5"/>
  <c r="L108" i="5"/>
  <c r="K155" i="5"/>
  <c r="L85" i="5"/>
  <c r="J140" i="5"/>
  <c r="K53" i="5"/>
  <c r="J74" i="5"/>
  <c r="K180" i="5"/>
  <c r="J210" i="5"/>
  <c r="K106" i="5"/>
  <c r="L33" i="5"/>
  <c r="J136" i="5"/>
  <c r="L110" i="5"/>
  <c r="J241" i="5"/>
  <c r="J93" i="5"/>
  <c r="K82" i="5"/>
  <c r="L157" i="5"/>
  <c r="L163" i="5"/>
  <c r="L117" i="5"/>
  <c r="L152" i="5"/>
  <c r="K74" i="5"/>
  <c r="L246" i="5"/>
  <c r="K249" i="5"/>
  <c r="J219" i="5"/>
  <c r="L74" i="5"/>
  <c r="K247" i="5"/>
  <c r="L184" i="5"/>
  <c r="L150" i="5"/>
  <c r="K163" i="5"/>
  <c r="K42" i="5"/>
  <c r="K167" i="5"/>
  <c r="J110" i="5"/>
  <c r="K140" i="5"/>
  <c r="L162" i="5"/>
  <c r="L105" i="5"/>
  <c r="K173" i="5"/>
  <c r="J190" i="5"/>
  <c r="J230" i="5"/>
  <c r="K31" i="5"/>
  <c r="J226" i="5"/>
  <c r="J235" i="5"/>
  <c r="L208" i="5"/>
  <c r="L79" i="5"/>
  <c r="K178" i="5"/>
  <c r="K211" i="5"/>
  <c r="K133" i="5"/>
  <c r="K65" i="5"/>
  <c r="L60" i="5"/>
  <c r="K83" i="5"/>
  <c r="K126" i="5"/>
  <c r="L75" i="5"/>
  <c r="L133" i="5"/>
  <c r="J88" i="5"/>
  <c r="J113" i="5"/>
  <c r="L111" i="5"/>
  <c r="L236" i="5"/>
  <c r="L239" i="5"/>
  <c r="L165" i="5"/>
  <c r="J183" i="5"/>
  <c r="J146" i="5"/>
  <c r="K242" i="5"/>
  <c r="L203" i="5"/>
  <c r="L98" i="5"/>
  <c r="J227" i="5"/>
  <c r="J148" i="5"/>
  <c r="J218" i="5"/>
  <c r="K95" i="5"/>
  <c r="L206" i="5"/>
  <c r="K32" i="5"/>
  <c r="K185" i="5"/>
  <c r="K57" i="5"/>
  <c r="L95" i="5"/>
  <c r="J137" i="5"/>
  <c r="J158" i="5"/>
  <c r="L198" i="5"/>
  <c r="L249" i="5"/>
  <c r="J119" i="5"/>
  <c r="K107" i="5"/>
  <c r="K153" i="5"/>
  <c r="J239" i="5"/>
  <c r="J154" i="5"/>
  <c r="L211" i="5"/>
  <c r="J205" i="5"/>
  <c r="J101" i="5"/>
  <c r="J141" i="5"/>
  <c r="K190" i="5"/>
  <c r="J38" i="5"/>
  <c r="K165" i="5"/>
  <c r="K241" i="5"/>
  <c r="L205" i="5"/>
  <c r="L230" i="5"/>
  <c r="L58" i="5"/>
  <c r="L173" i="5"/>
  <c r="K52" i="5"/>
  <c r="K177" i="5"/>
  <c r="L176" i="5"/>
  <c r="J215" i="5"/>
  <c r="K197" i="5"/>
  <c r="J41" i="5"/>
  <c r="L43" i="5"/>
  <c r="K84" i="5"/>
  <c r="K215" i="5"/>
  <c r="K112" i="5"/>
  <c r="K73" i="5"/>
  <c r="K131" i="5"/>
  <c r="J167" i="5"/>
  <c r="L44" i="5"/>
  <c r="L248" i="5"/>
  <c r="K225" i="5"/>
  <c r="J56" i="5"/>
  <c r="K43" i="5"/>
  <c r="L77" i="5"/>
  <c r="K203" i="5"/>
  <c r="K50" i="5"/>
  <c r="J35" i="5"/>
  <c r="K111" i="5"/>
  <c r="K182" i="5"/>
  <c r="L185" i="5"/>
  <c r="K213" i="5"/>
  <c r="K72" i="5"/>
  <c r="K105" i="5"/>
  <c r="K101" i="5"/>
  <c r="L156" i="5"/>
  <c r="J179" i="5"/>
  <c r="K148" i="5"/>
  <c r="L199" i="5"/>
  <c r="L116" i="5"/>
  <c r="K221" i="5"/>
  <c r="L124" i="5"/>
  <c r="L193" i="5"/>
  <c r="J201" i="5"/>
  <c r="L109" i="5"/>
  <c r="L164" i="5"/>
  <c r="L129" i="5"/>
  <c r="L147" i="5"/>
  <c r="L89" i="5"/>
  <c r="K109" i="5"/>
  <c r="K201" i="5"/>
  <c r="K100" i="5"/>
  <c r="K159" i="5"/>
  <c r="J159" i="5"/>
  <c r="L174" i="5"/>
  <c r="J198" i="5"/>
  <c r="L233" i="5"/>
  <c r="K127" i="5"/>
  <c r="K168" i="5"/>
  <c r="J192" i="5"/>
  <c r="J248" i="5"/>
  <c r="L187" i="5"/>
  <c r="L53" i="5"/>
  <c r="K78" i="5"/>
  <c r="J174" i="5"/>
  <c r="K141" i="5"/>
  <c r="K103" i="5"/>
  <c r="J216" i="5"/>
  <c r="J106" i="5"/>
  <c r="J177" i="5"/>
  <c r="J81" i="5"/>
  <c r="K132" i="5"/>
  <c r="K195" i="5"/>
  <c r="L177" i="5"/>
  <c r="J162" i="5"/>
  <c r="L243" i="5"/>
  <c r="L213" i="5"/>
  <c r="J149" i="5"/>
  <c r="L153" i="5"/>
  <c r="J168" i="5"/>
  <c r="L49" i="5"/>
  <c r="J92" i="5"/>
  <c r="J79" i="5"/>
  <c r="J111" i="5"/>
  <c r="L112" i="5"/>
  <c r="L32" i="5"/>
  <c r="K87" i="5"/>
  <c r="K146" i="5"/>
  <c r="J145" i="5"/>
  <c r="J40" i="5"/>
  <c r="K248" i="5"/>
  <c r="K214" i="5"/>
  <c r="J48" i="5"/>
  <c r="J95" i="5"/>
  <c r="K202" i="5"/>
  <c r="L55" i="5"/>
  <c r="J83" i="5"/>
  <c r="J221" i="5"/>
  <c r="L122" i="5"/>
  <c r="L197" i="5"/>
  <c r="L247" i="5"/>
  <c r="J238" i="5"/>
  <c r="L39" i="5"/>
  <c r="J115" i="5"/>
  <c r="K223" i="5"/>
  <c r="K150" i="5"/>
  <c r="L54" i="5"/>
  <c r="J163" i="5"/>
  <c r="J171" i="5"/>
  <c r="L118" i="5"/>
  <c r="K34" i="5"/>
  <c r="L194" i="5"/>
  <c r="J142" i="5"/>
  <c r="L207" i="5"/>
  <c r="L131" i="5"/>
  <c r="K217" i="5"/>
  <c r="L127" i="5"/>
  <c r="K49" i="5"/>
  <c r="J135" i="5"/>
  <c r="J84" i="5"/>
  <c r="J100" i="5"/>
  <c r="J161" i="5"/>
  <c r="L66" i="5"/>
  <c r="K45" i="5"/>
  <c r="K79" i="5"/>
  <c r="L42" i="5"/>
  <c r="J229" i="5"/>
  <c r="K75" i="5"/>
  <c r="K135" i="5"/>
  <c r="J39" i="5"/>
  <c r="K90" i="5"/>
  <c r="J243" i="5"/>
  <c r="K174" i="5"/>
  <c r="J209" i="5"/>
  <c r="L182" i="5"/>
  <c r="L130" i="5"/>
  <c r="J125" i="5"/>
  <c r="J87" i="5"/>
  <c r="K144" i="5"/>
  <c r="K48" i="5"/>
  <c r="L37" i="5"/>
  <c r="K244" i="5"/>
  <c r="K208" i="5"/>
  <c r="L149" i="5"/>
  <c r="L241" i="5"/>
  <c r="J231" i="5"/>
  <c r="L47" i="5"/>
  <c r="L106" i="5"/>
  <c r="L101" i="5"/>
  <c r="L217" i="5"/>
  <c r="J147" i="5"/>
  <c r="J164" i="5"/>
  <c r="L144" i="5"/>
  <c r="K219" i="5"/>
  <c r="J130" i="5"/>
  <c r="J165" i="5"/>
  <c r="J78" i="5"/>
  <c r="L125" i="5"/>
  <c r="L57" i="5"/>
  <c r="J132" i="5"/>
  <c r="K250" i="5"/>
  <c r="K196" i="5"/>
  <c r="J117" i="5"/>
  <c r="L94" i="5"/>
  <c r="L145" i="5"/>
  <c r="K59" i="5"/>
  <c r="J197" i="5"/>
  <c r="J42" i="5"/>
  <c r="J244" i="5"/>
  <c r="J185" i="5"/>
  <c r="L132" i="5"/>
  <c r="L76" i="5"/>
  <c r="L97" i="5"/>
  <c r="J76" i="5"/>
  <c r="K170" i="5"/>
  <c r="L80" i="5"/>
  <c r="K164" i="5"/>
  <c r="J67" i="5"/>
  <c r="J143" i="5"/>
  <c r="L192" i="5"/>
  <c r="L143" i="5"/>
  <c r="L83" i="5"/>
  <c r="J173" i="5"/>
  <c r="L86" i="5"/>
  <c r="L227" i="5"/>
  <c r="J152" i="5"/>
  <c r="K77" i="5"/>
  <c r="J247" i="5"/>
  <c r="L45" i="5"/>
  <c r="L56" i="5"/>
  <c r="K160" i="5"/>
  <c r="J189" i="5"/>
  <c r="L46" i="5"/>
  <c r="L220" i="5"/>
  <c r="K96" i="5"/>
  <c r="K121" i="5"/>
  <c r="K183" i="5"/>
  <c r="K115" i="5"/>
  <c r="J90" i="5"/>
  <c r="L135" i="5"/>
  <c r="L62" i="5"/>
  <c r="J234" i="5"/>
  <c r="J217" i="5"/>
  <c r="L137" i="5"/>
  <c r="L160" i="5"/>
  <c r="K228" i="5"/>
  <c r="L50" i="5"/>
  <c r="K93" i="5"/>
  <c r="L234" i="5"/>
  <c r="K68" i="5"/>
  <c r="K243" i="5"/>
  <c r="L172" i="5"/>
  <c r="J54" i="5"/>
  <c r="K188" i="5"/>
  <c r="J32" i="5"/>
  <c r="K64" i="5"/>
  <c r="J228" i="5"/>
  <c r="L210" i="5"/>
  <c r="L36" i="5"/>
  <c r="J203" i="5"/>
  <c r="L136" i="5"/>
  <c r="J242" i="5"/>
  <c r="L70" i="5"/>
  <c r="K92" i="5"/>
  <c r="K207" i="5"/>
  <c r="J99" i="5"/>
  <c r="J69" i="5"/>
  <c r="K179" i="5"/>
  <c r="J86" i="5"/>
  <c r="L189" i="5"/>
  <c r="J37" i="5"/>
  <c r="L126" i="5"/>
  <c r="J166" i="5"/>
  <c r="K184" i="5"/>
  <c r="J199" i="5"/>
  <c r="K41" i="5"/>
  <c r="L167" i="5"/>
  <c r="K235" i="5"/>
  <c r="J44" i="5"/>
  <c r="K128" i="5"/>
  <c r="K147" i="5"/>
  <c r="J59" i="5"/>
  <c r="J50" i="5"/>
  <c r="L138" i="5"/>
  <c r="J222" i="5"/>
  <c r="J55" i="5"/>
  <c r="L140" i="5"/>
  <c r="J196" i="5"/>
  <c r="L201" i="5"/>
  <c r="K220" i="5"/>
  <c r="K145" i="5"/>
  <c r="J233" i="5"/>
  <c r="L196" i="5"/>
  <c r="K237" i="5"/>
  <c r="K60" i="5"/>
  <c r="L231" i="5"/>
  <c r="L237" i="5"/>
  <c r="K210" i="5"/>
  <c r="L119" i="5"/>
  <c r="J193" i="5"/>
  <c r="K137" i="5"/>
  <c r="L216" i="5"/>
  <c r="J151" i="5"/>
  <c r="L35" i="5"/>
  <c r="K206" i="5"/>
  <c r="J51" i="5"/>
  <c r="L100" i="5"/>
  <c r="L242" i="5"/>
  <c r="K204" i="5"/>
  <c r="J91" i="5"/>
  <c r="L64" i="5"/>
  <c r="J31" i="5"/>
  <c r="K116" i="5"/>
  <c r="J43" i="5"/>
  <c r="L69" i="5"/>
  <c r="J138" i="5"/>
  <c r="J104" i="5"/>
  <c r="K246" i="5"/>
  <c r="J98" i="5"/>
  <c r="K67" i="5"/>
  <c r="L181" i="5"/>
  <c r="L65" i="5"/>
  <c r="K80" i="5"/>
  <c r="J64" i="5"/>
  <c r="K33" i="5"/>
  <c r="L219" i="5"/>
  <c r="J153" i="5"/>
  <c r="K216" i="5"/>
  <c r="J195" i="5"/>
  <c r="K156" i="5"/>
  <c r="L158" i="5"/>
  <c r="K187" i="5"/>
  <c r="J212" i="5"/>
  <c r="K122" i="5"/>
  <c r="J102" i="5"/>
  <c r="L195" i="5"/>
  <c r="J97" i="5"/>
  <c r="J214" i="5"/>
  <c r="K76" i="5"/>
  <c r="J181" i="5"/>
  <c r="L244" i="5"/>
  <c r="K205" i="5"/>
  <c r="J206" i="5"/>
  <c r="L214" i="5"/>
  <c r="K89" i="5"/>
  <c r="J63" i="5"/>
  <c r="L68" i="5"/>
  <c r="J175" i="5"/>
  <c r="K136" i="5"/>
  <c r="K99" i="5"/>
  <c r="K143" i="5"/>
  <c r="K120" i="5"/>
  <c r="L223" i="5"/>
  <c r="L190" i="5"/>
  <c r="K70" i="5"/>
  <c r="J62" i="5"/>
  <c r="L226" i="5"/>
  <c r="K233" i="5"/>
  <c r="L123" i="5"/>
  <c r="K181" i="5"/>
  <c r="J178" i="5"/>
  <c r="J223" i="5"/>
  <c r="L170" i="5"/>
  <c r="J65" i="5"/>
  <c r="K98" i="5"/>
  <c r="K158" i="5"/>
  <c r="L245" i="5"/>
  <c r="L250" i="5"/>
  <c r="J114" i="5"/>
  <c r="L186" i="5"/>
  <c r="K186" i="5"/>
  <c r="K35" i="5"/>
  <c r="K193" i="5"/>
  <c r="L218" i="5"/>
  <c r="J246" i="5"/>
  <c r="J122" i="5"/>
  <c r="J126" i="5"/>
  <c r="J109" i="5"/>
  <c r="L82" i="5"/>
  <c r="J180" i="5"/>
  <c r="K110" i="5"/>
  <c r="K172" i="5"/>
  <c r="L139" i="5"/>
  <c r="L154" i="5"/>
  <c r="K62" i="5"/>
  <c r="K134" i="5"/>
  <c r="L191" i="5"/>
  <c r="K227" i="5"/>
  <c r="K212" i="5"/>
  <c r="J236" i="5"/>
  <c r="L178" i="5"/>
  <c r="J170" i="5"/>
  <c r="K245" i="5"/>
  <c r="L38" i="5"/>
  <c r="L146" i="5"/>
  <c r="L31" i="5"/>
  <c r="K175" i="5"/>
  <c r="K200" i="5"/>
  <c r="J112" i="5"/>
  <c r="L67" i="5"/>
  <c r="K171" i="5"/>
  <c r="K58" i="5"/>
  <c r="L161" i="5"/>
  <c r="J184" i="5"/>
  <c r="K229" i="5"/>
  <c r="J30" i="5"/>
  <c r="K176" i="5"/>
  <c r="L102" i="5"/>
  <c r="K142" i="5"/>
  <c r="K124" i="5"/>
  <c r="B5" i="5" l="1"/>
  <c r="B7" i="5" s="1"/>
  <c r="Y227" i="5"/>
  <c r="X218" i="5"/>
  <c r="W92" i="5"/>
  <c r="Y151" i="5"/>
  <c r="Y159" i="5"/>
  <c r="Y190" i="5"/>
  <c r="W203" i="5"/>
  <c r="X230" i="5"/>
  <c r="X220" i="5"/>
  <c r="Y126" i="5"/>
  <c r="Y60" i="5"/>
  <c r="Y180" i="5"/>
  <c r="Y223" i="5"/>
  <c r="W183" i="5"/>
  <c r="W80" i="5"/>
  <c r="X94" i="5"/>
  <c r="X164" i="5"/>
  <c r="Y94" i="5"/>
  <c r="Y225" i="5"/>
  <c r="Y64" i="5"/>
  <c r="X197" i="5"/>
  <c r="W49" i="5"/>
  <c r="Y104" i="5"/>
  <c r="X44" i="5"/>
  <c r="X211" i="5"/>
  <c r="X200" i="5"/>
  <c r="X127" i="5"/>
  <c r="Y129" i="5"/>
  <c r="Y145" i="5"/>
  <c r="X78" i="5"/>
  <c r="W102" i="5"/>
  <c r="X41" i="5"/>
  <c r="Y232" i="5"/>
  <c r="X104" i="5"/>
  <c r="Y122" i="5"/>
  <c r="Y199" i="5"/>
  <c r="X222" i="5"/>
  <c r="X86" i="5"/>
  <c r="W192" i="5"/>
  <c r="Y92" i="5"/>
  <c r="X47" i="5"/>
  <c r="W84" i="5"/>
  <c r="X179" i="5"/>
  <c r="Y89" i="5"/>
  <c r="Y43" i="5"/>
  <c r="W31" i="5"/>
  <c r="X143" i="5"/>
  <c r="X46" i="5"/>
  <c r="X107" i="5"/>
  <c r="W46" i="5"/>
  <c r="W48" i="5"/>
  <c r="W94" i="5"/>
  <c r="Y155" i="5"/>
  <c r="W133" i="5"/>
  <c r="W95" i="5"/>
  <c r="X96" i="5"/>
  <c r="W61" i="5"/>
  <c r="Y56" i="5"/>
  <c r="W208" i="5"/>
  <c r="X215" i="5"/>
  <c r="Y220" i="5"/>
  <c r="W180" i="5"/>
  <c r="Y91" i="5"/>
  <c r="Y215" i="5"/>
  <c r="W35" i="5"/>
  <c r="X138" i="5"/>
  <c r="Y79" i="5"/>
  <c r="Y219" i="5"/>
  <c r="W173" i="5"/>
  <c r="X62" i="5"/>
  <c r="Y224" i="5"/>
  <c r="W187" i="5"/>
  <c r="X190" i="5"/>
  <c r="W199" i="5"/>
  <c r="Y81" i="5"/>
  <c r="X201" i="5"/>
  <c r="X145" i="5"/>
  <c r="X228" i="5"/>
  <c r="Y176" i="5"/>
  <c r="W175" i="5"/>
  <c r="X95" i="5"/>
  <c r="Y213" i="5"/>
  <c r="W36" i="5"/>
  <c r="W226" i="5"/>
  <c r="Y134" i="5"/>
  <c r="Y72" i="5"/>
  <c r="X224" i="5"/>
  <c r="X64" i="5"/>
  <c r="Y93" i="5"/>
  <c r="W110" i="5"/>
  <c r="Y90" i="5"/>
  <c r="X114" i="5"/>
  <c r="W107" i="5"/>
  <c r="X202" i="5"/>
  <c r="Y185" i="5"/>
  <c r="W74" i="5"/>
  <c r="X156" i="5"/>
  <c r="Y101" i="5"/>
  <c r="Y77" i="5"/>
  <c r="Y87" i="5"/>
  <c r="Y235" i="5"/>
  <c r="W152" i="5"/>
  <c r="W170" i="5"/>
  <c r="W172" i="5"/>
  <c r="W232" i="5"/>
  <c r="W206" i="5"/>
  <c r="Y102" i="5"/>
  <c r="Y203" i="5"/>
  <c r="W212" i="5"/>
  <c r="W96" i="5"/>
  <c r="W207" i="5"/>
  <c r="Y162" i="5"/>
  <c r="W250" i="5"/>
  <c r="Y198" i="5"/>
  <c r="W233" i="5"/>
  <c r="Y67" i="5"/>
  <c r="W51" i="5"/>
  <c r="Y150" i="5"/>
  <c r="Y250" i="5"/>
  <c r="X217" i="5"/>
  <c r="Y247" i="5"/>
  <c r="Y175" i="5"/>
  <c r="W188" i="5"/>
  <c r="W134" i="5"/>
  <c r="W200" i="5"/>
  <c r="Y66" i="5"/>
  <c r="Y133" i="5"/>
  <c r="W118" i="5"/>
  <c r="X243" i="5"/>
  <c r="Y42" i="5"/>
  <c r="Y172" i="5"/>
  <c r="Y132" i="5"/>
  <c r="X119" i="5"/>
  <c r="Y142" i="5"/>
  <c r="W196" i="5"/>
  <c r="Y45" i="5"/>
  <c r="Y113" i="5"/>
  <c r="Y189" i="5"/>
  <c r="Y233" i="5"/>
  <c r="X133" i="5"/>
  <c r="W176" i="5"/>
  <c r="X144" i="5"/>
  <c r="X123" i="5"/>
  <c r="Y214" i="5"/>
  <c r="X31" i="5"/>
  <c r="W30" i="5"/>
  <c r="W244" i="5"/>
  <c r="Y137" i="5"/>
  <c r="Y62" i="5"/>
  <c r="X241" i="5"/>
  <c r="X89" i="5"/>
  <c r="X239" i="5"/>
  <c r="X60" i="5"/>
  <c r="Y127" i="5"/>
  <c r="Y226" i="5"/>
  <c r="W223" i="5"/>
  <c r="W114" i="5"/>
  <c r="W146" i="5"/>
  <c r="X84" i="5"/>
  <c r="W59" i="5"/>
  <c r="Y153" i="5"/>
  <c r="X126" i="5"/>
  <c r="W236" i="5"/>
  <c r="X155" i="5"/>
  <c r="Y191" i="5"/>
  <c r="X240" i="5"/>
  <c r="X42" i="5"/>
  <c r="W241" i="5"/>
  <c r="W136" i="5"/>
  <c r="W154" i="5"/>
  <c r="X165" i="5"/>
  <c r="X168" i="5"/>
  <c r="W108" i="5"/>
  <c r="Y181" i="5"/>
  <c r="X184" i="5"/>
  <c r="Y208" i="5"/>
  <c r="W38" i="5"/>
  <c r="Y61" i="5"/>
  <c r="Y217" i="5"/>
  <c r="Y179" i="5"/>
  <c r="Y248" i="5"/>
  <c r="X189" i="5"/>
  <c r="Y239" i="5"/>
  <c r="W103" i="5"/>
  <c r="Y196" i="5"/>
  <c r="W126" i="5"/>
  <c r="X231" i="5"/>
  <c r="W86" i="5"/>
  <c r="Y143" i="5"/>
  <c r="W33" i="5"/>
  <c r="X81" i="5"/>
  <c r="W137" i="5"/>
  <c r="W222" i="5"/>
  <c r="W230" i="5"/>
  <c r="W174" i="5"/>
  <c r="Y187" i="5"/>
  <c r="X199" i="5"/>
  <c r="Y33" i="5"/>
  <c r="W248" i="5"/>
  <c r="X35" i="5"/>
  <c r="Y240" i="5"/>
  <c r="X244" i="5"/>
  <c r="W195" i="5"/>
  <c r="W89" i="5"/>
  <c r="X32" i="5"/>
  <c r="Y222" i="5"/>
  <c r="W185" i="5"/>
  <c r="Y107" i="5"/>
  <c r="Y63" i="5"/>
  <c r="W159" i="5"/>
  <c r="X150" i="5"/>
  <c r="Y236" i="5"/>
  <c r="Y140" i="5"/>
  <c r="X210" i="5"/>
  <c r="W182" i="5"/>
  <c r="W242" i="5"/>
  <c r="Y40" i="5"/>
  <c r="Y48" i="5"/>
  <c r="Y182" i="5"/>
  <c r="Y171" i="5"/>
  <c r="Y58" i="5"/>
  <c r="X149" i="5"/>
  <c r="W211" i="5"/>
  <c r="X100" i="5"/>
  <c r="X169" i="5"/>
  <c r="W186" i="5"/>
  <c r="W214" i="5"/>
  <c r="Y147" i="5"/>
  <c r="W234" i="5"/>
  <c r="Y160" i="5"/>
  <c r="X146" i="5"/>
  <c r="W76" i="5"/>
  <c r="W91" i="5"/>
  <c r="W78" i="5"/>
  <c r="Y109" i="5"/>
  <c r="Y184" i="5"/>
  <c r="W209" i="5"/>
  <c r="Y139" i="5"/>
  <c r="X34" i="5"/>
  <c r="Y41" i="5"/>
  <c r="Y30" i="5"/>
  <c r="X74" i="5"/>
  <c r="W122" i="5"/>
  <c r="Y207" i="5"/>
  <c r="Y106" i="5"/>
  <c r="Y174" i="5"/>
  <c r="Y158" i="5"/>
  <c r="W69" i="5"/>
  <c r="Y201" i="5"/>
  <c r="X177" i="5"/>
  <c r="W228" i="5"/>
  <c r="X77" i="5"/>
  <c r="Y95" i="5"/>
  <c r="X229" i="5"/>
  <c r="Y82" i="5"/>
  <c r="W240" i="5"/>
  <c r="W120" i="5"/>
  <c r="Y183" i="5"/>
  <c r="Y193" i="5"/>
  <c r="X58" i="5"/>
  <c r="X105" i="5"/>
  <c r="X134" i="5"/>
  <c r="Y206" i="5"/>
  <c r="W139" i="5"/>
  <c r="X151" i="5"/>
  <c r="X180" i="5"/>
  <c r="Y44" i="5"/>
  <c r="X225" i="5"/>
  <c r="X59" i="5"/>
  <c r="W66" i="5"/>
  <c r="W56" i="5"/>
  <c r="X108" i="5"/>
  <c r="X178" i="5"/>
  <c r="Y37" i="5"/>
  <c r="W77" i="5"/>
  <c r="Y154" i="5"/>
  <c r="X132" i="5"/>
  <c r="W106" i="5"/>
  <c r="Y121" i="5"/>
  <c r="Y47" i="5"/>
  <c r="Y118" i="5"/>
  <c r="X129" i="5"/>
  <c r="X173" i="5"/>
  <c r="W198" i="5"/>
  <c r="W149" i="5"/>
  <c r="W141" i="5"/>
  <c r="W245" i="5"/>
  <c r="W227" i="5"/>
  <c r="X48" i="5"/>
  <c r="X140" i="5"/>
  <c r="X181" i="5"/>
  <c r="X131" i="5"/>
  <c r="X172" i="5"/>
  <c r="W231" i="5"/>
  <c r="Y221" i="5"/>
  <c r="X103" i="5"/>
  <c r="X54" i="5"/>
  <c r="W93" i="5"/>
  <c r="Y31" i="5"/>
  <c r="Y200" i="5"/>
  <c r="Y165" i="5"/>
  <c r="X153" i="5"/>
  <c r="W90" i="5"/>
  <c r="W194" i="5"/>
  <c r="W247" i="5"/>
  <c r="Y53" i="5"/>
  <c r="W179" i="5"/>
  <c r="W72" i="5"/>
  <c r="W156" i="5"/>
  <c r="W88" i="5"/>
  <c r="X121" i="5"/>
  <c r="X65" i="5"/>
  <c r="Y65" i="5"/>
  <c r="W32" i="5"/>
  <c r="X216" i="5"/>
  <c r="Y100" i="5"/>
  <c r="W165" i="5"/>
  <c r="W41" i="5"/>
  <c r="W140" i="5"/>
  <c r="W85" i="5"/>
  <c r="Y178" i="5"/>
  <c r="Y245" i="5"/>
  <c r="X227" i="5"/>
  <c r="Y71" i="5"/>
  <c r="Y83" i="5"/>
  <c r="X135" i="5"/>
  <c r="X159" i="5"/>
  <c r="W47" i="5"/>
  <c r="W117" i="5"/>
  <c r="X87" i="5"/>
  <c r="W45" i="5"/>
  <c r="X80" i="5"/>
  <c r="W144" i="5"/>
  <c r="Y186" i="5"/>
  <c r="W191" i="5"/>
  <c r="X125" i="5"/>
  <c r="W142" i="5"/>
  <c r="W121" i="5"/>
  <c r="Y211" i="5"/>
  <c r="X99" i="5"/>
  <c r="Y32" i="5"/>
  <c r="Y128" i="5"/>
  <c r="X141" i="5"/>
  <c r="Y205" i="5"/>
  <c r="X110" i="5"/>
  <c r="Y96" i="5"/>
  <c r="Y68" i="5"/>
  <c r="W75" i="5"/>
  <c r="X53" i="5"/>
  <c r="Y163" i="5"/>
  <c r="W40" i="5"/>
  <c r="X206" i="5"/>
  <c r="Y157" i="5"/>
  <c r="X221" i="5"/>
  <c r="Y108" i="5"/>
  <c r="X124" i="5"/>
  <c r="W148" i="5"/>
  <c r="W219" i="5"/>
  <c r="X174" i="5"/>
  <c r="W249" i="5"/>
  <c r="W131" i="5"/>
  <c r="Y115" i="5"/>
  <c r="Y168" i="5"/>
  <c r="W42" i="5"/>
  <c r="W184" i="5"/>
  <c r="X40" i="5"/>
  <c r="X236" i="5"/>
  <c r="W105" i="5"/>
  <c r="X209" i="5"/>
  <c r="X152" i="5"/>
  <c r="W237" i="5"/>
  <c r="X203" i="5"/>
  <c r="X233" i="5"/>
  <c r="Y166" i="5"/>
  <c r="Y119" i="5"/>
  <c r="W235" i="5"/>
  <c r="Y249" i="5"/>
  <c r="Y54" i="5"/>
  <c r="X162" i="5"/>
  <c r="W68" i="5"/>
  <c r="W50" i="5"/>
  <c r="Y161" i="5"/>
  <c r="W53" i="5"/>
  <c r="X213" i="5"/>
  <c r="X92" i="5"/>
  <c r="W99" i="5"/>
  <c r="Y99" i="5"/>
  <c r="X82" i="5"/>
  <c r="W229" i="5"/>
  <c r="Y125" i="5"/>
  <c r="W87" i="5"/>
  <c r="X38" i="5"/>
  <c r="W210" i="5"/>
  <c r="Y78" i="5"/>
  <c r="W167" i="5"/>
  <c r="W190" i="5"/>
  <c r="W97" i="5"/>
  <c r="X235" i="5"/>
  <c r="X171" i="5"/>
  <c r="Y69" i="5"/>
  <c r="X185" i="5"/>
  <c r="Y52" i="5"/>
  <c r="X250" i="5"/>
  <c r="Y84" i="5"/>
  <c r="Y80" i="5"/>
  <c r="X39" i="5"/>
  <c r="X137" i="5"/>
  <c r="Y57" i="5"/>
  <c r="W164" i="5"/>
  <c r="X50" i="5"/>
  <c r="W73" i="5"/>
  <c r="X207" i="5"/>
  <c r="X247" i="5"/>
  <c r="X223" i="5"/>
  <c r="W153" i="5"/>
  <c r="X116" i="5"/>
  <c r="X120" i="5"/>
  <c r="W60" i="5"/>
  <c r="X248" i="5"/>
  <c r="W150" i="5"/>
  <c r="X55" i="5"/>
  <c r="X67" i="5"/>
  <c r="X79" i="5"/>
  <c r="W205" i="5"/>
  <c r="W44" i="5"/>
  <c r="Y123" i="5"/>
  <c r="Y229" i="5"/>
  <c r="Y177" i="5"/>
  <c r="X85" i="5"/>
  <c r="Y210" i="5"/>
  <c r="W218" i="5"/>
  <c r="X160" i="5"/>
  <c r="W239" i="5"/>
  <c r="W169" i="5"/>
  <c r="Y170" i="5"/>
  <c r="W215" i="5"/>
  <c r="W202" i="5"/>
  <c r="X175" i="5"/>
  <c r="X163" i="5"/>
  <c r="Y136" i="5"/>
  <c r="Y234" i="5"/>
  <c r="Y218" i="5"/>
  <c r="X183" i="5"/>
  <c r="W43" i="5"/>
  <c r="X113" i="5"/>
  <c r="X154" i="5"/>
  <c r="W83" i="5"/>
  <c r="W225" i="5"/>
  <c r="W147" i="5"/>
  <c r="X52" i="5"/>
  <c r="Y173" i="5"/>
  <c r="W82" i="5"/>
  <c r="Y156" i="5"/>
  <c r="X139" i="5"/>
  <c r="X205" i="5"/>
  <c r="Y188" i="5"/>
  <c r="X90" i="5"/>
  <c r="Y98" i="5"/>
  <c r="Y246" i="5"/>
  <c r="W37" i="5"/>
  <c r="X63" i="5"/>
  <c r="Y209" i="5"/>
  <c r="Y202" i="5"/>
  <c r="X249" i="5"/>
  <c r="X73" i="5"/>
  <c r="Y39" i="5"/>
  <c r="W163" i="5"/>
  <c r="X167" i="5"/>
  <c r="Y146" i="5"/>
  <c r="X187" i="5"/>
  <c r="X68" i="5"/>
  <c r="Y244" i="5"/>
  <c r="W115" i="5"/>
  <c r="X109" i="5"/>
  <c r="Y152" i="5"/>
  <c r="W58" i="5"/>
  <c r="Y131" i="5"/>
  <c r="X56" i="5"/>
  <c r="X128" i="5"/>
  <c r="W129" i="5"/>
  <c r="W158" i="5"/>
  <c r="Y76" i="5"/>
  <c r="Y75" i="5"/>
  <c r="Y130" i="5"/>
  <c r="Y50" i="5"/>
  <c r="X76" i="5"/>
  <c r="X118" i="5"/>
  <c r="Y237" i="5"/>
  <c r="W128" i="5"/>
  <c r="W124" i="5"/>
  <c r="Y70" i="5"/>
  <c r="X102" i="5"/>
  <c r="W155" i="5"/>
  <c r="X147" i="5"/>
  <c r="Y85" i="5"/>
  <c r="W81" i="5"/>
  <c r="Y167" i="5"/>
  <c r="Y38" i="5"/>
  <c r="X117" i="5"/>
  <c r="X106" i="5"/>
  <c r="W162" i="5"/>
  <c r="X122" i="5"/>
  <c r="W145" i="5"/>
  <c r="Y73" i="5"/>
  <c r="Y74" i="5"/>
  <c r="W171" i="5"/>
  <c r="X196" i="5"/>
  <c r="Y231" i="5"/>
  <c r="X188" i="5"/>
  <c r="Y241" i="5"/>
  <c r="X198" i="5"/>
  <c r="X72" i="5"/>
  <c r="X212" i="5"/>
  <c r="W65" i="5"/>
  <c r="X192" i="5"/>
  <c r="X214" i="5"/>
  <c r="Y116" i="5"/>
  <c r="W101" i="5"/>
  <c r="W119" i="5"/>
  <c r="X66" i="5"/>
  <c r="X83" i="5"/>
  <c r="W238" i="5"/>
  <c r="Y59" i="5"/>
  <c r="W67" i="5"/>
  <c r="W243" i="5"/>
  <c r="X91" i="5"/>
  <c r="W201" i="5"/>
  <c r="X242" i="5"/>
  <c r="X166" i="5"/>
  <c r="W127" i="5"/>
  <c r="W52" i="5"/>
  <c r="X176" i="5"/>
  <c r="Y230" i="5"/>
  <c r="X219" i="5"/>
  <c r="W220" i="5"/>
  <c r="W123" i="5"/>
  <c r="Y242" i="5"/>
  <c r="X97" i="5"/>
  <c r="Y86" i="5"/>
  <c r="Y124" i="5"/>
  <c r="Y46" i="5"/>
  <c r="X115" i="5"/>
  <c r="W213" i="5"/>
  <c r="X61" i="5"/>
  <c r="W79" i="5"/>
  <c r="Y55" i="5"/>
  <c r="W177" i="5"/>
  <c r="Y238" i="5"/>
  <c r="W132" i="5"/>
  <c r="W63" i="5"/>
  <c r="W216" i="5"/>
  <c r="W166" i="5"/>
  <c r="X51" i="5"/>
  <c r="W62" i="5"/>
  <c r="X226" i="5"/>
  <c r="Y114" i="5"/>
  <c r="X245" i="5"/>
  <c r="X37" i="5"/>
  <c r="W197" i="5"/>
  <c r="W221" i="5"/>
  <c r="X71" i="5"/>
  <c r="W224" i="5"/>
  <c r="X36" i="5"/>
  <c r="X69" i="5"/>
  <c r="X148" i="5"/>
  <c r="W113" i="5"/>
  <c r="X33" i="5"/>
  <c r="X186" i="5"/>
  <c r="X158" i="5"/>
  <c r="X30" i="5"/>
  <c r="W39" i="5"/>
  <c r="X208" i="5"/>
  <c r="X194" i="5"/>
  <c r="X101" i="5"/>
  <c r="Y135" i="5"/>
  <c r="W34" i="5"/>
  <c r="Y117" i="5"/>
  <c r="W161" i="5"/>
  <c r="W246" i="5"/>
  <c r="W104" i="5"/>
  <c r="Y88" i="5"/>
  <c r="W55" i="5"/>
  <c r="Y49" i="5"/>
  <c r="X161" i="5"/>
  <c r="W143" i="5"/>
  <c r="X98" i="5"/>
  <c r="X136" i="5"/>
  <c r="W217" i="5"/>
  <c r="W116" i="5"/>
  <c r="Y228" i="5"/>
  <c r="Y195" i="5"/>
  <c r="X193" i="5"/>
  <c r="X237" i="5"/>
  <c r="X204" i="5"/>
  <c r="X57" i="5"/>
  <c r="X49" i="5"/>
  <c r="X191" i="5"/>
  <c r="X45" i="5"/>
  <c r="Y111" i="5"/>
  <c r="Y243" i="5"/>
  <c r="X130" i="5"/>
  <c r="Y164" i="5"/>
  <c r="X182" i="5"/>
  <c r="Y34" i="5"/>
  <c r="Y194" i="5"/>
  <c r="Y149" i="5"/>
  <c r="W168" i="5"/>
  <c r="X142" i="5"/>
  <c r="X157" i="5"/>
  <c r="X75" i="5"/>
  <c r="W189" i="5"/>
  <c r="X111" i="5"/>
  <c r="W109" i="5"/>
  <c r="Y120" i="5"/>
  <c r="Y105" i="5"/>
  <c r="Y110" i="5"/>
  <c r="W70" i="5"/>
  <c r="Y35" i="5"/>
  <c r="W178" i="5"/>
  <c r="W138" i="5"/>
  <c r="W160" i="5"/>
  <c r="W111" i="5"/>
  <c r="Y141" i="5"/>
  <c r="X195" i="5"/>
  <c r="X88" i="5"/>
  <c r="Y197" i="5"/>
  <c r="Y97" i="5"/>
  <c r="W54" i="5"/>
  <c r="X70" i="5"/>
  <c r="W130" i="5"/>
  <c r="Y144" i="5"/>
  <c r="W98" i="5"/>
  <c r="Y36" i="5"/>
  <c r="Y138" i="5"/>
  <c r="Y204" i="5"/>
  <c r="X232" i="5"/>
  <c r="Y103" i="5"/>
  <c r="W57" i="5"/>
  <c r="X234" i="5"/>
  <c r="W151" i="5"/>
  <c r="X170" i="5"/>
  <c r="W71" i="5"/>
  <c r="Y212" i="5"/>
  <c r="W64" i="5"/>
  <c r="W157" i="5"/>
  <c r="W181" i="5"/>
  <c r="Y169" i="5"/>
  <c r="Y216" i="5"/>
  <c r="W204" i="5"/>
  <c r="W125" i="5"/>
  <c r="Y148" i="5"/>
  <c r="X238" i="5"/>
  <c r="W193" i="5"/>
  <c r="X246" i="5"/>
  <c r="Y51" i="5"/>
  <c r="W100" i="5"/>
  <c r="W135" i="5"/>
  <c r="X93" i="5"/>
  <c r="Y192" i="5"/>
  <c r="X43" i="5"/>
  <c r="X112" i="5"/>
  <c r="W112" i="5"/>
  <c r="B6" i="5" l="1"/>
  <c r="E16" i="5"/>
  <c r="E18" i="5" s="1"/>
  <c r="E19" i="5" s="1"/>
  <c r="E17" i="5" l="1"/>
</calcChain>
</file>

<file path=xl/sharedStrings.xml><?xml version="1.0" encoding="utf-8"?>
<sst xmlns="http://schemas.openxmlformats.org/spreadsheetml/2006/main" count="837" uniqueCount="319">
  <si>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</si>
  <si>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</si>
  <si>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</si>
  <si>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</si>
  <si>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</si>
  <si>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</si>
  <si>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</si>
  <si>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</si>
  <si>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</si>
  <si>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</si>
  <si>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</si>
  <si>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</si>
  <si>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</si>
  <si>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</si>
  <si>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</si>
  <si>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</si>
  <si>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</si>
  <si>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</si>
  <si>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</si>
  <si>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</si>
  <si>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</si>
  <si>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</si>
  <si>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</si>
  <si>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</si>
  <si>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</si>
  <si>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</si>
  <si>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</si>
  <si>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</si>
  <si>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</si>
  <si>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</si>
  <si>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</si>
  <si>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</si>
  <si>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</si>
  <si>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</si>
  <si>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</si>
  <si>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</si>
  <si>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</si>
  <si>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</si>
  <si>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</si>
  <si>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</si>
  <si>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</si>
  <si>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</si>
  <si>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</si>
  <si>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</si>
  <si>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</si>
  <si>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</si>
  <si>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</si>
  <si>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</si>
  <si>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</si>
  <si>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</si>
  <si>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</si>
  <si>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</si>
  <si>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</si>
  <si>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</si>
  <si>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</si>
  <si>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</si>
  <si>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</si>
  <si>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</si>
  <si>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</si>
  <si>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</si>
  <si>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</si>
  <si>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</si>
  <si>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</si>
  <si>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</si>
  <si>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</si>
  <si>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</si>
  <si>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</si>
  <si>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</si>
  <si>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</si>
  <si>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</si>
  <si>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</si>
  <si>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</si>
  <si>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</si>
  <si>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</si>
  <si>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</si>
  <si>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</si>
  <si>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</si>
  <si>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</si>
  <si>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</si>
  <si>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</si>
  <si>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</si>
  <si>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</si>
  <si>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</si>
  <si>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</si>
  <si>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</si>
  <si>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</si>
  <si>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</si>
  <si>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</si>
  <si>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</si>
  <si>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</si>
  <si>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</si>
  <si>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</si>
  <si>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</si>
  <si>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</si>
  <si>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</si>
  <si>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</si>
  <si>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</si>
  <si>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</si>
  <si>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</si>
  <si>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</si>
  <si>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</si>
  <si>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</si>
  <si>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</si>
  <si>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</si>
  <si>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</si>
  <si>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</si>
  <si>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</si>
  <si>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</si>
  <si>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</si>
  <si>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</si>
  <si>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</si>
  <si>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</si>
  <si>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</si>
  <si>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</si>
  <si>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</si>
  <si>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</si>
  <si>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</si>
  <si>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</si>
  <si>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</si>
  <si>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</si>
  <si>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</si>
  <si>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</si>
  <si>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</si>
  <si>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</si>
  <si>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</si>
  <si>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</si>
  <si>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</si>
  <si>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</si>
  <si>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</si>
  <si>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</si>
  <si>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</si>
  <si>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</si>
  <si>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</si>
  <si>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</si>
  <si>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</si>
  <si>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</si>
  <si>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</si>
  <si>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</si>
  <si>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</si>
  <si>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</si>
  <si>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</si>
  <si>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</si>
  <si>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</si>
  <si>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</si>
  <si>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</si>
  <si>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13BIM05-11_00.0-02.0cm_Set1_Run2</t>
  </si>
  <si>
    <t>13BIM05-11_00.0-02.0cm_Set1_Run3</t>
  </si>
  <si>
    <t>13BIM05-11_00.0-02.0cm_Set2_Run2</t>
  </si>
  <si>
    <t>13BIM05-11_02.0-04.5cm_Set1_Run1</t>
  </si>
  <si>
    <t>13BIM05-11_02.0-04.5cm_Set1_Run2</t>
  </si>
  <si>
    <t>13BIM05-11_02.0-04.5cm_Set1_Run3</t>
  </si>
  <si>
    <t>13BIM05-11_02.0-04.5cm_Set2_Run1</t>
  </si>
  <si>
    <t>13BIM05-11_02.0-04.5cm_Set2_Run2</t>
  </si>
  <si>
    <t>13BIM05-11_02.0-04.5cm_Set2_Run3</t>
  </si>
  <si>
    <t>13BIM05-11_05.5-08.0cm_Set1_Run1</t>
  </si>
  <si>
    <t>13BIM05-11_05.5-08.0cm_Set1_Run2</t>
  </si>
  <si>
    <t>13BIM05-11_05.5-08.0cm_Set2_Run2</t>
  </si>
  <si>
    <t>13BIM05-11_08.0-10.0cm_Set1_Run1</t>
  </si>
  <si>
    <t>13BIM05-11_08.0-10.0cm_Set1_Run3</t>
  </si>
  <si>
    <t>13BIM05-11_08.0-10.0cm_Set1_Run4</t>
  </si>
  <si>
    <t>13BIM05-11_08.0-10.0cm_Set2_Run1</t>
  </si>
  <si>
    <t>13BIM05-11_08.0-10.0cm_Set2_Run2</t>
  </si>
  <si>
    <t>13BIM05-11_08.0-10.0cm_Set2_Run3</t>
  </si>
  <si>
    <t>13BIM05-11_10.0-12.5cm_Set1_Run1</t>
  </si>
  <si>
    <t>13BIM05-11_10.0-12.5cm_Set1_Run2</t>
  </si>
  <si>
    <t>13BIM05-11_10.0-12.5cm_Set1_Run3</t>
  </si>
  <si>
    <t>13BIM05-11_10.0-12.5cm_Set2_Run1</t>
  </si>
  <si>
    <t>13BIM05-11_10.0-12.5cm_Set2_Run3</t>
  </si>
  <si>
    <t>13BIM05-11_10.0-12.5cm_Set2_Run4</t>
  </si>
  <si>
    <t>13BIM05-11_13.0-15.5cm_Set1_Run1</t>
  </si>
  <si>
    <t>13BIM05-11_13.0-15.5cm_Set1_Run3</t>
  </si>
  <si>
    <t>13BIM05-11_13.0-15.5cm_Set2_Run2</t>
  </si>
  <si>
    <t>13BIM05-11_15.5-17.5cm_Set1_Run1</t>
  </si>
  <si>
    <t>13BIM05-11_15.5-17.5cm_Set1_Run2</t>
  </si>
  <si>
    <t>13BIM05-11_15.5-17.5cm_Set2_Run1</t>
  </si>
  <si>
    <t>13BIM05-11_15.5-17.5cm_Set2_Run2</t>
  </si>
  <si>
    <t>13BIM05-11_18.5-21.0cm_Set1_Run1</t>
  </si>
  <si>
    <t>13BIM05-11_18.5-21.0cm_Set1_Run2</t>
  </si>
  <si>
    <t>13BIM05-11_18.5-21.0cm_Set1_Run3</t>
  </si>
  <si>
    <t>13BIM05-11_18.5-21.0cm_Set2_Run1</t>
  </si>
  <si>
    <t>13BIM05-11_18.5-21.0cm_Set2_Run2</t>
  </si>
  <si>
    <t>13BIM05-11_21.0-23.5cm_Set1_Run1</t>
  </si>
  <si>
    <t>13BIM05-11_21.0-23.5cm_Set1_Run2</t>
  </si>
  <si>
    <t>13BIM05-11_21.0-23.5cm_Set1_Run3</t>
  </si>
  <si>
    <t>13BIM05-11_21.0-23.5cm_Set2_Run1</t>
  </si>
  <si>
    <t>13BIM05-11_21.0-23.5cm_Set2_Run2</t>
  </si>
  <si>
    <t>13BIM05-11_21.0-23.5cm_Set2_Run3</t>
  </si>
  <si>
    <t>13BIM05-11_23.5-27.0cm_Set1_Run1</t>
  </si>
  <si>
    <t>13BIM05-11_23.5-27.0cm_Set1_Run2</t>
  </si>
  <si>
    <t>13BIM05-11_23.5-27.0cm_Set1_Run3</t>
  </si>
  <si>
    <t>13BIM05-11_23.5-27.0cm_Set2_Run2</t>
  </si>
  <si>
    <t>13BIM05-11_23.5-27.0cm_Set2_Run3</t>
  </si>
  <si>
    <t>13BIM05-11_28.0-30.5cm_Set1_Run1</t>
  </si>
  <si>
    <t>13BIM05-11_28.0-30.5cm_Set1_Run2</t>
  </si>
  <si>
    <t>13BIM05-11_28.0-30.5cm_Set1_Run3</t>
  </si>
  <si>
    <t>13BIM05-11_28.0-30.5cm_Set2_Run1</t>
  </si>
  <si>
    <t>13BIM05-11_28.0-30.5cm_Set2_Run2</t>
  </si>
  <si>
    <t>13BIM05-11_28.0-30.5cm_Set2_Run3</t>
  </si>
  <si>
    <t>13BIM05-11_30.5-33.0cm_Set1_Run2</t>
  </si>
  <si>
    <t>13BIM05-11_30.5-33.0cm_Set1_Run3</t>
  </si>
  <si>
    <t>13BIM05-11_30.5-33.0cm_Set2_Run3</t>
  </si>
  <si>
    <t>13BIM05-11_30.5-33.0cm_Set2_Run4</t>
  </si>
  <si>
    <t>13BIM05-11_33.0-35.0cm_Set1_Run2</t>
  </si>
  <si>
    <t>13BIM05-11_33.0-35.0cm_Set1_Run3</t>
  </si>
  <si>
    <t>13BIM05-11_33.0-35.0cm_Set1_Run4</t>
  </si>
  <si>
    <t>13BIM05-11_33.0-35.0cm_Set2_Run2</t>
  </si>
  <si>
    <t>13BIM05-11_35.0-37.5cm_Set1_Run2</t>
  </si>
  <si>
    <t>13BIM05-11_35.0-37.5cm_Set1_Run3</t>
  </si>
  <si>
    <t>13BIM05-11_35.0-37.5cm_Set1_Run4</t>
  </si>
  <si>
    <t>13BIM05-11_35.0-37.5cm_Set2_Run2</t>
  </si>
  <si>
    <t>13BIM05-11_35.0-37.5cm_Set2_Run3</t>
  </si>
  <si>
    <t>13BIM05-11_35.0-37.5cm_Set2_Run4</t>
  </si>
  <si>
    <t>Fine Sand</t>
  </si>
  <si>
    <t>Well Sorted</t>
  </si>
  <si>
    <t>Symmetrical</t>
  </si>
  <si>
    <t>Mesokurtic</t>
  </si>
  <si>
    <t>Unimodal, Well Sorted</t>
  </si>
  <si>
    <t>Sand</t>
  </si>
  <si>
    <t>Well Sorted Fine Sand</t>
  </si>
  <si>
    <t>Wheaton,  9:14  20 Mar 2014</t>
  </si>
  <si>
    <t>Wheaton,  9:17  20 Mar 2014</t>
  </si>
  <si>
    <t>Wheaton,  9:26  20 Mar 2014</t>
  </si>
  <si>
    <t>Wheaton,  9:35  20 Mar 2014</t>
  </si>
  <si>
    <t>Wheaton,  9:37  20 Mar 2014</t>
  </si>
  <si>
    <t>Wheaton,  9:39  20 Mar 2014</t>
  </si>
  <si>
    <t>Wheaton,  9:47  20 Mar 2014</t>
  </si>
  <si>
    <t>Wheaton,  9:49  20 Mar 2014</t>
  </si>
  <si>
    <t>Wheaton,  9:51  20 Mar 2014</t>
  </si>
  <si>
    <t>Wheaton,  9:58  20 Mar 2014</t>
  </si>
  <si>
    <t>Wheaton, 3/20/2014  10:00:00 AM</t>
  </si>
  <si>
    <t>Wheaton, 3/20/2014  10:18:00 AM</t>
  </si>
  <si>
    <t>Wheaton, 3/20/2014  10:31:00 AM</t>
  </si>
  <si>
    <t>Wheaton, 3/20/2014  10:38:00 AM</t>
  </si>
  <si>
    <t>Wheaton, 3/20/2014  10:40:00 AM</t>
  </si>
  <si>
    <t>Wheaton, 3/20/2014  10:48:00 AM</t>
  </si>
  <si>
    <t>Wheaton, 3/20/2014  10:50:00 AM</t>
  </si>
  <si>
    <t>Wheaton, 3/20/2014  10:52:00 AM</t>
  </si>
  <si>
    <t>Wheaton, 3/20/2014  11:00:00 AM</t>
  </si>
  <si>
    <t>Leptokurtic</t>
  </si>
  <si>
    <t>Wheaton, 3/20/2014  11:02:00 AM</t>
  </si>
  <si>
    <t>Wheaton, 3/20/2014  11:04:00 AM</t>
  </si>
  <si>
    <t>Wheaton, 3/20/2014  11:11:00 AM</t>
  </si>
  <si>
    <t>Wheaton, 3/20/2014  11:16:00 AM</t>
  </si>
  <si>
    <t>Wheaton, 3/20/2014  11:18:00 AM</t>
  </si>
  <si>
    <t>Wheaton, 3/20/2014  11:26:00 AM</t>
  </si>
  <si>
    <t>Moderately Well Sorted</t>
  </si>
  <si>
    <t>Coarse Skewed</t>
  </si>
  <si>
    <t>Unimodal, Moderately Well Sorted</t>
  </si>
  <si>
    <t>Moderately Well Sorted Fine Sand</t>
  </si>
  <si>
    <t>Very Leptokurtic</t>
  </si>
  <si>
    <t>Wheaton, 3/20/2014  11:30:00 AM</t>
  </si>
  <si>
    <t>Wheaton, 3/20/2014  11:41:00 AM</t>
  </si>
  <si>
    <t>Wheaton, 3/20/2014  11:52:00 AM</t>
  </si>
  <si>
    <t>Wheaton, 3/20/2014  11:54:00 AM</t>
  </si>
  <si>
    <t>Wheaton, 3/20/2014  12:02:00 PM</t>
  </si>
  <si>
    <t>Wheaton, 3/20/2014  12:05:00 PM</t>
  </si>
  <si>
    <t>Wheaton, 3/20/2014  2:06:00 PM</t>
  </si>
  <si>
    <t>Wheaton, 3/20/2014  2:09:00 PM</t>
  </si>
  <si>
    <t>Wheaton, 3/20/2014  2:11:00 PM</t>
  </si>
  <si>
    <t>Wheaton, 3/20/2014  2:18:00 PM</t>
  </si>
  <si>
    <t>Wheaton, 3/20/2014  2:20:00 PM</t>
  </si>
  <si>
    <t>Wheaton, 3/20/2014  2:44:00 PM</t>
  </si>
  <si>
    <t>Wheaton, 3/20/2014  2:46:00 PM</t>
  </si>
  <si>
    <t>Wheaton, 3/20/2014  2:48:00 PM</t>
  </si>
  <si>
    <t>Wheaton, 3/20/2014  2:55:00 PM</t>
  </si>
  <si>
    <t>Wheaton, 3/20/2014  2:59:00 PM</t>
  </si>
  <si>
    <t>Wheaton, 3/20/2014  3:01:00 PM</t>
  </si>
  <si>
    <t>Wheaton,  9:40  24 Mar 2014</t>
  </si>
  <si>
    <t>Wheaton,  9:43  24 Mar 2014</t>
  </si>
  <si>
    <t>Wheaton,  9:45  24 Mar 2014</t>
  </si>
  <si>
    <t>Wheaton,  9:55  24 Mar 2014</t>
  </si>
  <si>
    <t>Wheaton,  9:57  24 Mar 2014</t>
  </si>
  <si>
    <t>Wheaton, 3/24/2014  10:05:00 AM</t>
  </si>
  <si>
    <t>Fine Skewed</t>
  </si>
  <si>
    <t>Wheaton, 3/24/2014  10:07:00 AM</t>
  </si>
  <si>
    <t>Wheaton, 3/24/2014  10:10:00 AM</t>
  </si>
  <si>
    <t>Wheaton, 3/24/2014  10:17:00 AM</t>
  </si>
  <si>
    <t>Wheaton, 3/24/2014  10:19:00 AM</t>
  </si>
  <si>
    <t>Wheaton, 3/24/2014  10:21:00 AM</t>
  </si>
  <si>
    <t>Wheaton, 3/24/2014  10:50:00 AM</t>
  </si>
  <si>
    <t>Wheaton, 3/24/2014  10:53:00 AM</t>
  </si>
  <si>
    <t>Wheaton, 3/24/2014  11:09:00 AM</t>
  </si>
  <si>
    <t>Wheaton, 3/24/2014  11:12:00 AM</t>
  </si>
  <si>
    <t>Wheaton, 3/24/2014  11:22:00 AM</t>
  </si>
  <si>
    <t>Wheaton, 3/24/2014  11:24:00 AM</t>
  </si>
  <si>
    <t>Wheaton, 3/24/2014  11:26:00 AM</t>
  </si>
  <si>
    <t>Wheaton, 3/24/2014  11:37:00 AM</t>
  </si>
  <si>
    <t>Wheaton, 3/24/2014  11:52:00 AM</t>
  </si>
  <si>
    <t>Poorly Sorted</t>
  </si>
  <si>
    <t>Unimodal, Poorly Sorted</t>
  </si>
  <si>
    <t>Muddy Sand</t>
  </si>
  <si>
    <t>Very Coarse Silty Fine Sand</t>
  </si>
  <si>
    <t>Silty Sand</t>
  </si>
  <si>
    <t>Wheaton, 3/24/2014  11:54:00 AM</t>
  </si>
  <si>
    <t>Very Fine Skewed</t>
  </si>
  <si>
    <t>Wheaton, 3/24/2014  11:57:00 AM</t>
  </si>
  <si>
    <t>Wheaton, 3/24/2014  12:08:00 PM</t>
  </si>
  <si>
    <t>Wheaton, 3/24/2014  12:11:00 PM</t>
  </si>
  <si>
    <t>3/24/2014  12:13:00 PM</t>
  </si>
  <si>
    <t>Wheaton, 3/24/2014  12:13:00 PM</t>
  </si>
  <si>
    <t>Standard Deviation</t>
  </si>
  <si>
    <t>13BIM05-11 (0 - 2 cm)</t>
  </si>
  <si>
    <t>13BIM05-11 (2 - 4.5 cm)</t>
  </si>
  <si>
    <t>Averaged Data (N=3)</t>
  </si>
  <si>
    <t>Averaged Data (N=6)</t>
  </si>
  <si>
    <t>13BIM05-11 (5.5 - 8.0 cm)</t>
  </si>
  <si>
    <t>13BIM05-11 (8 - 10 cm)</t>
  </si>
  <si>
    <t>13BIM05-11 (10 - 12.5 cm)</t>
  </si>
  <si>
    <t>13BIM05-11 (13 - 15.5 cm)</t>
  </si>
  <si>
    <t>Averaged Data (N=4)</t>
  </si>
  <si>
    <t>13BIM05-11 (15.5 - 17.5 cm)</t>
  </si>
  <si>
    <t>Averaged Data (N=5)</t>
  </si>
  <si>
    <t>13BIM05-11 (18.5 - 21 cm)</t>
  </si>
  <si>
    <t>13BIM05-11 (21 - 23.5 cm)</t>
  </si>
  <si>
    <t>13BIM05-11 (23.5 - 27 cm)</t>
  </si>
  <si>
    <t>13BIM05-11 (28 - 30.5 cm)</t>
  </si>
  <si>
    <t>13BIM05-11 (30.5 - 33 cm)</t>
  </si>
  <si>
    <t>13BIM05-11 (33 - 35 cm)</t>
  </si>
  <si>
    <t>13BIM05-11 (35 - 37.5 cm)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</si>
</sst>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36">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178">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3" xfId="0" applyFont="1" applyBorder="1" applyAlignment="1">
      <alignment horizontal="center"/>
    </xf>
    <xf numFmtId="165" fontId="8" fillId="0" borderId="3" xfId="0"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3" xfId="0" applyNumberFormat="1" applyFont="1" applyBorder="1" applyAlignment="1">
      <alignment horizontal="center"/>
    </xf>
    <xf numFmtId="168" fontId="8" fillId="0" borderId="14" xfId="0" applyNumberFormat="1" applyFont="1" applyBorder="1" applyAlignment="1">
      <alignment horizontal="center"/>
    </xf>
    <xf numFmtId="0" fontId="8" fillId="0" borderId="15"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6" xfId="0" applyFont="1" applyBorder="1" applyAlignment="1">
      <alignment vertical="center"/>
    </xf>
    <xf numFmtId="0" fontId="8" fillId="0" borderId="17" xfId="0" applyFont="1" applyBorder="1" applyAlignment="1">
      <alignment horizontal="center"/>
    </xf>
    <xf numFmtId="0" fontId="8" fillId="0" borderId="18" xfId="0" applyFont="1" applyBorder="1" applyAlignment="1" applyProtection="1">
      <alignment horizontal="left" vertical="center"/>
    </xf>
    <xf numFmtId="165" fontId="8" fillId="0" borderId="13" xfId="0" applyNumberFormat="1" applyFont="1" applyBorder="1" applyAlignment="1">
      <alignment horizontal="center"/>
    </xf>
    <xf numFmtId="0" fontId="8" fillId="0" borderId="19" xfId="0" applyFont="1" applyBorder="1" applyAlignment="1" applyProtection="1">
      <alignment horizontal="left" vertical="center"/>
    </xf>
    <xf numFmtId="165" fontId="8" fillId="0" borderId="14"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7" xfId="0" applyNumberFormat="1" applyFont="1" applyBorder="1" applyAlignment="1">
      <alignment horizontal="center"/>
    </xf>
    <xf numFmtId="0" fontId="8" fillId="0" borderId="20" xfId="0" applyFont="1" applyBorder="1" applyAlignment="1" applyProtection="1">
      <alignment horizontal="lef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168" fontId="8" fillId="0" borderId="12" xfId="1" applyNumberFormat="1" applyFont="1" applyBorder="1" applyAlignment="1">
      <alignment horizontal="center"/>
    </xf>
    <xf numFmtId="164" fontId="8" fillId="0" borderId="12" xfId="0" applyNumberFormat="1" applyFont="1" applyBorder="1" applyAlignment="1">
      <alignment horizontal="center"/>
    </xf>
    <xf numFmtId="164" fontId="8" fillId="0" borderId="3" xfId="0" applyNumberFormat="1" applyFont="1" applyBorder="1" applyAlignment="1">
      <alignment horizontal="center"/>
    </xf>
    <xf numFmtId="164" fontId="8" fillId="0" borderId="14"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3" xfId="0" applyFont="1" applyBorder="1" applyAlignment="1" applyProtection="1">
      <alignment horizontal="left" vertical="center"/>
    </xf>
    <xf numFmtId="164" fontId="8" fillId="0" borderId="13" xfId="0" applyNumberFormat="1" applyFont="1" applyBorder="1" applyAlignment="1">
      <alignment horizontal="center"/>
    </xf>
    <xf numFmtId="2" fontId="8" fillId="0" borderId="3" xfId="0" applyNumberFormat="1" applyFont="1" applyBorder="1" applyAlignment="1">
      <alignment horizontal="center"/>
    </xf>
    <xf numFmtId="2" fontId="8" fillId="0" borderId="17" xfId="0" applyNumberFormat="1" applyFont="1" applyBorder="1" applyAlignment="1">
      <alignment horizontal="center"/>
    </xf>
    <xf numFmtId="2" fontId="8" fillId="0" borderId="14" xfId="0" applyNumberFormat="1" applyFont="1" applyBorder="1" applyAlignment="1">
      <alignment horizontal="center"/>
    </xf>
    <xf numFmtId="165" fontId="8" fillId="0" borderId="12" xfId="0" applyNumberFormat="1" applyFont="1" applyBorder="1" applyAlignment="1">
      <alignment horizontal="center"/>
    </xf>
    <xf numFmtId="165" fontId="0" fillId="0" borderId="12" xfId="0" applyNumberFormat="1" applyBorder="1" applyAlignment="1" applyProtection="1">
      <alignment horizontal="center"/>
    </xf>
    <xf numFmtId="0" fontId="5" fillId="0" borderId="0" xfId="0" applyFont="1" applyBorder="1" applyAlignment="1" applyProtection="1">
      <alignment horizontal="center" vertic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24"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25"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26"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26"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27" xfId="0" applyFill="1" applyBorder="1" applyProtection="1"/>
    <xf numFmtId="0" fontId="0" fillId="0" borderId="17" xfId="0" applyBorder="1" applyAlignment="1" applyProtection="1">
      <alignment horizontal="center"/>
    </xf>
    <xf numFmtId="0" fontId="0" fillId="0" borderId="2" xfId="0" applyBorder="1" applyAlignment="1" applyProtection="1">
      <alignment horizontal="center"/>
    </xf>
    <xf numFmtId="0" fontId="0" fillId="0" borderId="17" xfId="0" applyBorder="1" applyProtection="1"/>
    <xf numFmtId="0" fontId="4" fillId="0" borderId="28"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28" xfId="0" applyBorder="1" applyProtection="1"/>
    <xf numFmtId="0" fontId="0" fillId="0" borderId="29" xfId="0" applyBorder="1" applyAlignment="1" applyProtection="1">
      <alignment horizontal="center"/>
    </xf>
    <xf numFmtId="0" fontId="0" fillId="0" borderId="30" xfId="0" applyBorder="1" applyAlignment="1" applyProtection="1">
      <alignment horizontal="center"/>
    </xf>
    <xf numFmtId="0" fontId="0" fillId="0" borderId="10" xfId="0" applyBorder="1" applyAlignment="1" applyProtection="1">
      <alignment horizontal="centerContinuous"/>
    </xf>
    <xf numFmtId="0" fontId="0" fillId="0" borderId="30"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0" xfId="0" applyBorder="1" applyProtection="1"/>
    <xf numFmtId="165" fontId="0" fillId="0" borderId="30"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0"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0" xfId="0" applyBorder="1" applyAlignment="1" applyProtection="1">
      <alignment horizontal="right"/>
    </xf>
    <xf numFmtId="0" fontId="0" fillId="0" borderId="10" xfId="0" applyBorder="1" applyAlignment="1" applyProtection="1">
      <alignment horizontal="center"/>
    </xf>
    <xf numFmtId="165" fontId="0" fillId="0" borderId="29" xfId="0" applyNumberFormat="1" applyBorder="1" applyAlignment="1" applyProtection="1">
      <alignment horizontal="center"/>
    </xf>
    <xf numFmtId="168" fontId="0" fillId="0" borderId="30"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2" xfId="0" applyNumberFormat="1" applyBorder="1" applyAlignment="1" applyProtection="1">
      <alignment horizontal="right"/>
    </xf>
    <xf numFmtId="0" fontId="0" fillId="0" borderId="31" xfId="0" applyBorder="1" applyProtection="1"/>
    <xf numFmtId="2" fontId="0" fillId="0" borderId="15" xfId="0" applyNumberFormat="1" applyBorder="1" applyAlignment="1" applyProtection="1">
      <alignment horizontal="right"/>
    </xf>
    <xf numFmtId="0" fontId="0" fillId="0" borderId="12" xfId="0" applyBorder="1" applyAlignment="1" applyProtection="1">
      <alignment horizontal="right"/>
    </xf>
    <xf numFmtId="2" fontId="0" fillId="0" borderId="12" xfId="0" applyNumberFormat="1" applyBorder="1" applyAlignment="1" applyProtection="1">
      <alignment horizontal="center"/>
    </xf>
    <xf numFmtId="0" fontId="0" fillId="0" borderId="12" xfId="0" applyBorder="1" applyAlignment="1" applyProtection="1">
      <alignment horizontal="center"/>
    </xf>
    <xf numFmtId="0" fontId="0" fillId="0" borderId="32" xfId="0" applyBorder="1" applyProtection="1"/>
    <xf numFmtId="0" fontId="0" fillId="0" borderId="15" xfId="0" applyBorder="1" applyProtection="1"/>
    <xf numFmtId="168" fontId="0" fillId="0" borderId="31" xfId="1" applyNumberFormat="1" applyFont="1" applyBorder="1" applyAlignment="1" applyProtection="1">
      <alignment horizontal="center"/>
    </xf>
    <xf numFmtId="2" fontId="0" fillId="0" borderId="32" xfId="0" applyNumberFormat="1" applyBorder="1" applyAlignment="1" applyProtection="1">
      <alignment horizontal="center" vertical="center"/>
    </xf>
    <xf numFmtId="165" fontId="0" fillId="0" borderId="15" xfId="0" applyNumberFormat="1" applyBorder="1" applyAlignment="1" applyProtection="1">
      <alignment horizontal="centerContinuous" vertical="center"/>
    </xf>
    <xf numFmtId="0" fontId="0" fillId="0" borderId="15" xfId="0" applyBorder="1" applyAlignment="1" applyProtection="1">
      <alignment horizontal="right" vertical="center"/>
    </xf>
    <xf numFmtId="168" fontId="7" fillId="0" borderId="31"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2" xfId="0" applyNumberFormat="1" applyBorder="1" applyAlignment="1" applyProtection="1">
      <alignment horizontal="center"/>
    </xf>
    <xf numFmtId="0" fontId="0" fillId="0" borderId="3" xfId="0" applyBorder="1" applyAlignment="1" applyProtection="1">
      <alignment horizontal="center"/>
    </xf>
    <xf numFmtId="2" fontId="8" fillId="0" borderId="13" xfId="0" applyNumberFormat="1" applyFont="1" applyBorder="1" applyAlignment="1">
      <alignment horizontal="center"/>
    </xf>
    <xf numFmtId="2" fontId="8" fillId="0" borderId="12"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2" xfId="0" applyFont="1" applyFill="1" applyBorder="1" applyAlignment="1" applyProtection="1">
      <alignment horizontal="left" vertical="center"/>
    </xf>
    <xf numFmtId="0" fontId="8" fillId="0" borderId="0" xfId="0" applyFont="1" applyBorder="1" applyAlignment="1" applyProtection="1">
      <alignment horizontal="left"/>
    </xf>
    <xf numFmtId="0" fontId="0" fillId="0" borderId="0" xfId="0" applyBorder="1" applyAlignment="1" applyProtection="1">
      <alignment horizontal="left"/>
    </xf>
    <xf numFmtId="164" fontId="8" fillId="0" borderId="17" xfId="0" applyNumberFormat="1" applyFont="1" applyBorder="1" applyAlignment="1">
      <alignment horizontal="center"/>
    </xf>
    <xf numFmtId="164" fontId="0" fillId="0" borderId="3" xfId="0" applyNumberFormat="1" applyBorder="1" applyAlignment="1" applyProtection="1">
      <alignment horizontal="center"/>
    </xf>
    <xf numFmtId="0" fontId="8" fillId="0" borderId="21" xfId="0" applyFont="1" applyBorder="1" applyAlignment="1">
      <alignment horizontal="left" vertical="center"/>
    </xf>
    <xf numFmtId="0" fontId="0" fillId="3" borderId="34" xfId="0" applyFill="1" applyBorder="1" applyProtection="1"/>
    <xf numFmtId="0" fontId="0" fillId="3" borderId="33" xfId="0" applyFill="1" applyBorder="1" applyProtection="1"/>
    <xf numFmtId="0" fontId="3" fillId="0" borderId="0" xfId="0" applyFont="1" applyAlignment="1">
      <alignment horizontal="center"/>
    </xf>
    <xf numFmtId="0" fontId="1" fillId="0" borderId="11" xfId="0" applyFont="1" applyBorder="1" applyAlignment="1">
      <alignment horizontal="center"/>
    </xf>
    <xf numFmtId="0" fontId="23" fillId="0" borderId="0" xfId="2" applyFont="1" applyAlignment="1">
      <alignment horizontal="center" vertical="center" wrapText="1"/>
    </xf>
    <xf numFmtId="0" fontId="23" fillId="0" borderId="35" xfId="2" applyFont="1" applyBorder="1" applyAlignment="1">
      <alignment horizontal="center" vertical="center" wrapText="1"/>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0" xfId="0" applyFont="1" applyBorder="1" applyAlignment="1" applyProtection="1">
      <alignment horizontal="center"/>
    </xf>
    <xf numFmtId="0" fontId="4" fillId="0" borderId="28"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79915904"/>
        <c:axId val="296539264"/>
      </c:barChart>
      <c:catAx>
        <c:axId val="27991590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96539264"/>
        <c:crosses val="autoZero"/>
        <c:auto val="0"/>
        <c:lblAlgn val="ctr"/>
        <c:lblOffset val="100"/>
        <c:tickMarkSkip val="1"/>
        <c:noMultiLvlLbl val="0"/>
      </c:catAx>
      <c:valAx>
        <c:axId val="2965392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991590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0.45516</cdr:x>
      <cdr:y>0.07929</cdr:y>
    </cdr:from>
    <cdr:to>
      <cdr:x>0.46137</cdr:x>
      <cdr:y>0.08947</cdr:y>
    </cdr:to>
    <cdr:sp macro="" textlink="">
      <cdr:nvSpPr>
        <cdr:cNvPr id="2" name="Oval 1"/>
        <cdr:cNvSpPr/>
      </cdr:nvSpPr>
      <cdr:spPr bwMode="auto">
        <a:xfrm xmlns:a="http://schemas.openxmlformats.org/drawingml/2006/main">
          <a:off x="4190894" y="4451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0.45542</cdr:x>
      <cdr:y>0.08091</cdr:y>
    </cdr:from>
    <cdr:to>
      <cdr:x>0.46163</cdr:x>
      <cdr:y>0.09109</cdr:y>
    </cdr:to>
    <cdr:sp macro="" textlink="">
      <cdr:nvSpPr>
        <cdr:cNvPr id="3" name="Oval 2"/>
        <cdr:cNvSpPr/>
      </cdr:nvSpPr>
      <cdr:spPr bwMode="auto">
        <a:xfrm xmlns:a="http://schemas.openxmlformats.org/drawingml/2006/main">
          <a:off x="4193315" y="4541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0.45558</cdr:x>
      <cdr:y>0.08154</cdr:y>
    </cdr:from>
    <cdr:to>
      <cdr:x>0.46179</cdr:x>
      <cdr:y>0.09172</cdr:y>
    </cdr:to>
    <cdr:sp macro="" textlink="">
      <cdr:nvSpPr>
        <cdr:cNvPr id="4" name="Oval 3"/>
        <cdr:cNvSpPr/>
      </cdr:nvSpPr>
      <cdr:spPr bwMode="auto">
        <a:xfrm xmlns:a="http://schemas.openxmlformats.org/drawingml/2006/main">
          <a:off x="4194749" y="4577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0.45516</cdr:x>
      <cdr:y>0.07998</cdr:y>
    </cdr:from>
    <cdr:to>
      <cdr:x>0.46137</cdr:x>
      <cdr:y>0.09016</cdr:y>
    </cdr:to>
    <cdr:sp macro="" textlink="">
      <cdr:nvSpPr>
        <cdr:cNvPr id="5" name="Oval 4"/>
        <cdr:cNvSpPr/>
      </cdr:nvSpPr>
      <cdr:spPr bwMode="auto">
        <a:xfrm xmlns:a="http://schemas.openxmlformats.org/drawingml/2006/main">
          <a:off x="4190917" y="4489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0.45553</cdr:x>
      <cdr:y>0.08144</cdr:y>
    </cdr:from>
    <cdr:to>
      <cdr:x>0.46174</cdr:x>
      <cdr:y>0.09162</cdr:y>
    </cdr:to>
    <cdr:sp macro="" textlink="">
      <cdr:nvSpPr>
        <cdr:cNvPr id="6" name="Oval 5"/>
        <cdr:cNvSpPr/>
      </cdr:nvSpPr>
      <cdr:spPr bwMode="auto">
        <a:xfrm xmlns:a="http://schemas.openxmlformats.org/drawingml/2006/main">
          <a:off x="4194327" y="4571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0.45569</cdr:x>
      <cdr:y>0.08215</cdr:y>
    </cdr:from>
    <cdr:to>
      <cdr:x>0.4619</cdr:x>
      <cdr:y>0.09233</cdr:y>
    </cdr:to>
    <cdr:sp macro="" textlink="">
      <cdr:nvSpPr>
        <cdr:cNvPr id="7" name="Oval 6"/>
        <cdr:cNvSpPr/>
      </cdr:nvSpPr>
      <cdr:spPr bwMode="auto">
        <a:xfrm xmlns:a="http://schemas.openxmlformats.org/drawingml/2006/main">
          <a:off x="4195800" y="46112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0.45209</cdr:x>
      <cdr:y>0.06875</cdr:y>
    </cdr:from>
    <cdr:to>
      <cdr:x>0.4583</cdr:x>
      <cdr:y>0.07893</cdr:y>
    </cdr:to>
    <cdr:sp macro="" textlink="">
      <cdr:nvSpPr>
        <cdr:cNvPr id="8" name="Oval 7"/>
        <cdr:cNvSpPr/>
      </cdr:nvSpPr>
      <cdr:spPr bwMode="auto">
        <a:xfrm xmlns:a="http://schemas.openxmlformats.org/drawingml/2006/main">
          <a:off x="4162664" y="3859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0.06918</cdr:y>
    </cdr:from>
    <cdr:to>
      <cdr:x>0.45841</cdr:x>
      <cdr:y>0.07936</cdr:y>
    </cdr:to>
    <cdr:sp macro="" textlink="">
      <cdr:nvSpPr>
        <cdr:cNvPr id="9" name="Oval 8"/>
        <cdr:cNvSpPr/>
      </cdr:nvSpPr>
      <cdr:spPr bwMode="auto">
        <a:xfrm xmlns:a="http://schemas.openxmlformats.org/drawingml/2006/main">
          <a:off x="4163627" y="38834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0.45227</cdr:x>
      <cdr:y>0.06946</cdr:y>
    </cdr:from>
    <cdr:to>
      <cdr:x>0.45847</cdr:x>
      <cdr:y>0.07964</cdr:y>
    </cdr:to>
    <cdr:sp macro="" textlink="">
      <cdr:nvSpPr>
        <cdr:cNvPr id="10" name="Oval 9"/>
        <cdr:cNvSpPr/>
      </cdr:nvSpPr>
      <cdr:spPr bwMode="auto">
        <a:xfrm xmlns:a="http://schemas.openxmlformats.org/drawingml/2006/main">
          <a:off x="4164239" y="3898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0.06885</cdr:y>
    </cdr:from>
    <cdr:to>
      <cdr:x>0.45831</cdr:x>
      <cdr:y>0.07904</cdr:y>
    </cdr:to>
    <cdr:sp macro="" textlink="">
      <cdr:nvSpPr>
        <cdr:cNvPr id="11" name="Oval 10"/>
        <cdr:cNvSpPr/>
      </cdr:nvSpPr>
      <cdr:spPr bwMode="auto">
        <a:xfrm xmlns:a="http://schemas.openxmlformats.org/drawingml/2006/main">
          <a:off x="4162771" y="3865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0.45215</cdr:x>
      <cdr:y>0.06906</cdr:y>
    </cdr:from>
    <cdr:to>
      <cdr:x>0.45836</cdr:x>
      <cdr:y>0.07924</cdr:y>
    </cdr:to>
    <cdr:sp macro="" textlink="">
      <cdr:nvSpPr>
        <cdr:cNvPr id="12" name="Oval 11"/>
        <cdr:cNvSpPr/>
      </cdr:nvSpPr>
      <cdr:spPr bwMode="auto">
        <a:xfrm xmlns:a="http://schemas.openxmlformats.org/drawingml/2006/main">
          <a:off x="4163207" y="3876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0.06931</cdr:y>
    </cdr:from>
    <cdr:to>
      <cdr:x>0.45843</cdr:x>
      <cdr:y>0.07949</cdr:y>
    </cdr:to>
    <cdr:sp macro="" textlink="">
      <cdr:nvSpPr>
        <cdr:cNvPr id="13" name="Oval 12"/>
        <cdr:cNvSpPr/>
      </cdr:nvSpPr>
      <cdr:spPr bwMode="auto">
        <a:xfrm xmlns:a="http://schemas.openxmlformats.org/drawingml/2006/main">
          <a:off x="4163875" y="3890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0.45183</cdr:x>
      <cdr:y>0.06736</cdr:y>
    </cdr:from>
    <cdr:to>
      <cdr:x>0.45804</cdr:x>
      <cdr:y>0.07754</cdr:y>
    </cdr:to>
    <cdr:sp macro="" textlink="">
      <cdr:nvSpPr>
        <cdr:cNvPr id="20" name="Oval 19"/>
        <cdr:cNvSpPr/>
      </cdr:nvSpPr>
      <cdr:spPr bwMode="auto">
        <a:xfrm xmlns:a="http://schemas.openxmlformats.org/drawingml/2006/main">
          <a:off x="4160238" y="3781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0.45192</cdr:x>
      <cdr:y>0.06774</cdr:y>
    </cdr:from>
    <cdr:to>
      <cdr:x>0.45813</cdr:x>
      <cdr:y>0.07792</cdr:y>
    </cdr:to>
    <cdr:sp macro="" textlink="">
      <cdr:nvSpPr>
        <cdr:cNvPr id="21" name="Oval 20"/>
        <cdr:cNvSpPr/>
      </cdr:nvSpPr>
      <cdr:spPr bwMode="auto">
        <a:xfrm xmlns:a="http://schemas.openxmlformats.org/drawingml/2006/main">
          <a:off x="4161037" y="3802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0.06791</cdr:y>
    </cdr:from>
    <cdr:to>
      <cdr:x>0.45818</cdr:x>
      <cdr:y>0.0781</cdr:y>
    </cdr:to>
    <cdr:sp macro="" textlink="">
      <cdr:nvSpPr>
        <cdr:cNvPr id="22" name="Oval 21"/>
        <cdr:cNvSpPr/>
      </cdr:nvSpPr>
      <cdr:spPr bwMode="auto">
        <a:xfrm xmlns:a="http://schemas.openxmlformats.org/drawingml/2006/main">
          <a:off x="4161528" y="3812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0.45189</cdr:x>
      <cdr:y>0.06765</cdr:y>
    </cdr:from>
    <cdr:to>
      <cdr:x>0.45809</cdr:x>
      <cdr:y>0.07783</cdr:y>
    </cdr:to>
    <cdr:sp macro="" textlink="">
      <cdr:nvSpPr>
        <cdr:cNvPr id="23" name="Oval 22"/>
        <cdr:cNvSpPr/>
      </cdr:nvSpPr>
      <cdr:spPr bwMode="auto">
        <a:xfrm xmlns:a="http://schemas.openxmlformats.org/drawingml/2006/main">
          <a:off x="4160735" y="3797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0.45196</cdr:x>
      <cdr:y>0.06795</cdr:y>
    </cdr:from>
    <cdr:to>
      <cdr:x>0.45817</cdr:x>
      <cdr:y>0.07813</cdr:y>
    </cdr:to>
    <cdr:sp macro="" textlink="">
      <cdr:nvSpPr>
        <cdr:cNvPr id="24" name="Oval 23"/>
        <cdr:cNvSpPr/>
      </cdr:nvSpPr>
      <cdr:spPr bwMode="auto">
        <a:xfrm xmlns:a="http://schemas.openxmlformats.org/drawingml/2006/main">
          <a:off x="4161434" y="38142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0.45204</cdr:x>
      <cdr:y>0.06829</cdr:y>
    </cdr:from>
    <cdr:to>
      <cdr:x>0.45824</cdr:x>
      <cdr:y>0.07847</cdr:y>
    </cdr:to>
    <cdr:sp macro="" textlink="">
      <cdr:nvSpPr>
        <cdr:cNvPr id="25" name="Oval 24"/>
        <cdr:cNvSpPr/>
      </cdr:nvSpPr>
      <cdr:spPr bwMode="auto">
        <a:xfrm xmlns:a="http://schemas.openxmlformats.org/drawingml/2006/main">
          <a:off x="4162125" y="3833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0.45224</cdr:x>
      <cdr:y>0.06828</cdr:y>
    </cdr:from>
    <cdr:to>
      <cdr:x>0.45844</cdr:x>
      <cdr:y>0.07846</cdr:y>
    </cdr:to>
    <cdr:sp macro="" textlink="">
      <cdr:nvSpPr>
        <cdr:cNvPr id="12335" name="Oval 12334"/>
        <cdr:cNvSpPr/>
      </cdr:nvSpPr>
      <cdr:spPr bwMode="auto">
        <a:xfrm xmlns:a="http://schemas.openxmlformats.org/drawingml/2006/main">
          <a:off x="4163980" y="3832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0.06865</cdr:y>
    </cdr:from>
    <cdr:to>
      <cdr:x>0.45853</cdr:x>
      <cdr:y>0.07883</cdr:y>
    </cdr:to>
    <cdr:sp macro="" textlink="">
      <cdr:nvSpPr>
        <cdr:cNvPr id="12337" name="Oval 12336"/>
        <cdr:cNvSpPr/>
      </cdr:nvSpPr>
      <cdr:spPr bwMode="auto">
        <a:xfrm xmlns:a="http://schemas.openxmlformats.org/drawingml/2006/main">
          <a:off x="4164728" y="3853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0.45238</cdr:x>
      <cdr:y>0.06894</cdr:y>
    </cdr:from>
    <cdr:to>
      <cdr:x>0.45859</cdr:x>
      <cdr:y>0.07912</cdr:y>
    </cdr:to>
    <cdr:sp macro="" textlink="">
      <cdr:nvSpPr>
        <cdr:cNvPr id="12339" name="Oval 12338"/>
        <cdr:cNvSpPr/>
      </cdr:nvSpPr>
      <cdr:spPr bwMode="auto">
        <a:xfrm xmlns:a="http://schemas.openxmlformats.org/drawingml/2006/main">
          <a:off x="4165331" y="3869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0" name="Oval 1233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8" name="Oval 1234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3" name="Oval 1238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4" name="Oval 1238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5" name="Oval 1238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6" name="Oval 1238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0.45259</cdr:x>
      <cdr:y>0.07028</cdr:y>
    </cdr:from>
    <cdr:to>
      <cdr:x>0.4588</cdr:x>
      <cdr:y>0.08047</cdr:y>
    </cdr:to>
    <cdr:sp macro="" textlink="">
      <cdr:nvSpPr>
        <cdr:cNvPr id="12387" name="Oval 12386"/>
        <cdr:cNvSpPr/>
      </cdr:nvSpPr>
      <cdr:spPr bwMode="auto">
        <a:xfrm xmlns:a="http://schemas.openxmlformats.org/drawingml/2006/main">
          <a:off x="4167206" y="3945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0.45269</cdr:x>
      <cdr:y>0.07066</cdr:y>
    </cdr:from>
    <cdr:to>
      <cdr:x>0.4589</cdr:x>
      <cdr:y>0.08084</cdr:y>
    </cdr:to>
    <cdr:sp macro="" textlink="">
      <cdr:nvSpPr>
        <cdr:cNvPr id="12388" name="Oval 12387"/>
        <cdr:cNvSpPr/>
      </cdr:nvSpPr>
      <cdr:spPr bwMode="auto">
        <a:xfrm xmlns:a="http://schemas.openxmlformats.org/drawingml/2006/main">
          <a:off x="4168132" y="39662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0.45275</cdr:x>
      <cdr:y>0.07102</cdr:y>
    </cdr:from>
    <cdr:to>
      <cdr:x>0.45896</cdr:x>
      <cdr:y>0.0812</cdr:y>
    </cdr:to>
    <cdr:sp macro="" textlink="">
      <cdr:nvSpPr>
        <cdr:cNvPr id="12389" name="Oval 12388"/>
        <cdr:cNvSpPr/>
      </cdr:nvSpPr>
      <cdr:spPr bwMode="auto">
        <a:xfrm xmlns:a="http://schemas.openxmlformats.org/drawingml/2006/main">
          <a:off x="4168710" y="3986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0.45256</cdr:x>
      <cdr:y>0.0701</cdr:y>
    </cdr:from>
    <cdr:to>
      <cdr:x>0.45876</cdr:x>
      <cdr:y>0.08028</cdr:y>
    </cdr:to>
    <cdr:sp macro="" textlink="">
      <cdr:nvSpPr>
        <cdr:cNvPr id="12390" name="Oval 12389"/>
        <cdr:cNvSpPr/>
      </cdr:nvSpPr>
      <cdr:spPr bwMode="auto">
        <a:xfrm xmlns:a="http://schemas.openxmlformats.org/drawingml/2006/main">
          <a:off x="4166920" y="3934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0.07047</cdr:y>
    </cdr:from>
    <cdr:to>
      <cdr:x>0.45883</cdr:x>
      <cdr:y>0.08065</cdr:y>
    </cdr:to>
    <cdr:sp macro="" textlink="">
      <cdr:nvSpPr>
        <cdr:cNvPr id="12391" name="Oval 12390"/>
        <cdr:cNvSpPr/>
      </cdr:nvSpPr>
      <cdr:spPr bwMode="auto">
        <a:xfrm xmlns:a="http://schemas.openxmlformats.org/drawingml/2006/main">
          <a:off x="4167492" y="3955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cdr:x>
      <cdr:y>0.07081</cdr:y>
    </cdr:from>
    <cdr:to>
      <cdr:x>0.45891</cdr:x>
      <cdr:y>0.08099</cdr:y>
    </cdr:to>
    <cdr:sp macro="" textlink="">
      <cdr:nvSpPr>
        <cdr:cNvPr id="12392" name="Oval 12391"/>
        <cdr:cNvSpPr/>
      </cdr:nvSpPr>
      <cdr:spPr bwMode="auto">
        <a:xfrm xmlns:a="http://schemas.openxmlformats.org/drawingml/2006/main">
          <a:off x="4168224" y="3975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0.45424</cdr:x>
      <cdr:y>0.07452</cdr:y>
    </cdr:from>
    <cdr:to>
      <cdr:x>0.46044</cdr:x>
      <cdr:y>0.0847</cdr:y>
    </cdr:to>
    <cdr:sp macro="" textlink="">
      <cdr:nvSpPr>
        <cdr:cNvPr id="12393" name="Oval 12392"/>
        <cdr:cNvSpPr/>
      </cdr:nvSpPr>
      <cdr:spPr bwMode="auto">
        <a:xfrm xmlns:a="http://schemas.openxmlformats.org/drawingml/2006/main">
          <a:off x="4182380" y="4183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0.45444</cdr:x>
      <cdr:y>0.07526</cdr:y>
    </cdr:from>
    <cdr:to>
      <cdr:x>0.46064</cdr:x>
      <cdr:y>0.08544</cdr:y>
    </cdr:to>
    <cdr:sp macro="" textlink="">
      <cdr:nvSpPr>
        <cdr:cNvPr id="12394" name="Oval 12393"/>
        <cdr:cNvSpPr/>
      </cdr:nvSpPr>
      <cdr:spPr bwMode="auto">
        <a:xfrm xmlns:a="http://schemas.openxmlformats.org/drawingml/2006/main">
          <a:off x="4184226" y="42247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0.45452</cdr:x>
      <cdr:y>0.07566</cdr:y>
    </cdr:from>
    <cdr:to>
      <cdr:x>0.46073</cdr:x>
      <cdr:y>0.08584</cdr:y>
    </cdr:to>
    <cdr:sp macro="" textlink="">
      <cdr:nvSpPr>
        <cdr:cNvPr id="12395" name="Oval 12394"/>
        <cdr:cNvSpPr/>
      </cdr:nvSpPr>
      <cdr:spPr bwMode="auto">
        <a:xfrm xmlns:a="http://schemas.openxmlformats.org/drawingml/2006/main">
          <a:off x="4184991" y="42468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0.45424</cdr:x>
      <cdr:y>0.07457</cdr:y>
    </cdr:from>
    <cdr:to>
      <cdr:x>0.46044</cdr:x>
      <cdr:y>0.08475</cdr:y>
    </cdr:to>
    <cdr:sp macro="" textlink="">
      <cdr:nvSpPr>
        <cdr:cNvPr id="12396" name="Oval 12395"/>
        <cdr:cNvSpPr/>
      </cdr:nvSpPr>
      <cdr:spPr bwMode="auto">
        <a:xfrm xmlns:a="http://schemas.openxmlformats.org/drawingml/2006/main">
          <a:off x="4182375" y="4185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0.45445</cdr:x>
      <cdr:y>0.07546</cdr:y>
    </cdr:from>
    <cdr:to>
      <cdr:x>0.46066</cdr:x>
      <cdr:y>0.08564</cdr:y>
    </cdr:to>
    <cdr:sp macro="" textlink="">
      <cdr:nvSpPr>
        <cdr:cNvPr id="12397" name="Oval 12396"/>
        <cdr:cNvSpPr/>
      </cdr:nvSpPr>
      <cdr:spPr bwMode="auto">
        <a:xfrm xmlns:a="http://schemas.openxmlformats.org/drawingml/2006/main">
          <a:off x="4184388" y="4236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0.45459</cdr:x>
      <cdr:y>0.07597</cdr:y>
    </cdr:from>
    <cdr:to>
      <cdr:x>0.46079</cdr:x>
      <cdr:y>0.08616</cdr:y>
    </cdr:to>
    <cdr:sp macro="" textlink="">
      <cdr:nvSpPr>
        <cdr:cNvPr id="12398" name="Oval 12397"/>
        <cdr:cNvSpPr/>
      </cdr:nvSpPr>
      <cdr:spPr bwMode="auto">
        <a:xfrm xmlns:a="http://schemas.openxmlformats.org/drawingml/2006/main">
          <a:off x="4185600" y="4264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0.46305</cdr:x>
      <cdr:y>0.1034</cdr:y>
    </cdr:from>
    <cdr:to>
      <cdr:x>0.46925</cdr:x>
      <cdr:y>0.11359</cdr:y>
    </cdr:to>
    <cdr:sp macro="" textlink="">
      <cdr:nvSpPr>
        <cdr:cNvPr id="12399" name="Oval 12398"/>
        <cdr:cNvSpPr/>
      </cdr:nvSpPr>
      <cdr:spPr bwMode="auto">
        <a:xfrm xmlns:a="http://schemas.openxmlformats.org/drawingml/2006/main">
          <a:off x="4263488" y="5804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0.4636</cdr:x>
      <cdr:y>0.10536</cdr:y>
    </cdr:from>
    <cdr:to>
      <cdr:x>0.46981</cdr:x>
      <cdr:y>0.11555</cdr:y>
    </cdr:to>
    <cdr:sp macro="" textlink="">
      <cdr:nvSpPr>
        <cdr:cNvPr id="12400" name="Oval 12399"/>
        <cdr:cNvSpPr/>
      </cdr:nvSpPr>
      <cdr:spPr bwMode="auto">
        <a:xfrm xmlns:a="http://schemas.openxmlformats.org/drawingml/2006/main">
          <a:off x="4268602" y="5914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0.46393</cdr:x>
      <cdr:y>0.10664</cdr:y>
    </cdr:from>
    <cdr:to>
      <cdr:x>0.47014</cdr:x>
      <cdr:y>0.11683</cdr:y>
    </cdr:to>
    <cdr:sp macro="" textlink="">
      <cdr:nvSpPr>
        <cdr:cNvPr id="12401" name="Oval 12400"/>
        <cdr:cNvSpPr/>
      </cdr:nvSpPr>
      <cdr:spPr bwMode="auto">
        <a:xfrm xmlns:a="http://schemas.openxmlformats.org/drawingml/2006/main">
          <a:off x="4271642" y="5986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0.46337</cdr:x>
      <cdr:y>0.1045</cdr:y>
    </cdr:from>
    <cdr:to>
      <cdr:x>0.46958</cdr:x>
      <cdr:y>0.11468</cdr:y>
    </cdr:to>
    <cdr:sp macro="" textlink="">
      <cdr:nvSpPr>
        <cdr:cNvPr id="12402" name="Oval 12401"/>
        <cdr:cNvSpPr/>
      </cdr:nvSpPr>
      <cdr:spPr bwMode="auto">
        <a:xfrm xmlns:a="http://schemas.openxmlformats.org/drawingml/2006/main">
          <a:off x="4266514" y="58660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0.46404</cdr:x>
      <cdr:y>0.10701</cdr:y>
    </cdr:from>
    <cdr:to>
      <cdr:x>0.47025</cdr:x>
      <cdr:y>0.11719</cdr:y>
    </cdr:to>
    <cdr:sp macro="" textlink="">
      <cdr:nvSpPr>
        <cdr:cNvPr id="12403" name="Oval 12402"/>
        <cdr:cNvSpPr/>
      </cdr:nvSpPr>
      <cdr:spPr bwMode="auto">
        <a:xfrm xmlns:a="http://schemas.openxmlformats.org/drawingml/2006/main">
          <a:off x="4272636" y="6006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0.46439</cdr:x>
      <cdr:y>0.10837</cdr:y>
    </cdr:from>
    <cdr:to>
      <cdr:x>0.4706</cdr:x>
      <cdr:y>0.11855</cdr:y>
    </cdr:to>
    <cdr:sp macro="" textlink="">
      <cdr:nvSpPr>
        <cdr:cNvPr id="12404" name="Oval 12403"/>
        <cdr:cNvSpPr/>
      </cdr:nvSpPr>
      <cdr:spPr bwMode="auto">
        <a:xfrm xmlns:a="http://schemas.openxmlformats.org/drawingml/2006/main">
          <a:off x="4275901" y="6083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0.4622</cdr:x>
      <cdr:y>0.09866</cdr:y>
    </cdr:from>
    <cdr:to>
      <cdr:x>0.46841</cdr:x>
      <cdr:y>0.10884</cdr:y>
    </cdr:to>
    <cdr:sp macro="" textlink="">
      <cdr:nvSpPr>
        <cdr:cNvPr id="12405" name="Oval 12404"/>
        <cdr:cNvSpPr/>
      </cdr:nvSpPr>
      <cdr:spPr bwMode="auto">
        <a:xfrm xmlns:a="http://schemas.openxmlformats.org/drawingml/2006/main">
          <a:off x="4255691" y="5538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0.46325</cdr:x>
      <cdr:y>0.1021</cdr:y>
    </cdr:from>
    <cdr:to>
      <cdr:x>0.46946</cdr:x>
      <cdr:y>0.11228</cdr:y>
    </cdr:to>
    <cdr:sp macro="" textlink="">
      <cdr:nvSpPr>
        <cdr:cNvPr id="12406" name="Oval 12405"/>
        <cdr:cNvSpPr/>
      </cdr:nvSpPr>
      <cdr:spPr bwMode="auto">
        <a:xfrm xmlns:a="http://schemas.openxmlformats.org/drawingml/2006/main">
          <a:off x="4265395" y="57313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0.46372</cdr:x>
      <cdr:y>0.10417</cdr:y>
    </cdr:from>
    <cdr:to>
      <cdr:x>0.46993</cdr:x>
      <cdr:y>0.11435</cdr:y>
    </cdr:to>
    <cdr:sp macro="" textlink="">
      <cdr:nvSpPr>
        <cdr:cNvPr id="12407" name="Oval 12406"/>
        <cdr:cNvSpPr/>
      </cdr:nvSpPr>
      <cdr:spPr bwMode="auto">
        <a:xfrm xmlns:a="http://schemas.openxmlformats.org/drawingml/2006/main">
          <a:off x="4269704" y="58476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0.46332</cdr:x>
      <cdr:y>0.10222</cdr:y>
    </cdr:from>
    <cdr:to>
      <cdr:x>0.46952</cdr:x>
      <cdr:y>0.1124</cdr:y>
    </cdr:to>
    <cdr:sp macro="" textlink="">
      <cdr:nvSpPr>
        <cdr:cNvPr id="12408" name="Oval 12407"/>
        <cdr:cNvSpPr/>
      </cdr:nvSpPr>
      <cdr:spPr bwMode="auto">
        <a:xfrm xmlns:a="http://schemas.openxmlformats.org/drawingml/2006/main">
          <a:off x="4265996" y="5737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0.46531</cdr:x>
      <cdr:y>0.10962</cdr:y>
    </cdr:from>
    <cdr:to>
      <cdr:x>0.47152</cdr:x>
      <cdr:y>0.1198</cdr:y>
    </cdr:to>
    <cdr:sp macro="" textlink="">
      <cdr:nvSpPr>
        <cdr:cNvPr id="12409" name="Oval 12408"/>
        <cdr:cNvSpPr/>
      </cdr:nvSpPr>
      <cdr:spPr bwMode="auto">
        <a:xfrm xmlns:a="http://schemas.openxmlformats.org/drawingml/2006/main">
          <a:off x="4284332" y="6153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0.46561</cdr:x>
      <cdr:y>0.11069</cdr:y>
    </cdr:from>
    <cdr:to>
      <cdr:x>0.47181</cdr:x>
      <cdr:y>0.12087</cdr:y>
    </cdr:to>
    <cdr:sp macro="" textlink="">
      <cdr:nvSpPr>
        <cdr:cNvPr id="12410" name="Oval 12409"/>
        <cdr:cNvSpPr/>
      </cdr:nvSpPr>
      <cdr:spPr bwMode="auto">
        <a:xfrm xmlns:a="http://schemas.openxmlformats.org/drawingml/2006/main">
          <a:off x="4287059" y="6213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0.46149</cdr:x>
      <cdr:y>0.0965</cdr:y>
    </cdr:from>
    <cdr:to>
      <cdr:x>0.4677</cdr:x>
      <cdr:y>0.10668</cdr:y>
    </cdr:to>
    <cdr:sp macro="" textlink="">
      <cdr:nvSpPr>
        <cdr:cNvPr id="12412" name="Oval 12411"/>
        <cdr:cNvSpPr/>
      </cdr:nvSpPr>
      <cdr:spPr bwMode="auto">
        <a:xfrm xmlns:a="http://schemas.openxmlformats.org/drawingml/2006/main">
          <a:off x="4249198" y="5416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0.46194</cdr:x>
      <cdr:y>0.09809</cdr:y>
    </cdr:from>
    <cdr:to>
      <cdr:x>0.46815</cdr:x>
      <cdr:y>0.10827</cdr:y>
    </cdr:to>
    <cdr:sp macro="" textlink="">
      <cdr:nvSpPr>
        <cdr:cNvPr id="12415" name="Oval 12414"/>
        <cdr:cNvSpPr/>
      </cdr:nvSpPr>
      <cdr:spPr bwMode="auto">
        <a:xfrm xmlns:a="http://schemas.openxmlformats.org/drawingml/2006/main">
          <a:off x="4253337" y="55062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0.46243</cdr:x>
      <cdr:y>0.09966</cdr:y>
    </cdr:from>
    <cdr:to>
      <cdr:x>0.46864</cdr:x>
      <cdr:y>0.10984</cdr:y>
    </cdr:to>
    <cdr:sp macro="" textlink="">
      <cdr:nvSpPr>
        <cdr:cNvPr id="12672" name="Oval 12671"/>
        <cdr:cNvSpPr/>
      </cdr:nvSpPr>
      <cdr:spPr bwMode="auto">
        <a:xfrm xmlns:a="http://schemas.openxmlformats.org/drawingml/2006/main">
          <a:off x="4257839" y="5594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0.4613</cdr:x>
      <cdr:y>0.09575</cdr:y>
    </cdr:from>
    <cdr:to>
      <cdr:x>0.4675</cdr:x>
      <cdr:y>0.10593</cdr:y>
    </cdr:to>
    <cdr:sp macro="" textlink="">
      <cdr:nvSpPr>
        <cdr:cNvPr id="12673" name="Oval 12672"/>
        <cdr:cNvSpPr/>
      </cdr:nvSpPr>
      <cdr:spPr bwMode="auto">
        <a:xfrm xmlns:a="http://schemas.openxmlformats.org/drawingml/2006/main">
          <a:off x="4247392" y="5374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0.46241</cdr:x>
      <cdr:y>0.09935</cdr:y>
    </cdr:from>
    <cdr:to>
      <cdr:x>0.46862</cdr:x>
      <cdr:y>0.10953</cdr:y>
    </cdr:to>
    <cdr:sp macro="" textlink="">
      <cdr:nvSpPr>
        <cdr:cNvPr id="12674" name="Oval 12673"/>
        <cdr:cNvSpPr/>
      </cdr:nvSpPr>
      <cdr:spPr bwMode="auto">
        <a:xfrm xmlns:a="http://schemas.openxmlformats.org/drawingml/2006/main">
          <a:off x="4257635" y="5577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0.46295</cdr:x>
      <cdr:y>0.10117</cdr:y>
    </cdr:from>
    <cdr:to>
      <cdr:x>0.46916</cdr:x>
      <cdr:y>0.11136</cdr:y>
    </cdr:to>
    <cdr:sp macro="" textlink="">
      <cdr:nvSpPr>
        <cdr:cNvPr id="12675" name="Oval 12674"/>
        <cdr:cNvSpPr/>
      </cdr:nvSpPr>
      <cdr:spPr bwMode="auto">
        <a:xfrm xmlns:a="http://schemas.openxmlformats.org/drawingml/2006/main">
          <a:off x="4262608" y="5679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0.48159</cdr:x>
      <cdr:y>0.15821</cdr:y>
    </cdr:from>
    <cdr:to>
      <cdr:x>0.48779</cdr:x>
      <cdr:y>0.16839</cdr:y>
    </cdr:to>
    <cdr:sp macro="" textlink="">
      <cdr:nvSpPr>
        <cdr:cNvPr id="12676" name="Oval 12675"/>
        <cdr:cNvSpPr/>
      </cdr:nvSpPr>
      <cdr:spPr bwMode="auto">
        <a:xfrm xmlns:a="http://schemas.openxmlformats.org/drawingml/2006/main">
          <a:off x="4434206" y="8880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0.48449</cdr:x>
      <cdr:y>0.16742</cdr:y>
    </cdr:from>
    <cdr:to>
      <cdr:x>0.4907</cdr:x>
      <cdr:y>0.1776</cdr:y>
    </cdr:to>
    <cdr:sp macro="" textlink="">
      <cdr:nvSpPr>
        <cdr:cNvPr id="12677" name="Oval 12676"/>
        <cdr:cNvSpPr/>
      </cdr:nvSpPr>
      <cdr:spPr bwMode="auto">
        <a:xfrm xmlns:a="http://schemas.openxmlformats.org/drawingml/2006/main">
          <a:off x="4460968" y="9398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0.48608</cdr:x>
      <cdr:y>0.17264</cdr:y>
    </cdr:from>
    <cdr:to>
      <cdr:x>0.49229</cdr:x>
      <cdr:y>0.18282</cdr:y>
    </cdr:to>
    <cdr:sp macro="" textlink="">
      <cdr:nvSpPr>
        <cdr:cNvPr id="12678" name="Oval 12677"/>
        <cdr:cNvSpPr/>
      </cdr:nvSpPr>
      <cdr:spPr bwMode="auto">
        <a:xfrm xmlns:a="http://schemas.openxmlformats.org/drawingml/2006/main">
          <a:off x="4475612" y="9690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0.48111</cdr:x>
      <cdr:y>0.15641</cdr:y>
    </cdr:from>
    <cdr:to>
      <cdr:x>0.48731</cdr:x>
      <cdr:y>0.16659</cdr:y>
    </cdr:to>
    <cdr:sp macro="" textlink="">
      <cdr:nvSpPr>
        <cdr:cNvPr id="12679" name="Oval 12678"/>
        <cdr:cNvSpPr/>
      </cdr:nvSpPr>
      <cdr:spPr bwMode="auto">
        <a:xfrm xmlns:a="http://schemas.openxmlformats.org/drawingml/2006/main">
          <a:off x="4429780" y="8780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0.48399</cdr:x>
      <cdr:y>0.16552</cdr:y>
    </cdr:from>
    <cdr:to>
      <cdr:x>0.49019</cdr:x>
      <cdr:y>0.1757</cdr:y>
    </cdr:to>
    <cdr:sp macro="" textlink="">
      <cdr:nvSpPr>
        <cdr:cNvPr id="12680" name="Oval 12679"/>
        <cdr:cNvSpPr/>
      </cdr:nvSpPr>
      <cdr:spPr bwMode="auto">
        <a:xfrm xmlns:a="http://schemas.openxmlformats.org/drawingml/2006/main">
          <a:off x="4456294" y="9291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0.48556</cdr:x>
      <cdr:y>0.17053</cdr:y>
    </cdr:from>
    <cdr:to>
      <cdr:x>0.49176</cdr:x>
      <cdr:y>0.18071</cdr:y>
    </cdr:to>
    <cdr:sp macro="" textlink="">
      <cdr:nvSpPr>
        <cdr:cNvPr id="12681" name="Oval 12680"/>
        <cdr:cNvSpPr/>
      </cdr:nvSpPr>
      <cdr:spPr bwMode="auto">
        <a:xfrm xmlns:a="http://schemas.openxmlformats.org/drawingml/2006/main">
          <a:off x="4470750" y="9572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13BIM05-11_35.0-37.5cm_Set2_Run4</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Silty 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87.4%</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12.6%</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4.3%</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54.5%</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13.4%</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5.5%</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13.2%</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2.1%</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0.8%</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0.7%</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1.1%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1.6%</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2.8%</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65"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JG76"/>
  <sheetViews>
    <sheetView showGridLines="0" tabSelected="1" zoomScale="66" zoomScaleNormal="66" workbookViewId="0">
      <pane xSplit="2" topLeftCell="C1" activePane="topRight" state="frozen"/>
      <selection pane="topRight" activeCell="A43" sqref="A43"/>
    </sheetView>
  </sheetViews>
  <sheetFormatPr defaultColWidth="28.7109375" defaultRowHeight="12.75" x14ac:dyDescent="0.2"/>
  <cols>
    <col min="1" max="1" width="16" style="14" customWidth="1"/>
    <col min="2" max="2" width="24.28515625" style="14" customWidth="1"/>
    <col min="3" max="97" width="43.42578125" style="14" customWidth="1"/>
    <col min="98" max="16384" width="28.7109375" style="14"/>
  </cols>
  <sheetData>
    <row r="1" spans="1:267" x14ac:dyDescent="0.2">
      <c r="F1" s="167" t="s">
        <v>301</v>
      </c>
      <c r="G1" s="167"/>
      <c r="N1" s="167" t="s">
        <v>302</v>
      </c>
      <c r="O1" s="167"/>
      <c r="S1" s="167" t="s">
        <v>305</v>
      </c>
      <c r="T1" s="167"/>
      <c r="AA1" s="167" t="s">
        <v>306</v>
      </c>
      <c r="AB1" s="167"/>
      <c r="AI1" s="167" t="s">
        <v>307</v>
      </c>
      <c r="AJ1" s="167"/>
      <c r="AN1" s="167" t="s">
        <v>308</v>
      </c>
      <c r="AO1" s="167"/>
      <c r="AT1" s="167" t="s">
        <v>310</v>
      </c>
      <c r="AU1" s="167"/>
      <c r="BA1" s="167" t="s">
        <v>312</v>
      </c>
      <c r="BB1" s="167"/>
      <c r="BI1" s="167" t="s">
        <v>313</v>
      </c>
      <c r="BJ1" s="167"/>
      <c r="BP1" s="167" t="s">
        <v>314</v>
      </c>
      <c r="BQ1" s="167"/>
      <c r="BX1" s="167" t="s">
        <v>315</v>
      </c>
      <c r="BY1" s="167"/>
      <c r="CD1" s="167" t="s">
        <v>316</v>
      </c>
      <c r="CE1" s="167"/>
      <c r="CJ1" s="167" t="s">
        <v>317</v>
      </c>
      <c r="CK1" s="167"/>
      <c r="CR1" s="167" t="s">
        <v>318</v>
      </c>
      <c r="CS1" s="167"/>
    </row>
    <row r="2" spans="1:267" ht="15.75" x14ac:dyDescent="0.25">
      <c r="B2" s="15" t="s">
        <v>41</v>
      </c>
      <c r="F2" s="167"/>
      <c r="G2" s="167"/>
      <c r="N2" s="167"/>
      <c r="O2" s="167"/>
      <c r="S2" s="167"/>
      <c r="T2" s="167"/>
      <c r="AA2" s="167"/>
      <c r="AB2" s="167"/>
      <c r="AI2" s="167"/>
      <c r="AJ2" s="167"/>
      <c r="AN2" s="167"/>
      <c r="AO2" s="167"/>
      <c r="AT2" s="167"/>
      <c r="AU2" s="167"/>
      <c r="BA2" s="167"/>
      <c r="BB2" s="167"/>
      <c r="BI2" s="167"/>
      <c r="BJ2" s="167"/>
      <c r="BP2" s="167"/>
      <c r="BQ2" s="167"/>
      <c r="BX2" s="167"/>
      <c r="BY2" s="167"/>
      <c r="CD2" s="167"/>
      <c r="CE2" s="167"/>
      <c r="CJ2" s="167"/>
      <c r="CK2" s="167"/>
      <c r="CR2" s="167"/>
      <c r="CS2" s="167"/>
    </row>
    <row r="3" spans="1:267" ht="13.5" thickBot="1" x14ac:dyDescent="0.25">
      <c r="B3" s="14" t="s">
        <v>144</v>
      </c>
      <c r="F3" s="168"/>
      <c r="G3" s="168"/>
      <c r="N3" s="168"/>
      <c r="O3" s="168"/>
      <c r="S3" s="168"/>
      <c r="T3" s="168"/>
      <c r="AA3" s="168"/>
      <c r="AB3" s="168"/>
      <c r="AI3" s="168"/>
      <c r="AJ3" s="168"/>
      <c r="AN3" s="168"/>
      <c r="AO3" s="168"/>
      <c r="AT3" s="168"/>
      <c r="AU3" s="168"/>
      <c r="BA3" s="168"/>
      <c r="BB3" s="168"/>
      <c r="BI3" s="168"/>
      <c r="BJ3" s="168"/>
      <c r="BP3" s="168"/>
      <c r="BQ3" s="168"/>
      <c r="BX3" s="168"/>
      <c r="BY3" s="168"/>
      <c r="CD3" s="168"/>
      <c r="CE3" s="168"/>
      <c r="CJ3" s="168"/>
      <c r="CK3" s="168"/>
      <c r="CR3" s="168"/>
      <c r="CS3" s="168"/>
    </row>
    <row r="4" spans="1:267" s="16" customFormat="1" ht="14.25" customHeight="1" thickBot="1" x14ac:dyDescent="0.25">
      <c r="A4" s="14"/>
      <c r="B4" s="14"/>
      <c r="C4" s="16" t="s">
        <v>145</v>
      </c>
      <c r="D4" s="16" t="s">
        <v>146</v>
      </c>
      <c r="E4" s="16" t="s">
        <v>147</v>
      </c>
      <c r="F4" s="166" t="s">
        <v>303</v>
      </c>
      <c r="G4" s="16" t="s">
        <v>300</v>
      </c>
      <c r="H4" s="16" t="s">
        <v>148</v>
      </c>
      <c r="I4" s="16" t="s">
        <v>149</v>
      </c>
      <c r="J4" s="16" t="s">
        <v>150</v>
      </c>
      <c r="K4" s="16" t="s">
        <v>151</v>
      </c>
      <c r="L4" s="16" t="s">
        <v>152</v>
      </c>
      <c r="M4" s="16" t="s">
        <v>153</v>
      </c>
      <c r="N4" s="166" t="s">
        <v>304</v>
      </c>
      <c r="O4" s="16" t="s">
        <v>300</v>
      </c>
      <c r="P4" s="16" t="s">
        <v>154</v>
      </c>
      <c r="Q4" s="16" t="s">
        <v>155</v>
      </c>
      <c r="R4" s="16" t="s">
        <v>156</v>
      </c>
      <c r="S4" s="166" t="s">
        <v>303</v>
      </c>
      <c r="T4" s="16" t="s">
        <v>300</v>
      </c>
      <c r="U4" s="16" t="s">
        <v>157</v>
      </c>
      <c r="V4" s="16" t="s">
        <v>158</v>
      </c>
      <c r="W4" s="16" t="s">
        <v>159</v>
      </c>
      <c r="X4" s="16" t="s">
        <v>160</v>
      </c>
      <c r="Y4" s="16" t="s">
        <v>161</v>
      </c>
      <c r="Z4" s="16" t="s">
        <v>162</v>
      </c>
      <c r="AA4" s="166" t="s">
        <v>304</v>
      </c>
      <c r="AB4" s="16" t="s">
        <v>300</v>
      </c>
      <c r="AC4" s="16" t="s">
        <v>163</v>
      </c>
      <c r="AD4" s="16" t="s">
        <v>164</v>
      </c>
      <c r="AE4" s="16" t="s">
        <v>165</v>
      </c>
      <c r="AF4" s="16" t="s">
        <v>166</v>
      </c>
      <c r="AG4" s="16" t="s">
        <v>167</v>
      </c>
      <c r="AH4" s="16" t="s">
        <v>168</v>
      </c>
      <c r="AI4" s="166" t="s">
        <v>304</v>
      </c>
      <c r="AJ4" s="16" t="s">
        <v>300</v>
      </c>
      <c r="AK4" s="16" t="s">
        <v>169</v>
      </c>
      <c r="AL4" s="16" t="s">
        <v>170</v>
      </c>
      <c r="AM4" s="16" t="s">
        <v>171</v>
      </c>
      <c r="AN4" s="166" t="s">
        <v>303</v>
      </c>
      <c r="AO4" s="16" t="s">
        <v>300</v>
      </c>
      <c r="AP4" s="16" t="s">
        <v>172</v>
      </c>
      <c r="AQ4" s="16" t="s">
        <v>173</v>
      </c>
      <c r="AR4" s="16" t="s">
        <v>174</v>
      </c>
      <c r="AS4" s="16" t="s">
        <v>175</v>
      </c>
      <c r="AT4" s="166" t="s">
        <v>309</v>
      </c>
      <c r="AU4" s="16" t="s">
        <v>300</v>
      </c>
      <c r="AV4" s="16" t="s">
        <v>176</v>
      </c>
      <c r="AW4" s="16" t="s">
        <v>177</v>
      </c>
      <c r="AX4" s="16" t="s">
        <v>178</v>
      </c>
      <c r="AY4" s="16" t="s">
        <v>179</v>
      </c>
      <c r="AZ4" s="16" t="s">
        <v>180</v>
      </c>
      <c r="BA4" s="166" t="s">
        <v>311</v>
      </c>
      <c r="BB4" s="16" t="s">
        <v>300</v>
      </c>
      <c r="BC4" s="16" t="s">
        <v>181</v>
      </c>
      <c r="BD4" s="16" t="s">
        <v>182</v>
      </c>
      <c r="BE4" s="16" t="s">
        <v>183</v>
      </c>
      <c r="BF4" s="16" t="s">
        <v>184</v>
      </c>
      <c r="BG4" s="16" t="s">
        <v>185</v>
      </c>
      <c r="BH4" s="16" t="s">
        <v>186</v>
      </c>
      <c r="BI4" s="166" t="s">
        <v>304</v>
      </c>
      <c r="BJ4" s="16" t="s">
        <v>300</v>
      </c>
      <c r="BK4" s="16" t="s">
        <v>187</v>
      </c>
      <c r="BL4" s="16" t="s">
        <v>188</v>
      </c>
      <c r="BM4" s="16" t="s">
        <v>189</v>
      </c>
      <c r="BN4" s="16" t="s">
        <v>190</v>
      </c>
      <c r="BO4" s="16" t="s">
        <v>191</v>
      </c>
      <c r="BP4" s="166" t="s">
        <v>311</v>
      </c>
      <c r="BQ4" s="16" t="s">
        <v>300</v>
      </c>
      <c r="BR4" s="16" t="s">
        <v>192</v>
      </c>
      <c r="BS4" s="16" t="s">
        <v>193</v>
      </c>
      <c r="BT4" s="16" t="s">
        <v>194</v>
      </c>
      <c r="BU4" s="16" t="s">
        <v>195</v>
      </c>
      <c r="BV4" s="16" t="s">
        <v>196</v>
      </c>
      <c r="BW4" s="16" t="s">
        <v>197</v>
      </c>
      <c r="BX4" s="166" t="s">
        <v>304</v>
      </c>
      <c r="BY4" s="16" t="s">
        <v>300</v>
      </c>
      <c r="BZ4" s="16" t="s">
        <v>198</v>
      </c>
      <c r="CA4" s="16" t="s">
        <v>199</v>
      </c>
      <c r="CB4" s="16" t="s">
        <v>200</v>
      </c>
      <c r="CC4" s="16" t="s">
        <v>201</v>
      </c>
      <c r="CD4" s="166" t="s">
        <v>309</v>
      </c>
      <c r="CE4" s="16" t="s">
        <v>300</v>
      </c>
      <c r="CF4" s="16" t="s">
        <v>202</v>
      </c>
      <c r="CG4" s="16" t="s">
        <v>203</v>
      </c>
      <c r="CH4" s="16" t="s">
        <v>204</v>
      </c>
      <c r="CI4" s="16" t="s">
        <v>205</v>
      </c>
      <c r="CJ4" s="166" t="s">
        <v>309</v>
      </c>
      <c r="CK4" s="16" t="s">
        <v>300</v>
      </c>
      <c r="CL4" s="16" t="s">
        <v>206</v>
      </c>
      <c r="CM4" s="16" t="s">
        <v>207</v>
      </c>
      <c r="CN4" s="16" t="s">
        <v>208</v>
      </c>
      <c r="CO4" s="16" t="s">
        <v>209</v>
      </c>
      <c r="CP4" s="16" t="s">
        <v>210</v>
      </c>
      <c r="CQ4" s="16" t="s">
        <v>211</v>
      </c>
      <c r="CR4" s="166" t="s">
        <v>304</v>
      </c>
      <c r="CS4" s="16" t="s">
        <v>300</v>
      </c>
    </row>
    <row r="5" spans="1:267" s="18" customFormat="1" ht="13.5" customHeight="1" x14ac:dyDescent="0.2">
      <c r="A5" s="27"/>
      <c r="B5" s="38" t="s">
        <v>45</v>
      </c>
      <c r="C5" s="17" t="s">
        <v>219</v>
      </c>
      <c r="D5" s="17" t="s">
        <v>220</v>
      </c>
      <c r="E5" s="17" t="s">
        <v>221</v>
      </c>
      <c r="F5" s="17"/>
      <c r="G5" s="17"/>
      <c r="H5" s="17" t="s">
        <v>222</v>
      </c>
      <c r="I5" s="17" t="s">
        <v>223</v>
      </c>
      <c r="J5" s="17" t="s">
        <v>224</v>
      </c>
      <c r="K5" s="17" t="s">
        <v>225</v>
      </c>
      <c r="L5" s="17" t="s">
        <v>226</v>
      </c>
      <c r="M5" s="17" t="s">
        <v>227</v>
      </c>
      <c r="N5" s="17"/>
      <c r="O5" s="17"/>
      <c r="P5" s="17" t="s">
        <v>228</v>
      </c>
      <c r="Q5" s="17" t="s">
        <v>229</v>
      </c>
      <c r="R5" s="17" t="s">
        <v>230</v>
      </c>
      <c r="S5" s="17"/>
      <c r="T5" s="17"/>
      <c r="U5" s="17" t="s">
        <v>231</v>
      </c>
      <c r="V5" s="17" t="s">
        <v>232</v>
      </c>
      <c r="W5" s="17" t="s">
        <v>233</v>
      </c>
      <c r="X5" s="17" t="s">
        <v>234</v>
      </c>
      <c r="Y5" s="17" t="s">
        <v>235</v>
      </c>
      <c r="Z5" s="17" t="s">
        <v>236</v>
      </c>
      <c r="AA5" s="17"/>
      <c r="AB5" s="17"/>
      <c r="AC5" s="17" t="s">
        <v>237</v>
      </c>
      <c r="AD5" s="17" t="s">
        <v>239</v>
      </c>
      <c r="AE5" s="17" t="s">
        <v>240</v>
      </c>
      <c r="AF5" s="17" t="s">
        <v>241</v>
      </c>
      <c r="AG5" s="17" t="s">
        <v>242</v>
      </c>
      <c r="AH5" s="17" t="s">
        <v>243</v>
      </c>
      <c r="AI5" s="17"/>
      <c r="AJ5" s="17"/>
      <c r="AK5" s="17" t="s">
        <v>244</v>
      </c>
      <c r="AL5" s="17" t="s">
        <v>250</v>
      </c>
      <c r="AM5" s="17" t="s">
        <v>251</v>
      </c>
      <c r="AN5" s="17"/>
      <c r="AO5" s="17"/>
      <c r="AP5" s="17" t="s">
        <v>252</v>
      </c>
      <c r="AQ5" s="17" t="s">
        <v>253</v>
      </c>
      <c r="AR5" s="17" t="s">
        <v>254</v>
      </c>
      <c r="AS5" s="17" t="s">
        <v>255</v>
      </c>
      <c r="AT5" s="17"/>
      <c r="AU5" s="17"/>
      <c r="AV5" s="17" t="s">
        <v>256</v>
      </c>
      <c r="AW5" s="17" t="s">
        <v>257</v>
      </c>
      <c r="AX5" s="17" t="s">
        <v>258</v>
      </c>
      <c r="AY5" s="17" t="s">
        <v>259</v>
      </c>
      <c r="AZ5" s="17" t="s">
        <v>260</v>
      </c>
      <c r="BA5" s="17"/>
      <c r="BB5" s="17"/>
      <c r="BC5" s="17" t="s">
        <v>261</v>
      </c>
      <c r="BD5" s="17" t="s">
        <v>262</v>
      </c>
      <c r="BE5" s="17" t="s">
        <v>263</v>
      </c>
      <c r="BF5" s="17" t="s">
        <v>264</v>
      </c>
      <c r="BG5" s="17" t="s">
        <v>265</v>
      </c>
      <c r="BH5" s="17" t="s">
        <v>266</v>
      </c>
      <c r="BI5" s="17"/>
      <c r="BJ5" s="17"/>
      <c r="BK5" s="17" t="s">
        <v>267</v>
      </c>
      <c r="BL5" s="17" t="s">
        <v>268</v>
      </c>
      <c r="BM5" s="17" t="s">
        <v>269</v>
      </c>
      <c r="BN5" s="17" t="s">
        <v>270</v>
      </c>
      <c r="BO5" s="17" t="s">
        <v>271</v>
      </c>
      <c r="BP5" s="17"/>
      <c r="BQ5" s="17"/>
      <c r="BR5" s="17" t="s">
        <v>272</v>
      </c>
      <c r="BS5" s="17" t="s">
        <v>274</v>
      </c>
      <c r="BT5" s="17" t="s">
        <v>275</v>
      </c>
      <c r="BU5" s="17" t="s">
        <v>276</v>
      </c>
      <c r="BV5" s="17" t="s">
        <v>277</v>
      </c>
      <c r="BW5" s="17" t="s">
        <v>278</v>
      </c>
      <c r="BX5" s="17"/>
      <c r="BY5" s="17"/>
      <c r="BZ5" s="17" t="s">
        <v>279</v>
      </c>
      <c r="CA5" s="17" t="s">
        <v>280</v>
      </c>
      <c r="CB5" s="17" t="s">
        <v>281</v>
      </c>
      <c r="CC5" s="17" t="s">
        <v>282</v>
      </c>
      <c r="CD5" s="17"/>
      <c r="CE5" s="17"/>
      <c r="CF5" s="17" t="s">
        <v>283</v>
      </c>
      <c r="CG5" s="17" t="s">
        <v>284</v>
      </c>
      <c r="CH5" s="17" t="s">
        <v>285</v>
      </c>
      <c r="CI5" s="17" t="s">
        <v>286</v>
      </c>
      <c r="CJ5" s="17"/>
      <c r="CK5" s="17"/>
      <c r="CL5" s="17" t="s">
        <v>287</v>
      </c>
      <c r="CM5" s="17" t="s">
        <v>293</v>
      </c>
      <c r="CN5" s="17" t="s">
        <v>295</v>
      </c>
      <c r="CO5" s="17" t="s">
        <v>296</v>
      </c>
      <c r="CP5" s="17" t="s">
        <v>297</v>
      </c>
      <c r="CQ5" s="17" t="s">
        <v>299</v>
      </c>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c r="IG5" s="17"/>
      <c r="IH5" s="17"/>
      <c r="II5" s="17"/>
      <c r="IJ5" s="17"/>
      <c r="IK5" s="17"/>
      <c r="IL5" s="17"/>
      <c r="IM5" s="17"/>
      <c r="IN5" s="17"/>
      <c r="IO5" s="17"/>
      <c r="IP5" s="17"/>
      <c r="IQ5" s="17"/>
      <c r="IR5" s="17"/>
      <c r="IS5" s="17"/>
      <c r="IT5" s="17"/>
      <c r="IU5" s="17"/>
      <c r="IV5" s="17"/>
      <c r="IW5" s="17"/>
      <c r="IX5" s="17"/>
      <c r="IY5" s="17"/>
      <c r="IZ5" s="17"/>
      <c r="JA5" s="17"/>
      <c r="JB5" s="17"/>
      <c r="JC5" s="17"/>
      <c r="JD5" s="17"/>
      <c r="JE5" s="17"/>
      <c r="JF5" s="17"/>
      <c r="JG5" s="17"/>
    </row>
    <row r="6" spans="1:267" s="21" customFormat="1" ht="13.5" customHeight="1" x14ac:dyDescent="0.2">
      <c r="A6" s="27"/>
      <c r="B6" s="162" t="s">
        <v>133</v>
      </c>
    </row>
    <row r="7" spans="1:267" s="19" customFormat="1" ht="13.5" customHeight="1" x14ac:dyDescent="0.2">
      <c r="A7" s="27"/>
      <c r="B7" s="39" t="s">
        <v>1</v>
      </c>
      <c r="C7" s="19" t="s">
        <v>216</v>
      </c>
      <c r="D7" s="19" t="s">
        <v>216</v>
      </c>
      <c r="E7" s="19" t="s">
        <v>216</v>
      </c>
      <c r="H7" s="19" t="s">
        <v>216</v>
      </c>
      <c r="I7" s="19" t="s">
        <v>216</v>
      </c>
      <c r="J7" s="19" t="s">
        <v>216</v>
      </c>
      <c r="K7" s="19" t="s">
        <v>216</v>
      </c>
      <c r="L7" s="19" t="s">
        <v>216</v>
      </c>
      <c r="M7" s="19" t="s">
        <v>216</v>
      </c>
      <c r="P7" s="19" t="s">
        <v>216</v>
      </c>
      <c r="Q7" s="19" t="s">
        <v>216</v>
      </c>
      <c r="R7" s="19" t="s">
        <v>216</v>
      </c>
      <c r="U7" s="19" t="s">
        <v>216</v>
      </c>
      <c r="V7" s="19" t="s">
        <v>216</v>
      </c>
      <c r="W7" s="19" t="s">
        <v>216</v>
      </c>
      <c r="X7" s="19" t="s">
        <v>216</v>
      </c>
      <c r="Y7" s="19" t="s">
        <v>216</v>
      </c>
      <c r="Z7" s="19" t="s">
        <v>216</v>
      </c>
      <c r="AC7" s="19" t="s">
        <v>216</v>
      </c>
      <c r="AD7" s="19" t="s">
        <v>216</v>
      </c>
      <c r="AE7" s="19" t="s">
        <v>216</v>
      </c>
      <c r="AF7" s="19" t="s">
        <v>216</v>
      </c>
      <c r="AG7" s="19" t="s">
        <v>216</v>
      </c>
      <c r="AH7" s="19" t="s">
        <v>216</v>
      </c>
      <c r="AK7" s="19" t="s">
        <v>247</v>
      </c>
      <c r="AL7" s="19" t="s">
        <v>247</v>
      </c>
      <c r="AM7" s="19" t="s">
        <v>247</v>
      </c>
      <c r="AP7" s="19" t="s">
        <v>216</v>
      </c>
      <c r="AQ7" s="19" t="s">
        <v>216</v>
      </c>
      <c r="AR7" s="19" t="s">
        <v>247</v>
      </c>
      <c r="AS7" s="19" t="s">
        <v>247</v>
      </c>
      <c r="AV7" s="19" t="s">
        <v>216</v>
      </c>
      <c r="AW7" s="19" t="s">
        <v>216</v>
      </c>
      <c r="AX7" s="19" t="s">
        <v>216</v>
      </c>
      <c r="AY7" s="19" t="s">
        <v>216</v>
      </c>
      <c r="AZ7" s="19" t="s">
        <v>216</v>
      </c>
      <c r="BC7" s="19" t="s">
        <v>216</v>
      </c>
      <c r="BD7" s="19" t="s">
        <v>216</v>
      </c>
      <c r="BE7" s="19" t="s">
        <v>216</v>
      </c>
      <c r="BF7" s="19" t="s">
        <v>216</v>
      </c>
      <c r="BG7" s="19" t="s">
        <v>216</v>
      </c>
      <c r="BH7" s="19" t="s">
        <v>216</v>
      </c>
      <c r="BK7" s="19" t="s">
        <v>247</v>
      </c>
      <c r="BL7" s="19" t="s">
        <v>216</v>
      </c>
      <c r="BM7" s="19" t="s">
        <v>216</v>
      </c>
      <c r="BN7" s="19" t="s">
        <v>216</v>
      </c>
      <c r="BO7" s="19" t="s">
        <v>216</v>
      </c>
      <c r="BR7" s="19" t="s">
        <v>247</v>
      </c>
      <c r="BS7" s="19" t="s">
        <v>247</v>
      </c>
      <c r="BT7" s="19" t="s">
        <v>247</v>
      </c>
      <c r="BU7" s="19" t="s">
        <v>247</v>
      </c>
      <c r="BV7" s="19" t="s">
        <v>247</v>
      </c>
      <c r="BW7" s="19" t="s">
        <v>247</v>
      </c>
      <c r="BZ7" s="19" t="s">
        <v>247</v>
      </c>
      <c r="CA7" s="19" t="s">
        <v>247</v>
      </c>
      <c r="CB7" s="19" t="s">
        <v>247</v>
      </c>
      <c r="CC7" s="19" t="s">
        <v>247</v>
      </c>
      <c r="CF7" s="19" t="s">
        <v>247</v>
      </c>
      <c r="CG7" s="19" t="s">
        <v>247</v>
      </c>
      <c r="CH7" s="19" t="s">
        <v>247</v>
      </c>
      <c r="CI7" s="19" t="s">
        <v>247</v>
      </c>
      <c r="CL7" s="19" t="s">
        <v>289</v>
      </c>
      <c r="CM7" s="19" t="s">
        <v>289</v>
      </c>
      <c r="CN7" s="19" t="s">
        <v>289</v>
      </c>
      <c r="CO7" s="19" t="s">
        <v>289</v>
      </c>
      <c r="CP7" s="19" t="s">
        <v>289</v>
      </c>
      <c r="CQ7" s="19" t="s">
        <v>289</v>
      </c>
    </row>
    <row r="8" spans="1:267" s="31" customFormat="1" ht="13.5" customHeight="1" x14ac:dyDescent="0.2">
      <c r="A8" s="27"/>
      <c r="B8" s="39" t="s">
        <v>46</v>
      </c>
      <c r="C8" s="31" t="s">
        <v>217</v>
      </c>
      <c r="D8" s="31" t="s">
        <v>217</v>
      </c>
      <c r="E8" s="31" t="s">
        <v>217</v>
      </c>
      <c r="H8" s="31" t="s">
        <v>217</v>
      </c>
      <c r="I8" s="31" t="s">
        <v>217</v>
      </c>
      <c r="J8" s="31" t="s">
        <v>217</v>
      </c>
      <c r="K8" s="31" t="s">
        <v>217</v>
      </c>
      <c r="L8" s="31" t="s">
        <v>217</v>
      </c>
      <c r="M8" s="31" t="s">
        <v>217</v>
      </c>
      <c r="P8" s="31" t="s">
        <v>217</v>
      </c>
      <c r="Q8" s="31" t="s">
        <v>217</v>
      </c>
      <c r="R8" s="31" t="s">
        <v>217</v>
      </c>
      <c r="U8" s="31" t="s">
        <v>217</v>
      </c>
      <c r="V8" s="31" t="s">
        <v>217</v>
      </c>
      <c r="W8" s="31" t="s">
        <v>217</v>
      </c>
      <c r="X8" s="31" t="s">
        <v>217</v>
      </c>
      <c r="Y8" s="31" t="s">
        <v>217</v>
      </c>
      <c r="Z8" s="31" t="s">
        <v>217</v>
      </c>
      <c r="AC8" s="31" t="s">
        <v>217</v>
      </c>
      <c r="AD8" s="31" t="s">
        <v>217</v>
      </c>
      <c r="AE8" s="31" t="s">
        <v>217</v>
      </c>
      <c r="AF8" s="31" t="s">
        <v>217</v>
      </c>
      <c r="AG8" s="31" t="s">
        <v>217</v>
      </c>
      <c r="AH8" s="31" t="s">
        <v>217</v>
      </c>
      <c r="AK8" s="31" t="s">
        <v>217</v>
      </c>
      <c r="AL8" s="31" t="s">
        <v>217</v>
      </c>
      <c r="AM8" s="31" t="s">
        <v>217</v>
      </c>
      <c r="AP8" s="31" t="s">
        <v>217</v>
      </c>
      <c r="AQ8" s="31" t="s">
        <v>217</v>
      </c>
      <c r="AR8" s="31" t="s">
        <v>217</v>
      </c>
      <c r="AS8" s="31" t="s">
        <v>217</v>
      </c>
      <c r="AV8" s="31" t="s">
        <v>217</v>
      </c>
      <c r="AW8" s="31" t="s">
        <v>217</v>
      </c>
      <c r="AX8" s="31" t="s">
        <v>217</v>
      </c>
      <c r="AY8" s="31" t="s">
        <v>217</v>
      </c>
      <c r="AZ8" s="31" t="s">
        <v>217</v>
      </c>
      <c r="BC8" s="31" t="s">
        <v>217</v>
      </c>
      <c r="BD8" s="31" t="s">
        <v>217</v>
      </c>
      <c r="BE8" s="31" t="s">
        <v>217</v>
      </c>
      <c r="BF8" s="31" t="s">
        <v>217</v>
      </c>
      <c r="BG8" s="31" t="s">
        <v>217</v>
      </c>
      <c r="BH8" s="31" t="s">
        <v>217</v>
      </c>
      <c r="BK8" s="31" t="s">
        <v>217</v>
      </c>
      <c r="BL8" s="31" t="s">
        <v>217</v>
      </c>
      <c r="BM8" s="31" t="s">
        <v>217</v>
      </c>
      <c r="BN8" s="31" t="s">
        <v>217</v>
      </c>
      <c r="BO8" s="31" t="s">
        <v>217</v>
      </c>
      <c r="BR8" s="31" t="s">
        <v>217</v>
      </c>
      <c r="BS8" s="31" t="s">
        <v>217</v>
      </c>
      <c r="BT8" s="31" t="s">
        <v>217</v>
      </c>
      <c r="BU8" s="31" t="s">
        <v>217</v>
      </c>
      <c r="BV8" s="31" t="s">
        <v>217</v>
      </c>
      <c r="BW8" s="31" t="s">
        <v>217</v>
      </c>
      <c r="BZ8" s="31" t="s">
        <v>217</v>
      </c>
      <c r="CA8" s="31" t="s">
        <v>217</v>
      </c>
      <c r="CB8" s="31" t="s">
        <v>217</v>
      </c>
      <c r="CC8" s="31" t="s">
        <v>217</v>
      </c>
      <c r="CF8" s="31" t="s">
        <v>217</v>
      </c>
      <c r="CG8" s="31" t="s">
        <v>217</v>
      </c>
      <c r="CH8" s="31" t="s">
        <v>217</v>
      </c>
      <c r="CI8" s="31" t="s">
        <v>217</v>
      </c>
      <c r="CL8" s="31" t="s">
        <v>290</v>
      </c>
      <c r="CM8" s="31" t="s">
        <v>290</v>
      </c>
      <c r="CN8" s="31" t="s">
        <v>290</v>
      </c>
      <c r="CO8" s="31" t="s">
        <v>290</v>
      </c>
      <c r="CP8" s="31" t="s">
        <v>290</v>
      </c>
      <c r="CQ8" s="31" t="s">
        <v>290</v>
      </c>
    </row>
    <row r="9" spans="1:267" s="31" customFormat="1" ht="13.5" customHeight="1" thickBot="1" x14ac:dyDescent="0.25">
      <c r="A9" s="27"/>
      <c r="B9" s="40" t="s">
        <v>47</v>
      </c>
      <c r="C9" s="31" t="s">
        <v>218</v>
      </c>
      <c r="D9" s="31" t="s">
        <v>218</v>
      </c>
      <c r="E9" s="31" t="s">
        <v>218</v>
      </c>
      <c r="H9" s="31" t="s">
        <v>218</v>
      </c>
      <c r="I9" s="31" t="s">
        <v>218</v>
      </c>
      <c r="J9" s="31" t="s">
        <v>218</v>
      </c>
      <c r="K9" s="31" t="s">
        <v>218</v>
      </c>
      <c r="L9" s="31" t="s">
        <v>218</v>
      </c>
      <c r="M9" s="31" t="s">
        <v>218</v>
      </c>
      <c r="P9" s="31" t="s">
        <v>218</v>
      </c>
      <c r="Q9" s="31" t="s">
        <v>218</v>
      </c>
      <c r="R9" s="31" t="s">
        <v>218</v>
      </c>
      <c r="U9" s="31" t="s">
        <v>218</v>
      </c>
      <c r="V9" s="31" t="s">
        <v>218</v>
      </c>
      <c r="W9" s="31" t="s">
        <v>218</v>
      </c>
      <c r="X9" s="31" t="s">
        <v>218</v>
      </c>
      <c r="Y9" s="31" t="s">
        <v>218</v>
      </c>
      <c r="Z9" s="31" t="s">
        <v>218</v>
      </c>
      <c r="AC9" s="31" t="s">
        <v>218</v>
      </c>
      <c r="AD9" s="31" t="s">
        <v>218</v>
      </c>
      <c r="AE9" s="31" t="s">
        <v>218</v>
      </c>
      <c r="AF9" s="31" t="s">
        <v>218</v>
      </c>
      <c r="AG9" s="31" t="s">
        <v>218</v>
      </c>
      <c r="AH9" s="31" t="s">
        <v>218</v>
      </c>
      <c r="AK9" s="31" t="s">
        <v>248</v>
      </c>
      <c r="AL9" s="31" t="s">
        <v>248</v>
      </c>
      <c r="AM9" s="31" t="s">
        <v>248</v>
      </c>
      <c r="AP9" s="31" t="s">
        <v>218</v>
      </c>
      <c r="AQ9" s="31" t="s">
        <v>218</v>
      </c>
      <c r="AR9" s="31" t="s">
        <v>248</v>
      </c>
      <c r="AS9" s="31" t="s">
        <v>248</v>
      </c>
      <c r="AV9" s="31" t="s">
        <v>218</v>
      </c>
      <c r="AW9" s="31" t="s">
        <v>218</v>
      </c>
      <c r="AX9" s="31" t="s">
        <v>218</v>
      </c>
      <c r="AY9" s="31" t="s">
        <v>218</v>
      </c>
      <c r="AZ9" s="31" t="s">
        <v>218</v>
      </c>
      <c r="BC9" s="31" t="s">
        <v>218</v>
      </c>
      <c r="BD9" s="31" t="s">
        <v>218</v>
      </c>
      <c r="BE9" s="31" t="s">
        <v>218</v>
      </c>
      <c r="BF9" s="31" t="s">
        <v>218</v>
      </c>
      <c r="BG9" s="31" t="s">
        <v>218</v>
      </c>
      <c r="BH9" s="31" t="s">
        <v>218</v>
      </c>
      <c r="BK9" s="31" t="s">
        <v>248</v>
      </c>
      <c r="BL9" s="31" t="s">
        <v>218</v>
      </c>
      <c r="BM9" s="31" t="s">
        <v>218</v>
      </c>
      <c r="BN9" s="31" t="s">
        <v>218</v>
      </c>
      <c r="BO9" s="31" t="s">
        <v>218</v>
      </c>
      <c r="BR9" s="31" t="s">
        <v>248</v>
      </c>
      <c r="BS9" s="31" t="s">
        <v>248</v>
      </c>
      <c r="BT9" s="31" t="s">
        <v>248</v>
      </c>
      <c r="BU9" s="31" t="s">
        <v>248</v>
      </c>
      <c r="BV9" s="31" t="s">
        <v>248</v>
      </c>
      <c r="BW9" s="31" t="s">
        <v>248</v>
      </c>
      <c r="BZ9" s="31" t="s">
        <v>248</v>
      </c>
      <c r="CA9" s="31" t="s">
        <v>248</v>
      </c>
      <c r="CB9" s="31" t="s">
        <v>248</v>
      </c>
      <c r="CC9" s="31" t="s">
        <v>248</v>
      </c>
      <c r="CF9" s="31" t="s">
        <v>248</v>
      </c>
      <c r="CG9" s="31" t="s">
        <v>248</v>
      </c>
      <c r="CH9" s="31" t="s">
        <v>248</v>
      </c>
      <c r="CI9" s="31" t="s">
        <v>248</v>
      </c>
      <c r="CL9" s="31" t="s">
        <v>291</v>
      </c>
      <c r="CM9" s="31" t="s">
        <v>291</v>
      </c>
      <c r="CN9" s="31" t="s">
        <v>291</v>
      </c>
      <c r="CO9" s="31" t="s">
        <v>291</v>
      </c>
      <c r="CP9" s="31" t="s">
        <v>291</v>
      </c>
      <c r="CQ9" s="31" t="s">
        <v>291</v>
      </c>
    </row>
    <row r="10" spans="1:267" s="33" customFormat="1" ht="13.5" customHeight="1" x14ac:dyDescent="0.2">
      <c r="A10" s="28" t="s">
        <v>2</v>
      </c>
      <c r="B10" s="32" t="s">
        <v>122</v>
      </c>
      <c r="C10" s="49">
        <v>165.92387551666201</v>
      </c>
      <c r="D10" s="49">
        <v>165.88619894601501</v>
      </c>
      <c r="E10" s="49">
        <v>165.87808591808101</v>
      </c>
      <c r="F10" s="49">
        <v>165.89605346025266</v>
      </c>
      <c r="G10" s="49">
        <v>1.9950027948141161E-2</v>
      </c>
      <c r="H10" s="49">
        <v>195.88282136847999</v>
      </c>
      <c r="I10" s="49">
        <v>195.80342344826499</v>
      </c>
      <c r="J10" s="49">
        <v>195.722677704799</v>
      </c>
      <c r="K10" s="49">
        <v>195.481013014008</v>
      </c>
      <c r="L10" s="49">
        <v>195.51889638167401</v>
      </c>
      <c r="M10" s="49">
        <v>195.39546621033699</v>
      </c>
      <c r="N10" s="49">
        <v>195.63404968792716</v>
      </c>
      <c r="O10" s="49">
        <v>0.17890049766792329</v>
      </c>
      <c r="P10" s="49">
        <v>211.15738863684999</v>
      </c>
      <c r="Q10" s="49">
        <v>211.228445074722</v>
      </c>
      <c r="R10" s="49">
        <v>211.25495336426701</v>
      </c>
      <c r="S10" s="49">
        <v>211.21359569194632</v>
      </c>
      <c r="T10" s="49">
        <v>4.1191399875890482E-2</v>
      </c>
      <c r="U10" s="49">
        <v>228.25463562671001</v>
      </c>
      <c r="V10" s="49">
        <v>228.01013649163201</v>
      </c>
      <c r="W10" s="49">
        <v>227.24241812752899</v>
      </c>
      <c r="X10" s="49">
        <v>227.03932848705799</v>
      </c>
      <c r="Y10" s="49">
        <v>225.89740622946101</v>
      </c>
      <c r="Z10" s="49">
        <v>225.20742210983099</v>
      </c>
      <c r="AA10" s="49">
        <v>226.94189117870351</v>
      </c>
      <c r="AB10" s="49">
        <v>1.0850183001885996</v>
      </c>
      <c r="AC10" s="49">
        <v>244.97593480129501</v>
      </c>
      <c r="AD10" s="49">
        <v>245.07267874094401</v>
      </c>
      <c r="AE10" s="49">
        <v>246.14902570128501</v>
      </c>
      <c r="AF10" s="49">
        <v>214.55252221046501</v>
      </c>
      <c r="AG10" s="49">
        <v>214.42486998510401</v>
      </c>
      <c r="AH10" s="49">
        <v>214.29140007598801</v>
      </c>
      <c r="AI10" s="49">
        <v>229.91107191918013</v>
      </c>
      <c r="AJ10" s="49">
        <v>15.492886572507606</v>
      </c>
      <c r="AK10" s="49">
        <v>253.11627745439301</v>
      </c>
      <c r="AL10" s="49">
        <v>257.20795681561401</v>
      </c>
      <c r="AM10" s="49">
        <v>253.016596787422</v>
      </c>
      <c r="AN10" s="49">
        <v>254.44694368580966</v>
      </c>
      <c r="AO10" s="49">
        <v>1.9527551794077849</v>
      </c>
      <c r="AP10" s="49">
        <v>242.327955477329</v>
      </c>
      <c r="AQ10" s="49">
        <v>240.82975746604501</v>
      </c>
      <c r="AR10" s="49">
        <v>247.80831099427101</v>
      </c>
      <c r="AS10" s="49">
        <v>249.492846873085</v>
      </c>
      <c r="AT10" s="49">
        <v>245.1147177026825</v>
      </c>
      <c r="AU10" s="49">
        <v>3.6245823132963033</v>
      </c>
      <c r="AV10" s="49">
        <v>203.89329588989</v>
      </c>
      <c r="AW10" s="49">
        <v>203.770877096112</v>
      </c>
      <c r="AX10" s="49">
        <v>203.956212468545</v>
      </c>
      <c r="AY10" s="49">
        <v>204.03407154267299</v>
      </c>
      <c r="AZ10" s="49">
        <v>203.915104194793</v>
      </c>
      <c r="BA10" s="49">
        <v>203.91391223840259</v>
      </c>
      <c r="BB10" s="49">
        <v>8.6154598703685845E-2</v>
      </c>
      <c r="BC10" s="49">
        <v>195.578965651891</v>
      </c>
      <c r="BD10" s="49">
        <v>195.75980428980299</v>
      </c>
      <c r="BE10" s="49">
        <v>195.67296411062901</v>
      </c>
      <c r="BF10" s="49">
        <v>196.40218014703899</v>
      </c>
      <c r="BG10" s="49">
        <v>196.13737313155701</v>
      </c>
      <c r="BH10" s="49">
        <v>196.266770787859</v>
      </c>
      <c r="BI10" s="49">
        <v>195.96967635312967</v>
      </c>
      <c r="BJ10" s="49">
        <v>0.31309906160436202</v>
      </c>
      <c r="BK10" s="49">
        <v>234.368519646176</v>
      </c>
      <c r="BL10" s="49">
        <v>233.45022558852901</v>
      </c>
      <c r="BM10" s="49">
        <v>233.50907337883299</v>
      </c>
      <c r="BN10" s="49">
        <v>228.81969521175299</v>
      </c>
      <c r="BO10" s="49">
        <v>227.90691415324699</v>
      </c>
      <c r="BP10" s="49">
        <v>231.61088559570763</v>
      </c>
      <c r="BQ10" s="49">
        <v>2.6870423231332232</v>
      </c>
      <c r="BR10" s="49">
        <v>165.99341613420901</v>
      </c>
      <c r="BS10" s="49">
        <v>164.56371110862</v>
      </c>
      <c r="BT10" s="49">
        <v>158.54960256691101</v>
      </c>
      <c r="BU10" s="49">
        <v>165.20063774661099</v>
      </c>
      <c r="BV10" s="49">
        <v>158.34358904338399</v>
      </c>
      <c r="BW10" s="49">
        <v>158.00887030330199</v>
      </c>
      <c r="BX10" s="49">
        <v>161.77663781717283</v>
      </c>
      <c r="BY10" s="49">
        <v>3.5040078208613048</v>
      </c>
      <c r="BZ10" s="49">
        <v>208.68272969556099</v>
      </c>
      <c r="CA10" s="49">
        <v>210.23109070945199</v>
      </c>
      <c r="CB10" s="49">
        <v>210.62976186236199</v>
      </c>
      <c r="CC10" s="49">
        <v>211.17062790345301</v>
      </c>
      <c r="CD10" s="49">
        <v>210.178552542707</v>
      </c>
      <c r="CE10" s="49">
        <v>0.92574964495696022</v>
      </c>
      <c r="CF10" s="49">
        <v>227.40322130558701</v>
      </c>
      <c r="CG10" s="49">
        <v>227.82229774354201</v>
      </c>
      <c r="CH10" s="49">
        <v>230.00316259561501</v>
      </c>
      <c r="CI10" s="49">
        <v>224.90407323485601</v>
      </c>
      <c r="CJ10" s="49">
        <v>227.53318871990001</v>
      </c>
      <c r="CK10" s="49">
        <v>1.8106279806152297</v>
      </c>
      <c r="CL10" s="49">
        <v>215.97865408463699</v>
      </c>
      <c r="CM10" s="49">
        <v>207.03853012703101</v>
      </c>
      <c r="CN10" s="49">
        <v>204.76639628678399</v>
      </c>
      <c r="CO10" s="49">
        <v>220.90077419942</v>
      </c>
      <c r="CP10" s="49">
        <v>210.64931845728401</v>
      </c>
      <c r="CQ10" s="49">
        <v>211.08429340276601</v>
      </c>
      <c r="CR10" s="49">
        <v>211.73632775965368</v>
      </c>
      <c r="CS10" s="49">
        <v>5.3888835664196515</v>
      </c>
      <c r="CU10" s="152"/>
      <c r="CV10" s="49"/>
      <c r="CW10" s="49"/>
      <c r="CX10" s="49"/>
      <c r="CY10" s="49"/>
      <c r="DA10" s="49"/>
      <c r="DB10" s="49"/>
      <c r="DC10" s="49"/>
      <c r="DD10" s="49"/>
      <c r="DE10" s="49"/>
      <c r="DF10" s="49"/>
      <c r="DG10" s="49"/>
      <c r="DH10" s="49"/>
      <c r="DI10" s="49"/>
      <c r="DJ10" s="49"/>
      <c r="DK10" s="49"/>
      <c r="DM10" s="49"/>
      <c r="DN10" s="49"/>
      <c r="DO10" s="49"/>
      <c r="DP10" s="49"/>
      <c r="DQ10" s="49"/>
      <c r="DR10" s="49"/>
      <c r="DS10" s="49"/>
      <c r="DT10" s="49"/>
      <c r="DU10" s="49"/>
      <c r="DV10" s="49"/>
      <c r="DW10" s="49"/>
      <c r="DX10" s="49"/>
      <c r="DY10" s="49"/>
      <c r="DZ10" s="49"/>
      <c r="EA10" s="49"/>
      <c r="EB10" s="49"/>
      <c r="EC10" s="49"/>
      <c r="ED10" s="49"/>
      <c r="EE10" s="49"/>
      <c r="EF10" s="49"/>
      <c r="EG10" s="49"/>
      <c r="EI10" s="49"/>
      <c r="EJ10" s="49"/>
      <c r="EK10" s="49"/>
      <c r="EL10" s="49"/>
      <c r="EM10" s="49"/>
      <c r="EN10" s="49"/>
      <c r="EO10" s="49"/>
      <c r="EP10" s="49"/>
      <c r="EQ10" s="49"/>
      <c r="ER10" s="49"/>
      <c r="ES10" s="49"/>
      <c r="ET10" s="49"/>
      <c r="EU10" s="49"/>
      <c r="EV10" s="49"/>
      <c r="EW10" s="49"/>
      <c r="EX10" s="49"/>
      <c r="EY10" s="49"/>
      <c r="EZ10" s="49"/>
      <c r="FA10" s="49"/>
      <c r="FB10" s="49"/>
      <c r="FC10" s="49"/>
      <c r="FD10" s="49"/>
      <c r="FE10" s="49"/>
      <c r="FF10" s="49"/>
      <c r="FG10" s="49"/>
      <c r="FH10" s="49"/>
      <c r="FI10" s="49"/>
      <c r="FJ10" s="49"/>
      <c r="FK10" s="49"/>
      <c r="FL10" s="49"/>
      <c r="FM10" s="49"/>
      <c r="FN10" s="49"/>
      <c r="FO10" s="49"/>
      <c r="FP10" s="49"/>
      <c r="FQ10" s="49"/>
      <c r="FR10" s="49"/>
      <c r="FS10" s="49"/>
      <c r="FT10" s="49"/>
      <c r="FU10" s="49"/>
      <c r="FV10" s="49"/>
      <c r="FW10" s="49"/>
      <c r="FX10" s="49"/>
      <c r="FY10" s="49"/>
      <c r="FZ10" s="49"/>
    </row>
    <row r="11" spans="1:267" s="20" customFormat="1" ht="13.5" customHeight="1" x14ac:dyDescent="0.2">
      <c r="A11" s="29" t="s">
        <v>100</v>
      </c>
      <c r="B11" s="26" t="s">
        <v>121</v>
      </c>
      <c r="C11" s="50">
        <v>52.972102711782902</v>
      </c>
      <c r="D11" s="50">
        <v>53.166447562983201</v>
      </c>
      <c r="E11" s="50">
        <v>53.012289397611198</v>
      </c>
      <c r="F11" s="50">
        <v>53.050279890792432</v>
      </c>
      <c r="G11" s="50">
        <v>8.3765300994830011E-2</v>
      </c>
      <c r="H11" s="50">
        <v>57.9339703829272</v>
      </c>
      <c r="I11" s="50">
        <v>58.294231781576997</v>
      </c>
      <c r="J11" s="50">
        <v>58.265522632283201</v>
      </c>
      <c r="K11" s="50">
        <v>57.628702802288103</v>
      </c>
      <c r="L11" s="50">
        <v>57.830907121185</v>
      </c>
      <c r="M11" s="50">
        <v>57.719006052112903</v>
      </c>
      <c r="N11" s="50">
        <v>57.945390128728896</v>
      </c>
      <c r="O11" s="50">
        <v>0.25460842519370347</v>
      </c>
      <c r="P11" s="50">
        <v>56.290038485725198</v>
      </c>
      <c r="Q11" s="50">
        <v>56.530816218224999</v>
      </c>
      <c r="R11" s="50">
        <v>56.683723065787497</v>
      </c>
      <c r="S11" s="50">
        <v>56.5015259232459</v>
      </c>
      <c r="T11" s="50">
        <v>0.16205005025131225</v>
      </c>
      <c r="U11" s="43">
        <v>149.28758271932301</v>
      </c>
      <c r="V11" s="43">
        <v>148.21389291038099</v>
      </c>
      <c r="W11" s="43">
        <v>147.05797395139601</v>
      </c>
      <c r="X11" s="43">
        <v>145.877489431551</v>
      </c>
      <c r="Y11" s="43">
        <v>142.11311457604299</v>
      </c>
      <c r="Z11" s="43">
        <v>136.52715609560099</v>
      </c>
      <c r="AA11" s="43">
        <v>144.84620161404916</v>
      </c>
      <c r="AB11" s="43">
        <v>4.3531403476835582</v>
      </c>
      <c r="AC11" s="43">
        <v>164.82182947697001</v>
      </c>
      <c r="AD11" s="43">
        <v>172.67504259782501</v>
      </c>
      <c r="AE11" s="43">
        <v>171.871633154482</v>
      </c>
      <c r="AF11" s="50">
        <v>57.483227798311603</v>
      </c>
      <c r="AG11" s="50">
        <v>57.277933295662201</v>
      </c>
      <c r="AH11" s="50">
        <v>57.1253988535302</v>
      </c>
      <c r="AI11" s="50">
        <v>113.54251086279686</v>
      </c>
      <c r="AJ11" s="50">
        <v>56.302379713212616</v>
      </c>
      <c r="AK11" s="43">
        <v>175.38570522773</v>
      </c>
      <c r="AL11" s="43">
        <v>193.63835484321299</v>
      </c>
      <c r="AM11" s="43">
        <v>175.10351901230899</v>
      </c>
      <c r="AN11" s="43">
        <v>181.3758596944173</v>
      </c>
      <c r="AO11" s="43">
        <v>8.671658731012629</v>
      </c>
      <c r="AP11" s="43">
        <v>166.30417847115501</v>
      </c>
      <c r="AQ11" s="43">
        <v>159.866797853349</v>
      </c>
      <c r="AR11" s="43">
        <v>192.95036510396901</v>
      </c>
      <c r="AS11" s="43">
        <v>203.16624826049701</v>
      </c>
      <c r="AT11" s="43">
        <v>180.5718974222425</v>
      </c>
      <c r="AU11" s="43">
        <v>18.000000723435367</v>
      </c>
      <c r="AV11" s="50">
        <v>51.088261947936097</v>
      </c>
      <c r="AW11" s="50">
        <v>50.885508582585402</v>
      </c>
      <c r="AX11" s="50">
        <v>51.115858105183399</v>
      </c>
      <c r="AY11" s="50">
        <v>51.435498971662902</v>
      </c>
      <c r="AZ11" s="50">
        <v>51.477707812438297</v>
      </c>
      <c r="BA11" s="50">
        <v>51.200567083961218</v>
      </c>
      <c r="BB11" s="50">
        <v>0.22407583055397104</v>
      </c>
      <c r="BC11" s="50">
        <v>55.469001298454401</v>
      </c>
      <c r="BD11" s="50">
        <v>55.806881367896203</v>
      </c>
      <c r="BE11" s="50">
        <v>55.769215929982202</v>
      </c>
      <c r="BF11" s="50">
        <v>55.843176936320802</v>
      </c>
      <c r="BG11" s="50">
        <v>55.7374700844016</v>
      </c>
      <c r="BH11" s="50">
        <v>56.1489990493655</v>
      </c>
      <c r="BI11" s="50">
        <v>55.795790777736784</v>
      </c>
      <c r="BJ11" s="50">
        <v>0.19917472310189754</v>
      </c>
      <c r="BK11" s="43">
        <v>175.95110761067099</v>
      </c>
      <c r="BL11" s="43">
        <v>173.06057568616001</v>
      </c>
      <c r="BM11" s="43">
        <v>172.285273939376</v>
      </c>
      <c r="BN11" s="43">
        <v>150.343502951239</v>
      </c>
      <c r="BO11" s="43">
        <v>148.92006626455199</v>
      </c>
      <c r="BP11" s="43">
        <v>164.1121052903996</v>
      </c>
      <c r="BQ11" s="43">
        <v>11.894622686446326</v>
      </c>
      <c r="BR11" s="50">
        <v>89.592841385126903</v>
      </c>
      <c r="BS11" s="50">
        <v>83.884527726763494</v>
      </c>
      <c r="BT11" s="50">
        <v>53.324871117855203</v>
      </c>
      <c r="BU11" s="50">
        <v>85.0350063909531</v>
      </c>
      <c r="BV11" s="50">
        <v>53.190619034662603</v>
      </c>
      <c r="BW11" s="50">
        <v>53.310882993993403</v>
      </c>
      <c r="BX11" s="50">
        <v>69.723124774892455</v>
      </c>
      <c r="BY11" s="50">
        <v>16.539814789805909</v>
      </c>
      <c r="BZ11" s="43">
        <v>127.723933752628</v>
      </c>
      <c r="CA11" s="43">
        <v>139.98265498237501</v>
      </c>
      <c r="CB11" s="43">
        <v>138.909973115784</v>
      </c>
      <c r="CC11" s="43">
        <v>141.583620044687</v>
      </c>
      <c r="CD11" s="43">
        <v>137.05004547386852</v>
      </c>
      <c r="CE11" s="43">
        <v>5.4678420695182774</v>
      </c>
      <c r="CF11" s="43">
        <v>180.79909435525599</v>
      </c>
      <c r="CG11" s="43">
        <v>186.18416045759099</v>
      </c>
      <c r="CH11" s="43">
        <v>195.31621824454299</v>
      </c>
      <c r="CI11" s="43">
        <v>156.872982011376</v>
      </c>
      <c r="CJ11" s="43">
        <v>179.79311376719153</v>
      </c>
      <c r="CK11" s="43">
        <v>14.214048394644127</v>
      </c>
      <c r="CL11" s="43">
        <v>205.891843257837</v>
      </c>
      <c r="CM11" s="43">
        <v>185.539586121855</v>
      </c>
      <c r="CN11" s="43">
        <v>183.432207295626</v>
      </c>
      <c r="CO11" s="43">
        <v>222.391849114678</v>
      </c>
      <c r="CP11" s="43">
        <v>198.89754131657901</v>
      </c>
      <c r="CQ11" s="43">
        <v>209.542804397992</v>
      </c>
      <c r="CR11" s="43">
        <v>200.94930525076117</v>
      </c>
      <c r="CS11" s="43">
        <v>13.580485365307773</v>
      </c>
      <c r="CU11" s="50"/>
      <c r="CV11" s="50"/>
      <c r="CW11" s="50"/>
      <c r="CX11" s="50"/>
      <c r="CY11" s="50"/>
      <c r="DA11" s="43"/>
      <c r="DB11" s="43"/>
      <c r="DC11" s="43"/>
      <c r="DD11" s="43"/>
      <c r="DE11" s="43"/>
      <c r="DF11" s="43"/>
      <c r="DG11" s="43"/>
      <c r="DH11" s="43"/>
      <c r="DI11" s="43"/>
      <c r="DJ11" s="43"/>
      <c r="DK11" s="43"/>
      <c r="DM11" s="50"/>
      <c r="DN11" s="50"/>
      <c r="DO11" s="50"/>
      <c r="DP11" s="50"/>
      <c r="DQ11" s="50"/>
      <c r="DR11" s="50"/>
      <c r="DS11" s="50"/>
      <c r="DT11" s="50"/>
      <c r="DU11" s="50"/>
      <c r="DV11" s="50"/>
      <c r="DW11" s="50"/>
      <c r="DX11" s="50"/>
      <c r="DY11" s="50"/>
      <c r="DZ11" s="43"/>
      <c r="EA11" s="43"/>
      <c r="EB11" s="43"/>
      <c r="EC11" s="50"/>
      <c r="ED11" s="43"/>
      <c r="EE11" s="43"/>
      <c r="EF11" s="43"/>
      <c r="EG11" s="50"/>
      <c r="EI11" s="43"/>
      <c r="EJ11" s="43"/>
      <c r="EK11" s="43"/>
      <c r="EL11" s="43"/>
      <c r="EM11" s="43"/>
      <c r="EN11" s="43"/>
      <c r="EO11" s="43"/>
      <c r="EP11" s="43"/>
      <c r="EQ11" s="43"/>
      <c r="ER11" s="43"/>
      <c r="ES11" s="43"/>
      <c r="ET11" s="43"/>
      <c r="EU11" s="43"/>
      <c r="EV11" s="43"/>
      <c r="EW11" s="43"/>
      <c r="EX11" s="43"/>
      <c r="EY11" s="43"/>
      <c r="EZ11" s="43"/>
      <c r="FA11" s="43"/>
      <c r="FB11" s="43"/>
      <c r="FC11" s="43"/>
      <c r="FD11" s="43"/>
      <c r="FE11" s="43"/>
      <c r="FF11" s="43"/>
      <c r="FG11" s="43"/>
      <c r="FH11" s="43"/>
      <c r="FI11" s="43"/>
      <c r="FJ11" s="43"/>
      <c r="FK11" s="43"/>
      <c r="FL11" s="43"/>
      <c r="FM11" s="43"/>
      <c r="FN11" s="43"/>
      <c r="FO11" s="43"/>
      <c r="FP11" s="43"/>
      <c r="FQ11" s="43"/>
      <c r="FR11" s="43"/>
      <c r="FS11" s="43"/>
      <c r="FT11" s="43"/>
      <c r="FU11" s="43"/>
      <c r="FV11" s="43"/>
      <c r="FW11" s="43"/>
      <c r="FX11" s="43"/>
      <c r="FY11" s="43"/>
      <c r="FZ11" s="43"/>
    </row>
    <row r="12" spans="1:267" s="20" customFormat="1" ht="13.5" customHeight="1" x14ac:dyDescent="0.2">
      <c r="A12" s="29" t="s">
        <v>108</v>
      </c>
      <c r="B12" s="26" t="s">
        <v>123</v>
      </c>
      <c r="C12" s="20">
        <v>-3.6705879676787997E-2</v>
      </c>
      <c r="D12" s="20">
        <v>-4.4612315938598199E-2</v>
      </c>
      <c r="E12" s="20">
        <v>-5.4115143576087502E-2</v>
      </c>
      <c r="F12" s="20">
        <v>-4.5144446397157902E-2</v>
      </c>
      <c r="G12" s="20">
        <v>7.1172555336804812E-3</v>
      </c>
      <c r="H12" s="20">
        <v>8.7196801896535295E-2</v>
      </c>
      <c r="I12" s="20">
        <v>8.8620154504401194E-2</v>
      </c>
      <c r="J12" s="20">
        <v>8.2314957870686295E-2</v>
      </c>
      <c r="K12" s="20">
        <v>7.9057414082681896E-2</v>
      </c>
      <c r="L12" s="20">
        <v>7.8966423295924001E-2</v>
      </c>
      <c r="M12" s="20">
        <v>6.2898241959552598E-2</v>
      </c>
      <c r="N12" s="20">
        <v>7.9842332268296887E-2</v>
      </c>
      <c r="O12" s="20">
        <v>8.4235559946279469E-3</v>
      </c>
      <c r="P12" s="20">
        <v>0.476006683124373</v>
      </c>
      <c r="Q12" s="20">
        <v>0.49063687279898299</v>
      </c>
      <c r="R12" s="20">
        <v>0.50151185558071398</v>
      </c>
      <c r="S12" s="20">
        <v>0.48938513716802329</v>
      </c>
      <c r="T12" s="20">
        <v>1.044999480300618E-2</v>
      </c>
      <c r="U12" s="20">
        <v>5.26627714334436</v>
      </c>
      <c r="V12" s="20">
        <v>5.2140801472218898</v>
      </c>
      <c r="W12" s="20">
        <v>5.3907761781177603</v>
      </c>
      <c r="X12" s="20">
        <v>5.1342461989948296</v>
      </c>
      <c r="Y12" s="20">
        <v>5.1465415855109402</v>
      </c>
      <c r="Z12" s="20">
        <v>4.6417085072209101</v>
      </c>
      <c r="AA12" s="20">
        <v>5.1322716267351156</v>
      </c>
      <c r="AB12" s="20">
        <v>0.23534882638262331</v>
      </c>
      <c r="AC12" s="20">
        <v>4.9653785012307301</v>
      </c>
      <c r="AD12" s="20">
        <v>5.3395430442313296</v>
      </c>
      <c r="AE12" s="20">
        <v>5.0589507578299404</v>
      </c>
      <c r="AF12" s="20">
        <v>0.49431284471717202</v>
      </c>
      <c r="AG12" s="20">
        <v>0.489030631170285</v>
      </c>
      <c r="AH12" s="20">
        <v>0.48577964560491599</v>
      </c>
      <c r="AI12" s="20">
        <v>2.8054992374640619</v>
      </c>
      <c r="AJ12" s="20">
        <v>2.3185199493830204</v>
      </c>
      <c r="AK12" s="20">
        <v>4.5719071235381303</v>
      </c>
      <c r="AL12" s="20">
        <v>4.6368990877059799</v>
      </c>
      <c r="AM12" s="20">
        <v>4.5384262480889701</v>
      </c>
      <c r="AN12" s="20">
        <v>4.5824108197776932</v>
      </c>
      <c r="AO12" s="20">
        <v>4.0881705456753251E-2</v>
      </c>
      <c r="AP12" s="20">
        <v>4.9773906142244702</v>
      </c>
      <c r="AQ12" s="20">
        <v>4.8767463365148398</v>
      </c>
      <c r="AR12" s="20">
        <v>4.5975657249144497</v>
      </c>
      <c r="AS12" s="20">
        <v>4.6424832718885103</v>
      </c>
      <c r="AT12" s="20">
        <v>4.7735464868855679</v>
      </c>
      <c r="AU12" s="20">
        <v>0.15838989245163596</v>
      </c>
      <c r="AV12" s="20">
        <v>0.44395807059924702</v>
      </c>
      <c r="AW12" s="20">
        <v>0.43259944516121901</v>
      </c>
      <c r="AX12" s="20">
        <v>0.44019094442852402</v>
      </c>
      <c r="AY12" s="20">
        <v>0.45473700381015603</v>
      </c>
      <c r="AZ12" s="20">
        <v>0.45269802083525901</v>
      </c>
      <c r="BA12" s="20">
        <v>0.444836696966881</v>
      </c>
      <c r="BB12" s="20">
        <v>8.1476600475382834E-3</v>
      </c>
      <c r="BC12" s="20">
        <v>-2.4254492124669701E-2</v>
      </c>
      <c r="BD12" s="20">
        <v>-2.3595077103280199E-2</v>
      </c>
      <c r="BE12" s="20">
        <v>-4.7444695505098403E-2</v>
      </c>
      <c r="BF12" s="20">
        <v>-7.0942297613454499E-3</v>
      </c>
      <c r="BG12" s="20">
        <v>-4.0848774364525303E-2</v>
      </c>
      <c r="BH12" s="20">
        <v>-3.5989994622112199E-2</v>
      </c>
      <c r="BI12" s="20">
        <v>-2.9871210580171878E-2</v>
      </c>
      <c r="BJ12" s="20">
        <v>1.3269652281599776E-2</v>
      </c>
      <c r="BK12" s="20">
        <v>5.0955925315072204</v>
      </c>
      <c r="BL12" s="20">
        <v>5.0398357533052804</v>
      </c>
      <c r="BM12" s="20">
        <v>4.9606924014641196</v>
      </c>
      <c r="BN12" s="20">
        <v>4.9359428676511099</v>
      </c>
      <c r="BO12" s="20">
        <v>4.8762803331117803</v>
      </c>
      <c r="BP12" s="20">
        <v>4.9816687774079025</v>
      </c>
      <c r="BQ12" s="20">
        <v>7.7459163686559501E-2</v>
      </c>
      <c r="BR12" s="20">
        <v>6.7954560267992701</v>
      </c>
      <c r="BS12" s="20">
        <v>5.9665432401189404</v>
      </c>
      <c r="BT12" s="20">
        <v>-0.46798668404146898</v>
      </c>
      <c r="BU12" s="20">
        <v>5.8083374793650497</v>
      </c>
      <c r="BV12" s="20">
        <v>-0.480789740238387</v>
      </c>
      <c r="BW12" s="20">
        <v>-0.50398777137434303</v>
      </c>
      <c r="BX12" s="20">
        <v>2.8529287584381766</v>
      </c>
      <c r="BY12" s="20">
        <v>3.3512088391772958</v>
      </c>
      <c r="BZ12" s="20">
        <v>4.5435385705785398</v>
      </c>
      <c r="CA12" s="20">
        <v>5.13268386152067</v>
      </c>
      <c r="CB12" s="20">
        <v>4.4124012142123199</v>
      </c>
      <c r="CC12" s="20">
        <v>4.2405200720928304</v>
      </c>
      <c r="CD12" s="20">
        <v>4.58228592960109</v>
      </c>
      <c r="CE12" s="20">
        <v>0.33544893768413264</v>
      </c>
      <c r="CF12" s="20">
        <v>5.2918567909516803</v>
      </c>
      <c r="CG12" s="20">
        <v>5.3576975436595404</v>
      </c>
      <c r="CH12" s="20">
        <v>5.2602105700007096</v>
      </c>
      <c r="CI12" s="20">
        <v>4.5810479531720496</v>
      </c>
      <c r="CJ12" s="20">
        <v>5.1227032144459947</v>
      </c>
      <c r="CK12" s="20">
        <v>0.31469586989051257</v>
      </c>
      <c r="CL12" s="20">
        <v>3.6994968358964901</v>
      </c>
      <c r="CM12" s="20">
        <v>3.4519499709295798</v>
      </c>
      <c r="CN12" s="20">
        <v>3.4654349461220502</v>
      </c>
      <c r="CO12" s="20">
        <v>3.7828702125376799</v>
      </c>
      <c r="CP12" s="20">
        <v>3.7436785477235301</v>
      </c>
      <c r="CQ12" s="20">
        <v>3.99357780531692</v>
      </c>
      <c r="CR12" s="20">
        <v>3.6895013864210422</v>
      </c>
      <c r="CS12" s="20">
        <v>0.18746187377091353</v>
      </c>
      <c r="DI12" s="50"/>
      <c r="DJ12" s="50"/>
      <c r="DZ12" s="50"/>
      <c r="EB12" s="50"/>
      <c r="ED12" s="50"/>
      <c r="EJ12" s="50"/>
    </row>
    <row r="13" spans="1:267" s="35" customFormat="1" ht="13.5" customHeight="1" thickBot="1" x14ac:dyDescent="0.25">
      <c r="A13" s="30"/>
      <c r="B13" s="34" t="s">
        <v>124</v>
      </c>
      <c r="C13" s="35">
        <v>3.5043183652160099</v>
      </c>
      <c r="D13" s="35">
        <v>3.51675850004735</v>
      </c>
      <c r="E13" s="35">
        <v>3.5232233273244198</v>
      </c>
      <c r="F13" s="35">
        <v>3.5147667308625934</v>
      </c>
      <c r="G13" s="35">
        <v>7.8453704583919294E-3</v>
      </c>
      <c r="H13" s="35">
        <v>3.52094696328574</v>
      </c>
      <c r="I13" s="35">
        <v>3.54095000630767</v>
      </c>
      <c r="J13" s="35">
        <v>3.5683284925103602</v>
      </c>
      <c r="K13" s="35">
        <v>3.53888711520568</v>
      </c>
      <c r="L13" s="35">
        <v>3.5462912589950402</v>
      </c>
      <c r="M13" s="35">
        <v>3.5572628660148302</v>
      </c>
      <c r="N13" s="35">
        <v>3.5454444503865532</v>
      </c>
      <c r="O13" s="35">
        <v>1.4873897512159348E-2</v>
      </c>
      <c r="P13" s="35">
        <v>2.9751527145487802</v>
      </c>
      <c r="Q13" s="35">
        <v>3.0133252223985898</v>
      </c>
      <c r="R13" s="35">
        <v>3.0407566338623102</v>
      </c>
      <c r="S13" s="35">
        <v>3.0097448569365604</v>
      </c>
      <c r="T13" s="35">
        <v>2.6902079472973978E-2</v>
      </c>
      <c r="U13" s="52">
        <v>40.537586949251001</v>
      </c>
      <c r="V13" s="52">
        <v>39.841275831641397</v>
      </c>
      <c r="W13" s="52">
        <v>43.292747908208803</v>
      </c>
      <c r="X13" s="52">
        <v>38.590462384185599</v>
      </c>
      <c r="Y13" s="52">
        <v>39.444422453295701</v>
      </c>
      <c r="Z13" s="52">
        <v>31.873997658557499</v>
      </c>
      <c r="AA13" s="52">
        <v>38.930082197523333</v>
      </c>
      <c r="AB13" s="52">
        <v>3.4788746745230537</v>
      </c>
      <c r="AC13" s="52">
        <v>34.369519418808999</v>
      </c>
      <c r="AD13" s="52">
        <v>38.7126318629414</v>
      </c>
      <c r="AE13" s="52">
        <v>34.824787631000497</v>
      </c>
      <c r="AF13" s="35">
        <v>3.0218637680801499</v>
      </c>
      <c r="AG13" s="35">
        <v>3.0113314918167302</v>
      </c>
      <c r="AH13" s="35">
        <v>3.0109952759231402</v>
      </c>
      <c r="AI13" s="35">
        <v>19.491854908095153</v>
      </c>
      <c r="AJ13" s="35">
        <v>16.534655466466361</v>
      </c>
      <c r="AK13" s="52">
        <v>28.968578221655001</v>
      </c>
      <c r="AL13" s="52">
        <v>28.634542225630799</v>
      </c>
      <c r="AM13" s="52">
        <v>28.127068589669101</v>
      </c>
      <c r="AN13" s="52">
        <v>28.576729678984965</v>
      </c>
      <c r="AO13" s="52">
        <v>0.34596852756044999</v>
      </c>
      <c r="AP13" s="52">
        <v>34.727507016039098</v>
      </c>
      <c r="AQ13" s="52">
        <v>33.818230699227897</v>
      </c>
      <c r="AR13" s="52">
        <v>28.492887014129401</v>
      </c>
      <c r="AS13" s="52">
        <v>28.475322393855102</v>
      </c>
      <c r="AT13" s="52">
        <v>31.378486780812871</v>
      </c>
      <c r="AU13" s="52">
        <v>2.912187167516084</v>
      </c>
      <c r="AV13" s="35">
        <v>2.8784439314651999</v>
      </c>
      <c r="AW13" s="35">
        <v>2.8581113382211099</v>
      </c>
      <c r="AX13" s="35">
        <v>2.87666799009784</v>
      </c>
      <c r="AY13" s="35">
        <v>2.8880306976957502</v>
      </c>
      <c r="AZ13" s="35">
        <v>2.8933954356429599</v>
      </c>
      <c r="BA13" s="35">
        <v>2.8789298786245721</v>
      </c>
      <c r="BB13" s="35">
        <v>1.2090005430091418E-2</v>
      </c>
      <c r="BC13" s="35">
        <v>3.7363677885020801</v>
      </c>
      <c r="BD13" s="35">
        <v>3.76617939829698</v>
      </c>
      <c r="BE13" s="35">
        <v>3.7808316554100601</v>
      </c>
      <c r="BF13" s="35">
        <v>3.7295670743571301</v>
      </c>
      <c r="BG13" s="35">
        <v>3.7407455210551301</v>
      </c>
      <c r="BH13" s="35">
        <v>3.7576621129114698</v>
      </c>
      <c r="BI13" s="35">
        <v>3.7518922584221408</v>
      </c>
      <c r="BJ13" s="35">
        <v>1.7974866937014358E-2</v>
      </c>
      <c r="BK13" s="52">
        <v>35.946517921855502</v>
      </c>
      <c r="BL13" s="52">
        <v>35.512915325293903</v>
      </c>
      <c r="BM13" s="52">
        <v>34.008553799003799</v>
      </c>
      <c r="BN13" s="52">
        <v>36.704103878396801</v>
      </c>
      <c r="BO13" s="52">
        <v>35.282389910042298</v>
      </c>
      <c r="BP13" s="52">
        <v>35.490896166918461</v>
      </c>
      <c r="BQ13" s="52">
        <v>0.88552388256549441</v>
      </c>
      <c r="BR13" s="52">
        <v>86.831121461544797</v>
      </c>
      <c r="BS13" s="52">
        <v>71.831181306087302</v>
      </c>
      <c r="BT13" s="35">
        <v>3.5152529501790299</v>
      </c>
      <c r="BU13" s="52">
        <v>66.986243976987197</v>
      </c>
      <c r="BV13" s="35">
        <v>3.5192166694201501</v>
      </c>
      <c r="BW13" s="35">
        <v>3.5393807561095798</v>
      </c>
      <c r="BX13" s="35">
        <v>39.370399520054676</v>
      </c>
      <c r="BY13" s="35">
        <v>36.340102044060643</v>
      </c>
      <c r="BZ13" s="52">
        <v>39.528332505890702</v>
      </c>
      <c r="CA13" s="52">
        <v>45.714414445446998</v>
      </c>
      <c r="CB13" s="52">
        <v>34.099861042977402</v>
      </c>
      <c r="CC13" s="52">
        <v>30.126202223926501</v>
      </c>
      <c r="CD13" s="52">
        <v>37.3672025545604</v>
      </c>
      <c r="CE13" s="52">
        <v>5.8620396484382749</v>
      </c>
      <c r="CF13" s="52">
        <v>39.3976528186057</v>
      </c>
      <c r="CG13" s="52">
        <v>39.638919346367203</v>
      </c>
      <c r="CH13" s="52">
        <v>37.4979838692417</v>
      </c>
      <c r="CI13" s="52">
        <v>33.3602579088829</v>
      </c>
      <c r="CJ13" s="52">
        <v>37.473703485774379</v>
      </c>
      <c r="CK13" s="52">
        <v>2.5154902508921695</v>
      </c>
      <c r="CL13" s="52">
        <v>21.092572183377399</v>
      </c>
      <c r="CM13" s="52">
        <v>19.257305752593599</v>
      </c>
      <c r="CN13" s="52">
        <v>19.637362638276901</v>
      </c>
      <c r="CO13" s="52">
        <v>20.987895943226899</v>
      </c>
      <c r="CP13" s="52">
        <v>21.997066576740501</v>
      </c>
      <c r="CQ13" s="52">
        <v>24.249938350453601</v>
      </c>
      <c r="CR13" s="52">
        <v>21.203690240778151</v>
      </c>
      <c r="CS13" s="52">
        <v>1.6436637273636197</v>
      </c>
      <c r="DA13" s="52"/>
      <c r="DB13" s="52"/>
      <c r="DC13" s="52"/>
      <c r="DF13" s="52"/>
      <c r="DG13" s="52"/>
      <c r="DH13" s="52"/>
      <c r="DI13" s="44"/>
      <c r="DJ13" s="44"/>
      <c r="DK13" s="52"/>
      <c r="DM13" s="52"/>
      <c r="DN13" s="52"/>
      <c r="DO13" s="52"/>
      <c r="DP13" s="52"/>
      <c r="DQ13" s="52"/>
      <c r="DR13" s="52"/>
      <c r="DS13" s="52"/>
      <c r="DT13" s="52"/>
      <c r="DU13" s="52"/>
      <c r="DV13" s="52"/>
      <c r="DW13" s="52"/>
      <c r="DX13" s="52"/>
      <c r="DY13" s="52"/>
      <c r="DZ13" s="44"/>
      <c r="EA13" s="52"/>
      <c r="EB13" s="44"/>
      <c r="EC13" s="52"/>
      <c r="ED13" s="44"/>
      <c r="EE13" s="44"/>
      <c r="EF13" s="52"/>
      <c r="EG13" s="52"/>
      <c r="EI13" s="52"/>
      <c r="EJ13" s="44"/>
      <c r="EK13" s="52"/>
      <c r="EM13" s="52"/>
      <c r="EN13" s="52"/>
      <c r="EO13" s="52"/>
      <c r="EP13" s="52"/>
      <c r="EQ13" s="44"/>
      <c r="ET13" s="52"/>
      <c r="EU13" s="52"/>
      <c r="EV13" s="52"/>
      <c r="EW13" s="52"/>
      <c r="EX13" s="52"/>
      <c r="EZ13" s="52"/>
      <c r="FA13" s="52"/>
      <c r="FB13" s="52"/>
      <c r="FC13" s="52"/>
      <c r="FE13" s="52"/>
      <c r="FG13" s="52"/>
      <c r="FH13" s="52"/>
      <c r="FI13" s="52"/>
      <c r="FJ13" s="52"/>
      <c r="FL13" s="52"/>
      <c r="FM13" s="52"/>
      <c r="FN13" s="52"/>
      <c r="FO13" s="52"/>
      <c r="FP13" s="52"/>
      <c r="FQ13" s="52"/>
      <c r="FR13" s="52"/>
      <c r="FS13" s="52"/>
      <c r="FU13" s="52"/>
      <c r="FV13" s="52"/>
      <c r="FW13" s="52"/>
      <c r="FX13" s="52"/>
      <c r="FY13" s="52"/>
      <c r="FZ13" s="52"/>
    </row>
    <row r="14" spans="1:267" s="42" customFormat="1" ht="13.5" customHeight="1" x14ac:dyDescent="0.2">
      <c r="A14" s="28" t="s">
        <v>2</v>
      </c>
      <c r="B14" s="25" t="s">
        <v>122</v>
      </c>
      <c r="C14" s="42">
        <v>151.57224750127901</v>
      </c>
      <c r="D14" s="42">
        <v>151.29682984279299</v>
      </c>
      <c r="E14" s="42">
        <v>151.31840417619799</v>
      </c>
      <c r="F14" s="42">
        <v>151.39582717342333</v>
      </c>
      <c r="G14" s="42">
        <v>0.12505855168945701</v>
      </c>
      <c r="H14" s="42">
        <v>182.57849638528899</v>
      </c>
      <c r="I14" s="42">
        <v>182.240458421889</v>
      </c>
      <c r="J14" s="42">
        <v>182.057150430175</v>
      </c>
      <c r="K14" s="42">
        <v>182.232538859345</v>
      </c>
      <c r="L14" s="42">
        <v>182.129990591628</v>
      </c>
      <c r="M14" s="42">
        <v>181.948277309742</v>
      </c>
      <c r="N14" s="42">
        <v>182.19781866634466</v>
      </c>
      <c r="O14" s="42">
        <v>0.19773646405315454</v>
      </c>
      <c r="P14" s="42">
        <v>203.47336329245701</v>
      </c>
      <c r="Q14" s="42">
        <v>203.49671398756001</v>
      </c>
      <c r="R14" s="42">
        <v>203.493660778417</v>
      </c>
      <c r="S14" s="42">
        <v>203.48791268614468</v>
      </c>
      <c r="T14" s="42">
        <v>1.0363209413649387E-2</v>
      </c>
      <c r="U14" s="42">
        <v>200.80101779090799</v>
      </c>
      <c r="V14" s="42">
        <v>200.55788294651299</v>
      </c>
      <c r="W14" s="42">
        <v>199.74097133708199</v>
      </c>
      <c r="X14" s="42">
        <v>200.35409529279301</v>
      </c>
      <c r="Y14" s="42">
        <v>199.72411367801101</v>
      </c>
      <c r="Z14" s="42">
        <v>199.42463389305701</v>
      </c>
      <c r="AA14" s="42">
        <v>200.10045248972733</v>
      </c>
      <c r="AB14" s="42">
        <v>0.49865776699008452</v>
      </c>
      <c r="AC14" s="42">
        <v>219.41729873975601</v>
      </c>
      <c r="AD14" s="42">
        <v>217.58763044724901</v>
      </c>
      <c r="AE14" s="42">
        <v>219.14400645749399</v>
      </c>
      <c r="AF14" s="42">
        <v>206.684680068581</v>
      </c>
      <c r="AG14" s="42">
        <v>206.602135326916</v>
      </c>
      <c r="AH14" s="42">
        <v>206.49971963212599</v>
      </c>
      <c r="AI14" s="42">
        <v>212.655911778687</v>
      </c>
      <c r="AJ14" s="42">
        <v>6.0873652542717878</v>
      </c>
      <c r="AK14" s="42">
        <v>224.85199175607599</v>
      </c>
      <c r="AL14" s="42">
        <v>224.55696794475</v>
      </c>
      <c r="AM14" s="42">
        <v>225.391482668332</v>
      </c>
      <c r="AN14" s="42">
        <v>224.93348078971931</v>
      </c>
      <c r="AO14" s="42">
        <v>0.34552766693072123</v>
      </c>
      <c r="AP14" s="42">
        <v>216.102092894121</v>
      </c>
      <c r="AQ14" s="42">
        <v>215.98694231677899</v>
      </c>
      <c r="AR14" s="42">
        <v>209.57807313631</v>
      </c>
      <c r="AS14" s="42">
        <v>208.21356023742101</v>
      </c>
      <c r="AT14" s="42">
        <v>212.47016714615773</v>
      </c>
      <c r="AU14" s="42">
        <v>3.6069898245184695</v>
      </c>
      <c r="AV14" s="42">
        <v>197.31623697303999</v>
      </c>
      <c r="AW14" s="42">
        <v>197.23025142752701</v>
      </c>
      <c r="AX14" s="42">
        <v>197.369010097151</v>
      </c>
      <c r="AY14" s="42">
        <v>197.385449467207</v>
      </c>
      <c r="AZ14" s="42">
        <v>197.24728483886099</v>
      </c>
      <c r="BA14" s="42">
        <v>197.30964656075719</v>
      </c>
      <c r="BB14" s="42">
        <v>6.2459771296366727E-2</v>
      </c>
      <c r="BC14" s="42">
        <v>182.586340647204</v>
      </c>
      <c r="BD14" s="42">
        <v>182.53579824736801</v>
      </c>
      <c r="BE14" s="42">
        <v>182.294895903606</v>
      </c>
      <c r="BF14" s="42">
        <v>183.38538104732601</v>
      </c>
      <c r="BG14" s="42">
        <v>182.93006842713399</v>
      </c>
      <c r="BH14" s="42">
        <v>182.81668097979599</v>
      </c>
      <c r="BI14" s="42">
        <v>182.75819420873901</v>
      </c>
      <c r="BJ14" s="42">
        <v>0.3464014312951148</v>
      </c>
      <c r="BK14" s="42">
        <v>199.04903648403399</v>
      </c>
      <c r="BL14" s="42">
        <v>198.43448456195401</v>
      </c>
      <c r="BM14" s="42">
        <v>199.075596635376</v>
      </c>
      <c r="BN14" s="42">
        <v>198.55204983388299</v>
      </c>
      <c r="BO14" s="42">
        <v>197.77273223954001</v>
      </c>
      <c r="BP14" s="42">
        <v>198.57677995095739</v>
      </c>
      <c r="BQ14" s="42">
        <v>0.47732517141788761</v>
      </c>
      <c r="BR14" s="42">
        <v>145.21350356541899</v>
      </c>
      <c r="BS14" s="42">
        <v>143.88878563798801</v>
      </c>
      <c r="BT14" s="42">
        <v>141.17957923631499</v>
      </c>
      <c r="BU14" s="42">
        <v>144.57979219192799</v>
      </c>
      <c r="BV14" s="42">
        <v>140.991992150897</v>
      </c>
      <c r="BW14" s="42">
        <v>140.25773919940499</v>
      </c>
      <c r="BX14" s="42">
        <v>142.685231996992</v>
      </c>
      <c r="BY14" s="42">
        <v>1.9346330193425059</v>
      </c>
      <c r="BZ14" s="42">
        <v>175.912440819902</v>
      </c>
      <c r="CA14" s="42">
        <v>174.38787108770001</v>
      </c>
      <c r="CB14" s="42">
        <v>172.85752449812401</v>
      </c>
      <c r="CC14" s="42">
        <v>172.31916715832901</v>
      </c>
      <c r="CD14" s="42">
        <v>173.86925089101376</v>
      </c>
      <c r="CE14" s="42">
        <v>1.4026708332966811</v>
      </c>
      <c r="CF14" s="42">
        <v>184.43651648877301</v>
      </c>
      <c r="CG14" s="42">
        <v>182.81164926322799</v>
      </c>
      <c r="CH14" s="42">
        <v>181.914484353185</v>
      </c>
      <c r="CI14" s="42">
        <v>186.30480747531499</v>
      </c>
      <c r="CJ14" s="42">
        <v>183.86686439512525</v>
      </c>
      <c r="CK14" s="42">
        <v>1.6728222240269472</v>
      </c>
      <c r="CL14" s="42">
        <v>151.845249131277</v>
      </c>
      <c r="CM14" s="42">
        <v>146.51467490128999</v>
      </c>
      <c r="CN14" s="42">
        <v>143.85900670034499</v>
      </c>
      <c r="CO14" s="42">
        <v>152.76386062880701</v>
      </c>
      <c r="CP14" s="42">
        <v>147.310181317353</v>
      </c>
      <c r="CQ14" s="42">
        <v>143.88407114371199</v>
      </c>
      <c r="CR14" s="42">
        <v>147.696173970464</v>
      </c>
      <c r="CS14" s="42">
        <v>3.5046917067587433</v>
      </c>
      <c r="CT14" s="53"/>
      <c r="CU14" s="153"/>
      <c r="CZ14" s="53"/>
      <c r="DL14" s="53"/>
      <c r="EH14" s="53"/>
      <c r="GA14" s="53"/>
    </row>
    <row r="15" spans="1:267" s="43" customFormat="1" ht="13.5" customHeight="1" x14ac:dyDescent="0.2">
      <c r="A15" s="29" t="s">
        <v>100</v>
      </c>
      <c r="B15" s="26" t="s">
        <v>121</v>
      </c>
      <c r="C15" s="20">
        <v>1.78190895223638</v>
      </c>
      <c r="D15" s="20">
        <v>1.7936427925821601</v>
      </c>
      <c r="E15" s="20">
        <v>1.79365706462042</v>
      </c>
      <c r="F15" s="20">
        <v>1.7897362698129866</v>
      </c>
      <c r="G15" s="20">
        <v>5.5347524037702477E-3</v>
      </c>
      <c r="H15" s="20">
        <v>1.64589477895862</v>
      </c>
      <c r="I15" s="20">
        <v>1.6562786526265101</v>
      </c>
      <c r="J15" s="20">
        <v>1.6621672039436499</v>
      </c>
      <c r="K15" s="20">
        <v>1.6462615946661201</v>
      </c>
      <c r="L15" s="20">
        <v>1.6517958060195901</v>
      </c>
      <c r="M15" s="20">
        <v>1.6556370524062101</v>
      </c>
      <c r="N15" s="20">
        <v>1.65300584810345</v>
      </c>
      <c r="O15" s="20">
        <v>5.7602283955585191E-3</v>
      </c>
      <c r="P15" s="20">
        <v>1.31155870043691</v>
      </c>
      <c r="Q15" s="20">
        <v>1.31253843565143</v>
      </c>
      <c r="R15" s="20">
        <v>1.31315030943987</v>
      </c>
      <c r="S15" s="20">
        <v>1.3124158151760701</v>
      </c>
      <c r="T15" s="20">
        <v>6.5553115375189457E-4</v>
      </c>
      <c r="U15" s="20">
        <v>1.7688335181643799</v>
      </c>
      <c r="V15" s="20">
        <v>1.7723249817923701</v>
      </c>
      <c r="W15" s="20">
        <v>1.7902261669122801</v>
      </c>
      <c r="X15" s="20">
        <v>1.7480806818263499</v>
      </c>
      <c r="Y15" s="20">
        <v>1.7499637107127901</v>
      </c>
      <c r="Z15" s="20">
        <v>1.7527228012799301</v>
      </c>
      <c r="AA15" s="20">
        <v>1.7636919767813499</v>
      </c>
      <c r="AB15" s="20">
        <v>1.5041764633957184E-2</v>
      </c>
      <c r="AC15" s="20">
        <v>1.5368870454788299</v>
      </c>
      <c r="AD15" s="20">
        <v>1.6071264030407499</v>
      </c>
      <c r="AE15" s="20">
        <v>1.5670364548115701</v>
      </c>
      <c r="AF15" s="20">
        <v>1.3128943673915101</v>
      </c>
      <c r="AG15" s="20">
        <v>1.3119627327338801</v>
      </c>
      <c r="AH15" s="20">
        <v>1.31139269673116</v>
      </c>
      <c r="AI15" s="20">
        <v>1.4412166166979501</v>
      </c>
      <c r="AJ15" s="20">
        <v>0.1307267737132001</v>
      </c>
      <c r="AK15" s="20">
        <v>1.5575744672823699</v>
      </c>
      <c r="AL15" s="20">
        <v>1.6383490469559101</v>
      </c>
      <c r="AM15" s="20">
        <v>1.5260312914001899</v>
      </c>
      <c r="AN15" s="20">
        <v>1.5739849352128232</v>
      </c>
      <c r="AO15" s="20">
        <v>4.729902850687287E-2</v>
      </c>
      <c r="AP15" s="20">
        <v>1.5575505791000199</v>
      </c>
      <c r="AQ15" s="20">
        <v>1.53041794260082</v>
      </c>
      <c r="AR15" s="20">
        <v>1.88604528427219</v>
      </c>
      <c r="AS15" s="20">
        <v>1.95433006196105</v>
      </c>
      <c r="AT15" s="20">
        <v>1.73208596698352</v>
      </c>
      <c r="AU15" s="20">
        <v>0.18988713938445109</v>
      </c>
      <c r="AV15" s="20">
        <v>1.28928709549326</v>
      </c>
      <c r="AW15" s="20">
        <v>1.28855394378886</v>
      </c>
      <c r="AX15" s="20">
        <v>1.28958430070451</v>
      </c>
      <c r="AY15" s="20">
        <v>1.2909120924386499</v>
      </c>
      <c r="AZ15" s="20">
        <v>1.29161654706923</v>
      </c>
      <c r="BA15" s="20">
        <v>1.2899907958989021</v>
      </c>
      <c r="BB15" s="20">
        <v>1.115063296146987E-3</v>
      </c>
      <c r="BC15" s="20">
        <v>1.6521264155901501</v>
      </c>
      <c r="BD15" s="20">
        <v>1.66104429436315</v>
      </c>
      <c r="BE15" s="20">
        <v>1.66948389630372</v>
      </c>
      <c r="BF15" s="20">
        <v>1.6492454845740301</v>
      </c>
      <c r="BG15" s="20">
        <v>1.6602769491599101</v>
      </c>
      <c r="BH15" s="20">
        <v>1.66924436791634</v>
      </c>
      <c r="BI15" s="20">
        <v>1.6602369013178835</v>
      </c>
      <c r="BJ15" s="20">
        <v>7.6799097100423786E-3</v>
      </c>
      <c r="BK15" s="20">
        <v>1.9081657391611699</v>
      </c>
      <c r="BL15" s="20">
        <v>1.9102185129742399</v>
      </c>
      <c r="BM15" s="20">
        <v>1.88259339238999</v>
      </c>
      <c r="BN15" s="20">
        <v>1.8438051710868699</v>
      </c>
      <c r="BO15" s="20">
        <v>1.84892971408393</v>
      </c>
      <c r="BP15" s="20">
        <v>1.8787425059392402</v>
      </c>
      <c r="BQ15" s="20">
        <v>2.8216005824179605E-2</v>
      </c>
      <c r="BR15" s="20">
        <v>1.93171626433124</v>
      </c>
      <c r="BS15" s="20">
        <v>1.9535248874103399</v>
      </c>
      <c r="BT15" s="20">
        <v>1.9361726762167499</v>
      </c>
      <c r="BU15" s="20">
        <v>1.9396863927360599</v>
      </c>
      <c r="BV15" s="20">
        <v>1.9367540064203701</v>
      </c>
      <c r="BW15" s="20">
        <v>1.9588150320972699</v>
      </c>
      <c r="BX15" s="20">
        <v>1.9427782098686717</v>
      </c>
      <c r="BY15" s="20">
        <v>9.870163960509765E-3</v>
      </c>
      <c r="BZ15" s="20">
        <v>2.0567355378116798</v>
      </c>
      <c r="CA15" s="20">
        <v>2.1381681243403001</v>
      </c>
      <c r="CB15" s="20">
        <v>2.19551499571193</v>
      </c>
      <c r="CC15" s="20">
        <v>2.2206436147417401</v>
      </c>
      <c r="CD15" s="20">
        <v>2.1527655681514126</v>
      </c>
      <c r="CE15" s="20">
        <v>6.2987687008135118E-2</v>
      </c>
      <c r="CF15" s="20">
        <v>2.18219807897417</v>
      </c>
      <c r="CG15" s="20">
        <v>2.24336452285621</v>
      </c>
      <c r="CH15" s="20">
        <v>2.3079176734986402</v>
      </c>
      <c r="CI15" s="20">
        <v>2.0866746898286999</v>
      </c>
      <c r="CJ15" s="20">
        <v>2.2050387412894299</v>
      </c>
      <c r="CK15" s="20">
        <v>8.152405282861297E-2</v>
      </c>
      <c r="CL15" s="20">
        <v>2.7002214786536798</v>
      </c>
      <c r="CM15" s="20">
        <v>2.7199873698397798</v>
      </c>
      <c r="CN15" s="20">
        <v>2.76679262398926</v>
      </c>
      <c r="CO15" s="20">
        <v>2.74188149496959</v>
      </c>
      <c r="CP15" s="20">
        <v>2.7506122981051502</v>
      </c>
      <c r="CQ15" s="20">
        <v>2.8748236049090701</v>
      </c>
      <c r="CR15" s="20">
        <v>2.7590531450777553</v>
      </c>
      <c r="CS15" s="20">
        <v>5.6000166871188271E-2</v>
      </c>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row>
    <row r="16" spans="1:267" s="20" customFormat="1" ht="13.5" customHeight="1" x14ac:dyDescent="0.2">
      <c r="A16" s="29" t="s">
        <v>109</v>
      </c>
      <c r="B16" s="26" t="s">
        <v>123</v>
      </c>
      <c r="C16" s="20">
        <v>-5.3385562388407601</v>
      </c>
      <c r="D16" s="20">
        <v>-5.2972752595996804</v>
      </c>
      <c r="E16" s="20">
        <v>-5.31035011450175</v>
      </c>
      <c r="F16" s="20">
        <v>-5.3153938709807305</v>
      </c>
      <c r="G16" s="20">
        <v>1.7226131725570418E-2</v>
      </c>
      <c r="H16" s="20">
        <v>-6.1115319850882299</v>
      </c>
      <c r="I16" s="20">
        <v>-6.0522690066660596</v>
      </c>
      <c r="J16" s="20">
        <v>-6.0427986320589104</v>
      </c>
      <c r="K16" s="20">
        <v>-6.1354841660086397</v>
      </c>
      <c r="L16" s="20">
        <v>-6.1043523901870396</v>
      </c>
      <c r="M16" s="20">
        <v>-6.0952980641677499</v>
      </c>
      <c r="N16" s="20">
        <v>-6.0902890406961054</v>
      </c>
      <c r="O16" s="20">
        <v>3.2704719470029134E-2</v>
      </c>
      <c r="P16" s="20">
        <v>-0.236687421174513</v>
      </c>
      <c r="Q16" s="20">
        <v>-0.22937994063110101</v>
      </c>
      <c r="R16" s="20">
        <v>-0.22470932784115399</v>
      </c>
      <c r="S16" s="20">
        <v>-0.23025889654892265</v>
      </c>
      <c r="T16" s="20">
        <v>4.9293747138807326E-3</v>
      </c>
      <c r="U16" s="20">
        <v>-3.9156287244005501</v>
      </c>
      <c r="V16" s="20">
        <v>-3.9110356827269399</v>
      </c>
      <c r="W16" s="20">
        <v>-4.0632510872096796</v>
      </c>
      <c r="X16" s="20">
        <v>-3.7904423780438101</v>
      </c>
      <c r="Y16" s="20">
        <v>-3.8887155878867499</v>
      </c>
      <c r="Z16" s="20">
        <v>-3.9460641366982201</v>
      </c>
      <c r="AA16" s="20">
        <v>-3.9191895994943251</v>
      </c>
      <c r="AB16" s="20">
        <v>8.0684190518190799E-2</v>
      </c>
      <c r="AC16" s="20">
        <v>-0.24608367038794701</v>
      </c>
      <c r="AD16" s="20">
        <v>-2.0812148954090501</v>
      </c>
      <c r="AE16" s="20">
        <v>-0.92243883277402405</v>
      </c>
      <c r="AF16" s="20">
        <v>-0.23119223854011101</v>
      </c>
      <c r="AG16" s="20">
        <v>-0.23397914867977701</v>
      </c>
      <c r="AH16" s="20">
        <v>-0.23852743106379601</v>
      </c>
      <c r="AI16" s="20">
        <v>-0.65890603614245091</v>
      </c>
      <c r="AJ16" s="20">
        <v>0.68350255494180656</v>
      </c>
      <c r="AK16" s="20">
        <v>-5.9881547836034499E-2</v>
      </c>
      <c r="AL16" s="20">
        <v>-1.38496959439996</v>
      </c>
      <c r="AM16" s="20">
        <v>1.15158697482363</v>
      </c>
      <c r="AN16" s="20">
        <v>-9.7754722470788133E-2</v>
      </c>
      <c r="AO16" s="20">
        <v>1.0358911108269773</v>
      </c>
      <c r="AP16" s="20">
        <v>-0.62332195572965199</v>
      </c>
      <c r="AQ16" s="20">
        <v>-4.4089067256380801E-2</v>
      </c>
      <c r="AR16" s="20">
        <v>-3.26761368050833</v>
      </c>
      <c r="AS16" s="20">
        <v>-3.3802180238547002</v>
      </c>
      <c r="AT16" s="20">
        <v>-1.8288106818372656</v>
      </c>
      <c r="AU16" s="20">
        <v>1.5095904345364022</v>
      </c>
      <c r="AV16" s="20">
        <v>-0.203805894370891</v>
      </c>
      <c r="AW16" s="20">
        <v>-0.213310489967795</v>
      </c>
      <c r="AX16" s="20">
        <v>-0.210396745685241</v>
      </c>
      <c r="AY16" s="20">
        <v>-0.192515209419164</v>
      </c>
      <c r="AZ16" s="20">
        <v>-0.20059586898953799</v>
      </c>
      <c r="BA16" s="20">
        <v>-0.20412484168652584</v>
      </c>
      <c r="BB16" s="20">
        <v>7.3627691962452257E-3</v>
      </c>
      <c r="BC16" s="20">
        <v>-6.3189345237436196</v>
      </c>
      <c r="BD16" s="20">
        <v>-6.2631954535003702</v>
      </c>
      <c r="BE16" s="20">
        <v>-6.2431080590263104</v>
      </c>
      <c r="BF16" s="20">
        <v>-6.31037821229096</v>
      </c>
      <c r="BG16" s="20">
        <v>-6.28240542877578</v>
      </c>
      <c r="BH16" s="20">
        <v>-6.2239593457713998</v>
      </c>
      <c r="BI16" s="20">
        <v>-6.2736635038514059</v>
      </c>
      <c r="BJ16" s="20">
        <v>3.4126175013518049E-2</v>
      </c>
      <c r="BK16" s="20">
        <v>-3.4173266424694702</v>
      </c>
      <c r="BL16" s="20">
        <v>-3.42349740641489</v>
      </c>
      <c r="BM16" s="20">
        <v>-3.2720671989501899</v>
      </c>
      <c r="BN16" s="20">
        <v>-3.58301688994599</v>
      </c>
      <c r="BO16" s="20">
        <v>-3.6152663981252702</v>
      </c>
      <c r="BP16" s="20">
        <v>-3.4622349071811618</v>
      </c>
      <c r="BQ16" s="20">
        <v>0.12464993224228588</v>
      </c>
      <c r="BR16" s="20">
        <v>-4.0291896878634104</v>
      </c>
      <c r="BS16" s="20">
        <v>-4.0433685839491904</v>
      </c>
      <c r="BT16" s="20">
        <v>-4.4591874686313204</v>
      </c>
      <c r="BU16" s="20">
        <v>-4.0359292953381898</v>
      </c>
      <c r="BV16" s="20">
        <v>-4.4593675828148802</v>
      </c>
      <c r="BW16" s="20">
        <v>-4.4059663455754103</v>
      </c>
      <c r="BX16" s="20">
        <v>-4.2388348273620666</v>
      </c>
      <c r="BY16" s="20">
        <v>0.20349108042593639</v>
      </c>
      <c r="BZ16" s="20">
        <v>-3.2463000922110998</v>
      </c>
      <c r="CA16" s="20">
        <v>-3.26495456389687</v>
      </c>
      <c r="CB16" s="20">
        <v>-3.1204628041356499</v>
      </c>
      <c r="CC16" s="20">
        <v>-3.07804815019594</v>
      </c>
      <c r="CD16" s="20">
        <v>-3.1774414026098898</v>
      </c>
      <c r="CE16" s="20">
        <v>7.988374653449315E-2</v>
      </c>
      <c r="CF16" s="20">
        <v>-3.14344594760726</v>
      </c>
      <c r="CG16" s="20">
        <v>-3.1428738492203099</v>
      </c>
      <c r="CH16" s="20">
        <v>-3.07690277237523</v>
      </c>
      <c r="CI16" s="20">
        <v>-3.0141238928242098</v>
      </c>
      <c r="CJ16" s="20">
        <v>-3.0943366155067524</v>
      </c>
      <c r="CK16" s="20">
        <v>5.3632101679878884E-2</v>
      </c>
      <c r="CL16" s="20">
        <v>-1.9074184663098199</v>
      </c>
      <c r="CM16" s="20">
        <v>-1.92936075805253</v>
      </c>
      <c r="CN16" s="20">
        <v>-1.92129531326188</v>
      </c>
      <c r="CO16" s="20">
        <v>-1.87795913704857</v>
      </c>
      <c r="CP16" s="20">
        <v>-1.91826212847759</v>
      </c>
      <c r="CQ16" s="20">
        <v>-1.9163467700530099</v>
      </c>
      <c r="CR16" s="20">
        <v>-1.9117737622005668</v>
      </c>
      <c r="CS16" s="20">
        <v>1.6458893907446603E-2</v>
      </c>
    </row>
    <row r="17" spans="1:183" s="37" customFormat="1" ht="13.5" customHeight="1" thickBot="1" x14ac:dyDescent="0.25">
      <c r="A17" s="30"/>
      <c r="B17" s="36" t="s">
        <v>124</v>
      </c>
      <c r="C17" s="51">
        <v>42.961688674900302</v>
      </c>
      <c r="D17" s="51">
        <v>42.042748131422698</v>
      </c>
      <c r="E17" s="51">
        <v>42.128993286589903</v>
      </c>
      <c r="F17" s="51">
        <v>42.37781003097097</v>
      </c>
      <c r="G17" s="51">
        <v>0.41436317389863225</v>
      </c>
      <c r="H17" s="51">
        <v>59.133542996573297</v>
      </c>
      <c r="I17" s="51">
        <v>57.6347313721243</v>
      </c>
      <c r="J17" s="51">
        <v>56.9995429187205</v>
      </c>
      <c r="K17" s="51">
        <v>59.355053637548302</v>
      </c>
      <c r="L17" s="51">
        <v>58.541384283387202</v>
      </c>
      <c r="M17" s="51">
        <v>58.046382017680202</v>
      </c>
      <c r="N17" s="51">
        <v>58.285106204338966</v>
      </c>
      <c r="O17" s="51">
        <v>0.82289737868228641</v>
      </c>
      <c r="P17" s="37">
        <v>2.9693932082744299</v>
      </c>
      <c r="Q17" s="37">
        <v>2.9742875235221602</v>
      </c>
      <c r="R17" s="37">
        <v>2.9839394617483999</v>
      </c>
      <c r="S17" s="37">
        <v>2.9758733978483298</v>
      </c>
      <c r="T17" s="37">
        <v>6.0434328305497198E-3</v>
      </c>
      <c r="U17" s="51">
        <v>40.909385352700298</v>
      </c>
      <c r="V17" s="51">
        <v>40.386244587199499</v>
      </c>
      <c r="W17" s="51">
        <v>40.651469142368398</v>
      </c>
      <c r="X17" s="51">
        <v>40.396550958300701</v>
      </c>
      <c r="Y17" s="51">
        <v>40.628144465365601</v>
      </c>
      <c r="Z17" s="51">
        <v>40.4783007746734</v>
      </c>
      <c r="AA17" s="51">
        <v>40.575015880101319</v>
      </c>
      <c r="AB17" s="51">
        <v>0.18134168166045053</v>
      </c>
      <c r="AC17" s="51">
        <v>26.982752692165601</v>
      </c>
      <c r="AD17" s="51">
        <v>41.210523023513097</v>
      </c>
      <c r="AE17" s="51">
        <v>32.845317743031501</v>
      </c>
      <c r="AF17" s="37">
        <v>2.99841281573091</v>
      </c>
      <c r="AG17" s="37">
        <v>3.0010218741130701</v>
      </c>
      <c r="AH17" s="37">
        <v>3.0124551484923598</v>
      </c>
      <c r="AI17" s="37">
        <v>18.341747216174422</v>
      </c>
      <c r="AJ17" s="37">
        <v>15.883662468244124</v>
      </c>
      <c r="AK17" s="51">
        <v>24.290234516867599</v>
      </c>
      <c r="AL17" s="51">
        <v>33.886994943568098</v>
      </c>
      <c r="AM17" s="51">
        <v>13.4321749400985</v>
      </c>
      <c r="AN17" s="51">
        <v>23.869801466844734</v>
      </c>
      <c r="AO17" s="51">
        <v>8.3559355472920593</v>
      </c>
      <c r="AP17" s="51">
        <v>29.796062895086202</v>
      </c>
      <c r="AQ17" s="51">
        <v>24.823952202222301</v>
      </c>
      <c r="AR17" s="51">
        <v>33.021457342416298</v>
      </c>
      <c r="AS17" s="51">
        <v>31.952058684407699</v>
      </c>
      <c r="AT17" s="51">
        <v>29.898382781033124</v>
      </c>
      <c r="AU17" s="51">
        <v>3.1516461766151118</v>
      </c>
      <c r="AV17" s="37">
        <v>2.8957748585649301</v>
      </c>
      <c r="AW17" s="37">
        <v>2.9050705684526998</v>
      </c>
      <c r="AX17" s="37">
        <v>2.9087331459675401</v>
      </c>
      <c r="AY17" s="37">
        <v>2.8716093959268698</v>
      </c>
      <c r="AZ17" s="37">
        <v>2.8938764414137599</v>
      </c>
      <c r="BA17" s="37">
        <v>2.8950128820651595</v>
      </c>
      <c r="BB17" s="37">
        <v>1.2953748229655811E-2</v>
      </c>
      <c r="BC17" s="51">
        <v>59.994169949660602</v>
      </c>
      <c r="BD17" s="51">
        <v>58.644420662791198</v>
      </c>
      <c r="BE17" s="51">
        <v>57.764186423901897</v>
      </c>
      <c r="BF17" s="51">
        <v>60.170327984830998</v>
      </c>
      <c r="BG17" s="51">
        <v>58.909661879056301</v>
      </c>
      <c r="BH17" s="51">
        <v>57.626065094427602</v>
      </c>
      <c r="BI17" s="51">
        <v>58.851471999111432</v>
      </c>
      <c r="BJ17" s="51">
        <v>0.98108851447113976</v>
      </c>
      <c r="BK17" s="51">
        <v>31.1552716833123</v>
      </c>
      <c r="BL17" s="51">
        <v>30.766480628940801</v>
      </c>
      <c r="BM17" s="51">
        <v>30.184722574119199</v>
      </c>
      <c r="BN17" s="51">
        <v>32.469128094227997</v>
      </c>
      <c r="BO17" s="51">
        <v>32.298113353652496</v>
      </c>
      <c r="BP17" s="51">
        <v>31.374743266850555</v>
      </c>
      <c r="BQ17" s="51">
        <v>0.88142962616207965</v>
      </c>
      <c r="BR17" s="51">
        <v>28.575504934127</v>
      </c>
      <c r="BS17" s="51">
        <v>27.6871502122981</v>
      </c>
      <c r="BT17" s="51">
        <v>29.3332806267418</v>
      </c>
      <c r="BU17" s="51">
        <v>28.168836083993799</v>
      </c>
      <c r="BV17" s="51">
        <v>29.314282092225699</v>
      </c>
      <c r="BW17" s="51">
        <v>28.357400703088199</v>
      </c>
      <c r="BX17" s="51">
        <v>28.5727424420791</v>
      </c>
      <c r="BY17" s="51">
        <v>0.59471183813868089</v>
      </c>
      <c r="BZ17" s="51">
        <v>21.0549517483907</v>
      </c>
      <c r="CA17" s="51">
        <v>20.8618607016437</v>
      </c>
      <c r="CB17" s="51">
        <v>18.816010743976701</v>
      </c>
      <c r="CC17" s="51">
        <v>18.307174869308501</v>
      </c>
      <c r="CD17" s="51">
        <v>19.7599995158299</v>
      </c>
      <c r="CE17" s="51">
        <v>1.2137559075388811</v>
      </c>
      <c r="CF17" s="51">
        <v>21.029113521585799</v>
      </c>
      <c r="CG17" s="51">
        <v>20.2916939800322</v>
      </c>
      <c r="CH17" s="51">
        <v>19.328788055067999</v>
      </c>
      <c r="CI17" s="51">
        <v>20.1806772386728</v>
      </c>
      <c r="CJ17" s="51">
        <v>20.207568198839699</v>
      </c>
      <c r="CK17" s="51">
        <v>0.60311514846116854</v>
      </c>
      <c r="CL17" s="37">
        <v>9.8993403379500506</v>
      </c>
      <c r="CM17" s="37">
        <v>9.4380868100536706</v>
      </c>
      <c r="CN17" s="37">
        <v>9.1406792664988608</v>
      </c>
      <c r="CO17" s="37">
        <v>9.9484855193235404</v>
      </c>
      <c r="CP17" s="37">
        <v>9.5605293486767309</v>
      </c>
      <c r="CQ17" s="37">
        <v>9.2561096538034704</v>
      </c>
      <c r="CR17" s="37">
        <v>9.540538489384387</v>
      </c>
      <c r="CS17" s="37">
        <v>0.30189476297207085</v>
      </c>
      <c r="CU17" s="51"/>
      <c r="CV17" s="51"/>
      <c r="CW17" s="51"/>
      <c r="CX17" s="51"/>
      <c r="CY17" s="51"/>
      <c r="DI17" s="51"/>
      <c r="DJ17" s="51"/>
      <c r="DO17" s="51"/>
      <c r="DQ17" s="51"/>
      <c r="DR17" s="51"/>
      <c r="DS17" s="51"/>
      <c r="DT17" s="51"/>
      <c r="DW17" s="51"/>
      <c r="DZ17" s="51"/>
      <c r="EA17" s="51"/>
      <c r="EB17" s="51"/>
      <c r="ED17" s="51"/>
      <c r="EE17" s="51"/>
      <c r="EF17" s="51"/>
      <c r="EJ17" s="51"/>
      <c r="EK17" s="51"/>
      <c r="EN17" s="51"/>
      <c r="EP17" s="51"/>
      <c r="EQ17" s="51"/>
    </row>
    <row r="18" spans="1:183" s="33" customFormat="1" ht="13.5" customHeight="1" x14ac:dyDescent="0.2">
      <c r="A18" s="29" t="s">
        <v>2</v>
      </c>
      <c r="B18" s="38" t="s">
        <v>122</v>
      </c>
      <c r="C18" s="33">
        <v>2.7219224710453598</v>
      </c>
      <c r="D18" s="33">
        <v>2.72454633613639</v>
      </c>
      <c r="E18" s="33">
        <v>2.7243406281589402</v>
      </c>
      <c r="F18" s="33">
        <v>2.7236031451135632</v>
      </c>
      <c r="G18" s="33">
        <v>1.1913795744557287E-3</v>
      </c>
      <c r="H18" s="33">
        <v>2.4534112363841998</v>
      </c>
      <c r="I18" s="33">
        <v>2.4560848136562998</v>
      </c>
      <c r="J18" s="33">
        <v>2.45753669006994</v>
      </c>
      <c r="K18" s="33">
        <v>2.4561475097336198</v>
      </c>
      <c r="L18" s="33">
        <v>2.4569595903908499</v>
      </c>
      <c r="M18" s="33">
        <v>2.4583997031112301</v>
      </c>
      <c r="N18" s="33">
        <v>2.4564232572243565</v>
      </c>
      <c r="O18" s="33">
        <v>1.5650652052331888E-3</v>
      </c>
      <c r="P18" s="33">
        <v>2.29708815131041</v>
      </c>
      <c r="Q18" s="33">
        <v>2.2969225964750901</v>
      </c>
      <c r="R18" s="33">
        <v>2.2969442424400199</v>
      </c>
      <c r="S18" s="33">
        <v>2.2969849967418399</v>
      </c>
      <c r="T18" s="33">
        <v>7.3474647382980538E-5</v>
      </c>
      <c r="U18" s="33">
        <v>2.3096782794788302</v>
      </c>
      <c r="V18" s="33">
        <v>2.31252731595995</v>
      </c>
      <c r="W18" s="33">
        <v>2.3142336788006799</v>
      </c>
      <c r="X18" s="33">
        <v>2.3187782196447801</v>
      </c>
      <c r="Y18" s="33">
        <v>2.3234009232255999</v>
      </c>
      <c r="Z18" s="33">
        <v>2.3260844654908999</v>
      </c>
      <c r="AA18" s="33">
        <v>2.317450480433457</v>
      </c>
      <c r="AB18" s="33">
        <v>5.8695375693055786E-3</v>
      </c>
      <c r="AC18" s="33">
        <v>2.1799831908821901</v>
      </c>
      <c r="AD18" s="33">
        <v>2.1784232569595399</v>
      </c>
      <c r="AE18" s="33">
        <v>2.1770927055128699</v>
      </c>
      <c r="AF18" s="33">
        <v>2.2744966379488099</v>
      </c>
      <c r="AG18" s="33">
        <v>2.27507292969876</v>
      </c>
      <c r="AH18" s="33">
        <v>2.2757882720107601</v>
      </c>
      <c r="AI18" s="33">
        <v>2.2268094988354883</v>
      </c>
      <c r="AJ18" s="33">
        <v>4.8318445882431317E-2</v>
      </c>
      <c r="AK18" s="33">
        <v>2.1448788542783301</v>
      </c>
      <c r="AL18" s="33">
        <v>2.1349176278183899</v>
      </c>
      <c r="AM18" s="33">
        <v>2.1473022291740902</v>
      </c>
      <c r="AN18" s="33">
        <v>2.1423662370902701</v>
      </c>
      <c r="AO18" s="33">
        <v>5.3590746424611131E-3</v>
      </c>
      <c r="AP18" s="33">
        <v>2.1992520299912899</v>
      </c>
      <c r="AQ18" s="33">
        <v>2.2038076299009299</v>
      </c>
      <c r="AR18" s="33">
        <v>2.2384999110080801</v>
      </c>
      <c r="AS18" s="33">
        <v>2.2359571512635301</v>
      </c>
      <c r="AT18" s="33">
        <v>2.2193791805409577</v>
      </c>
      <c r="AU18" s="33">
        <v>1.794440599085655E-2</v>
      </c>
      <c r="AV18" s="33">
        <v>2.3414184158829299</v>
      </c>
      <c r="AW18" s="33">
        <v>2.3420472437940201</v>
      </c>
      <c r="AX18" s="33">
        <v>2.3410326121293501</v>
      </c>
      <c r="AY18" s="33">
        <v>2.34091245137071</v>
      </c>
      <c r="AZ18" s="33">
        <v>2.3419226535914501</v>
      </c>
      <c r="BA18" s="33">
        <v>2.3414666753536921</v>
      </c>
      <c r="BB18" s="33">
        <v>4.5670120423986553E-4</v>
      </c>
      <c r="BC18" s="33">
        <v>2.4533492540867901</v>
      </c>
      <c r="BD18" s="33">
        <v>2.4537486671176598</v>
      </c>
      <c r="BE18" s="33">
        <v>2.4556539271342501</v>
      </c>
      <c r="BF18" s="33">
        <v>2.4470494588505001</v>
      </c>
      <c r="BG18" s="33">
        <v>2.4506358628551701</v>
      </c>
      <c r="BH18" s="33">
        <v>2.45153038078857</v>
      </c>
      <c r="BI18" s="33">
        <v>2.4519945918054904</v>
      </c>
      <c r="BJ18" s="33">
        <v>2.7330874274541436E-3</v>
      </c>
      <c r="BK18" s="33">
        <v>2.3148470815899298</v>
      </c>
      <c r="BL18" s="33">
        <v>2.32129502798972</v>
      </c>
      <c r="BM18" s="33">
        <v>2.3254234018602</v>
      </c>
      <c r="BN18" s="33">
        <v>2.3316740383859398</v>
      </c>
      <c r="BO18" s="33">
        <v>2.33778560452531</v>
      </c>
      <c r="BP18" s="33">
        <v>2.32620503087022</v>
      </c>
      <c r="BQ18" s="33">
        <v>7.9717226925857462E-3</v>
      </c>
      <c r="BR18" s="33">
        <v>2.7836328413078402</v>
      </c>
      <c r="BS18" s="33">
        <v>2.7969739387710502</v>
      </c>
      <c r="BT18" s="33">
        <v>2.8243966682121799</v>
      </c>
      <c r="BU18" s="33">
        <v>2.7900621729011799</v>
      </c>
      <c r="BV18" s="33">
        <v>2.82631486993892</v>
      </c>
      <c r="BW18" s="33">
        <v>2.83384771623472</v>
      </c>
      <c r="BX18" s="33">
        <v>2.8092047012276482</v>
      </c>
      <c r="BY18" s="33">
        <v>1.958221933108242E-2</v>
      </c>
      <c r="BZ18" s="33">
        <v>2.50659232022584</v>
      </c>
      <c r="CA18" s="33">
        <v>2.51265065506287</v>
      </c>
      <c r="CB18" s="33">
        <v>2.5322051846629301</v>
      </c>
      <c r="CC18" s="33">
        <v>2.5368449126145798</v>
      </c>
      <c r="CD18" s="33">
        <v>2.522073268141555</v>
      </c>
      <c r="CE18" s="33">
        <v>1.2740708363678643E-2</v>
      </c>
      <c r="CF18" s="33">
        <v>2.4109390384474501</v>
      </c>
      <c r="CG18" s="33">
        <v>2.4156802483793398</v>
      </c>
      <c r="CH18" s="33">
        <v>2.4148273628613399</v>
      </c>
      <c r="CI18" s="33">
        <v>2.42357579811598</v>
      </c>
      <c r="CJ18" s="33">
        <v>2.4162556119510272</v>
      </c>
      <c r="CK18" s="33">
        <v>4.5886277363260371E-3</v>
      </c>
      <c r="CL18" s="33">
        <v>2.7105542058080898</v>
      </c>
      <c r="CM18" s="33">
        <v>2.7705340909998299</v>
      </c>
      <c r="CN18" s="33">
        <v>2.79680392595853</v>
      </c>
      <c r="CO18" s="33">
        <v>2.68969586745088</v>
      </c>
      <c r="CP18" s="33">
        <v>2.7511174591028702</v>
      </c>
      <c r="CQ18" s="33">
        <v>2.7661247753364502</v>
      </c>
      <c r="CR18" s="33">
        <v>2.7474717207761081</v>
      </c>
      <c r="CS18" s="33">
        <v>3.6578043003389883E-2</v>
      </c>
    </row>
    <row r="19" spans="1:183" s="20" customFormat="1" ht="13.5" customHeight="1" x14ac:dyDescent="0.2">
      <c r="A19" s="29" t="s">
        <v>100</v>
      </c>
      <c r="B19" s="39" t="s">
        <v>121</v>
      </c>
      <c r="C19" s="20">
        <v>0.83342362332851805</v>
      </c>
      <c r="D19" s="20">
        <v>0.84289260336615202</v>
      </c>
      <c r="E19" s="20">
        <v>0.84290408286306695</v>
      </c>
      <c r="F19" s="20">
        <v>0.8397401031859123</v>
      </c>
      <c r="G19" s="20">
        <v>4.4664281990843043E-3</v>
      </c>
      <c r="H19" s="20">
        <v>0.71887210810049396</v>
      </c>
      <c r="I19" s="20">
        <v>0.72794541253730605</v>
      </c>
      <c r="J19" s="20">
        <v>0.73306551578278101</v>
      </c>
      <c r="K19" s="20">
        <v>0.71919360145879996</v>
      </c>
      <c r="L19" s="20">
        <v>0.724035352707321</v>
      </c>
      <c r="M19" s="20">
        <v>0.72738644090271798</v>
      </c>
      <c r="N19" s="20">
        <v>0.7250830719149034</v>
      </c>
      <c r="O19" s="20">
        <v>5.0262239294135286E-3</v>
      </c>
      <c r="P19" s="20">
        <v>0.39128237865441901</v>
      </c>
      <c r="Q19" s="20">
        <v>0.39235967048299702</v>
      </c>
      <c r="R19" s="20">
        <v>0.39303206342969399</v>
      </c>
      <c r="S19" s="20">
        <v>0.39222470418903671</v>
      </c>
      <c r="T19" s="20">
        <v>7.2065300415031553E-4</v>
      </c>
      <c r="U19" s="20">
        <v>0.801484175363115</v>
      </c>
      <c r="V19" s="20">
        <v>0.80806635359496803</v>
      </c>
      <c r="W19" s="20">
        <v>0.80924845263948397</v>
      </c>
      <c r="X19" s="20">
        <v>0.80379281412178605</v>
      </c>
      <c r="Y19" s="20">
        <v>0.80561484018839502</v>
      </c>
      <c r="Z19" s="20">
        <v>0.80959784730059203</v>
      </c>
      <c r="AA19" s="20">
        <v>0.80630074720138989</v>
      </c>
      <c r="AB19" s="20">
        <v>2.9618902575461758E-3</v>
      </c>
      <c r="AC19" s="20">
        <v>0.58149404265359605</v>
      </c>
      <c r="AD19" s="20">
        <v>0.58831559937917399</v>
      </c>
      <c r="AE19" s="20">
        <v>0.58942112249713896</v>
      </c>
      <c r="AF19" s="20">
        <v>0.39275084481345601</v>
      </c>
      <c r="AG19" s="20">
        <v>0.39172673972456601</v>
      </c>
      <c r="AH19" s="20">
        <v>0.39109976549304798</v>
      </c>
      <c r="AI19" s="20">
        <v>0.48913468576016311</v>
      </c>
      <c r="AJ19" s="20">
        <v>9.7308334829519255E-2</v>
      </c>
      <c r="AK19" s="20">
        <v>0.60244941045965505</v>
      </c>
      <c r="AL19" s="20">
        <v>0.62783155510159305</v>
      </c>
      <c r="AM19" s="20">
        <v>0.59950467512792505</v>
      </c>
      <c r="AN19" s="20">
        <v>0.60992854689639098</v>
      </c>
      <c r="AO19" s="20">
        <v>1.2716292532027103E-2</v>
      </c>
      <c r="AP19" s="20">
        <v>0.58971487816332002</v>
      </c>
      <c r="AQ19" s="20">
        <v>0.580576250689676</v>
      </c>
      <c r="AR19" s="20">
        <v>0.86640204889971295</v>
      </c>
      <c r="AS19" s="20">
        <v>0.88426281898631998</v>
      </c>
      <c r="AT19" s="20">
        <v>0.73023899918475732</v>
      </c>
      <c r="AU19" s="20">
        <v>0.14526672025096679</v>
      </c>
      <c r="AV19" s="20">
        <v>0.36657355549582998</v>
      </c>
      <c r="AW19" s="20">
        <v>0.36575293518561403</v>
      </c>
      <c r="AX19" s="20">
        <v>0.36690608583210399</v>
      </c>
      <c r="AY19" s="20">
        <v>0.368390760427519</v>
      </c>
      <c r="AZ19" s="20">
        <v>0.36917782873858301</v>
      </c>
      <c r="BA19" s="20">
        <v>0.36736023313592997</v>
      </c>
      <c r="BB19" s="20">
        <v>1.2469289039547555E-3</v>
      </c>
      <c r="BC19" s="20">
        <v>0.72432408153174199</v>
      </c>
      <c r="BD19" s="20">
        <v>0.732090545549545</v>
      </c>
      <c r="BE19" s="20">
        <v>0.73940217735741398</v>
      </c>
      <c r="BF19" s="20">
        <v>0.72180615500251899</v>
      </c>
      <c r="BG19" s="20">
        <v>0.73142391618255698</v>
      </c>
      <c r="BH19" s="20">
        <v>0.73919517254008904</v>
      </c>
      <c r="BI19" s="20">
        <v>0.73137367469397774</v>
      </c>
      <c r="BJ19" s="20">
        <v>6.6756186779922616E-3</v>
      </c>
      <c r="BK19" s="20">
        <v>0.89145385052000903</v>
      </c>
      <c r="BL19" s="20">
        <v>0.89904899383855197</v>
      </c>
      <c r="BM19" s="20">
        <v>0.90339631890053396</v>
      </c>
      <c r="BN19" s="20">
        <v>0.88047070480338696</v>
      </c>
      <c r="BO19" s="20">
        <v>0.88579814665618595</v>
      </c>
      <c r="BP19" s="20">
        <v>0.89203360294373346</v>
      </c>
      <c r="BQ19" s="20">
        <v>8.3814636515681402E-3</v>
      </c>
      <c r="BR19" s="20">
        <v>0.94960617694957095</v>
      </c>
      <c r="BS19" s="20">
        <v>0.96607963520664797</v>
      </c>
      <c r="BT19" s="20">
        <v>0.95320762410656701</v>
      </c>
      <c r="BU19" s="20">
        <v>0.95582341724870001</v>
      </c>
      <c r="BV19" s="20">
        <v>0.95364072407303102</v>
      </c>
      <c r="BW19" s="20">
        <v>0.96998117255454797</v>
      </c>
      <c r="BX19" s="20">
        <v>0.95805645835651088</v>
      </c>
      <c r="BY19" s="20">
        <v>7.3708186651237394E-3</v>
      </c>
      <c r="BZ19" s="20">
        <v>1.03921741472354</v>
      </c>
      <c r="CA19" s="20">
        <v>1.0805619307922101</v>
      </c>
      <c r="CB19" s="20">
        <v>1.13425802206617</v>
      </c>
      <c r="CC19" s="20">
        <v>1.1509778771261101</v>
      </c>
      <c r="CD19" s="20">
        <v>1.1012538111770076</v>
      </c>
      <c r="CE19" s="20">
        <v>4.4267451557881601E-2</v>
      </c>
      <c r="CF19" s="20">
        <v>1.0605791416099599</v>
      </c>
      <c r="CG19" s="20">
        <v>1.0843371867462299</v>
      </c>
      <c r="CH19" s="20">
        <v>1.11023246127898</v>
      </c>
      <c r="CI19" s="20">
        <v>1.0595468367787599</v>
      </c>
      <c r="CJ19" s="20">
        <v>1.0786739066034825</v>
      </c>
      <c r="CK19" s="20">
        <v>2.0744158427327353E-2</v>
      </c>
      <c r="CL19" s="20">
        <v>1.4191273164173801</v>
      </c>
      <c r="CM19" s="20">
        <v>1.44306530093259</v>
      </c>
      <c r="CN19" s="20">
        <v>1.4675166742550401</v>
      </c>
      <c r="CO19" s="20">
        <v>1.42195583604332</v>
      </c>
      <c r="CP19" s="20">
        <v>1.4414111633702</v>
      </c>
      <c r="CQ19" s="20">
        <v>1.47815611158514</v>
      </c>
      <c r="CR19" s="20">
        <v>1.445205400433945</v>
      </c>
      <c r="CS19" s="20">
        <v>2.1691500931585332E-2</v>
      </c>
    </row>
    <row r="20" spans="1:183" s="20" customFormat="1" ht="13.5" customHeight="1" x14ac:dyDescent="0.2">
      <c r="A20" s="29" t="s">
        <v>101</v>
      </c>
      <c r="B20" s="39" t="s">
        <v>123</v>
      </c>
      <c r="C20" s="20">
        <v>5.3385562388407601</v>
      </c>
      <c r="D20" s="20">
        <v>5.2972752595996901</v>
      </c>
      <c r="E20" s="20">
        <v>5.3103501145017704</v>
      </c>
      <c r="F20" s="20">
        <v>5.3153938709807393</v>
      </c>
      <c r="G20" s="20">
        <v>1.7226131725564999E-2</v>
      </c>
      <c r="H20" s="20">
        <v>6.1115319850882397</v>
      </c>
      <c r="I20" s="20">
        <v>6.0522690066660596</v>
      </c>
      <c r="J20" s="20">
        <v>6.0427986320589504</v>
      </c>
      <c r="K20" s="20">
        <v>6.1354841660086699</v>
      </c>
      <c r="L20" s="20">
        <v>6.10435239018706</v>
      </c>
      <c r="M20" s="20">
        <v>6.0952980641677597</v>
      </c>
      <c r="N20" s="20">
        <v>6.0902890406961232</v>
      </c>
      <c r="O20" s="20">
        <v>3.2704719470029189E-2</v>
      </c>
      <c r="P20" s="20">
        <v>0.236687421174512</v>
      </c>
      <c r="Q20" s="20">
        <v>0.229379940631074</v>
      </c>
      <c r="R20" s="20">
        <v>0.22470932784112299</v>
      </c>
      <c r="S20" s="20">
        <v>0.230258896548903</v>
      </c>
      <c r="T20" s="20">
        <v>4.9293747138935374E-3</v>
      </c>
      <c r="U20" s="20">
        <v>3.67935778556213</v>
      </c>
      <c r="V20" s="20">
        <v>3.7212287871327301</v>
      </c>
      <c r="W20" s="20">
        <v>3.7511467227184601</v>
      </c>
      <c r="X20" s="20">
        <v>3.7676515718405899</v>
      </c>
      <c r="Y20" s="20">
        <v>3.8697957704822801</v>
      </c>
      <c r="Z20" s="20">
        <v>3.9460641366982201</v>
      </c>
      <c r="AA20" s="20">
        <v>3.7892074624057348</v>
      </c>
      <c r="AB20" s="20">
        <v>9.1012654602583537E-2</v>
      </c>
      <c r="AC20" s="20">
        <v>-1.6882547561582599</v>
      </c>
      <c r="AD20" s="20">
        <v>-1.78102497817591</v>
      </c>
      <c r="AE20" s="20">
        <v>-1.75959107145672</v>
      </c>
      <c r="AF20" s="20">
        <v>0.23119223854010801</v>
      </c>
      <c r="AG20" s="20">
        <v>0.23397914867976299</v>
      </c>
      <c r="AH20" s="20">
        <v>0.23852743106377799</v>
      </c>
      <c r="AI20" s="20">
        <v>-0.75419533125120675</v>
      </c>
      <c r="AJ20" s="20">
        <v>0.98916148629272249</v>
      </c>
      <c r="AK20" s="20">
        <v>-1.6921368462377</v>
      </c>
      <c r="AL20" s="20">
        <v>-1.8143523547602201</v>
      </c>
      <c r="AM20" s="20">
        <v>-1.6986858980948001</v>
      </c>
      <c r="AN20" s="20">
        <v>-1.73505836636424</v>
      </c>
      <c r="AO20" s="20">
        <v>5.6133026326534399E-2</v>
      </c>
      <c r="AP20" s="20">
        <v>-1.7103367518850501</v>
      </c>
      <c r="AQ20" s="20">
        <v>-1.66659559147153</v>
      </c>
      <c r="AR20" s="20">
        <v>2.7527436274981398</v>
      </c>
      <c r="AS20" s="20">
        <v>2.6134929366405002</v>
      </c>
      <c r="AT20" s="20">
        <v>0.49732605519551498</v>
      </c>
      <c r="AU20" s="20">
        <v>2.1864013045560231</v>
      </c>
      <c r="AV20" s="20">
        <v>0.203805894370892</v>
      </c>
      <c r="AW20" s="20">
        <v>0.21331048996778301</v>
      </c>
      <c r="AX20" s="20">
        <v>0.21039674568523101</v>
      </c>
      <c r="AY20" s="20">
        <v>0.19251520941918299</v>
      </c>
      <c r="AZ20" s="20">
        <v>0.20059586898951101</v>
      </c>
      <c r="BA20" s="20">
        <v>0.20412484168652001</v>
      </c>
      <c r="BB20" s="20">
        <v>7.3627691962371219E-3</v>
      </c>
      <c r="BC20" s="20">
        <v>6.3189345237436703</v>
      </c>
      <c r="BD20" s="20">
        <v>6.2631954535003702</v>
      </c>
      <c r="BE20" s="20">
        <v>6.2431080590263104</v>
      </c>
      <c r="BF20" s="20">
        <v>6.3103782122909902</v>
      </c>
      <c r="BG20" s="20">
        <v>6.2824054287758004</v>
      </c>
      <c r="BH20" s="20">
        <v>6.2239593457714104</v>
      </c>
      <c r="BI20" s="20">
        <v>6.2736635038514246</v>
      </c>
      <c r="BJ20" s="20">
        <v>3.412617501353294E-2</v>
      </c>
      <c r="BK20" s="20">
        <v>3.0489516167908599</v>
      </c>
      <c r="BL20" s="20">
        <v>3.1192753673594802</v>
      </c>
      <c r="BM20" s="20">
        <v>3.18625989140327</v>
      </c>
      <c r="BN20" s="20">
        <v>3.5630913223682201</v>
      </c>
      <c r="BO20" s="20">
        <v>3.60750799066057</v>
      </c>
      <c r="BP20" s="20">
        <v>3.3050172377164797</v>
      </c>
      <c r="BQ20" s="20">
        <v>0.23335631155493164</v>
      </c>
      <c r="BR20" s="20">
        <v>4.0275989942772998</v>
      </c>
      <c r="BS20" s="20">
        <v>4.0433685839492002</v>
      </c>
      <c r="BT20" s="20">
        <v>4.4591874686313497</v>
      </c>
      <c r="BU20" s="20">
        <v>4.0359292953382102</v>
      </c>
      <c r="BV20" s="20">
        <v>4.4593675828148998</v>
      </c>
      <c r="BW20" s="20">
        <v>4.4059663455754103</v>
      </c>
      <c r="BX20" s="20">
        <v>4.238569711764395</v>
      </c>
      <c r="BY20" s="20">
        <v>0.20376489304401063</v>
      </c>
      <c r="BZ20" s="20">
        <v>3.2399486748677302</v>
      </c>
      <c r="CA20" s="20">
        <v>3.1917868067556299</v>
      </c>
      <c r="CB20" s="20">
        <v>3.1192237972810601</v>
      </c>
      <c r="CC20" s="20">
        <v>3.07804815019594</v>
      </c>
      <c r="CD20" s="20">
        <v>3.1572518572750901</v>
      </c>
      <c r="CE20" s="20">
        <v>6.2751069587623706E-2</v>
      </c>
      <c r="CF20" s="20">
        <v>2.8049379982265599</v>
      </c>
      <c r="CG20" s="20">
        <v>2.7636661209923101</v>
      </c>
      <c r="CH20" s="20">
        <v>2.6603435403116502</v>
      </c>
      <c r="CI20" s="20">
        <v>3.0045512576889899</v>
      </c>
      <c r="CJ20" s="20">
        <v>2.8083747293048775</v>
      </c>
      <c r="CK20" s="20">
        <v>0.12490910093077913</v>
      </c>
      <c r="CL20" s="20">
        <v>1.85938153289429</v>
      </c>
      <c r="CM20" s="20">
        <v>1.92764509415677</v>
      </c>
      <c r="CN20" s="20">
        <v>1.91918896405774</v>
      </c>
      <c r="CO20" s="20">
        <v>1.76330398229512</v>
      </c>
      <c r="CP20" s="20">
        <v>1.8591959942162399</v>
      </c>
      <c r="CQ20" s="20">
        <v>1.78612395097636</v>
      </c>
      <c r="CR20" s="20">
        <v>1.8524732530994201</v>
      </c>
      <c r="CS20" s="20">
        <v>6.1302664572949389E-2</v>
      </c>
    </row>
    <row r="21" spans="1:183" s="35" customFormat="1" ht="13.5" customHeight="1" thickBot="1" x14ac:dyDescent="0.25">
      <c r="A21" s="30"/>
      <c r="B21" s="40" t="s">
        <v>124</v>
      </c>
      <c r="C21" s="52">
        <v>42.961688674900401</v>
      </c>
      <c r="D21" s="52">
        <v>42.042748131422798</v>
      </c>
      <c r="E21" s="52">
        <v>42.128993286590003</v>
      </c>
      <c r="F21" s="52">
        <v>42.377810030971069</v>
      </c>
      <c r="G21" s="52">
        <v>0.41436317389863225</v>
      </c>
      <c r="H21" s="52">
        <v>59.133542996573397</v>
      </c>
      <c r="I21" s="52">
        <v>57.6347313721243</v>
      </c>
      <c r="J21" s="52">
        <v>56.999542918720699</v>
      </c>
      <c r="K21" s="52">
        <v>59.355053637548501</v>
      </c>
      <c r="L21" s="52">
        <v>58.541384283387302</v>
      </c>
      <c r="M21" s="52">
        <v>58.046382017680301</v>
      </c>
      <c r="N21" s="52">
        <v>58.28510620433908</v>
      </c>
      <c r="O21" s="52">
        <v>0.82289737868229518</v>
      </c>
      <c r="P21" s="35">
        <v>2.9693932082744299</v>
      </c>
      <c r="Q21" s="35">
        <v>2.97428752352215</v>
      </c>
      <c r="R21" s="35">
        <v>2.9839394617483799</v>
      </c>
      <c r="S21" s="35">
        <v>2.9758733978483196</v>
      </c>
      <c r="T21" s="35">
        <v>6.0434328305417227E-3</v>
      </c>
      <c r="U21" s="52">
        <v>40.203414828621298</v>
      </c>
      <c r="V21" s="52">
        <v>39.818609388692202</v>
      </c>
      <c r="W21" s="52">
        <v>39.833486921918897</v>
      </c>
      <c r="X21" s="52">
        <v>40.319910525078598</v>
      </c>
      <c r="Y21" s="52">
        <v>40.5664408329772</v>
      </c>
      <c r="Z21" s="52">
        <v>40.4783007746734</v>
      </c>
      <c r="AA21" s="52">
        <v>40.203360545326937</v>
      </c>
      <c r="AB21" s="52">
        <v>0.29035704329463941</v>
      </c>
      <c r="AC21" s="35">
        <v>8.3937659729355207</v>
      </c>
      <c r="AD21" s="35">
        <v>8.9386870896822295</v>
      </c>
      <c r="AE21" s="35">
        <v>8.7071171650949299</v>
      </c>
      <c r="AF21" s="35">
        <v>2.9984128157308998</v>
      </c>
      <c r="AG21" s="35">
        <v>3.0010218741130701</v>
      </c>
      <c r="AH21" s="35">
        <v>3.0124551484923598</v>
      </c>
      <c r="AI21" s="35">
        <v>5.8419100110081681</v>
      </c>
      <c r="AJ21" s="35">
        <v>2.8423389923960674</v>
      </c>
      <c r="AK21" s="35">
        <v>7.9275337081678803</v>
      </c>
      <c r="AL21" s="35">
        <v>8.2595722837253405</v>
      </c>
      <c r="AM21" s="35">
        <v>8.0306913983188206</v>
      </c>
      <c r="AN21" s="35">
        <v>8.0725991300706799</v>
      </c>
      <c r="AO21" s="35">
        <v>0.13875541406853567</v>
      </c>
      <c r="AP21" s="35">
        <v>8.3278734104851999</v>
      </c>
      <c r="AQ21" s="35">
        <v>8.1851110357092498</v>
      </c>
      <c r="AR21" s="52">
        <v>31.379114259024401</v>
      </c>
      <c r="AS21" s="52">
        <v>29.962292758200601</v>
      </c>
      <c r="AT21" s="52">
        <v>19.463597865854865</v>
      </c>
      <c r="AU21" s="52">
        <v>11.218408417442115</v>
      </c>
      <c r="AV21" s="35">
        <v>2.8957748585649301</v>
      </c>
      <c r="AW21" s="35">
        <v>2.9050705684526901</v>
      </c>
      <c r="AX21" s="35">
        <v>2.9087331459675299</v>
      </c>
      <c r="AY21" s="35">
        <v>2.87160939592688</v>
      </c>
      <c r="AZ21" s="35">
        <v>2.8938764414137599</v>
      </c>
      <c r="BA21" s="35">
        <v>2.8950128820651577</v>
      </c>
      <c r="BB21" s="35">
        <v>1.295374822964844E-2</v>
      </c>
      <c r="BC21" s="52">
        <v>59.994169949661</v>
      </c>
      <c r="BD21" s="52">
        <v>58.644420662791198</v>
      </c>
      <c r="BE21" s="52">
        <v>57.764186423901897</v>
      </c>
      <c r="BF21" s="52">
        <v>60.170327984831303</v>
      </c>
      <c r="BG21" s="52">
        <v>58.9096618790565</v>
      </c>
      <c r="BH21" s="52">
        <v>57.626065094427702</v>
      </c>
      <c r="BI21" s="52">
        <v>58.851471999111595</v>
      </c>
      <c r="BJ21" s="52">
        <v>0.98108851447126666</v>
      </c>
      <c r="BK21" s="52">
        <v>29.962954353804701</v>
      </c>
      <c r="BL21" s="52">
        <v>29.7770865198741</v>
      </c>
      <c r="BM21" s="52">
        <v>29.875428936154002</v>
      </c>
      <c r="BN21" s="52">
        <v>32.395051645726603</v>
      </c>
      <c r="BO21" s="52">
        <v>32.269822477766098</v>
      </c>
      <c r="BP21" s="52">
        <v>30.856068786665098</v>
      </c>
      <c r="BQ21" s="52">
        <v>1.2075328880183962</v>
      </c>
      <c r="BR21" s="52">
        <v>28.572501114470299</v>
      </c>
      <c r="BS21" s="52">
        <v>27.687150212298199</v>
      </c>
      <c r="BT21" s="52">
        <v>29.3332806267419</v>
      </c>
      <c r="BU21" s="52">
        <v>28.168836083994002</v>
      </c>
      <c r="BV21" s="52">
        <v>29.314282092225799</v>
      </c>
      <c r="BW21" s="52">
        <v>28.357400703088199</v>
      </c>
      <c r="BX21" s="52">
        <v>28.57224180546973</v>
      </c>
      <c r="BY21" s="52">
        <v>0.59471056624046159</v>
      </c>
      <c r="BZ21" s="52">
        <v>21.0276442161429</v>
      </c>
      <c r="CA21" s="52">
        <v>20.6342044869719</v>
      </c>
      <c r="CB21" s="52">
        <v>18.8120762767117</v>
      </c>
      <c r="CC21" s="52">
        <v>18.307174869308501</v>
      </c>
      <c r="CD21" s="52">
        <v>19.695274962283751</v>
      </c>
      <c r="CE21" s="52">
        <v>1.1579786555971567</v>
      </c>
      <c r="CF21" s="52">
        <v>19.972629505281901</v>
      </c>
      <c r="CG21" s="52">
        <v>19.247546051781999</v>
      </c>
      <c r="CH21" s="52">
        <v>18.285019739705199</v>
      </c>
      <c r="CI21" s="52">
        <v>20.140010545078301</v>
      </c>
      <c r="CJ21" s="52">
        <v>19.41130146046185</v>
      </c>
      <c r="CK21" s="52">
        <v>0.73168170202050897</v>
      </c>
      <c r="CL21" s="35">
        <v>9.7535568951804503</v>
      </c>
      <c r="CM21" s="35">
        <v>9.4327908827708704</v>
      </c>
      <c r="CN21" s="35">
        <v>9.1343768987305101</v>
      </c>
      <c r="CO21" s="35">
        <v>9.6179598661151093</v>
      </c>
      <c r="CP21" s="35">
        <v>9.3861218205381807</v>
      </c>
      <c r="CQ21" s="35">
        <v>8.9158269278442592</v>
      </c>
      <c r="CR21" s="35">
        <v>9.3734388818632279</v>
      </c>
      <c r="CS21" s="35">
        <v>0.28122442549599685</v>
      </c>
      <c r="CU21" s="52"/>
      <c r="CV21" s="52"/>
      <c r="CW21" s="52"/>
      <c r="CX21" s="52"/>
      <c r="CY21" s="52"/>
      <c r="DI21" s="52"/>
      <c r="DJ21" s="52"/>
      <c r="DZ21" s="52"/>
      <c r="EA21" s="52"/>
      <c r="EB21" s="52"/>
      <c r="ED21" s="52"/>
      <c r="EE21" s="52"/>
      <c r="EF21" s="52"/>
      <c r="EJ21" s="52"/>
      <c r="EK21" s="52"/>
      <c r="EN21" s="52"/>
      <c r="EP21" s="52"/>
      <c r="EQ21" s="52"/>
    </row>
    <row r="22" spans="1:183" s="49" customFormat="1" ht="13.5" customHeight="1" x14ac:dyDescent="0.2">
      <c r="A22" s="28" t="s">
        <v>42</v>
      </c>
      <c r="B22" s="32" t="s">
        <v>122</v>
      </c>
      <c r="C22" s="49">
        <v>161.14787132706101</v>
      </c>
      <c r="D22" s="49">
        <v>161.15084091539899</v>
      </c>
      <c r="E22" s="49">
        <v>161.18045468299701</v>
      </c>
      <c r="F22" s="49">
        <v>161.15972230848567</v>
      </c>
      <c r="G22" s="49">
        <v>1.4710044830729404E-2</v>
      </c>
      <c r="H22" s="49">
        <v>190.26487583973599</v>
      </c>
      <c r="I22" s="49">
        <v>190.17238561332701</v>
      </c>
      <c r="J22" s="49">
        <v>190.14877460655501</v>
      </c>
      <c r="K22" s="49">
        <v>189.94457828932201</v>
      </c>
      <c r="L22" s="49">
        <v>189.969577563207</v>
      </c>
      <c r="M22" s="49">
        <v>189.92603298987001</v>
      </c>
      <c r="N22" s="49">
        <v>190.07103748366947</v>
      </c>
      <c r="O22" s="49">
        <v>0.12987183326872218</v>
      </c>
      <c r="P22" s="49">
        <v>204.26969667969601</v>
      </c>
      <c r="Q22" s="49">
        <v>204.263812534897</v>
      </c>
      <c r="R22" s="49">
        <v>204.26111445316101</v>
      </c>
      <c r="S22" s="49">
        <v>204.264874555918</v>
      </c>
      <c r="T22" s="49">
        <v>3.5832545319678527E-3</v>
      </c>
      <c r="U22" s="49">
        <v>202.03818474924699</v>
      </c>
      <c r="V22" s="49">
        <v>201.92915105367899</v>
      </c>
      <c r="W22" s="49">
        <v>201.881770306579</v>
      </c>
      <c r="X22" s="49">
        <v>201.127236299597</v>
      </c>
      <c r="Y22" s="49">
        <v>200.894574988193</v>
      </c>
      <c r="Z22" s="49">
        <v>200.84178110227899</v>
      </c>
      <c r="AA22" s="49">
        <v>201.45211641659566</v>
      </c>
      <c r="AB22" s="49">
        <v>0.50737056336240938</v>
      </c>
      <c r="AC22" s="49">
        <v>212.78330594425501</v>
      </c>
      <c r="AD22" s="49">
        <v>212.81791929537201</v>
      </c>
      <c r="AE22" s="49">
        <v>212.890057078307</v>
      </c>
      <c r="AF22" s="49">
        <v>207.43069453712801</v>
      </c>
      <c r="AG22" s="49">
        <v>207.34600933656299</v>
      </c>
      <c r="AH22" s="49">
        <v>207.248685211534</v>
      </c>
      <c r="AI22" s="49">
        <v>210.0861119005265</v>
      </c>
      <c r="AJ22" s="49">
        <v>2.7449993795488132</v>
      </c>
      <c r="AK22" s="49">
        <v>216.612188004795</v>
      </c>
      <c r="AL22" s="49">
        <v>216.84026767692899</v>
      </c>
      <c r="AM22" s="49">
        <v>216.48148964791201</v>
      </c>
      <c r="AN22" s="49">
        <v>216.64464844321199</v>
      </c>
      <c r="AO22" s="49">
        <v>0.14825806009116704</v>
      </c>
      <c r="AP22" s="49">
        <v>209.57176817138699</v>
      </c>
      <c r="AQ22" s="49">
        <v>209.32883575150601</v>
      </c>
      <c r="AR22" s="49">
        <v>209.45703593583801</v>
      </c>
      <c r="AS22" s="49">
        <v>209.396576415097</v>
      </c>
      <c r="AT22" s="49">
        <v>209.43855406845699</v>
      </c>
      <c r="AU22" s="49">
        <v>8.9285789879328975E-2</v>
      </c>
      <c r="AV22" s="49">
        <v>198.05094390088101</v>
      </c>
      <c r="AW22" s="49">
        <v>197.997458513835</v>
      </c>
      <c r="AX22" s="49">
        <v>198.14322698501601</v>
      </c>
      <c r="AY22" s="49">
        <v>198.086305564355</v>
      </c>
      <c r="AZ22" s="49">
        <v>197.96201381084799</v>
      </c>
      <c r="BA22" s="49">
        <v>198.04798975498701</v>
      </c>
      <c r="BB22" s="49">
        <v>6.4019102636701908E-2</v>
      </c>
      <c r="BC22" s="49">
        <v>190.68271008202399</v>
      </c>
      <c r="BD22" s="49">
        <v>190.85693648717799</v>
      </c>
      <c r="BE22" s="49">
        <v>190.845703894129</v>
      </c>
      <c r="BF22" s="49">
        <v>191.397052433742</v>
      </c>
      <c r="BG22" s="49">
        <v>191.27160462568901</v>
      </c>
      <c r="BH22" s="49">
        <v>191.362828189151</v>
      </c>
      <c r="BI22" s="49">
        <v>191.06947261865218</v>
      </c>
      <c r="BJ22" s="49">
        <v>0.28256346875865124</v>
      </c>
      <c r="BK22" s="49">
        <v>202.646725017687</v>
      </c>
      <c r="BL22" s="49">
        <v>202.36657264041199</v>
      </c>
      <c r="BM22" s="49">
        <v>202.23017006407201</v>
      </c>
      <c r="BN22" s="49">
        <v>202.594821242156</v>
      </c>
      <c r="BO22" s="49">
        <v>202.22524121440301</v>
      </c>
      <c r="BP22" s="49">
        <v>202.412706035746</v>
      </c>
      <c r="BQ22" s="49">
        <v>0.1780570485409832</v>
      </c>
      <c r="BR22" s="49">
        <v>157.22130157806399</v>
      </c>
      <c r="BS22" s="49">
        <v>156.69544598826599</v>
      </c>
      <c r="BT22" s="49">
        <v>155.77712468349301</v>
      </c>
      <c r="BU22" s="49">
        <v>156.850314967077</v>
      </c>
      <c r="BV22" s="49">
        <v>155.61732948049701</v>
      </c>
      <c r="BW22" s="49">
        <v>155.38731495554899</v>
      </c>
      <c r="BX22" s="49">
        <v>156.25813860882431</v>
      </c>
      <c r="BY22" s="49">
        <v>0.69160900070248665</v>
      </c>
      <c r="BZ22" s="49">
        <v>189.540811574038</v>
      </c>
      <c r="CA22" s="49">
        <v>189.43468901517301</v>
      </c>
      <c r="CB22" s="49">
        <v>189.2024184791</v>
      </c>
      <c r="CC22" s="49">
        <v>189.02523833978901</v>
      </c>
      <c r="CD22" s="49">
        <v>189.30078935202499</v>
      </c>
      <c r="CE22" s="49">
        <v>0.20071433421377236</v>
      </c>
      <c r="CF22" s="49">
        <v>198.74824201334701</v>
      </c>
      <c r="CG22" s="49">
        <v>198.72756334075601</v>
      </c>
      <c r="CH22" s="49">
        <v>198.95678493618499</v>
      </c>
      <c r="CI22" s="49">
        <v>199.035871343906</v>
      </c>
      <c r="CJ22" s="49">
        <v>198.86711540854853</v>
      </c>
      <c r="CK22" s="49">
        <v>0.13240548857281598</v>
      </c>
      <c r="CL22" s="49">
        <v>163.12107400495299</v>
      </c>
      <c r="CM22" s="49">
        <v>157.923775547605</v>
      </c>
      <c r="CN22" s="49">
        <v>155.29951305238501</v>
      </c>
      <c r="CO22" s="49">
        <v>164.190141296181</v>
      </c>
      <c r="CP22" s="49">
        <v>158.95169591088199</v>
      </c>
      <c r="CQ22" s="49">
        <v>156.95388996064401</v>
      </c>
      <c r="CR22" s="49">
        <v>159.406681628775</v>
      </c>
      <c r="CS22" s="49">
        <v>3.2137527452368624</v>
      </c>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row>
    <row r="23" spans="1:183" s="43" customFormat="1" ht="13.5" customHeight="1" x14ac:dyDescent="0.2">
      <c r="A23" s="29" t="s">
        <v>43</v>
      </c>
      <c r="B23" s="26" t="s">
        <v>121</v>
      </c>
      <c r="C23" s="20">
        <v>1.3706735914819901</v>
      </c>
      <c r="D23" s="20">
        <v>1.37165278597595</v>
      </c>
      <c r="E23" s="20">
        <v>1.3705024510652699</v>
      </c>
      <c r="F23" s="20">
        <v>1.3709429428410698</v>
      </c>
      <c r="G23" s="20">
        <v>5.0677425458216978E-4</v>
      </c>
      <c r="H23" s="20">
        <v>1.34062433216421</v>
      </c>
      <c r="I23" s="20">
        <v>1.34266659474556</v>
      </c>
      <c r="J23" s="20">
        <v>1.34178886492924</v>
      </c>
      <c r="K23" s="20">
        <v>1.33909260208058</v>
      </c>
      <c r="L23" s="20">
        <v>1.33996160708696</v>
      </c>
      <c r="M23" s="20">
        <v>1.3393768989920201</v>
      </c>
      <c r="N23" s="20">
        <v>1.3405851499997616</v>
      </c>
      <c r="O23" s="20">
        <v>1.2818770518357606E-3</v>
      </c>
      <c r="P23" s="20">
        <v>1.31238478908811</v>
      </c>
      <c r="Q23" s="20">
        <v>1.31303403283895</v>
      </c>
      <c r="R23" s="20">
        <v>1.3134448681513</v>
      </c>
      <c r="S23" s="20">
        <v>1.3129545633594535</v>
      </c>
      <c r="T23" s="20">
        <v>4.3640841244724259E-4</v>
      </c>
      <c r="U23" s="20">
        <v>1.3610290575275601</v>
      </c>
      <c r="V23" s="20">
        <v>1.3625567023393399</v>
      </c>
      <c r="W23" s="20">
        <v>1.36266944353194</v>
      </c>
      <c r="X23" s="20">
        <v>1.3626823193303601</v>
      </c>
      <c r="Y23" s="20">
        <v>1.36173713460857</v>
      </c>
      <c r="Z23" s="20">
        <v>1.3624955161471199</v>
      </c>
      <c r="AA23" s="20">
        <v>1.3621950289141485</v>
      </c>
      <c r="AB23" s="20">
        <v>6.127503423633599E-4</v>
      </c>
      <c r="AC23" s="20">
        <v>1.3808264909622201</v>
      </c>
      <c r="AD23" s="20">
        <v>1.37781573147404</v>
      </c>
      <c r="AE23" s="20">
        <v>1.3789250654331699</v>
      </c>
      <c r="AF23" s="20">
        <v>1.31420320715451</v>
      </c>
      <c r="AG23" s="20">
        <v>1.31327586049131</v>
      </c>
      <c r="AH23" s="20">
        <v>1.3125553134060901</v>
      </c>
      <c r="AI23" s="20">
        <v>1.3462669448202231</v>
      </c>
      <c r="AJ23" s="20">
        <v>3.2937339554913826E-2</v>
      </c>
      <c r="AK23" s="20">
        <v>1.4298107703435801</v>
      </c>
      <c r="AL23" s="20">
        <v>1.450691205544</v>
      </c>
      <c r="AM23" s="20">
        <v>1.41459145272589</v>
      </c>
      <c r="AN23" s="20">
        <v>1.4316978095378234</v>
      </c>
      <c r="AO23" s="20">
        <v>1.479794413812534E-2</v>
      </c>
      <c r="AP23" s="20">
        <v>1.41081455489936</v>
      </c>
      <c r="AQ23" s="20">
        <v>1.3849843522279801</v>
      </c>
      <c r="AR23" s="20">
        <v>1.4631632542561801</v>
      </c>
      <c r="AS23" s="20">
        <v>1.47538609870982</v>
      </c>
      <c r="AT23" s="20">
        <v>1.4335870650233351</v>
      </c>
      <c r="AU23" s="20">
        <v>3.7090164110836932E-2</v>
      </c>
      <c r="AV23" s="20">
        <v>1.29187432189578</v>
      </c>
      <c r="AW23" s="20">
        <v>1.29113454074019</v>
      </c>
      <c r="AX23" s="20">
        <v>1.29188958309322</v>
      </c>
      <c r="AY23" s="20">
        <v>1.29402291264307</v>
      </c>
      <c r="AZ23" s="20">
        <v>1.2943487503853599</v>
      </c>
      <c r="BA23" s="20">
        <v>1.2926540217515243</v>
      </c>
      <c r="BB23" s="20">
        <v>1.2842965612709935E-3</v>
      </c>
      <c r="BC23" s="20">
        <v>1.3182138135329899</v>
      </c>
      <c r="BD23" s="20">
        <v>1.31914145290817</v>
      </c>
      <c r="BE23" s="20">
        <v>1.3187623031389599</v>
      </c>
      <c r="BF23" s="20">
        <v>1.3192410550403</v>
      </c>
      <c r="BG23" s="20">
        <v>1.3189406836003701</v>
      </c>
      <c r="BH23" s="20">
        <v>1.32055175252902</v>
      </c>
      <c r="BI23" s="20">
        <v>1.3191418434583018</v>
      </c>
      <c r="BJ23" s="20">
        <v>7.1220811131637949E-4</v>
      </c>
      <c r="BK23" s="20">
        <v>1.4214943193990099</v>
      </c>
      <c r="BL23" s="20">
        <v>1.4034264524144899</v>
      </c>
      <c r="BM23" s="20">
        <v>1.4065253926561601</v>
      </c>
      <c r="BN23" s="20">
        <v>1.38838090521581</v>
      </c>
      <c r="BO23" s="20">
        <v>1.3828275361486</v>
      </c>
      <c r="BP23" s="20">
        <v>1.4005309211668142</v>
      </c>
      <c r="BQ23" s="20">
        <v>1.374637831428527E-2</v>
      </c>
      <c r="BR23" s="20">
        <v>1.4438892373354</v>
      </c>
      <c r="BS23" s="20">
        <v>1.4499153196447101</v>
      </c>
      <c r="BT23" s="20">
        <v>1.4498863554194199</v>
      </c>
      <c r="BU23" s="20">
        <v>1.4466447693044799</v>
      </c>
      <c r="BV23" s="20">
        <v>1.4501803645673901</v>
      </c>
      <c r="BW23" s="20">
        <v>1.45505352144004</v>
      </c>
      <c r="BX23" s="20">
        <v>1.4492615946185736</v>
      </c>
      <c r="BY23" s="20">
        <v>3.4379798936461474E-3</v>
      </c>
      <c r="BZ23" s="20">
        <v>1.5382648356300701</v>
      </c>
      <c r="CA23" s="20">
        <v>1.5538645552853201</v>
      </c>
      <c r="CB23" s="20">
        <v>1.6065699255810499</v>
      </c>
      <c r="CC23" s="20">
        <v>1.6183202668293699</v>
      </c>
      <c r="CD23" s="20">
        <v>1.5792548958314525</v>
      </c>
      <c r="CE23" s="20">
        <v>3.3900842503497793E-2</v>
      </c>
      <c r="CF23" s="20">
        <v>1.53536521720261</v>
      </c>
      <c r="CG23" s="20">
        <v>1.55176380979132</v>
      </c>
      <c r="CH23" s="20">
        <v>1.58395694745857</v>
      </c>
      <c r="CI23" s="20">
        <v>1.56447074754738</v>
      </c>
      <c r="CJ23" s="20">
        <v>1.5588891804999698</v>
      </c>
      <c r="CK23" s="20">
        <v>1.7774241108600375E-2</v>
      </c>
      <c r="CL23" s="20">
        <v>2.1236460758683</v>
      </c>
      <c r="CM23" s="20">
        <v>2.17701638682709</v>
      </c>
      <c r="CN23" s="20">
        <v>2.22253956831939</v>
      </c>
      <c r="CO23" s="20">
        <v>2.1250907959788599</v>
      </c>
      <c r="CP23" s="20">
        <v>2.17139966627244</v>
      </c>
      <c r="CQ23" s="20">
        <v>2.2316859119589001</v>
      </c>
      <c r="CR23" s="20">
        <v>2.1752297342041631</v>
      </c>
      <c r="CS23" s="20">
        <v>4.2067740792506726E-2</v>
      </c>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row>
    <row r="24" spans="1:183" s="20" customFormat="1" ht="13.5" customHeight="1" x14ac:dyDescent="0.2">
      <c r="A24" s="29" t="s">
        <v>126</v>
      </c>
      <c r="B24" s="26" t="s">
        <v>123</v>
      </c>
      <c r="C24" s="20">
        <v>-9.3935071592576497E-2</v>
      </c>
      <c r="D24" s="20">
        <v>-9.35954811912314E-2</v>
      </c>
      <c r="E24" s="20">
        <v>-9.5458074420306196E-2</v>
      </c>
      <c r="F24" s="20">
        <v>-9.4329542401371369E-2</v>
      </c>
      <c r="G24" s="20">
        <v>8.0994600581037798E-4</v>
      </c>
      <c r="H24" s="20">
        <v>-7.6808878391213004E-2</v>
      </c>
      <c r="I24" s="20">
        <v>-7.5599554364110005E-2</v>
      </c>
      <c r="J24" s="20">
        <v>-7.50420873434713E-2</v>
      </c>
      <c r="K24" s="20">
        <v>-7.7247032046404998E-2</v>
      </c>
      <c r="L24" s="20">
        <v>-7.6062935988357505E-2</v>
      </c>
      <c r="M24" s="20">
        <v>-7.8347544119457796E-2</v>
      </c>
      <c r="N24" s="20">
        <v>-7.6518005375502421E-2</v>
      </c>
      <c r="O24" s="20">
        <v>1.0948571793091319E-3</v>
      </c>
      <c r="P24" s="20">
        <v>-2.97390770300822E-2</v>
      </c>
      <c r="Q24" s="20">
        <v>-2.8075617191304299E-2</v>
      </c>
      <c r="R24" s="20">
        <v>-2.6364382475329701E-2</v>
      </c>
      <c r="S24" s="20">
        <v>-2.8059692232238736E-2</v>
      </c>
      <c r="T24" s="20">
        <v>1.3777593011141849E-3</v>
      </c>
      <c r="U24" s="20">
        <v>2.27568016583664E-2</v>
      </c>
      <c r="V24" s="20">
        <v>2.28912320293027E-2</v>
      </c>
      <c r="W24" s="20">
        <v>2.22595536108754E-2</v>
      </c>
      <c r="X24" s="20">
        <v>2.2532739883215101E-2</v>
      </c>
      <c r="Y24" s="20">
        <v>2.04368125316058E-2</v>
      </c>
      <c r="Z24" s="20">
        <v>2.0379651870715498E-2</v>
      </c>
      <c r="AA24" s="20">
        <v>2.1876131930680148E-2</v>
      </c>
      <c r="AB24" s="20">
        <v>1.0563495688837991E-3</v>
      </c>
      <c r="AC24" s="20">
        <v>9.7432298896334896E-2</v>
      </c>
      <c r="AD24" s="20">
        <v>9.1868511410632001E-2</v>
      </c>
      <c r="AE24" s="20">
        <v>9.2326586224923596E-2</v>
      </c>
      <c r="AF24" s="20">
        <v>-2.9096979182605599E-2</v>
      </c>
      <c r="AG24" s="20">
        <v>-2.9459276114020501E-2</v>
      </c>
      <c r="AH24" s="20">
        <v>-3.05485065494857E-2</v>
      </c>
      <c r="AI24" s="20">
        <v>3.2087105780963111E-2</v>
      </c>
      <c r="AJ24" s="20">
        <v>6.1815956726001271E-2</v>
      </c>
      <c r="AK24" s="20">
        <v>0.16511707424331101</v>
      </c>
      <c r="AL24" s="20">
        <v>0.187622432675602</v>
      </c>
      <c r="AM24" s="20">
        <v>0.1470245645148</v>
      </c>
      <c r="AN24" s="20">
        <v>0.16658802381123766</v>
      </c>
      <c r="AO24" s="20">
        <v>1.6606615032851674E-2</v>
      </c>
      <c r="AP24" s="20">
        <v>0.14685008566879201</v>
      </c>
      <c r="AQ24" s="20">
        <v>0.10847122773862</v>
      </c>
      <c r="AR24" s="20">
        <v>0.17010216150982599</v>
      </c>
      <c r="AS24" s="20">
        <v>0.178914682791845</v>
      </c>
      <c r="AT24" s="20">
        <v>0.15108453942727076</v>
      </c>
      <c r="AU24" s="20">
        <v>2.7248907138977308E-2</v>
      </c>
      <c r="AV24" s="20">
        <v>-2.4586491123757E-2</v>
      </c>
      <c r="AW24" s="20">
        <v>-2.5218989605445E-2</v>
      </c>
      <c r="AX24" s="20">
        <v>-2.4671480217651601E-2</v>
      </c>
      <c r="AY24" s="20">
        <v>-2.19759114526204E-2</v>
      </c>
      <c r="AZ24" s="20">
        <v>-2.2678891386513401E-2</v>
      </c>
      <c r="BA24" s="20">
        <v>-2.382635275719748E-2</v>
      </c>
      <c r="BB24" s="20">
        <v>1.2627183985927585E-3</v>
      </c>
      <c r="BC24" s="20">
        <v>-5.8811039829385701E-2</v>
      </c>
      <c r="BD24" s="20">
        <v>-5.83927493981743E-2</v>
      </c>
      <c r="BE24" s="20">
        <v>-6.0733550249532801E-2</v>
      </c>
      <c r="BF24" s="20">
        <v>-5.7616892615731101E-2</v>
      </c>
      <c r="BG24" s="20">
        <v>-6.00136749757154E-2</v>
      </c>
      <c r="BH24" s="20">
        <v>-6.0720678364264397E-2</v>
      </c>
      <c r="BI24" s="20">
        <v>-5.938143090546729E-2</v>
      </c>
      <c r="BJ24" s="20">
        <v>1.1858875381851014E-3</v>
      </c>
      <c r="BK24" s="20">
        <v>7.0372863004772607E-2</v>
      </c>
      <c r="BL24" s="20">
        <v>3.4627279053463099E-2</v>
      </c>
      <c r="BM24" s="20">
        <v>4.0010942137768297E-2</v>
      </c>
      <c r="BN24" s="20">
        <v>1.9155174272367601E-2</v>
      </c>
      <c r="BO24" s="20">
        <v>7.5252467880759103E-3</v>
      </c>
      <c r="BP24" s="20">
        <v>3.4338301051289502E-2</v>
      </c>
      <c r="BQ24" s="20">
        <v>2.1355183155702544E-2</v>
      </c>
      <c r="BR24" s="20">
        <v>-0.25852332563136898</v>
      </c>
      <c r="BS24" s="20">
        <v>-0.26979468350414298</v>
      </c>
      <c r="BT24" s="20">
        <v>-0.28484626507805999</v>
      </c>
      <c r="BU24" s="20">
        <v>-0.26676318003434801</v>
      </c>
      <c r="BV24" s="20">
        <v>-0.28946636718158297</v>
      </c>
      <c r="BW24" s="20">
        <v>-0.29695913377604899</v>
      </c>
      <c r="BX24" s="20">
        <v>-0.27772549253425866</v>
      </c>
      <c r="BY24" s="20">
        <v>1.3603184281060377E-2</v>
      </c>
      <c r="BZ24" s="20">
        <v>-0.19138730675813101</v>
      </c>
      <c r="CA24" s="20">
        <v>-0.20056983333209999</v>
      </c>
      <c r="CB24" s="20">
        <v>-0.21463268144250999</v>
      </c>
      <c r="CC24" s="20">
        <v>-0.218635707844306</v>
      </c>
      <c r="CD24" s="20">
        <v>-0.20630638234426174</v>
      </c>
      <c r="CE24" s="20">
        <v>1.0918176757970481E-2</v>
      </c>
      <c r="CF24" s="20">
        <v>-0.10657098218034899</v>
      </c>
      <c r="CG24" s="20">
        <v>-0.107188331764283</v>
      </c>
      <c r="CH24" s="20">
        <v>-8.8044051735798795E-2</v>
      </c>
      <c r="CI24" s="20">
        <v>-0.11594909072242</v>
      </c>
      <c r="CJ24" s="20">
        <v>-0.10443811410071269</v>
      </c>
      <c r="CK24" s="20">
        <v>1.0165882734080745E-2</v>
      </c>
      <c r="CL24" s="20">
        <v>-0.247993136283503</v>
      </c>
      <c r="CM24" s="20">
        <v>-0.30084241252159699</v>
      </c>
      <c r="CN24" s="20">
        <v>-0.32421614464976101</v>
      </c>
      <c r="CO24" s="20">
        <v>-0.22963009738728701</v>
      </c>
      <c r="CP24" s="20">
        <v>-0.28467110182621203</v>
      </c>
      <c r="CQ24" s="20">
        <v>-0.29846784767916701</v>
      </c>
      <c r="CR24" s="20">
        <v>-0.28097012339125449</v>
      </c>
      <c r="CS24" s="20">
        <v>3.2424974364924045E-2</v>
      </c>
    </row>
    <row r="25" spans="1:183" s="35" customFormat="1" ht="13.5" customHeight="1" thickBot="1" x14ac:dyDescent="0.25">
      <c r="A25" s="30"/>
      <c r="B25" s="34" t="s">
        <v>124</v>
      </c>
      <c r="C25" s="35">
        <v>1.0245236026381599</v>
      </c>
      <c r="D25" s="35">
        <v>1.02608618114051</v>
      </c>
      <c r="E25" s="35">
        <v>1.02590968174497</v>
      </c>
      <c r="F25" s="35">
        <v>1.0255064885078802</v>
      </c>
      <c r="G25" s="35">
        <v>6.9873050781543245E-4</v>
      </c>
      <c r="H25" s="35">
        <v>0.99849862959607505</v>
      </c>
      <c r="I25" s="35">
        <v>1.00277251998634</v>
      </c>
      <c r="J25" s="35">
        <v>1.0040185611761501</v>
      </c>
      <c r="K25" s="35">
        <v>1.00138017757859</v>
      </c>
      <c r="L25" s="35">
        <v>1.00170954948411</v>
      </c>
      <c r="M25" s="35">
        <v>1.0029496231800401</v>
      </c>
      <c r="N25" s="35">
        <v>1.0018881768335508</v>
      </c>
      <c r="O25" s="35">
        <v>1.7429032318539291E-3</v>
      </c>
      <c r="P25" s="35">
        <v>0.97042881750169796</v>
      </c>
      <c r="Q25" s="35">
        <v>0.970849290294441</v>
      </c>
      <c r="R25" s="35">
        <v>0.97286040440750399</v>
      </c>
      <c r="S25" s="35">
        <v>0.97137950406788098</v>
      </c>
      <c r="T25" s="35">
        <v>1.0611310645661477E-3</v>
      </c>
      <c r="U25" s="35">
        <v>1.0696998979505401</v>
      </c>
      <c r="V25" s="35">
        <v>1.07472870192166</v>
      </c>
      <c r="W25" s="35">
        <v>1.07415454906382</v>
      </c>
      <c r="X25" s="35">
        <v>1.0765689613453799</v>
      </c>
      <c r="Y25" s="35">
        <v>1.0756407720224199</v>
      </c>
      <c r="Z25" s="35">
        <v>1.0780381078501999</v>
      </c>
      <c r="AA25" s="35">
        <v>1.0748051650256703</v>
      </c>
      <c r="AB25" s="35">
        <v>2.6062116651573517E-3</v>
      </c>
      <c r="AC25" s="35">
        <v>1.1585994970059199</v>
      </c>
      <c r="AD25" s="35">
        <v>1.1433305128218501</v>
      </c>
      <c r="AE25" s="35">
        <v>1.1481068071623199</v>
      </c>
      <c r="AF25" s="35">
        <v>0.96561111443102099</v>
      </c>
      <c r="AG25" s="35">
        <v>0.964710250352526</v>
      </c>
      <c r="AH25" s="35">
        <v>0.96555976190475301</v>
      </c>
      <c r="AI25" s="35">
        <v>1.0576529906130652</v>
      </c>
      <c r="AJ25" s="35">
        <v>9.2469770380429389E-2</v>
      </c>
      <c r="AK25" s="35">
        <v>1.3595673491535001</v>
      </c>
      <c r="AL25" s="35">
        <v>1.4466836624055299</v>
      </c>
      <c r="AM25" s="35">
        <v>1.29432091038804</v>
      </c>
      <c r="AN25" s="35">
        <v>1.36685730731569</v>
      </c>
      <c r="AO25" s="35">
        <v>6.2415060512083904E-2</v>
      </c>
      <c r="AP25" s="35">
        <v>1.30355602927737</v>
      </c>
      <c r="AQ25" s="35">
        <v>1.18682383567984</v>
      </c>
      <c r="AR25" s="35">
        <v>1.46570482355515</v>
      </c>
      <c r="AS25" s="35">
        <v>1.5144351641637801</v>
      </c>
      <c r="AT25" s="35">
        <v>1.367629963169035</v>
      </c>
      <c r="AU25" s="35">
        <v>0.13035218642283677</v>
      </c>
      <c r="AV25" s="35">
        <v>0.94419734365282304</v>
      </c>
      <c r="AW25" s="35">
        <v>0.94433340554954104</v>
      </c>
      <c r="AX25" s="35">
        <v>0.94467315410136898</v>
      </c>
      <c r="AY25" s="35">
        <v>0.944834664724442</v>
      </c>
      <c r="AZ25" s="35">
        <v>0.94540203405127299</v>
      </c>
      <c r="BA25" s="35">
        <v>0.94468812041588957</v>
      </c>
      <c r="BB25" s="35">
        <v>4.2380570343036287E-4</v>
      </c>
      <c r="BC25" s="35">
        <v>0.98070132660212905</v>
      </c>
      <c r="BD25" s="35">
        <v>0.98293663213001803</v>
      </c>
      <c r="BE25" s="35">
        <v>0.98309994052146199</v>
      </c>
      <c r="BF25" s="35">
        <v>0.97973311171798205</v>
      </c>
      <c r="BG25" s="35">
        <v>0.98008582401213096</v>
      </c>
      <c r="BH25" s="35">
        <v>0.98168912850773904</v>
      </c>
      <c r="BI25" s="35">
        <v>0.98137432724857687</v>
      </c>
      <c r="BJ25" s="35">
        <v>1.3117670284276E-3</v>
      </c>
      <c r="BK25" s="35">
        <v>1.2874660561167799</v>
      </c>
      <c r="BL25" s="35">
        <v>1.2071580574548799</v>
      </c>
      <c r="BM25" s="35">
        <v>1.2281524755686399</v>
      </c>
      <c r="BN25" s="35">
        <v>1.1707195579404299</v>
      </c>
      <c r="BO25" s="35">
        <v>1.15359001702852</v>
      </c>
      <c r="BP25" s="35">
        <v>1.20941723282185</v>
      </c>
      <c r="BQ25" s="35">
        <v>4.7035986385545653E-2</v>
      </c>
      <c r="BR25" s="35">
        <v>1.3861391957276901</v>
      </c>
      <c r="BS25" s="35">
        <v>1.40896246609493</v>
      </c>
      <c r="BT25" s="35">
        <v>1.4251120750078701</v>
      </c>
      <c r="BU25" s="35">
        <v>1.3955789791506299</v>
      </c>
      <c r="BV25" s="35">
        <v>1.43250431115475</v>
      </c>
      <c r="BW25" s="35">
        <v>1.45610718670881</v>
      </c>
      <c r="BX25" s="35">
        <v>1.4174007023074466</v>
      </c>
      <c r="BY25" s="35">
        <v>2.3489179882793209E-2</v>
      </c>
      <c r="BZ25" s="35">
        <v>1.5706757746859299</v>
      </c>
      <c r="CA25" s="35">
        <v>1.6150180191688299</v>
      </c>
      <c r="CB25" s="35">
        <v>1.77945289174768</v>
      </c>
      <c r="CC25" s="35">
        <v>1.8296837212452901</v>
      </c>
      <c r="CD25" s="35">
        <v>1.6987076017119325</v>
      </c>
      <c r="CE25" s="35">
        <v>0.10847884668084878</v>
      </c>
      <c r="CF25" s="35">
        <v>1.6061379118058801</v>
      </c>
      <c r="CG25" s="35">
        <v>1.6620099115746101</v>
      </c>
      <c r="CH25" s="35">
        <v>1.7666599596458501</v>
      </c>
      <c r="CI25" s="35">
        <v>1.7025478858404399</v>
      </c>
      <c r="CJ25" s="35">
        <v>1.6843389172166949</v>
      </c>
      <c r="CK25" s="35">
        <v>5.8571115545953727E-2</v>
      </c>
      <c r="CL25" s="35">
        <v>2.1162068657078499</v>
      </c>
      <c r="CM25" s="35">
        <v>2.1111003074046502</v>
      </c>
      <c r="CN25" s="35">
        <v>2.1375812271422401</v>
      </c>
      <c r="CO25" s="35">
        <v>2.1300843691077498</v>
      </c>
      <c r="CP25" s="35">
        <v>2.1189561912505899</v>
      </c>
      <c r="CQ25" s="35">
        <v>2.1516783841858498</v>
      </c>
      <c r="CR25" s="35">
        <v>2.127601224133155</v>
      </c>
      <c r="CS25" s="35">
        <v>1.3918359311686663E-2</v>
      </c>
    </row>
    <row r="26" spans="1:183" s="42" customFormat="1" ht="13.5" customHeight="1" x14ac:dyDescent="0.2">
      <c r="A26" s="29" t="s">
        <v>42</v>
      </c>
      <c r="B26" s="25" t="s">
        <v>122</v>
      </c>
      <c r="C26" s="53">
        <v>2.6335429635558398</v>
      </c>
      <c r="D26" s="53">
        <v>2.6335163782161799</v>
      </c>
      <c r="E26" s="53">
        <v>2.6332512867630098</v>
      </c>
      <c r="F26" s="53">
        <v>2.6334368761783433</v>
      </c>
      <c r="G26" s="53">
        <v>1.3167958177345699E-4</v>
      </c>
      <c r="H26" s="53">
        <v>2.3939188397855098</v>
      </c>
      <c r="I26" s="53">
        <v>2.3946203230896899</v>
      </c>
      <c r="J26" s="53">
        <v>2.3947994531828201</v>
      </c>
      <c r="K26" s="53">
        <v>2.3963495620723201</v>
      </c>
      <c r="L26" s="53">
        <v>2.3961596963989402</v>
      </c>
      <c r="M26" s="53">
        <v>2.3964904269393399</v>
      </c>
      <c r="N26" s="53">
        <v>2.3953897169114367</v>
      </c>
      <c r="O26" s="53">
        <v>9.8569699125472532E-4</v>
      </c>
      <c r="P26" s="53">
        <v>2.2914528981219999</v>
      </c>
      <c r="Q26" s="53">
        <v>2.2914944566543101</v>
      </c>
      <c r="R26" s="53">
        <v>2.2915135130637698</v>
      </c>
      <c r="S26" s="53">
        <v>2.2914869559466933</v>
      </c>
      <c r="T26" s="53">
        <v>2.530794674282506E-5</v>
      </c>
      <c r="U26" s="53">
        <v>2.3073001101171902</v>
      </c>
      <c r="V26" s="53">
        <v>2.3080788977159101</v>
      </c>
      <c r="W26" s="53">
        <v>2.3084174520519798</v>
      </c>
      <c r="X26" s="53">
        <v>2.3138196327682099</v>
      </c>
      <c r="Y26" s="53">
        <v>2.3154894892198801</v>
      </c>
      <c r="Z26" s="53">
        <v>2.3158686706242002</v>
      </c>
      <c r="AA26" s="53">
        <v>2.3114957087495616</v>
      </c>
      <c r="AB26" s="53">
        <v>3.6337999088749437E-3</v>
      </c>
      <c r="AC26" s="53">
        <v>2.2325431272070499</v>
      </c>
      <c r="AD26" s="53">
        <v>2.2323084638313202</v>
      </c>
      <c r="AE26" s="53">
        <v>2.2318195238608598</v>
      </c>
      <c r="AF26" s="53">
        <v>2.2692987022793298</v>
      </c>
      <c r="AG26" s="53">
        <v>2.2698878140565801</v>
      </c>
      <c r="AH26" s="53">
        <v>2.2705651456141802</v>
      </c>
      <c r="AI26" s="53">
        <v>2.2510704628082201</v>
      </c>
      <c r="AJ26" s="53">
        <v>1.8851514087590997E-2</v>
      </c>
      <c r="AK26" s="53">
        <v>2.2068136742892999</v>
      </c>
      <c r="AL26" s="53">
        <v>2.2052954019253099</v>
      </c>
      <c r="AM26" s="53">
        <v>2.2076844229830899</v>
      </c>
      <c r="AN26" s="53">
        <v>2.2065978330658997</v>
      </c>
      <c r="AO26" s="53">
        <v>9.8718319100968397E-4</v>
      </c>
      <c r="AP26" s="53">
        <v>2.2544837132334501</v>
      </c>
      <c r="AQ26" s="53">
        <v>2.2561570335077201</v>
      </c>
      <c r="AR26" s="53">
        <v>2.25527374785527</v>
      </c>
      <c r="AS26" s="53">
        <v>2.2556902401513002</v>
      </c>
      <c r="AT26" s="53">
        <v>2.255401183686935</v>
      </c>
      <c r="AU26" s="53">
        <v>6.1499075508948317E-4</v>
      </c>
      <c r="AV26" s="53">
        <v>2.3360565178161199</v>
      </c>
      <c r="AW26" s="53">
        <v>2.33644618283004</v>
      </c>
      <c r="AX26" s="53">
        <v>2.3353844415462999</v>
      </c>
      <c r="AY26" s="53">
        <v>2.33579895003255</v>
      </c>
      <c r="AZ26" s="53">
        <v>2.3367044713718599</v>
      </c>
      <c r="BA26" s="53">
        <v>2.3360781127193739</v>
      </c>
      <c r="BB26" s="53">
        <v>4.6634292314240363E-4</v>
      </c>
      <c r="BC26" s="53">
        <v>2.3907540598878398</v>
      </c>
      <c r="BD26" s="53">
        <v>2.38943647420342</v>
      </c>
      <c r="BE26" s="53">
        <v>2.3895213843118599</v>
      </c>
      <c r="BF26" s="53">
        <v>2.3853594827853</v>
      </c>
      <c r="BG26" s="53">
        <v>2.3863053817175102</v>
      </c>
      <c r="BH26" s="53">
        <v>2.3856174782053099</v>
      </c>
      <c r="BI26" s="53">
        <v>2.3878323768518732</v>
      </c>
      <c r="BJ26" s="53">
        <v>2.1336510764100591E-3</v>
      </c>
      <c r="BK26" s="53">
        <v>2.3029612347699202</v>
      </c>
      <c r="BL26" s="53">
        <v>2.3049570927439</v>
      </c>
      <c r="BM26" s="53">
        <v>2.3059298505896</v>
      </c>
      <c r="BN26" s="53">
        <v>2.3033307986542901</v>
      </c>
      <c r="BO26" s="53">
        <v>2.3059650130662401</v>
      </c>
      <c r="BP26" s="53">
        <v>2.3046287979647899</v>
      </c>
      <c r="BQ26" s="53">
        <v>1.268980331668046E-3</v>
      </c>
      <c r="BR26" s="53">
        <v>2.6691313963808101</v>
      </c>
      <c r="BS26" s="53">
        <v>2.6739648432556602</v>
      </c>
      <c r="BT26" s="53">
        <v>2.6824447005679199</v>
      </c>
      <c r="BU26" s="53">
        <v>2.6725396686641898</v>
      </c>
      <c r="BV26" s="53">
        <v>2.6839253677029502</v>
      </c>
      <c r="BW26" s="53">
        <v>2.68605936075364</v>
      </c>
      <c r="BX26" s="53">
        <v>2.6780108895541948</v>
      </c>
      <c r="BY26" s="53">
        <v>6.3844572755394728E-3</v>
      </c>
      <c r="BZ26" s="53">
        <v>2.3994195746377001</v>
      </c>
      <c r="CA26" s="53">
        <v>2.4002275555924899</v>
      </c>
      <c r="CB26" s="53">
        <v>2.4019975648490401</v>
      </c>
      <c r="CC26" s="53">
        <v>2.4033492213047101</v>
      </c>
      <c r="CD26" s="53">
        <v>2.4012484790959849</v>
      </c>
      <c r="CE26" s="53">
        <v>1.5298221800647714E-3</v>
      </c>
      <c r="CF26" s="53">
        <v>2.3309859954958698</v>
      </c>
      <c r="CG26" s="53">
        <v>2.33113610787013</v>
      </c>
      <c r="CH26" s="53">
        <v>2.3294729954190401</v>
      </c>
      <c r="CI26" s="53">
        <v>2.3288996302178302</v>
      </c>
      <c r="CJ26" s="53">
        <v>2.3301236822507176</v>
      </c>
      <c r="CK26" s="53">
        <v>9.6050592134327018E-4</v>
      </c>
      <c r="CL26" s="53">
        <v>2.6159849155450399</v>
      </c>
      <c r="CM26" s="53">
        <v>2.6626997084739901</v>
      </c>
      <c r="CN26" s="53">
        <v>2.68687478878102</v>
      </c>
      <c r="CO26" s="53">
        <v>2.6065605909757199</v>
      </c>
      <c r="CP26" s="53">
        <v>2.6533396857146099</v>
      </c>
      <c r="CQ26" s="53">
        <v>2.6715873096284701</v>
      </c>
      <c r="CR26" s="53">
        <v>2.6495078331864748</v>
      </c>
      <c r="CS26" s="53">
        <v>2.8984918315277202E-2</v>
      </c>
      <c r="CT26" s="53"/>
      <c r="CU26" s="53"/>
      <c r="CV26" s="53"/>
      <c r="CW26" s="53"/>
      <c r="CX26" s="53"/>
      <c r="CY26" s="53"/>
      <c r="CZ26" s="53"/>
      <c r="DA26" s="53"/>
      <c r="DB26" s="53"/>
      <c r="DC26" s="53"/>
      <c r="DD26" s="53"/>
      <c r="DE26" s="53"/>
      <c r="DF26" s="53"/>
      <c r="DG26" s="53"/>
      <c r="DH26" s="53"/>
      <c r="DI26" s="53"/>
      <c r="DJ26" s="53"/>
      <c r="DK26" s="53"/>
      <c r="DL26" s="53"/>
      <c r="DM26" s="53"/>
      <c r="DN26" s="53"/>
      <c r="DO26" s="53"/>
      <c r="DP26" s="53"/>
      <c r="DQ26" s="53"/>
      <c r="DR26" s="53"/>
      <c r="DS26" s="53"/>
      <c r="DT26" s="53"/>
      <c r="DU26" s="53"/>
      <c r="DV26" s="53"/>
      <c r="DW26" s="53"/>
      <c r="DX26" s="53"/>
      <c r="DY26" s="53"/>
      <c r="DZ26" s="53"/>
      <c r="EA26" s="53"/>
      <c r="EB26" s="53"/>
      <c r="EC26" s="53"/>
      <c r="ED26" s="53"/>
      <c r="EE26" s="53"/>
      <c r="EF26" s="53"/>
      <c r="EG26" s="53"/>
      <c r="EH26" s="53"/>
      <c r="EI26" s="53"/>
      <c r="EJ26" s="53"/>
      <c r="EK26" s="53"/>
      <c r="EL26" s="53"/>
      <c r="EM26" s="53"/>
      <c r="EN26" s="53"/>
      <c r="EO26" s="53"/>
      <c r="EP26" s="53"/>
      <c r="EQ26" s="53"/>
      <c r="ER26" s="53"/>
      <c r="ES26" s="53"/>
      <c r="ET26" s="53"/>
      <c r="EU26" s="53"/>
      <c r="EV26" s="53"/>
      <c r="EW26" s="53"/>
      <c r="EX26" s="53"/>
      <c r="EY26" s="53"/>
      <c r="EZ26" s="53"/>
      <c r="FA26" s="53"/>
      <c r="FB26" s="53"/>
      <c r="FC26" s="53"/>
      <c r="FD26" s="53"/>
      <c r="FE26" s="53"/>
      <c r="FF26" s="53"/>
      <c r="FG26" s="53"/>
      <c r="FH26" s="53"/>
      <c r="FI26" s="53"/>
      <c r="FJ26" s="53"/>
      <c r="FK26" s="53"/>
      <c r="FL26" s="53"/>
      <c r="FM26" s="53"/>
      <c r="FN26" s="53"/>
      <c r="FO26" s="53"/>
      <c r="FP26" s="53"/>
      <c r="FQ26" s="53"/>
      <c r="FR26" s="53"/>
      <c r="FS26" s="53"/>
      <c r="FT26" s="53"/>
      <c r="FU26" s="53"/>
      <c r="FV26" s="53"/>
      <c r="FW26" s="53"/>
      <c r="FX26" s="53"/>
      <c r="FY26" s="53"/>
      <c r="FZ26" s="53"/>
      <c r="GA26" s="53"/>
    </row>
    <row r="27" spans="1:183" s="43" customFormat="1" ht="13.5" customHeight="1" x14ac:dyDescent="0.2">
      <c r="A27" s="29" t="s">
        <v>43</v>
      </c>
      <c r="B27" s="26" t="s">
        <v>121</v>
      </c>
      <c r="C27" s="20">
        <v>0.45488505250578998</v>
      </c>
      <c r="D27" s="20">
        <v>0.45591533038383703</v>
      </c>
      <c r="E27" s="20">
        <v>0.45470490834358002</v>
      </c>
      <c r="F27" s="20">
        <v>0.45516843041106902</v>
      </c>
      <c r="G27" s="20">
        <v>5.3323394289638178E-4</v>
      </c>
      <c r="H27" s="20">
        <v>0.42290502392975599</v>
      </c>
      <c r="I27" s="20">
        <v>0.425101105344321</v>
      </c>
      <c r="J27" s="20">
        <v>0.424157676393911</v>
      </c>
      <c r="K27" s="20">
        <v>0.42125573059727101</v>
      </c>
      <c r="L27" s="20">
        <v>0.422191664818311</v>
      </c>
      <c r="M27" s="20">
        <v>0.421561990381561</v>
      </c>
      <c r="N27" s="20">
        <v>0.42286219857752183</v>
      </c>
      <c r="O27" s="20">
        <v>1.3792326695561438E-3</v>
      </c>
      <c r="P27" s="20">
        <v>0.39219077782120798</v>
      </c>
      <c r="Q27" s="20">
        <v>0.39290431026862899</v>
      </c>
      <c r="R27" s="20">
        <v>0.393355644617711</v>
      </c>
      <c r="S27" s="20">
        <v>0.39281691090251597</v>
      </c>
      <c r="T27" s="20">
        <v>4.7955371634921543E-4</v>
      </c>
      <c r="U27" s="20">
        <v>0.444697868240438</v>
      </c>
      <c r="V27" s="20">
        <v>0.446316268408191</v>
      </c>
      <c r="W27" s="20">
        <v>0.446435635499839</v>
      </c>
      <c r="X27" s="20">
        <v>0.446449267391891</v>
      </c>
      <c r="Y27" s="20">
        <v>0.445448236978916</v>
      </c>
      <c r="Z27" s="20">
        <v>0.446251482114911</v>
      </c>
      <c r="AA27" s="20">
        <v>0.44593312643903099</v>
      </c>
      <c r="AB27" s="20">
        <v>6.4910779151488977E-4</v>
      </c>
      <c r="AC27" s="20">
        <v>0.46553204779666801</v>
      </c>
      <c r="AD27" s="20">
        <v>0.46238295548437502</v>
      </c>
      <c r="AE27" s="20">
        <v>0.46354405898000001</v>
      </c>
      <c r="AF27" s="20">
        <v>0.39418836796441797</v>
      </c>
      <c r="AG27" s="20">
        <v>0.39316999373323802</v>
      </c>
      <c r="AH27" s="20">
        <v>0.39237822178460302</v>
      </c>
      <c r="AI27" s="20">
        <v>0.42853260762388362</v>
      </c>
      <c r="AJ27" s="20">
        <v>3.5302944220510134E-2</v>
      </c>
      <c r="AK27" s="20">
        <v>0.51582422479990298</v>
      </c>
      <c r="AL27" s="20">
        <v>0.53674045969330098</v>
      </c>
      <c r="AM27" s="20">
        <v>0.50038544935993001</v>
      </c>
      <c r="AN27" s="20">
        <v>0.51765004461771136</v>
      </c>
      <c r="AO27" s="20">
        <v>1.4897917250188668E-2</v>
      </c>
      <c r="AP27" s="20">
        <v>0.49652836475319001</v>
      </c>
      <c r="AQ27" s="20">
        <v>0.46986967657003997</v>
      </c>
      <c r="AR27" s="20">
        <v>0.54909074894717602</v>
      </c>
      <c r="AS27" s="20">
        <v>0.56109254756127802</v>
      </c>
      <c r="AT27" s="20">
        <v>0.51914533445792099</v>
      </c>
      <c r="AU27" s="20">
        <v>3.7402922061584784E-2</v>
      </c>
      <c r="AV27" s="20">
        <v>0.36946572638097702</v>
      </c>
      <c r="AW27" s="20">
        <v>0.36863934235331902</v>
      </c>
      <c r="AX27" s="20">
        <v>0.36948276915631001</v>
      </c>
      <c r="AY27" s="20">
        <v>0.37186316266572</v>
      </c>
      <c r="AZ27" s="20">
        <v>0.372226390639607</v>
      </c>
      <c r="BA27" s="20">
        <v>0.37033547823918667</v>
      </c>
      <c r="BB27" s="20">
        <v>1.4331662451609281E-3</v>
      </c>
      <c r="BC27" s="20">
        <v>0.398584393643174</v>
      </c>
      <c r="BD27" s="20">
        <v>0.39959927457220901</v>
      </c>
      <c r="BE27" s="20">
        <v>0.39918455322818103</v>
      </c>
      <c r="BF27" s="20">
        <v>0.39970820153918202</v>
      </c>
      <c r="BG27" s="20">
        <v>0.39937968407403301</v>
      </c>
      <c r="BH27" s="20">
        <v>0.40114084194720201</v>
      </c>
      <c r="BI27" s="20">
        <v>0.39959949150066348</v>
      </c>
      <c r="BJ27" s="20">
        <v>7.7872672288695644E-4</v>
      </c>
      <c r="BK27" s="20">
        <v>0.50740833370326699</v>
      </c>
      <c r="BL27" s="20">
        <v>0.48895346034695297</v>
      </c>
      <c r="BM27" s="20">
        <v>0.49213559853133798</v>
      </c>
      <c r="BN27" s="20">
        <v>0.47340342863420898</v>
      </c>
      <c r="BO27" s="20">
        <v>0.46762123728504101</v>
      </c>
      <c r="BP27" s="20">
        <v>0.48590441170016163</v>
      </c>
      <c r="BQ27" s="20">
        <v>1.4149855778771177E-2</v>
      </c>
      <c r="BR27" s="20">
        <v>0.52996007541352397</v>
      </c>
      <c r="BS27" s="20">
        <v>0.53596864403600797</v>
      </c>
      <c r="BT27" s="20">
        <v>0.53593982375871096</v>
      </c>
      <c r="BU27" s="20">
        <v>0.53271070453736202</v>
      </c>
      <c r="BV27" s="20">
        <v>0.53623234498816097</v>
      </c>
      <c r="BW27" s="20">
        <v>0.54107222096586005</v>
      </c>
      <c r="BX27" s="20">
        <v>0.53531396894993766</v>
      </c>
      <c r="BY27" s="20">
        <v>3.4220446163436159E-3</v>
      </c>
      <c r="BZ27" s="20">
        <v>0.62130390652346601</v>
      </c>
      <c r="CA27" s="20">
        <v>0.63586075475313897</v>
      </c>
      <c r="CB27" s="20">
        <v>0.68398377514082598</v>
      </c>
      <c r="CC27" s="20">
        <v>0.69449714648465</v>
      </c>
      <c r="CD27" s="20">
        <v>0.65891139572552027</v>
      </c>
      <c r="CE27" s="20">
        <v>3.0986388785869349E-2</v>
      </c>
      <c r="CF27" s="20">
        <v>0.61858187017239497</v>
      </c>
      <c r="CG27" s="20">
        <v>0.63390898511921201</v>
      </c>
      <c r="CH27" s="20">
        <v>0.66353312296037903</v>
      </c>
      <c r="CI27" s="20">
        <v>0.64567468333890099</v>
      </c>
      <c r="CJ27" s="20">
        <v>0.6404246653977218</v>
      </c>
      <c r="CK27" s="20">
        <v>1.6440234883169671E-2</v>
      </c>
      <c r="CL27" s="20">
        <v>1.0865433484699201</v>
      </c>
      <c r="CM27" s="20">
        <v>1.12235226701404</v>
      </c>
      <c r="CN27" s="20">
        <v>1.1522091038739499</v>
      </c>
      <c r="CO27" s="20">
        <v>1.0875244827138999</v>
      </c>
      <c r="CP27" s="20">
        <v>1.1186252918130399</v>
      </c>
      <c r="CQ27" s="20">
        <v>1.15813399618822</v>
      </c>
      <c r="CR27" s="20">
        <v>1.120898081678845</v>
      </c>
      <c r="CS27" s="20">
        <v>2.7893304067297921E-2</v>
      </c>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row>
    <row r="28" spans="1:183" s="20" customFormat="1" ht="13.5" customHeight="1" x14ac:dyDescent="0.2">
      <c r="A28" s="29" t="s">
        <v>74</v>
      </c>
      <c r="B28" s="26" t="s">
        <v>123</v>
      </c>
      <c r="C28" s="20">
        <v>9.3935071592575595E-2</v>
      </c>
      <c r="D28" s="20">
        <v>9.3595481191230998E-2</v>
      </c>
      <c r="E28" s="20">
        <v>9.5458074420306696E-2</v>
      </c>
      <c r="F28" s="20">
        <v>9.4329542401371091E-2</v>
      </c>
      <c r="G28" s="20">
        <v>8.0994600581087801E-4</v>
      </c>
      <c r="H28" s="20">
        <v>7.6808878391213101E-2</v>
      </c>
      <c r="I28" s="20">
        <v>7.5599554364109603E-2</v>
      </c>
      <c r="J28" s="20">
        <v>7.50420873434718E-2</v>
      </c>
      <c r="K28" s="20">
        <v>7.7247032046404498E-2</v>
      </c>
      <c r="L28" s="20">
        <v>7.6062935988358393E-2</v>
      </c>
      <c r="M28" s="20">
        <v>7.8347544119457893E-2</v>
      </c>
      <c r="N28" s="20">
        <v>7.6518005375502546E-2</v>
      </c>
      <c r="O28" s="20">
        <v>1.0948571793089903E-3</v>
      </c>
      <c r="P28" s="20">
        <v>2.9739077030080999E-2</v>
      </c>
      <c r="Q28" s="20">
        <v>2.8075617191304199E-2</v>
      </c>
      <c r="R28" s="20">
        <v>2.63643824753283E-2</v>
      </c>
      <c r="S28" s="20">
        <v>2.8059692232237834E-2</v>
      </c>
      <c r="T28" s="20">
        <v>1.3777593011142716E-3</v>
      </c>
      <c r="U28" s="20">
        <v>-2.2756801658367701E-2</v>
      </c>
      <c r="V28" s="20">
        <v>-2.28912320293016E-2</v>
      </c>
      <c r="W28" s="20">
        <v>-2.2259553610876101E-2</v>
      </c>
      <c r="X28" s="20">
        <v>-2.2532739883214602E-2</v>
      </c>
      <c r="Y28" s="20">
        <v>-2.0436812531605598E-2</v>
      </c>
      <c r="Z28" s="20">
        <v>-2.0379651870715401E-2</v>
      </c>
      <c r="AA28" s="20">
        <v>-2.1876131930680165E-2</v>
      </c>
      <c r="AB28" s="20">
        <v>1.056349568883863E-3</v>
      </c>
      <c r="AC28" s="20">
        <v>-9.7432298896334896E-2</v>
      </c>
      <c r="AD28" s="20">
        <v>-9.1868511410631001E-2</v>
      </c>
      <c r="AE28" s="20">
        <v>-9.2326586224923998E-2</v>
      </c>
      <c r="AF28" s="20">
        <v>2.9096979182605499E-2</v>
      </c>
      <c r="AG28" s="20">
        <v>2.94592761140186E-2</v>
      </c>
      <c r="AH28" s="20">
        <v>3.0548506549485099E-2</v>
      </c>
      <c r="AI28" s="20">
        <v>-3.2087105780963444E-2</v>
      </c>
      <c r="AJ28" s="20">
        <v>6.1815956726000737E-2</v>
      </c>
      <c r="AK28" s="20">
        <v>-0.16511707424331101</v>
      </c>
      <c r="AL28" s="20">
        <v>-0.187622432675603</v>
      </c>
      <c r="AM28" s="20">
        <v>-0.1470245645148</v>
      </c>
      <c r="AN28" s="20">
        <v>-0.166588023811238</v>
      </c>
      <c r="AO28" s="20">
        <v>1.6606615032852094E-2</v>
      </c>
      <c r="AP28" s="20">
        <v>-0.14685008566878999</v>
      </c>
      <c r="AQ28" s="20">
        <v>-0.10847122773862</v>
      </c>
      <c r="AR28" s="20">
        <v>-0.17010216150982399</v>
      </c>
      <c r="AS28" s="20">
        <v>-0.178914682791845</v>
      </c>
      <c r="AT28" s="20">
        <v>-0.15108453942726974</v>
      </c>
      <c r="AU28" s="20">
        <v>2.7248907138977117E-2</v>
      </c>
      <c r="AV28" s="20">
        <v>2.4586491123757E-2</v>
      </c>
      <c r="AW28" s="20">
        <v>2.5218989605444501E-2</v>
      </c>
      <c r="AX28" s="20">
        <v>2.4671480217651601E-2</v>
      </c>
      <c r="AY28" s="20">
        <v>2.1975911452620799E-2</v>
      </c>
      <c r="AZ28" s="20">
        <v>2.2678891386513699E-2</v>
      </c>
      <c r="BA28" s="20">
        <v>2.3826352757197522E-2</v>
      </c>
      <c r="BB28" s="20">
        <v>1.2627183985924773E-3</v>
      </c>
      <c r="BC28" s="20">
        <v>5.8811039829386999E-2</v>
      </c>
      <c r="BD28" s="20">
        <v>5.8392749398174501E-2</v>
      </c>
      <c r="BE28" s="20">
        <v>6.0733550249532899E-2</v>
      </c>
      <c r="BF28" s="20">
        <v>5.7616892615731101E-2</v>
      </c>
      <c r="BG28" s="20">
        <v>6.0013674975713999E-2</v>
      </c>
      <c r="BH28" s="20">
        <v>6.07206783642655E-2</v>
      </c>
      <c r="BI28" s="20">
        <v>5.9381430905467499E-2</v>
      </c>
      <c r="BJ28" s="20">
        <v>1.185887538185071E-3</v>
      </c>
      <c r="BK28" s="20">
        <v>-7.0372863004773203E-2</v>
      </c>
      <c r="BL28" s="20">
        <v>-3.4627279053463397E-2</v>
      </c>
      <c r="BM28" s="20">
        <v>-4.0010942137767798E-2</v>
      </c>
      <c r="BN28" s="20">
        <v>-1.9155174272368701E-2</v>
      </c>
      <c r="BO28" s="20">
        <v>-7.5252467880759502E-3</v>
      </c>
      <c r="BP28" s="20">
        <v>-3.4338301051289807E-2</v>
      </c>
      <c r="BQ28" s="20">
        <v>2.1355183155702562E-2</v>
      </c>
      <c r="BR28" s="20">
        <v>0.25852332563136998</v>
      </c>
      <c r="BS28" s="20">
        <v>0.26979468350414298</v>
      </c>
      <c r="BT28" s="20">
        <v>0.28484626507805999</v>
      </c>
      <c r="BU28" s="20">
        <v>0.26676318003434701</v>
      </c>
      <c r="BV28" s="20">
        <v>0.28946636718158397</v>
      </c>
      <c r="BW28" s="20">
        <v>0.29695913377604899</v>
      </c>
      <c r="BX28" s="20">
        <v>0.27772549253425888</v>
      </c>
      <c r="BY28" s="20">
        <v>1.3603184281060421E-2</v>
      </c>
      <c r="BZ28" s="20">
        <v>0.19138730675813101</v>
      </c>
      <c r="CA28" s="20">
        <v>0.20056983333210099</v>
      </c>
      <c r="CB28" s="20">
        <v>0.21463268144251099</v>
      </c>
      <c r="CC28" s="20">
        <v>0.218635707844306</v>
      </c>
      <c r="CD28" s="20">
        <v>0.20630638234426224</v>
      </c>
      <c r="CE28" s="20">
        <v>1.091817675797054E-2</v>
      </c>
      <c r="CF28" s="20">
        <v>0.106570982180348</v>
      </c>
      <c r="CG28" s="20">
        <v>0.107188331764284</v>
      </c>
      <c r="CH28" s="20">
        <v>8.8044051735798295E-2</v>
      </c>
      <c r="CI28" s="20">
        <v>0.11594909072242</v>
      </c>
      <c r="CJ28" s="20">
        <v>0.10443811410071258</v>
      </c>
      <c r="CK28" s="20">
        <v>1.0165882734080962E-2</v>
      </c>
      <c r="CL28" s="20">
        <v>0.247993136283503</v>
      </c>
      <c r="CM28" s="20">
        <v>0.30084241252159699</v>
      </c>
      <c r="CN28" s="20">
        <v>0.32421614464976101</v>
      </c>
      <c r="CO28" s="20">
        <v>0.22963009738728701</v>
      </c>
      <c r="CP28" s="20">
        <v>0.28467110182621203</v>
      </c>
      <c r="CQ28" s="20">
        <v>0.29846784767916701</v>
      </c>
      <c r="CR28" s="20">
        <v>0.28097012339125449</v>
      </c>
      <c r="CS28" s="20">
        <v>3.2424974364924045E-2</v>
      </c>
    </row>
    <row r="29" spans="1:183" s="37" customFormat="1" ht="13.5" customHeight="1" thickBot="1" x14ac:dyDescent="0.25">
      <c r="A29" s="29"/>
      <c r="B29" s="36" t="s">
        <v>124</v>
      </c>
      <c r="C29" s="37">
        <v>1.0245236026381599</v>
      </c>
      <c r="D29" s="37">
        <v>1.02608618114051</v>
      </c>
      <c r="E29" s="37">
        <v>1.02590968174497</v>
      </c>
      <c r="F29" s="37">
        <v>1.0255064885078802</v>
      </c>
      <c r="G29" s="37">
        <v>6.9873050781543245E-4</v>
      </c>
      <c r="H29" s="37">
        <v>0.99849862959607605</v>
      </c>
      <c r="I29" s="37">
        <v>1.00277251998634</v>
      </c>
      <c r="J29" s="37">
        <v>1.0040185611761501</v>
      </c>
      <c r="K29" s="37">
        <v>1.00138017757859</v>
      </c>
      <c r="L29" s="37">
        <v>1.00170954948411</v>
      </c>
      <c r="M29" s="37">
        <v>1.0029496231800401</v>
      </c>
      <c r="N29" s="37">
        <v>1.001888176833551</v>
      </c>
      <c r="O29" s="37">
        <v>1.7429032318536054E-3</v>
      </c>
      <c r="P29" s="37">
        <v>0.97042881750169696</v>
      </c>
      <c r="Q29" s="37">
        <v>0.97084929029444</v>
      </c>
      <c r="R29" s="37">
        <v>0.97286040440750399</v>
      </c>
      <c r="S29" s="37">
        <v>0.97137950406788021</v>
      </c>
      <c r="T29" s="37">
        <v>1.0611310645666126E-3</v>
      </c>
      <c r="U29" s="37">
        <v>1.0696998979505401</v>
      </c>
      <c r="V29" s="37">
        <v>1.07472870192166</v>
      </c>
      <c r="W29" s="37">
        <v>1.07415454906382</v>
      </c>
      <c r="X29" s="37">
        <v>1.0765689613453899</v>
      </c>
      <c r="Y29" s="37">
        <v>1.0756407720224199</v>
      </c>
      <c r="Z29" s="37">
        <v>1.0780381078501999</v>
      </c>
      <c r="AA29" s="37">
        <v>1.0748051650256718</v>
      </c>
      <c r="AB29" s="37">
        <v>2.6062116651584784E-3</v>
      </c>
      <c r="AC29" s="37">
        <v>1.1585994970059199</v>
      </c>
      <c r="AD29" s="37">
        <v>1.1433305128218501</v>
      </c>
      <c r="AE29" s="37">
        <v>1.1481068071623199</v>
      </c>
      <c r="AF29" s="37">
        <v>0.96561111443101999</v>
      </c>
      <c r="AG29" s="37">
        <v>0.964710250352525</v>
      </c>
      <c r="AH29" s="37">
        <v>0.96555976190475201</v>
      </c>
      <c r="AI29" s="37">
        <v>1.0576529906130645</v>
      </c>
      <c r="AJ29" s="37">
        <v>9.2469770380429889E-2</v>
      </c>
      <c r="AK29" s="37">
        <v>1.3595673491535001</v>
      </c>
      <c r="AL29" s="37">
        <v>1.4466836624055299</v>
      </c>
      <c r="AM29" s="37">
        <v>1.29432091038804</v>
      </c>
      <c r="AN29" s="37">
        <v>1.36685730731569</v>
      </c>
      <c r="AO29" s="37">
        <v>6.2415060512083904E-2</v>
      </c>
      <c r="AP29" s="37">
        <v>1.30355602927737</v>
      </c>
      <c r="AQ29" s="37">
        <v>1.18682383567984</v>
      </c>
      <c r="AR29" s="37">
        <v>1.46570482355514</v>
      </c>
      <c r="AS29" s="37">
        <v>1.5144351641637801</v>
      </c>
      <c r="AT29" s="37">
        <v>1.3676299631690325</v>
      </c>
      <c r="AU29" s="37">
        <v>0.13035218642283489</v>
      </c>
      <c r="AV29" s="37">
        <v>0.94419734365282204</v>
      </c>
      <c r="AW29" s="37">
        <v>0.94433340554954204</v>
      </c>
      <c r="AX29" s="37">
        <v>0.94467315410136998</v>
      </c>
      <c r="AY29" s="37">
        <v>0.944834664724441</v>
      </c>
      <c r="AZ29" s="37">
        <v>0.94540203405127399</v>
      </c>
      <c r="BA29" s="37">
        <v>0.9446881204158899</v>
      </c>
      <c r="BB29" s="37">
        <v>4.2380570343068753E-4</v>
      </c>
      <c r="BC29" s="37">
        <v>0.98070132660212905</v>
      </c>
      <c r="BD29" s="37">
        <v>0.98293663213001903</v>
      </c>
      <c r="BE29" s="37">
        <v>0.98309994052146399</v>
      </c>
      <c r="BF29" s="37">
        <v>0.97973311171798205</v>
      </c>
      <c r="BG29" s="37">
        <v>0.98008582401212996</v>
      </c>
      <c r="BH29" s="37">
        <v>0.98168912850773904</v>
      </c>
      <c r="BI29" s="37">
        <v>0.98137432724857721</v>
      </c>
      <c r="BJ29" s="37">
        <v>1.3117670284284E-3</v>
      </c>
      <c r="BK29" s="37">
        <v>1.2874660561167799</v>
      </c>
      <c r="BL29" s="37">
        <v>1.2071580574548799</v>
      </c>
      <c r="BM29" s="37">
        <v>1.2281524755686399</v>
      </c>
      <c r="BN29" s="37">
        <v>1.1707195579404299</v>
      </c>
      <c r="BO29" s="37">
        <v>1.15359001702852</v>
      </c>
      <c r="BP29" s="37">
        <v>1.20941723282185</v>
      </c>
      <c r="BQ29" s="37">
        <v>4.7035986385545653E-2</v>
      </c>
      <c r="BR29" s="37">
        <v>1.3861391957276901</v>
      </c>
      <c r="BS29" s="37">
        <v>1.40896246609493</v>
      </c>
      <c r="BT29" s="37">
        <v>1.4251120750078701</v>
      </c>
      <c r="BU29" s="37">
        <v>1.3955789791506299</v>
      </c>
      <c r="BV29" s="37">
        <v>1.43250431115475</v>
      </c>
      <c r="BW29" s="37">
        <v>1.45610718670881</v>
      </c>
      <c r="BX29" s="37">
        <v>1.4174007023074466</v>
      </c>
      <c r="BY29" s="37">
        <v>2.3489179882793209E-2</v>
      </c>
      <c r="BZ29" s="37">
        <v>1.5706757746859299</v>
      </c>
      <c r="CA29" s="37">
        <v>1.6150180191688299</v>
      </c>
      <c r="CB29" s="37">
        <v>1.77945289174768</v>
      </c>
      <c r="CC29" s="37">
        <v>1.8296837212452901</v>
      </c>
      <c r="CD29" s="37">
        <v>1.6987076017119325</v>
      </c>
      <c r="CE29" s="37">
        <v>0.10847884668084878</v>
      </c>
      <c r="CF29" s="37">
        <v>1.6061379118058801</v>
      </c>
      <c r="CG29" s="37">
        <v>1.6620099115746101</v>
      </c>
      <c r="CH29" s="37">
        <v>1.7666599596458501</v>
      </c>
      <c r="CI29" s="37">
        <v>1.7025478858404399</v>
      </c>
      <c r="CJ29" s="37">
        <v>1.6843389172166949</v>
      </c>
      <c r="CK29" s="37">
        <v>5.8571115545953727E-2</v>
      </c>
      <c r="CL29" s="37">
        <v>2.1162068657078499</v>
      </c>
      <c r="CM29" s="37">
        <v>2.1111003074046502</v>
      </c>
      <c r="CN29" s="37">
        <v>2.1375812271422401</v>
      </c>
      <c r="CO29" s="37">
        <v>2.1300843691077498</v>
      </c>
      <c r="CP29" s="37">
        <v>2.1189561912505899</v>
      </c>
      <c r="CQ29" s="37">
        <v>2.1516783841858498</v>
      </c>
      <c r="CR29" s="37">
        <v>2.127601224133155</v>
      </c>
      <c r="CS29" s="37">
        <v>1.3918359311686663E-2</v>
      </c>
    </row>
    <row r="30" spans="1:183" s="33" customFormat="1" ht="13.5" customHeight="1" x14ac:dyDescent="0.2">
      <c r="A30" s="28" t="s">
        <v>42</v>
      </c>
      <c r="B30" s="32" t="s">
        <v>73</v>
      </c>
      <c r="C30" s="49" t="s">
        <v>212</v>
      </c>
      <c r="D30" s="49" t="s">
        <v>212</v>
      </c>
      <c r="E30" s="49" t="s">
        <v>212</v>
      </c>
      <c r="F30" s="49"/>
      <c r="G30" s="49"/>
      <c r="H30" s="33" t="s">
        <v>212</v>
      </c>
      <c r="I30" s="49" t="s">
        <v>212</v>
      </c>
      <c r="J30" s="49" t="s">
        <v>212</v>
      </c>
      <c r="K30" s="49" t="s">
        <v>212</v>
      </c>
      <c r="L30" s="49" t="s">
        <v>212</v>
      </c>
      <c r="M30" s="49" t="s">
        <v>212</v>
      </c>
      <c r="N30" s="49"/>
      <c r="O30" s="49"/>
      <c r="P30" s="49" t="s">
        <v>212</v>
      </c>
      <c r="Q30" s="49" t="s">
        <v>212</v>
      </c>
      <c r="R30" s="49" t="s">
        <v>212</v>
      </c>
      <c r="S30" s="49"/>
      <c r="T30" s="49"/>
      <c r="U30" s="49" t="s">
        <v>212</v>
      </c>
      <c r="V30" s="49" t="s">
        <v>212</v>
      </c>
      <c r="W30" s="49" t="s">
        <v>212</v>
      </c>
      <c r="X30" s="49" t="s">
        <v>212</v>
      </c>
      <c r="Y30" s="49" t="s">
        <v>212</v>
      </c>
      <c r="Z30" s="49" t="s">
        <v>212</v>
      </c>
      <c r="AA30" s="49"/>
      <c r="AB30" s="49"/>
      <c r="AC30" s="49" t="s">
        <v>212</v>
      </c>
      <c r="AD30" s="49" t="s">
        <v>212</v>
      </c>
      <c r="AE30" s="49" t="s">
        <v>212</v>
      </c>
      <c r="AF30" s="49" t="s">
        <v>212</v>
      </c>
      <c r="AG30" s="49" t="s">
        <v>212</v>
      </c>
      <c r="AH30" s="49" t="s">
        <v>212</v>
      </c>
      <c r="AI30" s="49"/>
      <c r="AJ30" s="49"/>
      <c r="AK30" s="49" t="s">
        <v>212</v>
      </c>
      <c r="AL30" s="49" t="s">
        <v>212</v>
      </c>
      <c r="AM30" s="49" t="s">
        <v>212</v>
      </c>
      <c r="AN30" s="49"/>
      <c r="AO30" s="49"/>
      <c r="AP30" s="49" t="s">
        <v>212</v>
      </c>
      <c r="AQ30" s="49" t="s">
        <v>212</v>
      </c>
      <c r="AR30" s="49" t="s">
        <v>212</v>
      </c>
      <c r="AS30" s="49" t="s">
        <v>212</v>
      </c>
      <c r="AT30" s="49"/>
      <c r="AU30" s="49"/>
      <c r="AV30" s="49" t="s">
        <v>212</v>
      </c>
      <c r="AW30" s="49" t="s">
        <v>212</v>
      </c>
      <c r="AX30" s="49" t="s">
        <v>212</v>
      </c>
      <c r="AY30" s="49" t="s">
        <v>212</v>
      </c>
      <c r="AZ30" s="49" t="s">
        <v>212</v>
      </c>
      <c r="BA30" s="49"/>
      <c r="BB30" s="49"/>
      <c r="BC30" s="49" t="s">
        <v>212</v>
      </c>
      <c r="BD30" s="49" t="s">
        <v>212</v>
      </c>
      <c r="BE30" s="49" t="s">
        <v>212</v>
      </c>
      <c r="BF30" s="49" t="s">
        <v>212</v>
      </c>
      <c r="BG30" s="49" t="s">
        <v>212</v>
      </c>
      <c r="BH30" s="49" t="s">
        <v>212</v>
      </c>
      <c r="BI30" s="49"/>
      <c r="BJ30" s="49"/>
      <c r="BK30" s="49" t="s">
        <v>212</v>
      </c>
      <c r="BL30" s="49" t="s">
        <v>212</v>
      </c>
      <c r="BM30" s="49" t="s">
        <v>212</v>
      </c>
      <c r="BN30" s="49" t="s">
        <v>212</v>
      </c>
      <c r="BO30" s="49" t="s">
        <v>212</v>
      </c>
      <c r="BP30" s="49"/>
      <c r="BQ30" s="49"/>
      <c r="BR30" s="49" t="s">
        <v>212</v>
      </c>
      <c r="BS30" s="49" t="s">
        <v>212</v>
      </c>
      <c r="BT30" s="49" t="s">
        <v>212</v>
      </c>
      <c r="BU30" s="49" t="s">
        <v>212</v>
      </c>
      <c r="BV30" s="49" t="s">
        <v>212</v>
      </c>
      <c r="BW30" s="49" t="s">
        <v>212</v>
      </c>
      <c r="BX30" s="49"/>
      <c r="BY30" s="49"/>
      <c r="BZ30" s="49" t="s">
        <v>212</v>
      </c>
      <c r="CA30" s="49" t="s">
        <v>212</v>
      </c>
      <c r="CB30" s="49" t="s">
        <v>212</v>
      </c>
      <c r="CC30" s="49" t="s">
        <v>212</v>
      </c>
      <c r="CD30" s="49"/>
      <c r="CE30" s="49"/>
      <c r="CF30" s="49" t="s">
        <v>212</v>
      </c>
      <c r="CG30" s="49" t="s">
        <v>212</v>
      </c>
      <c r="CH30" s="49" t="s">
        <v>212</v>
      </c>
      <c r="CI30" s="49" t="s">
        <v>212</v>
      </c>
      <c r="CJ30" s="49"/>
      <c r="CK30" s="49"/>
      <c r="CL30" s="49" t="s">
        <v>212</v>
      </c>
      <c r="CM30" s="49" t="s">
        <v>212</v>
      </c>
      <c r="CN30" s="49" t="s">
        <v>212</v>
      </c>
      <c r="CO30" s="49" t="s">
        <v>212</v>
      </c>
      <c r="CP30" s="49" t="s">
        <v>212</v>
      </c>
      <c r="CQ30" s="49" t="s">
        <v>212</v>
      </c>
      <c r="CR30" s="49"/>
      <c r="CS30" s="49"/>
      <c r="CT30" s="49"/>
      <c r="CU30" s="49"/>
      <c r="CV30" s="49"/>
      <c r="CW30" s="49"/>
      <c r="CX30" s="49"/>
      <c r="CY30" s="49"/>
      <c r="DA30" s="49"/>
      <c r="DB30" s="49"/>
      <c r="DC30" s="49"/>
      <c r="DD30" s="49"/>
      <c r="DE30" s="49"/>
      <c r="DF30" s="49"/>
      <c r="DG30" s="49"/>
      <c r="DH30" s="49"/>
      <c r="DI30" s="49"/>
      <c r="DJ30" s="49"/>
      <c r="DK30" s="49"/>
      <c r="DM30" s="49"/>
      <c r="DN30" s="49"/>
      <c r="DO30" s="49"/>
      <c r="DP30" s="49"/>
      <c r="DQ30" s="49"/>
      <c r="DR30" s="49"/>
      <c r="DS30" s="49"/>
      <c r="DT30" s="49"/>
      <c r="DU30" s="49"/>
      <c r="DV30" s="49"/>
      <c r="DW30" s="49"/>
      <c r="DX30" s="49"/>
      <c r="DY30" s="49"/>
      <c r="DZ30" s="49"/>
      <c r="EA30" s="49"/>
      <c r="EB30" s="49"/>
      <c r="EC30" s="49"/>
      <c r="ED30" s="49"/>
      <c r="EE30" s="49"/>
      <c r="EF30" s="49"/>
      <c r="EG30" s="49"/>
      <c r="EI30" s="49"/>
      <c r="EJ30" s="49"/>
      <c r="EK30" s="49"/>
      <c r="EL30" s="49"/>
      <c r="EM30" s="49"/>
      <c r="EN30" s="49"/>
      <c r="EO30" s="49"/>
      <c r="EP30" s="49"/>
      <c r="EQ30" s="49"/>
      <c r="ER30" s="49"/>
      <c r="ES30" s="49"/>
      <c r="ET30" s="49"/>
      <c r="EU30" s="49"/>
      <c r="EV30" s="49"/>
      <c r="EW30" s="49"/>
      <c r="EX30" s="49"/>
      <c r="EY30" s="49"/>
      <c r="EZ30" s="49"/>
      <c r="FA30" s="49"/>
      <c r="FB30" s="49"/>
      <c r="FC30" s="49"/>
      <c r="FD30" s="49"/>
      <c r="FE30" s="49"/>
      <c r="FF30" s="49"/>
      <c r="FG30" s="49"/>
      <c r="FH30" s="49"/>
      <c r="FI30" s="49"/>
      <c r="FJ30" s="49"/>
      <c r="FK30" s="49"/>
      <c r="FL30" s="49"/>
      <c r="FM30" s="49"/>
      <c r="FN30" s="49"/>
      <c r="FO30" s="49"/>
      <c r="FP30" s="49"/>
      <c r="FQ30" s="49"/>
      <c r="FR30" s="49"/>
      <c r="FS30" s="49"/>
      <c r="FT30" s="49"/>
      <c r="FU30" s="49"/>
      <c r="FV30" s="49"/>
      <c r="FW30" s="49"/>
      <c r="FX30" s="49"/>
      <c r="FY30" s="49"/>
      <c r="FZ30" s="49"/>
    </row>
    <row r="31" spans="1:183" s="20" customFormat="1" ht="13.5" customHeight="1" x14ac:dyDescent="0.2">
      <c r="A31" s="29" t="s">
        <v>43</v>
      </c>
      <c r="B31" s="26" t="s">
        <v>110</v>
      </c>
      <c r="C31" s="43" t="s">
        <v>213</v>
      </c>
      <c r="D31" s="43" t="s">
        <v>213</v>
      </c>
      <c r="E31" s="43" t="s">
        <v>213</v>
      </c>
      <c r="F31" s="43"/>
      <c r="G31" s="43"/>
      <c r="H31" s="20" t="s">
        <v>213</v>
      </c>
      <c r="I31" s="43" t="s">
        <v>213</v>
      </c>
      <c r="J31" s="43" t="s">
        <v>213</v>
      </c>
      <c r="K31" s="43" t="s">
        <v>213</v>
      </c>
      <c r="L31" s="43" t="s">
        <v>213</v>
      </c>
      <c r="M31" s="43" t="s">
        <v>213</v>
      </c>
      <c r="N31" s="43"/>
      <c r="O31" s="43"/>
      <c r="P31" s="43" t="s">
        <v>213</v>
      </c>
      <c r="Q31" s="43" t="s">
        <v>213</v>
      </c>
      <c r="R31" s="43" t="s">
        <v>213</v>
      </c>
      <c r="S31" s="43"/>
      <c r="T31" s="43"/>
      <c r="U31" s="43" t="s">
        <v>213</v>
      </c>
      <c r="V31" s="43" t="s">
        <v>213</v>
      </c>
      <c r="W31" s="43" t="s">
        <v>213</v>
      </c>
      <c r="X31" s="43" t="s">
        <v>213</v>
      </c>
      <c r="Y31" s="43" t="s">
        <v>213</v>
      </c>
      <c r="Z31" s="43" t="s">
        <v>213</v>
      </c>
      <c r="AA31" s="43"/>
      <c r="AB31" s="43"/>
      <c r="AC31" s="43" t="s">
        <v>213</v>
      </c>
      <c r="AD31" s="43" t="s">
        <v>213</v>
      </c>
      <c r="AE31" s="43" t="s">
        <v>213</v>
      </c>
      <c r="AF31" s="43" t="s">
        <v>213</v>
      </c>
      <c r="AG31" s="43" t="s">
        <v>213</v>
      </c>
      <c r="AH31" s="43" t="s">
        <v>213</v>
      </c>
      <c r="AI31" s="43"/>
      <c r="AJ31" s="43"/>
      <c r="AK31" s="43" t="s">
        <v>245</v>
      </c>
      <c r="AL31" s="43" t="s">
        <v>245</v>
      </c>
      <c r="AM31" s="43" t="s">
        <v>245</v>
      </c>
      <c r="AN31" s="43"/>
      <c r="AO31" s="43"/>
      <c r="AP31" s="43" t="s">
        <v>213</v>
      </c>
      <c r="AQ31" s="43" t="s">
        <v>213</v>
      </c>
      <c r="AR31" s="43" t="s">
        <v>245</v>
      </c>
      <c r="AS31" s="43" t="s">
        <v>245</v>
      </c>
      <c r="AT31" s="43"/>
      <c r="AU31" s="43"/>
      <c r="AV31" s="43" t="s">
        <v>213</v>
      </c>
      <c r="AW31" s="43" t="s">
        <v>213</v>
      </c>
      <c r="AX31" s="43" t="s">
        <v>213</v>
      </c>
      <c r="AY31" s="43" t="s">
        <v>213</v>
      </c>
      <c r="AZ31" s="43" t="s">
        <v>213</v>
      </c>
      <c r="BA31" s="43"/>
      <c r="BB31" s="43"/>
      <c r="BC31" s="43" t="s">
        <v>213</v>
      </c>
      <c r="BD31" s="43" t="s">
        <v>213</v>
      </c>
      <c r="BE31" s="43" t="s">
        <v>213</v>
      </c>
      <c r="BF31" s="43" t="s">
        <v>213</v>
      </c>
      <c r="BG31" s="43" t="s">
        <v>213</v>
      </c>
      <c r="BH31" s="43" t="s">
        <v>213</v>
      </c>
      <c r="BI31" s="43"/>
      <c r="BJ31" s="43"/>
      <c r="BK31" s="43" t="s">
        <v>245</v>
      </c>
      <c r="BL31" s="43" t="s">
        <v>213</v>
      </c>
      <c r="BM31" s="43" t="s">
        <v>213</v>
      </c>
      <c r="BN31" s="43" t="s">
        <v>213</v>
      </c>
      <c r="BO31" s="43" t="s">
        <v>213</v>
      </c>
      <c r="BP31" s="43"/>
      <c r="BQ31" s="43"/>
      <c r="BR31" s="43" t="s">
        <v>245</v>
      </c>
      <c r="BS31" s="43" t="s">
        <v>245</v>
      </c>
      <c r="BT31" s="43" t="s">
        <v>245</v>
      </c>
      <c r="BU31" s="43" t="s">
        <v>245</v>
      </c>
      <c r="BV31" s="43" t="s">
        <v>245</v>
      </c>
      <c r="BW31" s="43" t="s">
        <v>245</v>
      </c>
      <c r="BX31" s="43"/>
      <c r="BY31" s="43"/>
      <c r="BZ31" s="43" t="s">
        <v>245</v>
      </c>
      <c r="CA31" s="43" t="s">
        <v>245</v>
      </c>
      <c r="CB31" s="43" t="s">
        <v>245</v>
      </c>
      <c r="CC31" s="43" t="s">
        <v>245</v>
      </c>
      <c r="CD31" s="43"/>
      <c r="CE31" s="43"/>
      <c r="CF31" s="43" t="s">
        <v>245</v>
      </c>
      <c r="CG31" s="43" t="s">
        <v>245</v>
      </c>
      <c r="CH31" s="43" t="s">
        <v>245</v>
      </c>
      <c r="CI31" s="43" t="s">
        <v>245</v>
      </c>
      <c r="CJ31" s="43"/>
      <c r="CK31" s="43"/>
      <c r="CL31" s="43" t="s">
        <v>288</v>
      </c>
      <c r="CM31" s="43" t="s">
        <v>288</v>
      </c>
      <c r="CN31" s="43" t="s">
        <v>288</v>
      </c>
      <c r="CO31" s="43" t="s">
        <v>288</v>
      </c>
      <c r="CP31" s="43" t="s">
        <v>288</v>
      </c>
      <c r="CQ31" s="43" t="s">
        <v>288</v>
      </c>
      <c r="CR31" s="43"/>
      <c r="CS31" s="43"/>
      <c r="CT31" s="43"/>
      <c r="CU31" s="43"/>
      <c r="CV31" s="43"/>
      <c r="CW31" s="43"/>
      <c r="CX31" s="43"/>
      <c r="CY31" s="43"/>
      <c r="DA31" s="43"/>
      <c r="DB31" s="43"/>
      <c r="DC31" s="43"/>
      <c r="DD31" s="43"/>
      <c r="DE31" s="43"/>
      <c r="DF31" s="43"/>
      <c r="DG31" s="43"/>
      <c r="DH31" s="43"/>
      <c r="DI31" s="43"/>
      <c r="DJ31" s="43"/>
      <c r="DK31" s="43"/>
      <c r="DM31" s="43"/>
      <c r="DN31" s="43"/>
      <c r="DO31" s="43"/>
      <c r="DP31" s="43"/>
      <c r="DQ31" s="43"/>
      <c r="DR31" s="43"/>
      <c r="DS31" s="43"/>
      <c r="DT31" s="43"/>
      <c r="DU31" s="43"/>
      <c r="DV31" s="43"/>
      <c r="DW31" s="43"/>
      <c r="DX31" s="43"/>
      <c r="DY31" s="43"/>
      <c r="DZ31" s="43"/>
      <c r="EA31" s="43"/>
      <c r="EB31" s="43"/>
      <c r="EC31" s="43"/>
      <c r="ED31" s="43"/>
      <c r="EE31" s="43"/>
      <c r="EF31" s="43"/>
      <c r="EG31" s="43"/>
      <c r="EI31" s="43"/>
      <c r="EJ31" s="43"/>
      <c r="EK31" s="43"/>
      <c r="EL31" s="43"/>
      <c r="EM31" s="43"/>
      <c r="EN31" s="43"/>
      <c r="EO31" s="43"/>
      <c r="EP31" s="43"/>
      <c r="EQ31" s="43"/>
      <c r="ER31" s="43"/>
      <c r="ES31" s="43"/>
      <c r="ET31" s="43"/>
      <c r="EU31" s="43"/>
      <c r="EV31" s="43"/>
      <c r="EW31" s="43"/>
      <c r="EX31" s="43"/>
      <c r="EY31" s="43"/>
      <c r="EZ31" s="43"/>
      <c r="FA31" s="43"/>
      <c r="FB31" s="43"/>
      <c r="FC31" s="43"/>
      <c r="FD31" s="43"/>
      <c r="FE31" s="43"/>
      <c r="FF31" s="43"/>
      <c r="FG31" s="43"/>
      <c r="FH31" s="43"/>
      <c r="FI31" s="43"/>
      <c r="FJ31" s="43"/>
      <c r="FK31" s="43"/>
      <c r="FL31" s="43"/>
      <c r="FM31" s="43"/>
      <c r="FN31" s="43"/>
      <c r="FO31" s="43"/>
      <c r="FP31" s="43"/>
      <c r="FQ31" s="43"/>
      <c r="FR31" s="43"/>
      <c r="FS31" s="43"/>
      <c r="FT31" s="43"/>
      <c r="FU31" s="43"/>
      <c r="FV31" s="43"/>
      <c r="FW31" s="43"/>
      <c r="FX31" s="43"/>
      <c r="FY31" s="43"/>
      <c r="FZ31" s="43"/>
    </row>
    <row r="32" spans="1:183" s="20" customFormat="1" ht="13.5" customHeight="1" x14ac:dyDescent="0.2">
      <c r="A32" s="29" t="s">
        <v>77</v>
      </c>
      <c r="B32" s="26" t="s">
        <v>111</v>
      </c>
      <c r="C32" s="43" t="s">
        <v>214</v>
      </c>
      <c r="D32" s="43" t="s">
        <v>214</v>
      </c>
      <c r="E32" s="43" t="s">
        <v>214</v>
      </c>
      <c r="F32" s="43"/>
      <c r="G32" s="43"/>
      <c r="H32" s="20" t="s">
        <v>214</v>
      </c>
      <c r="I32" s="43" t="s">
        <v>214</v>
      </c>
      <c r="J32" s="43" t="s">
        <v>214</v>
      </c>
      <c r="K32" s="43" t="s">
        <v>214</v>
      </c>
      <c r="L32" s="43" t="s">
        <v>214</v>
      </c>
      <c r="M32" s="43" t="s">
        <v>214</v>
      </c>
      <c r="N32" s="43"/>
      <c r="O32" s="43"/>
      <c r="P32" s="43" t="s">
        <v>214</v>
      </c>
      <c r="Q32" s="43" t="s">
        <v>214</v>
      </c>
      <c r="R32" s="43" t="s">
        <v>214</v>
      </c>
      <c r="S32" s="43"/>
      <c r="T32" s="43"/>
      <c r="U32" s="43" t="s">
        <v>214</v>
      </c>
      <c r="V32" s="43" t="s">
        <v>214</v>
      </c>
      <c r="W32" s="43" t="s">
        <v>214</v>
      </c>
      <c r="X32" s="43" t="s">
        <v>214</v>
      </c>
      <c r="Y32" s="43" t="s">
        <v>214</v>
      </c>
      <c r="Z32" s="43" t="s">
        <v>214</v>
      </c>
      <c r="AA32" s="43"/>
      <c r="AB32" s="43"/>
      <c r="AC32" s="43" t="s">
        <v>214</v>
      </c>
      <c r="AD32" s="43" t="s">
        <v>214</v>
      </c>
      <c r="AE32" s="43" t="s">
        <v>214</v>
      </c>
      <c r="AF32" s="43" t="s">
        <v>214</v>
      </c>
      <c r="AG32" s="43" t="s">
        <v>214</v>
      </c>
      <c r="AH32" s="43" t="s">
        <v>214</v>
      </c>
      <c r="AI32" s="43"/>
      <c r="AJ32" s="43"/>
      <c r="AK32" s="43" t="s">
        <v>246</v>
      </c>
      <c r="AL32" s="43" t="s">
        <v>246</v>
      </c>
      <c r="AM32" s="43" t="s">
        <v>246</v>
      </c>
      <c r="AN32" s="43"/>
      <c r="AO32" s="43"/>
      <c r="AP32" s="43" t="s">
        <v>246</v>
      </c>
      <c r="AQ32" s="43" t="s">
        <v>246</v>
      </c>
      <c r="AR32" s="43" t="s">
        <v>246</v>
      </c>
      <c r="AS32" s="43" t="s">
        <v>246</v>
      </c>
      <c r="AT32" s="43"/>
      <c r="AU32" s="43"/>
      <c r="AV32" s="43" t="s">
        <v>214</v>
      </c>
      <c r="AW32" s="43" t="s">
        <v>214</v>
      </c>
      <c r="AX32" s="43" t="s">
        <v>214</v>
      </c>
      <c r="AY32" s="43" t="s">
        <v>214</v>
      </c>
      <c r="AZ32" s="43" t="s">
        <v>214</v>
      </c>
      <c r="BA32" s="43"/>
      <c r="BB32" s="43"/>
      <c r="BC32" s="43" t="s">
        <v>214</v>
      </c>
      <c r="BD32" s="43" t="s">
        <v>214</v>
      </c>
      <c r="BE32" s="43" t="s">
        <v>214</v>
      </c>
      <c r="BF32" s="43" t="s">
        <v>214</v>
      </c>
      <c r="BG32" s="43" t="s">
        <v>214</v>
      </c>
      <c r="BH32" s="43" t="s">
        <v>214</v>
      </c>
      <c r="BI32" s="43"/>
      <c r="BJ32" s="43"/>
      <c r="BK32" s="43" t="s">
        <v>214</v>
      </c>
      <c r="BL32" s="43" t="s">
        <v>214</v>
      </c>
      <c r="BM32" s="43" t="s">
        <v>214</v>
      </c>
      <c r="BN32" s="43" t="s">
        <v>214</v>
      </c>
      <c r="BO32" s="43" t="s">
        <v>214</v>
      </c>
      <c r="BP32" s="43"/>
      <c r="BQ32" s="43"/>
      <c r="BR32" s="43" t="s">
        <v>273</v>
      </c>
      <c r="BS32" s="43" t="s">
        <v>273</v>
      </c>
      <c r="BT32" s="43" t="s">
        <v>273</v>
      </c>
      <c r="BU32" s="43" t="s">
        <v>273</v>
      </c>
      <c r="BV32" s="43" t="s">
        <v>273</v>
      </c>
      <c r="BW32" s="43" t="s">
        <v>273</v>
      </c>
      <c r="BX32" s="43"/>
      <c r="BY32" s="43"/>
      <c r="BZ32" s="43" t="s">
        <v>273</v>
      </c>
      <c r="CA32" s="43" t="s">
        <v>273</v>
      </c>
      <c r="CB32" s="43" t="s">
        <v>273</v>
      </c>
      <c r="CC32" s="43" t="s">
        <v>273</v>
      </c>
      <c r="CD32" s="43"/>
      <c r="CE32" s="43"/>
      <c r="CF32" s="43" t="s">
        <v>273</v>
      </c>
      <c r="CG32" s="43" t="s">
        <v>273</v>
      </c>
      <c r="CH32" s="43" t="s">
        <v>214</v>
      </c>
      <c r="CI32" s="43" t="s">
        <v>273</v>
      </c>
      <c r="CJ32" s="43"/>
      <c r="CK32" s="43"/>
      <c r="CL32" s="43" t="s">
        <v>273</v>
      </c>
      <c r="CM32" s="43" t="s">
        <v>294</v>
      </c>
      <c r="CN32" s="43" t="s">
        <v>294</v>
      </c>
      <c r="CO32" s="43" t="s">
        <v>273</v>
      </c>
      <c r="CP32" s="43" t="s">
        <v>273</v>
      </c>
      <c r="CQ32" s="43" t="s">
        <v>273</v>
      </c>
      <c r="CR32" s="43"/>
      <c r="CS32" s="43"/>
      <c r="CT32" s="43"/>
      <c r="CU32" s="43"/>
      <c r="CV32" s="43"/>
      <c r="CW32" s="43"/>
      <c r="CX32" s="43"/>
      <c r="CY32" s="43"/>
      <c r="DA32" s="43"/>
      <c r="DB32" s="43"/>
      <c r="DC32" s="43"/>
      <c r="DD32" s="43"/>
      <c r="DE32" s="43"/>
      <c r="DF32" s="43"/>
      <c r="DG32" s="43"/>
      <c r="DH32" s="43"/>
      <c r="DI32" s="43"/>
      <c r="DJ32" s="43"/>
      <c r="DK32" s="43"/>
      <c r="DM32" s="43"/>
      <c r="DN32" s="43"/>
      <c r="DO32" s="43"/>
      <c r="DP32" s="43"/>
      <c r="DQ32" s="43"/>
      <c r="DR32" s="43"/>
      <c r="DS32" s="43"/>
      <c r="DT32" s="43"/>
      <c r="DU32" s="43"/>
      <c r="DV32" s="43"/>
      <c r="DW32" s="43"/>
      <c r="DX32" s="43"/>
      <c r="DY32" s="43"/>
      <c r="DZ32" s="43"/>
      <c r="EA32" s="43"/>
      <c r="EB32" s="43"/>
      <c r="EC32" s="43"/>
      <c r="ED32" s="43"/>
      <c r="EE32" s="43"/>
      <c r="EF32" s="43"/>
      <c r="EG32" s="43"/>
      <c r="EI32" s="43"/>
      <c r="EJ32" s="43"/>
      <c r="EK32" s="43"/>
      <c r="EL32" s="43"/>
      <c r="EM32" s="43"/>
      <c r="EN32" s="43"/>
      <c r="EO32" s="43"/>
      <c r="EP32" s="43"/>
      <c r="EQ32" s="43"/>
      <c r="ER32" s="43"/>
      <c r="ES32" s="43"/>
      <c r="ET32" s="43"/>
      <c r="EU32" s="43"/>
      <c r="EV32" s="43"/>
      <c r="EW32" s="43"/>
      <c r="EX32" s="43"/>
      <c r="EY32" s="43"/>
      <c r="EZ32" s="43"/>
      <c r="FA32" s="43"/>
      <c r="FB32" s="43"/>
      <c r="FC32" s="43"/>
      <c r="FD32" s="43"/>
      <c r="FE32" s="43"/>
      <c r="FF32" s="43"/>
      <c r="FG32" s="43"/>
      <c r="FH32" s="43"/>
      <c r="FI32" s="43"/>
      <c r="FJ32" s="43"/>
      <c r="FK32" s="43"/>
      <c r="FL32" s="43"/>
      <c r="FM32" s="43"/>
      <c r="FN32" s="43"/>
      <c r="FO32" s="43"/>
      <c r="FP32" s="43"/>
      <c r="FQ32" s="43"/>
      <c r="FR32" s="43"/>
      <c r="FS32" s="43"/>
      <c r="FT32" s="43"/>
      <c r="FU32" s="43"/>
      <c r="FV32" s="43"/>
      <c r="FW32" s="43"/>
      <c r="FX32" s="43"/>
      <c r="FY32" s="43"/>
      <c r="FZ32" s="43"/>
    </row>
    <row r="33" spans="1:183" s="35" customFormat="1" ht="13.5" customHeight="1" thickBot="1" x14ac:dyDescent="0.25">
      <c r="A33" s="30"/>
      <c r="B33" s="36" t="s">
        <v>112</v>
      </c>
      <c r="C33" s="44" t="s">
        <v>215</v>
      </c>
      <c r="D33" s="44" t="s">
        <v>215</v>
      </c>
      <c r="E33" s="44" t="s">
        <v>215</v>
      </c>
      <c r="F33" s="44"/>
      <c r="G33" s="44"/>
      <c r="H33" s="35" t="s">
        <v>215</v>
      </c>
      <c r="I33" s="44" t="s">
        <v>215</v>
      </c>
      <c r="J33" s="44" t="s">
        <v>215</v>
      </c>
      <c r="K33" s="44" t="s">
        <v>215</v>
      </c>
      <c r="L33" s="44" t="s">
        <v>215</v>
      </c>
      <c r="M33" s="44" t="s">
        <v>215</v>
      </c>
      <c r="N33" s="44"/>
      <c r="O33" s="44"/>
      <c r="P33" s="44" t="s">
        <v>215</v>
      </c>
      <c r="Q33" s="44" t="s">
        <v>215</v>
      </c>
      <c r="R33" s="44" t="s">
        <v>215</v>
      </c>
      <c r="S33" s="44"/>
      <c r="T33" s="44"/>
      <c r="U33" s="44" t="s">
        <v>215</v>
      </c>
      <c r="V33" s="44" t="s">
        <v>215</v>
      </c>
      <c r="W33" s="44" t="s">
        <v>215</v>
      </c>
      <c r="X33" s="44" t="s">
        <v>215</v>
      </c>
      <c r="Y33" s="44" t="s">
        <v>215</v>
      </c>
      <c r="Z33" s="44" t="s">
        <v>215</v>
      </c>
      <c r="AA33" s="44"/>
      <c r="AB33" s="44"/>
      <c r="AC33" s="44" t="s">
        <v>238</v>
      </c>
      <c r="AD33" s="44" t="s">
        <v>238</v>
      </c>
      <c r="AE33" s="44" t="s">
        <v>238</v>
      </c>
      <c r="AF33" s="44" t="s">
        <v>215</v>
      </c>
      <c r="AG33" s="44" t="s">
        <v>215</v>
      </c>
      <c r="AH33" s="44" t="s">
        <v>215</v>
      </c>
      <c r="AI33" s="44"/>
      <c r="AJ33" s="44"/>
      <c r="AK33" s="44" t="s">
        <v>238</v>
      </c>
      <c r="AL33" s="44" t="s">
        <v>238</v>
      </c>
      <c r="AM33" s="44" t="s">
        <v>238</v>
      </c>
      <c r="AN33" s="44"/>
      <c r="AO33" s="44"/>
      <c r="AP33" s="44" t="s">
        <v>238</v>
      </c>
      <c r="AQ33" s="44" t="s">
        <v>238</v>
      </c>
      <c r="AR33" s="44" t="s">
        <v>238</v>
      </c>
      <c r="AS33" s="44" t="s">
        <v>249</v>
      </c>
      <c r="AT33" s="44"/>
      <c r="AU33" s="44"/>
      <c r="AV33" s="44" t="s">
        <v>215</v>
      </c>
      <c r="AW33" s="44" t="s">
        <v>215</v>
      </c>
      <c r="AX33" s="44" t="s">
        <v>215</v>
      </c>
      <c r="AY33" s="44" t="s">
        <v>215</v>
      </c>
      <c r="AZ33" s="44" t="s">
        <v>215</v>
      </c>
      <c r="BA33" s="44"/>
      <c r="BB33" s="44"/>
      <c r="BC33" s="44" t="s">
        <v>215</v>
      </c>
      <c r="BD33" s="44" t="s">
        <v>215</v>
      </c>
      <c r="BE33" s="44" t="s">
        <v>215</v>
      </c>
      <c r="BF33" s="44" t="s">
        <v>215</v>
      </c>
      <c r="BG33" s="44" t="s">
        <v>215</v>
      </c>
      <c r="BH33" s="44" t="s">
        <v>215</v>
      </c>
      <c r="BI33" s="44"/>
      <c r="BJ33" s="44"/>
      <c r="BK33" s="44" t="s">
        <v>238</v>
      </c>
      <c r="BL33" s="44" t="s">
        <v>238</v>
      </c>
      <c r="BM33" s="44" t="s">
        <v>238</v>
      </c>
      <c r="BN33" s="44" t="s">
        <v>238</v>
      </c>
      <c r="BO33" s="44" t="s">
        <v>238</v>
      </c>
      <c r="BP33" s="44"/>
      <c r="BQ33" s="44"/>
      <c r="BR33" s="44" t="s">
        <v>238</v>
      </c>
      <c r="BS33" s="44" t="s">
        <v>238</v>
      </c>
      <c r="BT33" s="44" t="s">
        <v>238</v>
      </c>
      <c r="BU33" s="44" t="s">
        <v>238</v>
      </c>
      <c r="BV33" s="44" t="s">
        <v>238</v>
      </c>
      <c r="BW33" s="44" t="s">
        <v>238</v>
      </c>
      <c r="BX33" s="44"/>
      <c r="BY33" s="44"/>
      <c r="BZ33" s="44" t="s">
        <v>249</v>
      </c>
      <c r="CA33" s="44" t="s">
        <v>249</v>
      </c>
      <c r="CB33" s="44" t="s">
        <v>249</v>
      </c>
      <c r="CC33" s="44" t="s">
        <v>249</v>
      </c>
      <c r="CD33" s="44"/>
      <c r="CE33" s="44"/>
      <c r="CF33" s="44" t="s">
        <v>249</v>
      </c>
      <c r="CG33" s="44" t="s">
        <v>249</v>
      </c>
      <c r="CH33" s="44" t="s">
        <v>249</v>
      </c>
      <c r="CI33" s="44" t="s">
        <v>249</v>
      </c>
      <c r="CJ33" s="44"/>
      <c r="CK33" s="44"/>
      <c r="CL33" s="44" t="s">
        <v>249</v>
      </c>
      <c r="CM33" s="44" t="s">
        <v>249</v>
      </c>
      <c r="CN33" s="44" t="s">
        <v>249</v>
      </c>
      <c r="CO33" s="44" t="s">
        <v>249</v>
      </c>
      <c r="CP33" s="44" t="s">
        <v>249</v>
      </c>
      <c r="CQ33" s="44" t="s">
        <v>249</v>
      </c>
      <c r="CR33" s="44"/>
      <c r="CS33" s="44"/>
      <c r="CT33" s="44"/>
      <c r="CU33" s="44"/>
      <c r="CV33" s="44"/>
      <c r="CW33" s="44"/>
      <c r="CX33" s="44"/>
      <c r="CY33" s="44"/>
      <c r="DA33" s="44"/>
      <c r="DB33" s="44"/>
      <c r="DC33" s="44"/>
      <c r="DD33" s="44"/>
      <c r="DE33" s="44"/>
      <c r="DF33" s="44"/>
      <c r="DG33" s="44"/>
      <c r="DH33" s="44"/>
      <c r="DI33" s="44"/>
      <c r="DJ33" s="44"/>
      <c r="DK33" s="44"/>
      <c r="DM33" s="44"/>
      <c r="DN33" s="44"/>
      <c r="DO33" s="44"/>
      <c r="DP33" s="44"/>
      <c r="DQ33" s="44"/>
      <c r="DR33" s="44"/>
      <c r="DS33" s="44"/>
      <c r="DT33" s="44"/>
      <c r="DU33" s="44"/>
      <c r="DV33" s="44"/>
      <c r="DW33" s="44"/>
      <c r="DX33" s="44"/>
      <c r="DY33" s="44"/>
      <c r="DZ33" s="44"/>
      <c r="EA33" s="44"/>
      <c r="EB33" s="44"/>
      <c r="EC33" s="44"/>
      <c r="ED33" s="44"/>
      <c r="EE33" s="44"/>
      <c r="EF33" s="44"/>
      <c r="EG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c r="FH33" s="44"/>
      <c r="FI33" s="44"/>
      <c r="FJ33" s="44"/>
      <c r="FK33" s="44"/>
      <c r="FL33" s="44"/>
      <c r="FM33" s="44"/>
      <c r="FN33" s="44"/>
      <c r="FO33" s="44"/>
      <c r="FP33" s="44"/>
      <c r="FQ33" s="44"/>
      <c r="FR33" s="44"/>
      <c r="FS33" s="44"/>
      <c r="FT33" s="44"/>
      <c r="FU33" s="44"/>
      <c r="FV33" s="44"/>
      <c r="FW33" s="44"/>
      <c r="FX33" s="44"/>
      <c r="FY33" s="44"/>
      <c r="FZ33" s="44"/>
    </row>
    <row r="34" spans="1:183" s="33" customFormat="1" ht="13.5" customHeight="1" x14ac:dyDescent="0.2">
      <c r="A34" s="27"/>
      <c r="B34" s="38" t="s">
        <v>113</v>
      </c>
      <c r="C34" s="49">
        <v>177.15</v>
      </c>
      <c r="D34" s="49">
        <v>177.15</v>
      </c>
      <c r="E34" s="49">
        <v>177.15</v>
      </c>
      <c r="F34" s="49">
        <v>177.15</v>
      </c>
      <c r="G34" s="49">
        <v>0</v>
      </c>
      <c r="H34" s="49">
        <v>194.45</v>
      </c>
      <c r="I34" s="49">
        <v>194.45</v>
      </c>
      <c r="J34" s="49">
        <v>194.45</v>
      </c>
      <c r="K34" s="49">
        <v>194.45</v>
      </c>
      <c r="L34" s="49">
        <v>194.45</v>
      </c>
      <c r="M34" s="49">
        <v>194.45</v>
      </c>
      <c r="N34" s="49">
        <v>194.45000000000002</v>
      </c>
      <c r="O34" s="49">
        <v>2.8421709430404007E-14</v>
      </c>
      <c r="P34" s="49">
        <v>213.45</v>
      </c>
      <c r="Q34" s="49">
        <v>213.45</v>
      </c>
      <c r="R34" s="49">
        <v>213.45</v>
      </c>
      <c r="S34" s="49">
        <v>213.44999999999996</v>
      </c>
      <c r="T34" s="49">
        <v>2.8421709430404007E-14</v>
      </c>
      <c r="U34" s="49">
        <v>194.45</v>
      </c>
      <c r="V34" s="49">
        <v>194.45</v>
      </c>
      <c r="W34" s="49">
        <v>194.45</v>
      </c>
      <c r="X34" s="49">
        <v>194.45</v>
      </c>
      <c r="Y34" s="49">
        <v>194.45</v>
      </c>
      <c r="Z34" s="49">
        <v>194.45</v>
      </c>
      <c r="AA34" s="49">
        <v>194.45000000000002</v>
      </c>
      <c r="AB34" s="49">
        <v>2.8421709430404007E-14</v>
      </c>
      <c r="AC34" s="49">
        <v>213.45</v>
      </c>
      <c r="AD34" s="49">
        <v>213.45</v>
      </c>
      <c r="AE34" s="49">
        <v>213.45</v>
      </c>
      <c r="AF34" s="49">
        <v>213.45</v>
      </c>
      <c r="AG34" s="49">
        <v>213.45</v>
      </c>
      <c r="AH34" s="49">
        <v>213.45</v>
      </c>
      <c r="AI34" s="49">
        <v>213.45000000000002</v>
      </c>
      <c r="AJ34" s="49">
        <v>2.8421709430404007E-14</v>
      </c>
      <c r="AK34" s="49">
        <v>213.45</v>
      </c>
      <c r="AL34" s="49">
        <v>213.45</v>
      </c>
      <c r="AM34" s="49">
        <v>213.45</v>
      </c>
      <c r="AN34" s="49">
        <v>213.44999999999996</v>
      </c>
      <c r="AO34" s="49">
        <v>2.8421709430404007E-14</v>
      </c>
      <c r="AP34" s="49">
        <v>213.45</v>
      </c>
      <c r="AQ34" s="49">
        <v>213.45</v>
      </c>
      <c r="AR34" s="49">
        <v>213.45</v>
      </c>
      <c r="AS34" s="49">
        <v>213.45</v>
      </c>
      <c r="AT34" s="49">
        <v>213.45</v>
      </c>
      <c r="AU34" s="49">
        <v>0</v>
      </c>
      <c r="AV34" s="49">
        <v>194.45</v>
      </c>
      <c r="AW34" s="49">
        <v>194.45</v>
      </c>
      <c r="AX34" s="49">
        <v>194.45</v>
      </c>
      <c r="AY34" s="49">
        <v>194.45</v>
      </c>
      <c r="AZ34" s="49">
        <v>194.45</v>
      </c>
      <c r="BA34" s="49">
        <v>194.45</v>
      </c>
      <c r="BB34" s="49">
        <v>3.113442275577916E-14</v>
      </c>
      <c r="BC34" s="49">
        <v>194.45</v>
      </c>
      <c r="BD34" s="49">
        <v>194.45</v>
      </c>
      <c r="BE34" s="49">
        <v>194.45</v>
      </c>
      <c r="BF34" s="49">
        <v>194.45</v>
      </c>
      <c r="BG34" s="49">
        <v>194.45</v>
      </c>
      <c r="BH34" s="49">
        <v>194.45</v>
      </c>
      <c r="BI34" s="49">
        <v>194.45000000000002</v>
      </c>
      <c r="BJ34" s="49">
        <v>2.8421709430404007E-14</v>
      </c>
      <c r="BK34" s="49">
        <v>194.45</v>
      </c>
      <c r="BL34" s="49">
        <v>194.45</v>
      </c>
      <c r="BM34" s="49">
        <v>194.45</v>
      </c>
      <c r="BN34" s="49">
        <v>194.45</v>
      </c>
      <c r="BO34" s="49">
        <v>213.45</v>
      </c>
      <c r="BP34" s="49">
        <v>198.25</v>
      </c>
      <c r="BQ34" s="49">
        <v>7.6000000000000005</v>
      </c>
      <c r="BR34" s="49">
        <v>177.15</v>
      </c>
      <c r="BS34" s="49">
        <v>177.15</v>
      </c>
      <c r="BT34" s="49">
        <v>177.15</v>
      </c>
      <c r="BU34" s="49">
        <v>177.15</v>
      </c>
      <c r="BV34" s="49">
        <v>177.15</v>
      </c>
      <c r="BW34" s="49">
        <v>177.15</v>
      </c>
      <c r="BX34" s="49">
        <v>177.15</v>
      </c>
      <c r="BY34" s="49">
        <v>3.0698954837323625E-14</v>
      </c>
      <c r="BZ34" s="49">
        <v>194.45</v>
      </c>
      <c r="CA34" s="49">
        <v>194.45</v>
      </c>
      <c r="CB34" s="49">
        <v>194.45</v>
      </c>
      <c r="CC34" s="49">
        <v>194.45</v>
      </c>
      <c r="CD34" s="49">
        <v>194.45</v>
      </c>
      <c r="CE34" s="49">
        <v>0</v>
      </c>
      <c r="CF34" s="49">
        <v>213.45</v>
      </c>
      <c r="CG34" s="49">
        <v>194.45</v>
      </c>
      <c r="CH34" s="49">
        <v>213.45</v>
      </c>
      <c r="CI34" s="49">
        <v>213.45</v>
      </c>
      <c r="CJ34" s="49">
        <v>208.7</v>
      </c>
      <c r="CK34" s="49">
        <v>8.2272413359521668</v>
      </c>
      <c r="CL34" s="49">
        <v>194.45</v>
      </c>
      <c r="CM34" s="49">
        <v>194.45</v>
      </c>
      <c r="CN34" s="49">
        <v>194.45</v>
      </c>
      <c r="CO34" s="49">
        <v>194.45</v>
      </c>
      <c r="CP34" s="49">
        <v>194.45</v>
      </c>
      <c r="CQ34" s="49">
        <v>194.45</v>
      </c>
      <c r="CR34" s="49">
        <v>194.45000000000002</v>
      </c>
      <c r="CS34" s="49">
        <v>2.8421709430404007E-14</v>
      </c>
      <c r="CU34" s="152"/>
      <c r="CV34" s="49"/>
      <c r="CW34" s="49"/>
      <c r="CX34" s="49"/>
      <c r="CY34" s="49"/>
      <c r="DA34" s="49"/>
      <c r="DB34" s="49"/>
      <c r="DC34" s="49"/>
      <c r="DD34" s="49"/>
      <c r="DE34" s="49"/>
      <c r="DF34" s="49"/>
      <c r="DG34" s="49"/>
      <c r="DH34" s="49"/>
      <c r="DI34" s="49"/>
      <c r="DJ34" s="49"/>
      <c r="DK34" s="49"/>
      <c r="DM34" s="49"/>
      <c r="DN34" s="49"/>
      <c r="DO34" s="49"/>
      <c r="DP34" s="49"/>
      <c r="DQ34" s="49"/>
      <c r="DR34" s="49"/>
      <c r="DS34" s="49"/>
      <c r="DT34" s="49"/>
      <c r="DU34" s="49"/>
      <c r="DV34" s="49"/>
      <c r="DW34" s="49"/>
      <c r="DX34" s="49"/>
      <c r="DY34" s="49"/>
      <c r="DZ34" s="49"/>
      <c r="EA34" s="49"/>
      <c r="EB34" s="49"/>
      <c r="EC34" s="49"/>
      <c r="ED34" s="49"/>
      <c r="EE34" s="49"/>
      <c r="EF34" s="49"/>
      <c r="EG34" s="49"/>
      <c r="EI34" s="49"/>
      <c r="EJ34" s="49"/>
      <c r="EK34" s="49"/>
      <c r="EL34" s="49"/>
      <c r="EM34" s="49"/>
      <c r="EN34" s="49"/>
      <c r="EO34" s="49"/>
      <c r="EP34" s="49"/>
      <c r="EQ34" s="49"/>
      <c r="ER34" s="49"/>
      <c r="ES34" s="49"/>
      <c r="ET34" s="49"/>
      <c r="EU34" s="49"/>
      <c r="EV34" s="49"/>
      <c r="EW34" s="49"/>
      <c r="EX34" s="49"/>
      <c r="EY34" s="49"/>
      <c r="EZ34" s="49"/>
      <c r="FA34" s="49"/>
      <c r="FB34" s="49"/>
      <c r="FC34" s="49"/>
      <c r="FD34" s="49"/>
      <c r="FE34" s="49"/>
      <c r="FF34" s="49"/>
      <c r="FG34" s="49"/>
      <c r="FH34" s="49"/>
      <c r="FI34" s="49"/>
      <c r="FJ34" s="49"/>
      <c r="FK34" s="49"/>
      <c r="FL34" s="49"/>
      <c r="FM34" s="49"/>
      <c r="FN34" s="49"/>
      <c r="FO34" s="49"/>
      <c r="FP34" s="49"/>
      <c r="FQ34" s="49"/>
      <c r="FR34" s="49"/>
      <c r="FS34" s="49"/>
      <c r="FT34" s="49"/>
      <c r="FU34" s="49"/>
      <c r="FV34" s="49"/>
      <c r="FW34" s="49"/>
      <c r="FX34" s="49"/>
      <c r="FY34" s="49"/>
      <c r="FZ34" s="49"/>
    </row>
    <row r="35" spans="1:183" s="20" customFormat="1" ht="13.5" customHeight="1" x14ac:dyDescent="0.2">
      <c r="A35" s="27"/>
      <c r="B35" s="39" t="s">
        <v>114</v>
      </c>
      <c r="DE35" s="43"/>
      <c r="DG35" s="43"/>
      <c r="DH35" s="43"/>
      <c r="EM35" s="43"/>
      <c r="ER35" s="43"/>
      <c r="ES35" s="43"/>
      <c r="EY35" s="43"/>
      <c r="FD35" s="43"/>
      <c r="FE35" s="43"/>
      <c r="FF35" s="43"/>
      <c r="FT35" s="43"/>
    </row>
    <row r="36" spans="1:183" s="20" customFormat="1" ht="13.5" customHeight="1" x14ac:dyDescent="0.2">
      <c r="A36" s="27"/>
      <c r="B36" s="39" t="s">
        <v>115</v>
      </c>
      <c r="DE36" s="43"/>
      <c r="EM36" s="43"/>
    </row>
    <row r="37" spans="1:183" s="43" customFormat="1" ht="13.5" customHeight="1" x14ac:dyDescent="0.2">
      <c r="A37" s="27"/>
      <c r="B37" s="39" t="s">
        <v>48</v>
      </c>
      <c r="C37" s="20">
        <v>2.4985228088359901</v>
      </c>
      <c r="D37" s="20">
        <v>2.4985228088359901</v>
      </c>
      <c r="E37" s="20">
        <v>2.4985228088359901</v>
      </c>
      <c r="F37" s="20">
        <v>2.4985228088359901</v>
      </c>
      <c r="G37" s="20">
        <v>0</v>
      </c>
      <c r="H37" s="20">
        <v>2.3640930756598801</v>
      </c>
      <c r="I37" s="20">
        <v>2.3640930756598801</v>
      </c>
      <c r="J37" s="20">
        <v>2.3640930756598801</v>
      </c>
      <c r="K37" s="20">
        <v>2.3640930756598801</v>
      </c>
      <c r="L37" s="20">
        <v>2.3640930756598801</v>
      </c>
      <c r="M37" s="20">
        <v>2.3640930756598801</v>
      </c>
      <c r="N37" s="20">
        <v>2.3640930756598801</v>
      </c>
      <c r="O37" s="20">
        <v>0</v>
      </c>
      <c r="P37" s="20">
        <v>2.22959910473099</v>
      </c>
      <c r="Q37" s="20">
        <v>2.22959910473099</v>
      </c>
      <c r="R37" s="20">
        <v>2.22959910473099</v>
      </c>
      <c r="S37" s="20">
        <v>2.22959910473099</v>
      </c>
      <c r="T37" s="20">
        <v>0</v>
      </c>
      <c r="U37" s="20">
        <v>2.3640930756598801</v>
      </c>
      <c r="V37" s="20">
        <v>2.3640930756598801</v>
      </c>
      <c r="W37" s="20">
        <v>2.3640930756598801</v>
      </c>
      <c r="X37" s="20">
        <v>2.3640930756598801</v>
      </c>
      <c r="Y37" s="20">
        <v>2.3640930756598801</v>
      </c>
      <c r="Z37" s="20">
        <v>2.3640930756598801</v>
      </c>
      <c r="AA37" s="20">
        <v>2.3640930756598801</v>
      </c>
      <c r="AB37" s="20">
        <v>0</v>
      </c>
      <c r="AC37" s="20">
        <v>2.22959910473099</v>
      </c>
      <c r="AD37" s="20">
        <v>2.22959910473099</v>
      </c>
      <c r="AE37" s="20">
        <v>2.22959910473099</v>
      </c>
      <c r="AF37" s="20">
        <v>2.22959910473099</v>
      </c>
      <c r="AG37" s="20">
        <v>2.22959910473099</v>
      </c>
      <c r="AH37" s="20">
        <v>2.22959910473099</v>
      </c>
      <c r="AI37" s="20">
        <v>2.22959910473099</v>
      </c>
      <c r="AJ37" s="20">
        <v>0</v>
      </c>
      <c r="AK37" s="20">
        <v>2.22959910473099</v>
      </c>
      <c r="AL37" s="20">
        <v>2.22959910473099</v>
      </c>
      <c r="AM37" s="20">
        <v>2.22959910473099</v>
      </c>
      <c r="AN37" s="20">
        <v>2.22959910473099</v>
      </c>
      <c r="AO37" s="20">
        <v>0</v>
      </c>
      <c r="AP37" s="20">
        <v>2.22959910473099</v>
      </c>
      <c r="AQ37" s="20">
        <v>2.22959910473099</v>
      </c>
      <c r="AR37" s="20">
        <v>2.22959910473099</v>
      </c>
      <c r="AS37" s="20">
        <v>2.22959910473099</v>
      </c>
      <c r="AT37" s="20">
        <v>2.22959910473099</v>
      </c>
      <c r="AU37" s="20">
        <v>0</v>
      </c>
      <c r="AV37" s="20">
        <v>2.3640930756598801</v>
      </c>
      <c r="AW37" s="20">
        <v>2.3640930756598801</v>
      </c>
      <c r="AX37" s="20">
        <v>2.3640930756598801</v>
      </c>
      <c r="AY37" s="20">
        <v>2.3640930756598801</v>
      </c>
      <c r="AZ37" s="20">
        <v>2.3640930756598801</v>
      </c>
      <c r="BA37" s="20">
        <v>2.3640930756598801</v>
      </c>
      <c r="BB37" s="20">
        <v>0</v>
      </c>
      <c r="BC37" s="20">
        <v>2.3640930756598801</v>
      </c>
      <c r="BD37" s="20">
        <v>2.3640930756598801</v>
      </c>
      <c r="BE37" s="20">
        <v>2.3640930756598801</v>
      </c>
      <c r="BF37" s="20">
        <v>2.3640930756598801</v>
      </c>
      <c r="BG37" s="20">
        <v>2.3640930756598801</v>
      </c>
      <c r="BH37" s="20">
        <v>2.3640930756598801</v>
      </c>
      <c r="BI37" s="20">
        <v>2.3640930756598801</v>
      </c>
      <c r="BJ37" s="20">
        <v>0</v>
      </c>
      <c r="BK37" s="20">
        <v>2.3640930756598801</v>
      </c>
      <c r="BL37" s="20">
        <v>2.3640930756598801</v>
      </c>
      <c r="BM37" s="20">
        <v>2.3640930756598801</v>
      </c>
      <c r="BN37" s="20">
        <v>2.3640930756598801</v>
      </c>
      <c r="BO37" s="20">
        <v>2.22959910473099</v>
      </c>
      <c r="BP37" s="20">
        <v>2.337194281474102</v>
      </c>
      <c r="BQ37" s="20">
        <v>5.3797588371556057E-2</v>
      </c>
      <c r="BR37" s="20">
        <v>2.4985228088359901</v>
      </c>
      <c r="BS37" s="20">
        <v>2.4985228088359901</v>
      </c>
      <c r="BT37" s="20">
        <v>2.4985228088359901</v>
      </c>
      <c r="BU37" s="20">
        <v>2.4985228088359901</v>
      </c>
      <c r="BV37" s="20">
        <v>2.4985228088359901</v>
      </c>
      <c r="BW37" s="20">
        <v>2.4985228088359901</v>
      </c>
      <c r="BX37" s="20">
        <v>2.4985228088359901</v>
      </c>
      <c r="BY37" s="20">
        <v>0</v>
      </c>
      <c r="BZ37" s="20">
        <v>2.3640930756598801</v>
      </c>
      <c r="CA37" s="20">
        <v>2.3640930756598801</v>
      </c>
      <c r="CB37" s="20">
        <v>2.3640930756598801</v>
      </c>
      <c r="CC37" s="20">
        <v>2.3640930756598801</v>
      </c>
      <c r="CD37" s="20">
        <v>2.3640930756598801</v>
      </c>
      <c r="CE37" s="20">
        <v>0</v>
      </c>
      <c r="CF37" s="20">
        <v>2.22959910473099</v>
      </c>
      <c r="CG37" s="20">
        <v>2.3640930756598801</v>
      </c>
      <c r="CH37" s="20">
        <v>2.22959910473099</v>
      </c>
      <c r="CI37" s="20">
        <v>2.22959910473099</v>
      </c>
      <c r="CJ37" s="20">
        <v>2.2632225974632125</v>
      </c>
      <c r="CK37" s="20">
        <v>5.8237597740132319E-2</v>
      </c>
      <c r="CL37" s="20">
        <v>2.3640930756598801</v>
      </c>
      <c r="CM37" s="20">
        <v>2.3640930756598801</v>
      </c>
      <c r="CN37" s="20">
        <v>2.3640930756598801</v>
      </c>
      <c r="CO37" s="20">
        <v>2.3640930756598801</v>
      </c>
      <c r="CP37" s="20">
        <v>2.3640930756598801</v>
      </c>
      <c r="CQ37" s="20">
        <v>2.3640930756598801</v>
      </c>
      <c r="CR37" s="20">
        <v>2.3640930756598801</v>
      </c>
      <c r="CS37" s="20">
        <v>0</v>
      </c>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row>
    <row r="38" spans="1:183" s="43" customFormat="1" ht="13.5" customHeight="1" x14ac:dyDescent="0.2">
      <c r="A38" s="27"/>
      <c r="B38" s="39" t="s">
        <v>49</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row>
    <row r="39" spans="1:183" s="44" customFormat="1" ht="13.5" customHeight="1" thickBot="1" x14ac:dyDescent="0.25">
      <c r="A39" s="27"/>
      <c r="B39" s="48" t="s">
        <v>50</v>
      </c>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5"/>
      <c r="FJ39" s="35"/>
      <c r="FK39" s="35"/>
      <c r="FL39" s="35"/>
      <c r="FM39" s="35"/>
      <c r="FN39" s="35"/>
      <c r="FO39" s="35"/>
      <c r="FP39" s="35"/>
      <c r="FQ39" s="35"/>
      <c r="FR39" s="35"/>
      <c r="FS39" s="35"/>
      <c r="FT39" s="35"/>
      <c r="FU39" s="35"/>
      <c r="FV39" s="35"/>
      <c r="FW39" s="35"/>
      <c r="FX39" s="35"/>
      <c r="FY39" s="35"/>
      <c r="FZ39" s="35"/>
      <c r="GA39" s="35"/>
    </row>
    <row r="40" spans="1:183" s="33" customFormat="1" ht="13.5" customHeight="1" x14ac:dyDescent="0.2">
      <c r="A40" s="47"/>
      <c r="B40" s="38" t="s">
        <v>116</v>
      </c>
      <c r="C40" s="49">
        <v>105.942560186306</v>
      </c>
      <c r="D40" s="49">
        <v>105.86900781670001</v>
      </c>
      <c r="E40" s="49">
        <v>105.970345984029</v>
      </c>
      <c r="F40" s="49">
        <v>105.92730466234501</v>
      </c>
      <c r="G40" s="49">
        <v>4.2754370520396469E-2</v>
      </c>
      <c r="H40" s="49">
        <v>128.75876176189399</v>
      </c>
      <c r="I40" s="49">
        <v>128.54049356608999</v>
      </c>
      <c r="J40" s="49">
        <v>128.64157278646499</v>
      </c>
      <c r="K40" s="49">
        <v>128.74313948716301</v>
      </c>
      <c r="L40" s="49">
        <v>128.694062010755</v>
      </c>
      <c r="M40" s="49">
        <v>128.70069044142201</v>
      </c>
      <c r="N40" s="49">
        <v>128.6797866756315</v>
      </c>
      <c r="O40" s="49">
        <v>7.2748731131202976E-2</v>
      </c>
      <c r="P40" s="49">
        <v>142.81867729354099</v>
      </c>
      <c r="Q40" s="49">
        <v>142.77106620620199</v>
      </c>
      <c r="R40" s="49">
        <v>142.757586304417</v>
      </c>
      <c r="S40" s="49">
        <v>142.78244326805336</v>
      </c>
      <c r="T40" s="49">
        <v>2.6205665930779935E-2</v>
      </c>
      <c r="U40" s="49">
        <v>137.64009880388099</v>
      </c>
      <c r="V40" s="49">
        <v>137.43022060947899</v>
      </c>
      <c r="W40" s="49">
        <v>137.33919404126701</v>
      </c>
      <c r="X40" s="49">
        <v>136.83440741693801</v>
      </c>
      <c r="Y40" s="49">
        <v>136.72962928440799</v>
      </c>
      <c r="Z40" s="49">
        <v>136.60711008438801</v>
      </c>
      <c r="AA40" s="49">
        <v>137.09677670672684</v>
      </c>
      <c r="AB40" s="49">
        <v>0.38913540415398623</v>
      </c>
      <c r="AC40" s="49">
        <v>145.68511915868399</v>
      </c>
      <c r="AD40" s="49">
        <v>145.69124586554599</v>
      </c>
      <c r="AE40" s="49">
        <v>145.70532658050601</v>
      </c>
      <c r="AF40" s="49">
        <v>144.810488682178</v>
      </c>
      <c r="AG40" s="49">
        <v>144.88607096483199</v>
      </c>
      <c r="AH40" s="49">
        <v>144.905351841749</v>
      </c>
      <c r="AI40" s="49">
        <v>145.28060051558251</v>
      </c>
      <c r="AJ40" s="49">
        <v>0.4143523934657678</v>
      </c>
      <c r="AK40" s="49">
        <v>147.88995997015499</v>
      </c>
      <c r="AL40" s="49">
        <v>147.872560784141</v>
      </c>
      <c r="AM40" s="49">
        <v>147.901253835989</v>
      </c>
      <c r="AN40" s="49">
        <v>147.88792486342834</v>
      </c>
      <c r="AO40" s="49">
        <v>1.1801950421564697E-2</v>
      </c>
      <c r="AP40" s="49">
        <v>143.46454846354399</v>
      </c>
      <c r="AQ40" s="49">
        <v>143.431377893123</v>
      </c>
      <c r="AR40" s="49">
        <v>140.96551879950599</v>
      </c>
      <c r="AS40" s="49">
        <v>140.747224069547</v>
      </c>
      <c r="AT40" s="49">
        <v>142.15216730642999</v>
      </c>
      <c r="AU40" s="49">
        <v>1.2981452349894804</v>
      </c>
      <c r="AV40" s="49">
        <v>141.502285060589</v>
      </c>
      <c r="AW40" s="49">
        <v>141.53855085048701</v>
      </c>
      <c r="AX40" s="49">
        <v>141.54446435633599</v>
      </c>
      <c r="AY40" s="49">
        <v>141.32895225212499</v>
      </c>
      <c r="AZ40" s="49">
        <v>141.20824717112001</v>
      </c>
      <c r="BA40" s="49">
        <v>141.42449993813139</v>
      </c>
      <c r="BB40" s="49">
        <v>0.13367439325564295</v>
      </c>
      <c r="BC40" s="49">
        <v>132.04682706400601</v>
      </c>
      <c r="BD40" s="49">
        <v>132.06377116335199</v>
      </c>
      <c r="BE40" s="49">
        <v>132.06155143545399</v>
      </c>
      <c r="BF40" s="49">
        <v>132.43294774550199</v>
      </c>
      <c r="BG40" s="49">
        <v>132.32130243744999</v>
      </c>
      <c r="BH40" s="49">
        <v>132.166075076065</v>
      </c>
      <c r="BI40" s="49">
        <v>132.18207915363817</v>
      </c>
      <c r="BJ40" s="49">
        <v>0.14685091238177364</v>
      </c>
      <c r="BK40" s="49">
        <v>134.73032624581299</v>
      </c>
      <c r="BL40" s="49">
        <v>134.49473299802199</v>
      </c>
      <c r="BM40" s="49">
        <v>134.48227248513501</v>
      </c>
      <c r="BN40" s="49">
        <v>135.424224066639</v>
      </c>
      <c r="BO40" s="49">
        <v>135.32371131691301</v>
      </c>
      <c r="BP40" s="49">
        <v>134.8910534225044</v>
      </c>
      <c r="BQ40" s="49">
        <v>0.40533165390990555</v>
      </c>
      <c r="BR40" s="152">
        <v>94.767914529374593</v>
      </c>
      <c r="BS40" s="152">
        <v>93.521197323596994</v>
      </c>
      <c r="BT40" s="152">
        <v>92.668588490843106</v>
      </c>
      <c r="BU40" s="152">
        <v>93.777150704356401</v>
      </c>
      <c r="BV40" s="152">
        <v>92.180258188761101</v>
      </c>
      <c r="BW40" s="152">
        <v>91.585195917235396</v>
      </c>
      <c r="BX40" s="152">
        <v>93.083384192361265</v>
      </c>
      <c r="BY40" s="152">
        <v>1.0601017975858058</v>
      </c>
      <c r="BZ40" s="49">
        <v>112.77072644087301</v>
      </c>
      <c r="CA40" s="49">
        <v>111.779165343605</v>
      </c>
      <c r="CB40" s="49">
        <v>108.54414712209901</v>
      </c>
      <c r="CC40" s="49">
        <v>108.09872181856301</v>
      </c>
      <c r="CD40" s="49">
        <v>110.29819018128501</v>
      </c>
      <c r="CE40" s="49">
        <v>2.0137683033606253</v>
      </c>
      <c r="CF40" s="49">
        <v>121.855431561633</v>
      </c>
      <c r="CG40" s="49">
        <v>121.226940893636</v>
      </c>
      <c r="CH40" s="49">
        <v>120.589690502062</v>
      </c>
      <c r="CI40" s="49">
        <v>120.234656870306</v>
      </c>
      <c r="CJ40" s="49">
        <v>120.97667995690924</v>
      </c>
      <c r="CK40" s="49">
        <v>0.61951473317248507</v>
      </c>
      <c r="CL40" s="152">
        <v>55.318602587591698</v>
      </c>
      <c r="CM40" s="152">
        <v>49.620026302512201</v>
      </c>
      <c r="CN40" s="152">
        <v>46.5217495711778</v>
      </c>
      <c r="CO40" s="152">
        <v>56.505368192027802</v>
      </c>
      <c r="CP40" s="152">
        <v>50.889920663230001</v>
      </c>
      <c r="CQ40" s="152">
        <v>47.786455896524203</v>
      </c>
      <c r="CR40" s="152">
        <v>51.107020535510621</v>
      </c>
      <c r="CS40" s="152">
        <v>3.6785124788785537</v>
      </c>
      <c r="CU40" s="152"/>
      <c r="CV40" s="49"/>
      <c r="CW40" s="49"/>
      <c r="CX40" s="152"/>
      <c r="CY40" s="49"/>
      <c r="DA40" s="49"/>
      <c r="DB40" s="49"/>
      <c r="DC40" s="49"/>
      <c r="DD40" s="49"/>
      <c r="DE40" s="49"/>
      <c r="DF40" s="49"/>
      <c r="DG40" s="49"/>
      <c r="DH40" s="49"/>
      <c r="DI40" s="49"/>
      <c r="DJ40" s="49"/>
      <c r="DK40" s="49"/>
      <c r="DM40" s="49"/>
      <c r="DN40" s="49"/>
      <c r="DO40" s="49"/>
      <c r="DP40" s="49"/>
      <c r="DQ40" s="49"/>
      <c r="DR40" s="49"/>
      <c r="DS40" s="49"/>
      <c r="DT40" s="49"/>
      <c r="DU40" s="49"/>
      <c r="DV40" s="49"/>
      <c r="DW40" s="49"/>
      <c r="DX40" s="49"/>
      <c r="DY40" s="49"/>
      <c r="DZ40" s="49"/>
      <c r="EA40" s="49"/>
      <c r="EB40" s="49"/>
      <c r="EC40" s="49"/>
      <c r="ED40" s="49"/>
      <c r="EE40" s="49"/>
      <c r="EF40" s="49"/>
      <c r="EG40" s="49"/>
      <c r="EI40" s="49"/>
      <c r="EJ40" s="49"/>
      <c r="EK40" s="49"/>
      <c r="EL40" s="49"/>
      <c r="EM40" s="49"/>
      <c r="EN40" s="49"/>
      <c r="EO40" s="49"/>
      <c r="EP40" s="49"/>
      <c r="EQ40" s="49"/>
      <c r="ER40" s="49"/>
      <c r="ES40" s="49"/>
      <c r="ET40" s="49"/>
      <c r="EU40" s="49"/>
      <c r="EV40" s="49"/>
      <c r="EW40" s="49"/>
      <c r="EX40" s="49"/>
      <c r="EY40" s="49"/>
      <c r="EZ40" s="49"/>
      <c r="FA40" s="49"/>
      <c r="FB40" s="49"/>
      <c r="FC40" s="49"/>
      <c r="FD40" s="49"/>
      <c r="FE40" s="49"/>
      <c r="FF40" s="49"/>
      <c r="FG40" s="49"/>
      <c r="FH40" s="49"/>
      <c r="FI40" s="49"/>
      <c r="FJ40" s="49"/>
      <c r="FK40" s="49"/>
      <c r="FL40" s="49"/>
      <c r="FM40" s="49"/>
      <c r="FN40" s="49"/>
      <c r="FO40" s="49"/>
      <c r="FP40" s="49"/>
      <c r="FQ40" s="49"/>
      <c r="FR40" s="49"/>
      <c r="FS40" s="49"/>
      <c r="FT40" s="49"/>
      <c r="FU40" s="49"/>
      <c r="FV40" s="49"/>
      <c r="FW40" s="49"/>
      <c r="FX40" s="49"/>
      <c r="FY40" s="49"/>
      <c r="FZ40" s="49"/>
    </row>
    <row r="41" spans="1:183" s="20" customFormat="1" ht="13.5" customHeight="1" x14ac:dyDescent="0.2">
      <c r="A41" s="47"/>
      <c r="B41" s="39" t="s">
        <v>117</v>
      </c>
      <c r="C41" s="43">
        <v>162.93473632008099</v>
      </c>
      <c r="D41" s="43">
        <v>162.897820388425</v>
      </c>
      <c r="E41" s="43">
        <v>162.981297231231</v>
      </c>
      <c r="F41" s="43">
        <v>162.93795131324566</v>
      </c>
      <c r="G41" s="43">
        <v>3.4155018733228688E-2</v>
      </c>
      <c r="H41" s="43">
        <v>191.88964519233301</v>
      </c>
      <c r="I41" s="43">
        <v>191.747523497152</v>
      </c>
      <c r="J41" s="43">
        <v>191.68847862944699</v>
      </c>
      <c r="K41" s="43">
        <v>191.57638511943301</v>
      </c>
      <c r="L41" s="43">
        <v>191.54062738410701</v>
      </c>
      <c r="M41" s="43">
        <v>191.569289242292</v>
      </c>
      <c r="N41" s="43">
        <v>191.66865817746066</v>
      </c>
      <c r="O41" s="43">
        <v>0.12262968392022237</v>
      </c>
      <c r="P41" s="43">
        <v>205.087328425116</v>
      </c>
      <c r="Q41" s="43">
        <v>205.03131052050799</v>
      </c>
      <c r="R41" s="43">
        <v>204.97393158998801</v>
      </c>
      <c r="S41" s="43">
        <v>205.03085684520397</v>
      </c>
      <c r="T41" s="43">
        <v>4.6295175560181243E-2</v>
      </c>
      <c r="U41" s="43">
        <v>201.978853640533</v>
      </c>
      <c r="V41" s="43">
        <v>201.892689928274</v>
      </c>
      <c r="W41" s="43">
        <v>201.849849305161</v>
      </c>
      <c r="X41" s="43">
        <v>201.12317462541799</v>
      </c>
      <c r="Y41" s="43">
        <v>200.95855802266601</v>
      </c>
      <c r="Z41" s="43">
        <v>200.904437677224</v>
      </c>
      <c r="AA41" s="43">
        <v>201.45126053321266</v>
      </c>
      <c r="AB41" s="43">
        <v>0.46215054716391973</v>
      </c>
      <c r="AC41" s="43">
        <v>211.678278188695</v>
      </c>
      <c r="AD41" s="43">
        <v>211.715409818784</v>
      </c>
      <c r="AE41" s="43">
        <v>211.857676311566</v>
      </c>
      <c r="AF41" s="43">
        <v>208.174268337331</v>
      </c>
      <c r="AG41" s="43">
        <v>208.107331303385</v>
      </c>
      <c r="AH41" s="43">
        <v>208.064275783185</v>
      </c>
      <c r="AI41" s="43">
        <v>209.93287329049099</v>
      </c>
      <c r="AJ41" s="43">
        <v>1.8186851008163767</v>
      </c>
      <c r="AK41" s="43">
        <v>215.24731952092401</v>
      </c>
      <c r="AL41" s="43">
        <v>215.38557659960799</v>
      </c>
      <c r="AM41" s="43">
        <v>215.114559370362</v>
      </c>
      <c r="AN41" s="43">
        <v>215.24915183029802</v>
      </c>
      <c r="AO41" s="43">
        <v>0.11064990632704014</v>
      </c>
      <c r="AP41" s="43">
        <v>208.275675868783</v>
      </c>
      <c r="AQ41" s="43">
        <v>208.15311685059501</v>
      </c>
      <c r="AR41" s="43">
        <v>208.189549850086</v>
      </c>
      <c r="AS41" s="43">
        <v>208.17365838426201</v>
      </c>
      <c r="AT41" s="43">
        <v>208.19800023843149</v>
      </c>
      <c r="AU41" s="43">
        <v>4.666893233667737E-2</v>
      </c>
      <c r="AV41" s="43">
        <v>198.48118020564701</v>
      </c>
      <c r="AW41" s="43">
        <v>198.42227547754101</v>
      </c>
      <c r="AX41" s="43">
        <v>198.554746276831</v>
      </c>
      <c r="AY41" s="43">
        <v>198.46972564781899</v>
      </c>
      <c r="AZ41" s="43">
        <v>198.37563573938201</v>
      </c>
      <c r="BA41" s="43">
        <v>198.46071266944401</v>
      </c>
      <c r="BB41" s="43">
        <v>6.0096547131731959E-2</v>
      </c>
      <c r="BC41" s="43">
        <v>191.956837032989</v>
      </c>
      <c r="BD41" s="43">
        <v>192.09785172053299</v>
      </c>
      <c r="BE41" s="43">
        <v>192.15046454176601</v>
      </c>
      <c r="BF41" s="43">
        <v>192.61299846469299</v>
      </c>
      <c r="BG41" s="43">
        <v>192.529892073947</v>
      </c>
      <c r="BH41" s="43">
        <v>192.65363723227401</v>
      </c>
      <c r="BI41" s="43">
        <v>192.33361351103363</v>
      </c>
      <c r="BJ41" s="43">
        <v>0.27388686531689654</v>
      </c>
      <c r="BK41" s="43">
        <v>202.73069664368501</v>
      </c>
      <c r="BL41" s="43">
        <v>202.58942476052999</v>
      </c>
      <c r="BM41" s="43">
        <v>202.46225277012201</v>
      </c>
      <c r="BN41" s="43">
        <v>202.890858538798</v>
      </c>
      <c r="BO41" s="43">
        <v>202.69389386031901</v>
      </c>
      <c r="BP41" s="43">
        <v>202.67342531469083</v>
      </c>
      <c r="BQ41" s="43">
        <v>0.14326626267864334</v>
      </c>
      <c r="BR41" s="43">
        <v>161.48505175287301</v>
      </c>
      <c r="BS41" s="43">
        <v>161.166740124867</v>
      </c>
      <c r="BT41" s="43">
        <v>160.56828370470899</v>
      </c>
      <c r="BU41" s="43">
        <v>161.33539667625899</v>
      </c>
      <c r="BV41" s="43">
        <v>160.55350170177499</v>
      </c>
      <c r="BW41" s="43">
        <v>160.46461004627699</v>
      </c>
      <c r="BX41" s="43">
        <v>160.92893066779334</v>
      </c>
      <c r="BY41" s="43">
        <v>0.41183439132228067</v>
      </c>
      <c r="BZ41" s="43">
        <v>192.80723049946101</v>
      </c>
      <c r="CA41" s="43">
        <v>192.836734383536</v>
      </c>
      <c r="CB41" s="43">
        <v>192.908362568993</v>
      </c>
      <c r="CC41" s="43">
        <v>192.74670500506599</v>
      </c>
      <c r="CD41" s="43">
        <v>192.824758114264</v>
      </c>
      <c r="CE41" s="43">
        <v>5.8164940067808119E-2</v>
      </c>
      <c r="CF41" s="43">
        <v>200.601908555791</v>
      </c>
      <c r="CG41" s="43">
        <v>200.63269429966499</v>
      </c>
      <c r="CH41" s="43">
        <v>200.741269728432</v>
      </c>
      <c r="CI41" s="43">
        <v>201.17451193999401</v>
      </c>
      <c r="CJ41" s="43">
        <v>200.78759613097048</v>
      </c>
      <c r="CK41" s="43">
        <v>0.22930570847795956</v>
      </c>
      <c r="CL41" s="43">
        <v>177.93584005312701</v>
      </c>
      <c r="CM41" s="43">
        <v>175.90232157322001</v>
      </c>
      <c r="CN41" s="43">
        <v>175.24617796794601</v>
      </c>
      <c r="CO41" s="43">
        <v>178.44251100154901</v>
      </c>
      <c r="CP41" s="43">
        <v>176.47905357082101</v>
      </c>
      <c r="CQ41" s="43">
        <v>176.10331769015301</v>
      </c>
      <c r="CR41" s="43">
        <v>176.68487030946935</v>
      </c>
      <c r="CS41" s="43">
        <v>1.1340934896137722</v>
      </c>
      <c r="CU41" s="50"/>
      <c r="CV41" s="43"/>
      <c r="CW41" s="43"/>
      <c r="CX41" s="43"/>
      <c r="CY41" s="43"/>
      <c r="DA41" s="43"/>
      <c r="DB41" s="43"/>
      <c r="DC41" s="43"/>
      <c r="DD41" s="43"/>
      <c r="DE41" s="43"/>
      <c r="DF41" s="43"/>
      <c r="DG41" s="43"/>
      <c r="DH41" s="43"/>
      <c r="DI41" s="43"/>
      <c r="DJ41" s="43"/>
      <c r="DK41" s="43"/>
      <c r="DM41" s="43"/>
      <c r="DN41" s="43"/>
      <c r="DO41" s="43"/>
      <c r="DP41" s="43"/>
      <c r="DQ41" s="43"/>
      <c r="DR41" s="43"/>
      <c r="DS41" s="43"/>
      <c r="DT41" s="43"/>
      <c r="DU41" s="43"/>
      <c r="DV41" s="43"/>
      <c r="DW41" s="43"/>
      <c r="DX41" s="43"/>
      <c r="DY41" s="43"/>
      <c r="DZ41" s="43"/>
      <c r="EA41" s="43"/>
      <c r="EB41" s="43"/>
      <c r="EC41" s="43"/>
      <c r="ED41" s="43"/>
      <c r="EE41" s="43"/>
      <c r="EF41" s="43"/>
      <c r="EG41" s="43"/>
      <c r="EI41" s="43"/>
      <c r="EJ41" s="43"/>
      <c r="EK41" s="43"/>
      <c r="EL41" s="43"/>
      <c r="EM41" s="43"/>
      <c r="EN41" s="43"/>
      <c r="EO41" s="43"/>
      <c r="EP41" s="43"/>
      <c r="EQ41" s="43"/>
      <c r="ER41" s="43"/>
      <c r="ES41" s="43"/>
      <c r="ET41" s="43"/>
      <c r="EU41" s="43"/>
      <c r="EV41" s="43"/>
      <c r="EW41" s="43"/>
      <c r="EX41" s="43"/>
      <c r="EY41" s="43"/>
      <c r="EZ41" s="43"/>
      <c r="FA41" s="43"/>
      <c r="FB41" s="43"/>
      <c r="FC41" s="43"/>
      <c r="FD41" s="43"/>
      <c r="FE41" s="43"/>
      <c r="FF41" s="43"/>
      <c r="FG41" s="43"/>
      <c r="FH41" s="43"/>
      <c r="FI41" s="43"/>
      <c r="FJ41" s="43"/>
      <c r="FK41" s="43"/>
      <c r="FL41" s="43"/>
      <c r="FM41" s="43"/>
      <c r="FN41" s="43"/>
      <c r="FO41" s="43"/>
      <c r="FP41" s="43"/>
      <c r="FQ41" s="43"/>
      <c r="FR41" s="43"/>
      <c r="FS41" s="43"/>
      <c r="FT41" s="43"/>
      <c r="FU41" s="43"/>
      <c r="FV41" s="43"/>
      <c r="FW41" s="43"/>
      <c r="FX41" s="43"/>
      <c r="FY41" s="43"/>
      <c r="FZ41" s="43"/>
    </row>
    <row r="42" spans="1:183" s="20" customFormat="1" ht="13.5" customHeight="1" x14ac:dyDescent="0.2">
      <c r="A42" s="47"/>
      <c r="B42" s="39" t="s">
        <v>118</v>
      </c>
      <c r="C42" s="43">
        <v>235.92167630383599</v>
      </c>
      <c r="D42" s="43">
        <v>236.08626348052999</v>
      </c>
      <c r="E42" s="43">
        <v>235.79590375550501</v>
      </c>
      <c r="F42" s="43">
        <v>235.93461451329031</v>
      </c>
      <c r="G42" s="43">
        <v>0.11889138019514392</v>
      </c>
      <c r="H42" s="43">
        <v>272.36207803145601</v>
      </c>
      <c r="I42" s="43">
        <v>272.72584946117502</v>
      </c>
      <c r="J42" s="43">
        <v>272.473190736292</v>
      </c>
      <c r="K42" s="43">
        <v>271.24186443780297</v>
      </c>
      <c r="L42" s="43">
        <v>271.60836257731199</v>
      </c>
      <c r="M42" s="43">
        <v>271.156506412807</v>
      </c>
      <c r="N42" s="43">
        <v>271.92797527614084</v>
      </c>
      <c r="O42" s="43">
        <v>0.61784206209124315</v>
      </c>
      <c r="P42" s="43">
        <v>288.77737295493102</v>
      </c>
      <c r="Q42" s="43">
        <v>289.02788425732098</v>
      </c>
      <c r="R42" s="43">
        <v>289.22006455244099</v>
      </c>
      <c r="S42" s="43">
        <v>289.008440588231</v>
      </c>
      <c r="T42" s="43">
        <v>0.18125029623376496</v>
      </c>
      <c r="U42" s="43">
        <v>298.40966639842401</v>
      </c>
      <c r="V42" s="43">
        <v>298.52388785013397</v>
      </c>
      <c r="W42" s="43">
        <v>298.50699413456601</v>
      </c>
      <c r="X42" s="43">
        <v>297.26649366171102</v>
      </c>
      <c r="Y42" s="43">
        <v>296.41834762170299</v>
      </c>
      <c r="Z42" s="43">
        <v>296.66951633439902</v>
      </c>
      <c r="AA42" s="43">
        <v>297.63248433348951</v>
      </c>
      <c r="AB42" s="43">
        <v>0.88494482669164387</v>
      </c>
      <c r="AC42" s="43">
        <v>318.62456929740301</v>
      </c>
      <c r="AD42" s="43">
        <v>318.61325490770503</v>
      </c>
      <c r="AE42" s="43">
        <v>318.56365725384899</v>
      </c>
      <c r="AF42" s="43">
        <v>293.07778947028203</v>
      </c>
      <c r="AG42" s="43">
        <v>292.74202047293301</v>
      </c>
      <c r="AH42" s="43">
        <v>292.42269567436102</v>
      </c>
      <c r="AI42" s="43">
        <v>305.67399784608887</v>
      </c>
      <c r="AJ42" s="43">
        <v>12.927893018219921</v>
      </c>
      <c r="AK42" s="43">
        <v>329.285705590102</v>
      </c>
      <c r="AL42" s="43">
        <v>331.90629314773702</v>
      </c>
      <c r="AM42" s="43">
        <v>327.92221922431702</v>
      </c>
      <c r="AN42" s="43">
        <v>329.70473932071866</v>
      </c>
      <c r="AO42" s="43">
        <v>1.6532600536242938</v>
      </c>
      <c r="AP42" s="43">
        <v>314.73764162252201</v>
      </c>
      <c r="AQ42" s="43">
        <v>313.37617207858801</v>
      </c>
      <c r="AR42" s="43">
        <v>320.044640779735</v>
      </c>
      <c r="AS42" s="43">
        <v>320.39579259303503</v>
      </c>
      <c r="AT42" s="43">
        <v>317.13856176847003</v>
      </c>
      <c r="AU42" s="43">
        <v>3.121491694284992</v>
      </c>
      <c r="AV42" s="43">
        <v>274.57211805060899</v>
      </c>
      <c r="AW42" s="43">
        <v>274.159441255518</v>
      </c>
      <c r="AX42" s="43">
        <v>274.67136510351003</v>
      </c>
      <c r="AY42" s="43">
        <v>275.32060569656898</v>
      </c>
      <c r="AZ42" s="43">
        <v>275.21186477349698</v>
      </c>
      <c r="BA42" s="43">
        <v>274.78707897594057</v>
      </c>
      <c r="BB42" s="43">
        <v>0.42863055029235947</v>
      </c>
      <c r="BC42" s="43">
        <v>268.20563132193598</v>
      </c>
      <c r="BD42" s="43">
        <v>268.60403807383199</v>
      </c>
      <c r="BE42" s="43">
        <v>268.38595403043797</v>
      </c>
      <c r="BF42" s="43">
        <v>269.35758300587997</v>
      </c>
      <c r="BG42" s="43">
        <v>268.93739169043801</v>
      </c>
      <c r="BH42" s="43">
        <v>269.47918009236002</v>
      </c>
      <c r="BI42" s="43">
        <v>268.82829636914738</v>
      </c>
      <c r="BJ42" s="43">
        <v>0.47423026101002302</v>
      </c>
      <c r="BK42" s="43">
        <v>306.476436001862</v>
      </c>
      <c r="BL42" s="43">
        <v>304.93132570578501</v>
      </c>
      <c r="BM42" s="43">
        <v>304.88371954099199</v>
      </c>
      <c r="BN42" s="43">
        <v>302.828866552894</v>
      </c>
      <c r="BO42" s="43">
        <v>301.09299322060701</v>
      </c>
      <c r="BP42" s="43">
        <v>304.04266820442797</v>
      </c>
      <c r="BQ42" s="43">
        <v>1.8758572523903256</v>
      </c>
      <c r="BR42" s="43">
        <v>227.49360247631401</v>
      </c>
      <c r="BS42" s="43">
        <v>226.574641179986</v>
      </c>
      <c r="BT42" s="43">
        <v>223.375013259924</v>
      </c>
      <c r="BU42" s="43">
        <v>226.76290956674501</v>
      </c>
      <c r="BV42" s="43">
        <v>222.92297338174501</v>
      </c>
      <c r="BW42" s="43">
        <v>222.53861825912301</v>
      </c>
      <c r="BX42" s="43">
        <v>224.94462635397284</v>
      </c>
      <c r="BY42" s="43">
        <v>2.0330610092808046</v>
      </c>
      <c r="BZ42" s="43">
        <v>291.76160153627302</v>
      </c>
      <c r="CA42" s="43">
        <v>292.36427886893398</v>
      </c>
      <c r="CB42" s="43">
        <v>294.46152351892403</v>
      </c>
      <c r="CC42" s="43">
        <v>294.06980767353798</v>
      </c>
      <c r="CD42" s="43">
        <v>293.16430289941724</v>
      </c>
      <c r="CE42" s="43">
        <v>1.1303019281530882</v>
      </c>
      <c r="CF42" s="43">
        <v>308.45364582789801</v>
      </c>
      <c r="CG42" s="43">
        <v>309.092366986635</v>
      </c>
      <c r="CH42" s="43">
        <v>311.95296763747501</v>
      </c>
      <c r="CI42" s="43">
        <v>310.24259296929102</v>
      </c>
      <c r="CJ42" s="43">
        <v>309.93539335532478</v>
      </c>
      <c r="CK42" s="43">
        <v>1.3295907998475176</v>
      </c>
      <c r="CL42" s="43">
        <v>338.98417210121499</v>
      </c>
      <c r="CM42" s="43">
        <v>320.09654887202902</v>
      </c>
      <c r="CN42" s="43">
        <v>316.08811149665098</v>
      </c>
      <c r="CO42" s="43">
        <v>349.27561057735699</v>
      </c>
      <c r="CP42" s="43">
        <v>323.20808027238701</v>
      </c>
      <c r="CQ42" s="43">
        <v>326.59274735794003</v>
      </c>
      <c r="CR42" s="43">
        <v>329.04087844626315</v>
      </c>
      <c r="CS42" s="43">
        <v>11.518850902412087</v>
      </c>
      <c r="CU42" s="43"/>
      <c r="CV42" s="43"/>
      <c r="CW42" s="43"/>
      <c r="CX42" s="43"/>
      <c r="CY42" s="43"/>
      <c r="DA42" s="43"/>
      <c r="DB42" s="43"/>
      <c r="DC42" s="43"/>
      <c r="DD42" s="43"/>
      <c r="DE42" s="43"/>
      <c r="DF42" s="43"/>
      <c r="DG42" s="43"/>
      <c r="DH42" s="43"/>
      <c r="DI42" s="43"/>
      <c r="DJ42" s="43"/>
      <c r="DK42" s="43"/>
      <c r="DM42" s="43"/>
      <c r="DN42" s="43"/>
      <c r="DO42" s="43"/>
      <c r="DP42" s="43"/>
      <c r="DQ42" s="43"/>
      <c r="DR42" s="43"/>
      <c r="DS42" s="43"/>
      <c r="DT42" s="43"/>
      <c r="DU42" s="43"/>
      <c r="DV42" s="43"/>
      <c r="DW42" s="43"/>
      <c r="DX42" s="43"/>
      <c r="DY42" s="43"/>
      <c r="DZ42" s="43"/>
      <c r="EA42" s="43"/>
      <c r="EB42" s="43"/>
      <c r="EC42" s="43"/>
      <c r="ED42" s="43"/>
      <c r="EE42" s="43"/>
      <c r="EF42" s="43"/>
      <c r="EG42" s="43"/>
      <c r="EI42" s="43"/>
      <c r="EJ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c r="FH42" s="43"/>
      <c r="FI42" s="43"/>
      <c r="FJ42" s="43"/>
      <c r="FK42" s="43"/>
      <c r="FL42" s="43"/>
      <c r="FM42" s="43"/>
      <c r="FN42" s="43"/>
      <c r="FO42" s="43"/>
      <c r="FP42" s="43"/>
      <c r="FQ42" s="43"/>
      <c r="FR42" s="43"/>
      <c r="FS42" s="43"/>
      <c r="FT42" s="43"/>
      <c r="FU42" s="43"/>
      <c r="FV42" s="43"/>
      <c r="FW42" s="43"/>
      <c r="FX42" s="43"/>
      <c r="FY42" s="43"/>
      <c r="FZ42" s="43"/>
    </row>
    <row r="43" spans="1:183" s="20" customFormat="1" ht="13.5" customHeight="1" x14ac:dyDescent="0.2">
      <c r="A43" s="47"/>
      <c r="B43" s="39" t="s">
        <v>119</v>
      </c>
      <c r="C43" s="20">
        <v>2.2268829060667801</v>
      </c>
      <c r="D43" s="20">
        <v>2.2299846607544098</v>
      </c>
      <c r="E43" s="20">
        <v>2.2251121440241701</v>
      </c>
      <c r="F43" s="20">
        <v>2.2273265702817864</v>
      </c>
      <c r="G43" s="20">
        <v>2.013783052428852E-3</v>
      </c>
      <c r="H43" s="20">
        <v>2.1152896649869799</v>
      </c>
      <c r="I43" s="20">
        <v>2.1217115470382999</v>
      </c>
      <c r="J43" s="20">
        <v>2.1180803750633199</v>
      </c>
      <c r="K43" s="20">
        <v>2.10684519204885</v>
      </c>
      <c r="L43" s="20">
        <v>2.1104964621803002</v>
      </c>
      <c r="M43" s="20">
        <v>2.1068768588792</v>
      </c>
      <c r="N43" s="20">
        <v>2.1132166833661583</v>
      </c>
      <c r="O43" s="20">
        <v>5.6021474746376929E-3</v>
      </c>
      <c r="P43" s="20">
        <v>2.0219860485151702</v>
      </c>
      <c r="Q43" s="20">
        <v>2.0244149738286898</v>
      </c>
      <c r="R43" s="20">
        <v>2.0259523296765898</v>
      </c>
      <c r="S43" s="20">
        <v>2.0241177840068167</v>
      </c>
      <c r="T43" s="20">
        <v>1.6328069707361459E-3</v>
      </c>
      <c r="U43" s="20">
        <v>2.1680430992978099</v>
      </c>
      <c r="V43" s="20">
        <v>2.1721851753292198</v>
      </c>
      <c r="W43" s="20">
        <v>2.1735018631671199</v>
      </c>
      <c r="X43" s="20">
        <v>2.1724542772048001</v>
      </c>
      <c r="Y43" s="20">
        <v>2.1679159752940702</v>
      </c>
      <c r="Z43" s="20">
        <v>2.1716989412273899</v>
      </c>
      <c r="AA43" s="20">
        <v>2.1709665552534019</v>
      </c>
      <c r="AB43" s="20">
        <v>2.1800290418048933E-3</v>
      </c>
      <c r="AC43" s="20">
        <v>2.1870769721535401</v>
      </c>
      <c r="AD43" s="20">
        <v>2.18690733966092</v>
      </c>
      <c r="AE43" s="20">
        <v>2.1863556036699401</v>
      </c>
      <c r="AF43" s="20">
        <v>2.0238712826493801</v>
      </c>
      <c r="AG43" s="20">
        <v>2.02049802664598</v>
      </c>
      <c r="AH43" s="20">
        <v>2.01802550394215</v>
      </c>
      <c r="AI43" s="20">
        <v>2.1037891214536515</v>
      </c>
      <c r="AJ43" s="20">
        <v>8.3008427061951467E-2</v>
      </c>
      <c r="AK43" s="20">
        <v>2.2265588932240798</v>
      </c>
      <c r="AL43" s="20">
        <v>2.2445428102935399</v>
      </c>
      <c r="AM43" s="20">
        <v>2.2171699746910698</v>
      </c>
      <c r="AN43" s="20">
        <v>2.22942389273623</v>
      </c>
      <c r="AO43" s="20">
        <v>1.1357059445808081E-2</v>
      </c>
      <c r="AP43" s="20">
        <v>2.1938356548238098</v>
      </c>
      <c r="AQ43" s="20">
        <v>2.1848508790879699</v>
      </c>
      <c r="AR43" s="20">
        <v>2.2703753620410598</v>
      </c>
      <c r="AS43" s="20">
        <v>2.27639155735476</v>
      </c>
      <c r="AT43" s="20">
        <v>2.2313633633269001</v>
      </c>
      <c r="AU43" s="20">
        <v>4.2193644061202615E-2</v>
      </c>
      <c r="AV43" s="20">
        <v>1.9404076614949499</v>
      </c>
      <c r="AW43" s="20">
        <v>1.9369948300878299</v>
      </c>
      <c r="AX43" s="20">
        <v>1.94053060536532</v>
      </c>
      <c r="AY43" s="20">
        <v>1.9480835406280199</v>
      </c>
      <c r="AZ43" s="20">
        <v>1.9489786913082301</v>
      </c>
      <c r="BA43" s="20">
        <v>1.9429990657768699</v>
      </c>
      <c r="BB43" s="20">
        <v>4.7003686062383589E-3</v>
      </c>
      <c r="BC43" s="20">
        <v>2.0311402953433402</v>
      </c>
      <c r="BD43" s="20">
        <v>2.0338964706799998</v>
      </c>
      <c r="BE43" s="20">
        <v>2.0322792751803598</v>
      </c>
      <c r="BF43" s="20">
        <v>2.0339166921173399</v>
      </c>
      <c r="BG43" s="20">
        <v>2.0324572592350898</v>
      </c>
      <c r="BH43" s="20">
        <v>2.0389436543172499</v>
      </c>
      <c r="BI43" s="20">
        <v>2.033772274478896</v>
      </c>
      <c r="BJ43" s="20">
        <v>2.5054965159980081E-3</v>
      </c>
      <c r="BK43" s="20">
        <v>2.2747398046279699</v>
      </c>
      <c r="BL43" s="20">
        <v>2.2672361876823</v>
      </c>
      <c r="BM43" s="20">
        <v>2.2670922635895598</v>
      </c>
      <c r="BN43" s="20">
        <v>2.23614991069751</v>
      </c>
      <c r="BO43" s="20">
        <v>2.2249832663507201</v>
      </c>
      <c r="BP43" s="20">
        <v>2.2540402865896119</v>
      </c>
      <c r="BQ43" s="20">
        <v>1.9684165875137064E-2</v>
      </c>
      <c r="BR43" s="20">
        <v>2.4005340162444901</v>
      </c>
      <c r="BS43" s="20">
        <v>2.42270894368477</v>
      </c>
      <c r="BT43" s="20">
        <v>2.4104717347885001</v>
      </c>
      <c r="BU43" s="20">
        <v>2.4181040676064298</v>
      </c>
      <c r="BV43" s="20">
        <v>2.4183374809523501</v>
      </c>
      <c r="BW43" s="20">
        <v>2.4298536027616202</v>
      </c>
      <c r="BX43" s="20">
        <v>2.4166683076730266</v>
      </c>
      <c r="BY43" s="20">
        <v>9.2547439315973663E-3</v>
      </c>
      <c r="BZ43" s="20">
        <v>2.58721044675762</v>
      </c>
      <c r="CA43" s="20">
        <v>2.6155525313703798</v>
      </c>
      <c r="CB43" s="20">
        <v>2.7128272811217502</v>
      </c>
      <c r="CC43" s="20">
        <v>2.7203819131841001</v>
      </c>
      <c r="CD43" s="20">
        <v>2.6589930431084627</v>
      </c>
      <c r="CE43" s="20">
        <v>5.8537461831226725E-2</v>
      </c>
      <c r="CF43" s="20">
        <v>2.5313081401044002</v>
      </c>
      <c r="CG43" s="20">
        <v>2.5497002952324999</v>
      </c>
      <c r="CH43" s="20">
        <v>2.5868958311335999</v>
      </c>
      <c r="CI43" s="20">
        <v>2.5803092140391799</v>
      </c>
      <c r="CJ43" s="20">
        <v>2.56205337012742</v>
      </c>
      <c r="CK43" s="20">
        <v>2.2629026350585734E-2</v>
      </c>
      <c r="CL43" s="20">
        <v>6.12785132387366</v>
      </c>
      <c r="CM43" s="20">
        <v>6.4509548407035604</v>
      </c>
      <c r="CN43" s="20">
        <v>6.7944158250763698</v>
      </c>
      <c r="CO43" s="20">
        <v>6.1812819162663999</v>
      </c>
      <c r="CP43" s="20">
        <v>6.3511217164446796</v>
      </c>
      <c r="CQ43" s="20">
        <v>6.8344207836868502</v>
      </c>
      <c r="CR43" s="20">
        <v>6.4566744010085868</v>
      </c>
      <c r="CS43" s="20">
        <v>0.27443922170356022</v>
      </c>
      <c r="DE43" s="50"/>
      <c r="DH43" s="50"/>
      <c r="ES43" s="50"/>
      <c r="FD43" s="50"/>
      <c r="FF43" s="50"/>
      <c r="FT43" s="50"/>
    </row>
    <row r="44" spans="1:183" s="20" customFormat="1" ht="13.5" customHeight="1" x14ac:dyDescent="0.2">
      <c r="A44" s="47"/>
      <c r="B44" s="39" t="s">
        <v>120</v>
      </c>
      <c r="C44" s="43">
        <v>129.97911611753</v>
      </c>
      <c r="D44" s="43">
        <v>130.21725566383</v>
      </c>
      <c r="E44" s="43">
        <v>129.82555777147601</v>
      </c>
      <c r="F44" s="43">
        <v>130.00730985094535</v>
      </c>
      <c r="G44" s="43">
        <v>0.16114791274180515</v>
      </c>
      <c r="H44" s="43">
        <v>143.60331626956199</v>
      </c>
      <c r="I44" s="43">
        <v>144.185355895085</v>
      </c>
      <c r="J44" s="43">
        <v>143.83161794982601</v>
      </c>
      <c r="K44" s="43">
        <v>142.49872495064</v>
      </c>
      <c r="L44" s="43">
        <v>142.91430056655599</v>
      </c>
      <c r="M44" s="43">
        <v>142.45581597138499</v>
      </c>
      <c r="N44" s="43">
        <v>143.248188600509</v>
      </c>
      <c r="O44" s="43">
        <v>0.66405564150293317</v>
      </c>
      <c r="P44" s="43">
        <v>145.95869566138899</v>
      </c>
      <c r="Q44" s="43">
        <v>146.25681805111901</v>
      </c>
      <c r="R44" s="43">
        <v>146.46247824802401</v>
      </c>
      <c r="S44" s="43">
        <v>146.22599732017736</v>
      </c>
      <c r="T44" s="43">
        <v>0.20681982777448865</v>
      </c>
      <c r="U44" s="43">
        <v>160.76956759454299</v>
      </c>
      <c r="V44" s="43">
        <v>161.09366724065501</v>
      </c>
      <c r="W44" s="43">
        <v>161.16780009329801</v>
      </c>
      <c r="X44" s="43">
        <v>160.43208624477299</v>
      </c>
      <c r="Y44" s="43">
        <v>159.688718337295</v>
      </c>
      <c r="Z44" s="43">
        <v>160.06240625001101</v>
      </c>
      <c r="AA44" s="43">
        <v>160.5357076267625</v>
      </c>
      <c r="AB44" s="43">
        <v>0.53505338394551039</v>
      </c>
      <c r="AC44" s="43">
        <v>172.939450138719</v>
      </c>
      <c r="AD44" s="43">
        <v>172.922009042159</v>
      </c>
      <c r="AE44" s="43">
        <v>172.858330673343</v>
      </c>
      <c r="AF44" s="43">
        <v>148.267300788104</v>
      </c>
      <c r="AG44" s="43">
        <v>147.85594950810099</v>
      </c>
      <c r="AH44" s="43">
        <v>147.517343832612</v>
      </c>
      <c r="AI44" s="43">
        <v>160.39339733050636</v>
      </c>
      <c r="AJ44" s="43">
        <v>12.515102108153295</v>
      </c>
      <c r="AK44" s="43">
        <v>181.39574561994701</v>
      </c>
      <c r="AL44" s="43">
        <v>184.03373236359701</v>
      </c>
      <c r="AM44" s="43">
        <v>180.02096538832799</v>
      </c>
      <c r="AN44" s="43">
        <v>181.81681445729066</v>
      </c>
      <c r="AO44" s="43">
        <v>1.6650423265468601</v>
      </c>
      <c r="AP44" s="43">
        <v>171.27309315897801</v>
      </c>
      <c r="AQ44" s="43">
        <v>169.94479418546501</v>
      </c>
      <c r="AR44" s="43">
        <v>179.07912198022899</v>
      </c>
      <c r="AS44" s="43">
        <v>179.648568523488</v>
      </c>
      <c r="AT44" s="43">
        <v>174.98639446203998</v>
      </c>
      <c r="AU44" s="43">
        <v>4.4071710153300927</v>
      </c>
      <c r="AV44" s="43">
        <v>133.06983299001999</v>
      </c>
      <c r="AW44" s="43">
        <v>132.62089040503</v>
      </c>
      <c r="AX44" s="43">
        <v>133.12690074717401</v>
      </c>
      <c r="AY44" s="43">
        <v>133.99165344444401</v>
      </c>
      <c r="AZ44" s="43">
        <v>134.003617602378</v>
      </c>
      <c r="BA44" s="43">
        <v>133.36257903780921</v>
      </c>
      <c r="BB44" s="43">
        <v>0.54735940359405222</v>
      </c>
      <c r="BC44" s="43">
        <v>136.15880425793</v>
      </c>
      <c r="BD44" s="43">
        <v>136.54026691048</v>
      </c>
      <c r="BE44" s="43">
        <v>136.32440259498401</v>
      </c>
      <c r="BF44" s="43">
        <v>136.92463526037801</v>
      </c>
      <c r="BG44" s="43">
        <v>136.61608925298799</v>
      </c>
      <c r="BH44" s="43">
        <v>137.313105016295</v>
      </c>
      <c r="BI44" s="43">
        <v>136.64621721550918</v>
      </c>
      <c r="BJ44" s="43">
        <v>0.38199588763205822</v>
      </c>
      <c r="BK44" s="43">
        <v>171.74610975605</v>
      </c>
      <c r="BL44" s="43">
        <v>170.436592707763</v>
      </c>
      <c r="BM44" s="43">
        <v>170.40144705585701</v>
      </c>
      <c r="BN44" s="43">
        <v>167.404642486255</v>
      </c>
      <c r="BO44" s="43">
        <v>165.76928190369401</v>
      </c>
      <c r="BP44" s="43">
        <v>169.1516147819238</v>
      </c>
      <c r="BQ44" s="43">
        <v>2.210734767203598</v>
      </c>
      <c r="BR44" s="43">
        <v>132.72568794694001</v>
      </c>
      <c r="BS44" s="43">
        <v>133.05344385639</v>
      </c>
      <c r="BT44" s="43">
        <v>130.706424769081</v>
      </c>
      <c r="BU44" s="43">
        <v>132.98575886238899</v>
      </c>
      <c r="BV44" s="43">
        <v>130.74271519298401</v>
      </c>
      <c r="BW44" s="43">
        <v>130.953422341888</v>
      </c>
      <c r="BX44" s="43">
        <v>131.86124216161201</v>
      </c>
      <c r="BY44" s="43">
        <v>1.0678632732278375</v>
      </c>
      <c r="BZ44" s="43">
        <v>178.99087509540001</v>
      </c>
      <c r="CA44" s="43">
        <v>180.58511352532901</v>
      </c>
      <c r="CB44" s="43">
        <v>185.91737639682401</v>
      </c>
      <c r="CC44" s="43">
        <v>185.971085854975</v>
      </c>
      <c r="CD44" s="43">
        <v>182.866112718132</v>
      </c>
      <c r="CE44" s="43">
        <v>3.1293566498414305</v>
      </c>
      <c r="CF44" s="43">
        <v>186.59821426626399</v>
      </c>
      <c r="CG44" s="43">
        <v>187.865426092999</v>
      </c>
      <c r="CH44" s="43">
        <v>191.363277135413</v>
      </c>
      <c r="CI44" s="43">
        <v>190.007936098985</v>
      </c>
      <c r="CJ44" s="43">
        <v>188.95871339841523</v>
      </c>
      <c r="CK44" s="43">
        <v>1.8472972368941207</v>
      </c>
      <c r="CL44" s="43">
        <v>283.66556951362298</v>
      </c>
      <c r="CM44" s="43">
        <v>270.47652256951699</v>
      </c>
      <c r="CN44" s="43">
        <v>269.56636192547302</v>
      </c>
      <c r="CO44" s="43">
        <v>292.77024238532903</v>
      </c>
      <c r="CP44" s="43">
        <v>272.31815960915702</v>
      </c>
      <c r="CQ44" s="43">
        <v>278.80629146141598</v>
      </c>
      <c r="CR44" s="43">
        <v>277.93385791075252</v>
      </c>
      <c r="CS44" s="43">
        <v>8.2754140817454935</v>
      </c>
      <c r="DE44" s="50"/>
      <c r="DH44" s="50"/>
      <c r="ES44" s="50"/>
      <c r="FD44" s="50"/>
      <c r="FF44" s="50"/>
      <c r="FT44" s="50"/>
    </row>
    <row r="45" spans="1:183" s="20" customFormat="1" ht="13.5" customHeight="1" x14ac:dyDescent="0.2">
      <c r="A45" s="47"/>
      <c r="B45" s="39" t="s">
        <v>131</v>
      </c>
      <c r="C45" s="20">
        <v>1.5261476131718299</v>
      </c>
      <c r="D45" s="20">
        <v>1.5271024301556499</v>
      </c>
      <c r="E45" s="20">
        <v>1.5255062646380899</v>
      </c>
      <c r="F45" s="20">
        <v>1.5262521026551898</v>
      </c>
      <c r="G45" s="20">
        <v>6.5580720183173525E-4</v>
      </c>
      <c r="H45" s="20">
        <v>1.48925168406928</v>
      </c>
      <c r="I45" s="20">
        <v>1.4908264208330599</v>
      </c>
      <c r="J45" s="20">
        <v>1.48899995599611</v>
      </c>
      <c r="K45" s="20">
        <v>1.48601474504704</v>
      </c>
      <c r="L45" s="20">
        <v>1.4872894676969</v>
      </c>
      <c r="M45" s="20">
        <v>1.4859522321780601</v>
      </c>
      <c r="N45" s="20">
        <v>1.4880557509700754</v>
      </c>
      <c r="O45" s="20">
        <v>1.7877395941797857E-3</v>
      </c>
      <c r="P45" s="20">
        <v>1.4554425174643899</v>
      </c>
      <c r="Q45" s="20">
        <v>1.4564888966749401</v>
      </c>
      <c r="R45" s="20">
        <v>1.45615665781279</v>
      </c>
      <c r="S45" s="20">
        <v>1.4560293573173733</v>
      </c>
      <c r="T45" s="20">
        <v>4.3656341667460097E-4</v>
      </c>
      <c r="U45" s="20">
        <v>1.4957267794193101</v>
      </c>
      <c r="V45" s="20">
        <v>1.4962693939295699</v>
      </c>
      <c r="W45" s="20">
        <v>1.4965456346644901</v>
      </c>
      <c r="X45" s="20">
        <v>1.49577446050815</v>
      </c>
      <c r="Y45" s="20">
        <v>1.49484656923523</v>
      </c>
      <c r="Z45" s="20">
        <v>1.4949962956768399</v>
      </c>
      <c r="AA45" s="20">
        <v>1.4956931889055982</v>
      </c>
      <c r="AB45" s="20">
        <v>6.1493013641651358E-4</v>
      </c>
      <c r="AC45" s="20">
        <v>1.49776049266846</v>
      </c>
      <c r="AD45" s="20">
        <v>1.4979728039345399</v>
      </c>
      <c r="AE45" s="20">
        <v>1.4981899911488901</v>
      </c>
      <c r="AF45" s="20">
        <v>1.4598807960886699</v>
      </c>
      <c r="AG45" s="20">
        <v>1.4588944311502501</v>
      </c>
      <c r="AH45" s="20">
        <v>1.4575239751882501</v>
      </c>
      <c r="AI45" s="20">
        <v>1.4783704150298433</v>
      </c>
      <c r="AJ45" s="20">
        <v>1.9616312811358404E-2</v>
      </c>
      <c r="AK45" s="20">
        <v>1.50605595418951</v>
      </c>
      <c r="AL45" s="20">
        <v>1.5080341746968999</v>
      </c>
      <c r="AM45" s="20">
        <v>1.50464423371603</v>
      </c>
      <c r="AN45" s="20">
        <v>1.5062447875341467</v>
      </c>
      <c r="AO45" s="20">
        <v>1.3903640979926607E-3</v>
      </c>
      <c r="AP45" s="20">
        <v>1.49702268268799</v>
      </c>
      <c r="AQ45" s="20">
        <v>1.4952386256047401</v>
      </c>
      <c r="AR45" s="20">
        <v>1.51624155453423</v>
      </c>
      <c r="AS45" s="20">
        <v>1.5174364975683901</v>
      </c>
      <c r="AT45" s="20">
        <v>1.5064848400988375</v>
      </c>
      <c r="AU45" s="20">
        <v>1.0381980076304167E-2</v>
      </c>
      <c r="AV45" s="20">
        <v>1.43204063013076</v>
      </c>
      <c r="AW45" s="20">
        <v>1.4308651948709099</v>
      </c>
      <c r="AX45" s="20">
        <v>1.4320014909405301</v>
      </c>
      <c r="AY45" s="20">
        <v>1.43519243023262</v>
      </c>
      <c r="AZ45" s="20">
        <v>1.4354413260260599</v>
      </c>
      <c r="BA45" s="20">
        <v>1.4331082144401761</v>
      </c>
      <c r="BB45" s="20">
        <v>1.8538109446299543E-3</v>
      </c>
      <c r="BC45" s="20">
        <v>1.46114395641302</v>
      </c>
      <c r="BD45" s="20">
        <v>1.4617113637214501</v>
      </c>
      <c r="BE45" s="20">
        <v>1.4613480498970299</v>
      </c>
      <c r="BF45" s="20">
        <v>1.4629303068611199</v>
      </c>
      <c r="BG45" s="20">
        <v>1.46243909859273</v>
      </c>
      <c r="BH45" s="20">
        <v>1.4643288441587301</v>
      </c>
      <c r="BI45" s="20">
        <v>1.4623169366073467</v>
      </c>
      <c r="BJ45" s="20">
        <v>1.0893622850123965E-3</v>
      </c>
      <c r="BK45" s="20">
        <v>1.51221013284574</v>
      </c>
      <c r="BL45" s="20">
        <v>1.5116147605382899</v>
      </c>
      <c r="BM45" s="20">
        <v>1.50936295306289</v>
      </c>
      <c r="BN45" s="20">
        <v>1.5018085416675899</v>
      </c>
      <c r="BO45" s="20">
        <v>1.4994118614555001</v>
      </c>
      <c r="BP45" s="20">
        <v>1.5068816499140021</v>
      </c>
      <c r="BQ45" s="20">
        <v>5.2628148123762567E-3</v>
      </c>
      <c r="BR45" s="20">
        <v>1.50725896496324</v>
      </c>
      <c r="BS45" s="20">
        <v>1.5076004768662701</v>
      </c>
      <c r="BT45" s="20">
        <v>1.50333875615861</v>
      </c>
      <c r="BU45" s="20">
        <v>1.50743430157342</v>
      </c>
      <c r="BV45" s="20">
        <v>1.5012161868735301</v>
      </c>
      <c r="BW45" s="20">
        <v>1.5004014947928901</v>
      </c>
      <c r="BX45" s="20">
        <v>1.5045416968713268</v>
      </c>
      <c r="BY45" s="20">
        <v>3.0208773355162671E-3</v>
      </c>
      <c r="BZ45" s="20">
        <v>1.56351744651877</v>
      </c>
      <c r="CA45" s="20">
        <v>1.56784900600379</v>
      </c>
      <c r="CB45" s="20">
        <v>1.57537419479601</v>
      </c>
      <c r="CC45" s="20">
        <v>1.5732841281982199</v>
      </c>
      <c r="CD45" s="20">
        <v>1.5700061938791976</v>
      </c>
      <c r="CE45" s="20">
        <v>4.6453629858167573E-3</v>
      </c>
      <c r="CF45" s="20">
        <v>1.5530301673615601</v>
      </c>
      <c r="CG45" s="20">
        <v>1.55534950408116</v>
      </c>
      <c r="CH45" s="20">
        <v>1.55991179324611</v>
      </c>
      <c r="CI45" s="20">
        <v>1.55701108790572</v>
      </c>
      <c r="CJ45" s="20">
        <v>1.5563256381486377</v>
      </c>
      <c r="CK45" s="20">
        <v>2.5071555186497166E-3</v>
      </c>
      <c r="CL45" s="20">
        <v>1.8501077215883901</v>
      </c>
      <c r="CM45" s="20">
        <v>1.8791931305743701</v>
      </c>
      <c r="CN45" s="20">
        <v>1.8941518153999</v>
      </c>
      <c r="CO45" s="20">
        <v>1.8465047791174301</v>
      </c>
      <c r="CP45" s="20">
        <v>1.87501546478404</v>
      </c>
      <c r="CQ45" s="20">
        <v>1.8983530402450699</v>
      </c>
      <c r="CR45" s="20">
        <v>1.8738876586181998</v>
      </c>
      <c r="CS45" s="20">
        <v>1.9807062808261625E-2</v>
      </c>
      <c r="DE45" s="50"/>
      <c r="DH45" s="50"/>
      <c r="ES45" s="50"/>
      <c r="FD45" s="50"/>
      <c r="FF45" s="50"/>
      <c r="FT45" s="50"/>
    </row>
    <row r="46" spans="1:183" s="20" customFormat="1" ht="13.5" customHeight="1" x14ac:dyDescent="0.2">
      <c r="A46" s="47"/>
      <c r="B46" s="39" t="s">
        <v>132</v>
      </c>
      <c r="C46" s="50">
        <v>68.879276915942498</v>
      </c>
      <c r="D46" s="50">
        <v>68.986338242122002</v>
      </c>
      <c r="E46" s="50">
        <v>68.831362817736206</v>
      </c>
      <c r="F46" s="50">
        <v>68.898992658600221</v>
      </c>
      <c r="G46" s="50">
        <v>6.4786204407517742E-2</v>
      </c>
      <c r="H46" s="50">
        <v>76.505464609399098</v>
      </c>
      <c r="I46" s="50">
        <v>76.665619309080597</v>
      </c>
      <c r="J46" s="50">
        <v>76.418337671269299</v>
      </c>
      <c r="K46" s="50">
        <v>75.961061956073706</v>
      </c>
      <c r="L46" s="50">
        <v>76.143553899449699</v>
      </c>
      <c r="M46" s="50">
        <v>75.949513325694298</v>
      </c>
      <c r="N46" s="50">
        <v>76.273925128494454</v>
      </c>
      <c r="O46" s="50">
        <v>0.27325594981299139</v>
      </c>
      <c r="P46" s="50">
        <v>77.231699623982607</v>
      </c>
      <c r="Q46" s="50">
        <v>77.390742845824093</v>
      </c>
      <c r="R46" s="50">
        <v>77.318560279566398</v>
      </c>
      <c r="S46" s="50">
        <v>77.313667583124356</v>
      </c>
      <c r="T46" s="50">
        <v>6.502122967300987E-2</v>
      </c>
      <c r="U46" s="50">
        <v>81.847636237752994</v>
      </c>
      <c r="V46" s="50">
        <v>81.875793160418496</v>
      </c>
      <c r="W46" s="50">
        <v>81.891688976303001</v>
      </c>
      <c r="X46" s="50">
        <v>81.478417928921104</v>
      </c>
      <c r="Y46" s="50">
        <v>81.261999610176701</v>
      </c>
      <c r="Z46" s="50">
        <v>81.252951587668704</v>
      </c>
      <c r="AA46" s="50">
        <v>81.601414583540162</v>
      </c>
      <c r="AB46" s="50">
        <v>0.28045352860127243</v>
      </c>
      <c r="AC46" s="50">
        <v>86.348162824985707</v>
      </c>
      <c r="AD46" s="50">
        <v>86.397598606055297</v>
      </c>
      <c r="AE46" s="50">
        <v>86.464790543127293</v>
      </c>
      <c r="AF46" s="50">
        <v>79.088350565074805</v>
      </c>
      <c r="AG46" s="50">
        <v>78.913629831882602</v>
      </c>
      <c r="AH46" s="50">
        <v>78.676159212616696</v>
      </c>
      <c r="AI46" s="50">
        <v>82.648115263957067</v>
      </c>
      <c r="AJ46" s="50">
        <v>3.757453226604853</v>
      </c>
      <c r="AK46" s="50">
        <v>89.076112931707101</v>
      </c>
      <c r="AL46" s="50">
        <v>89.438280287426807</v>
      </c>
      <c r="AM46" s="50">
        <v>88.8424937175065</v>
      </c>
      <c r="AN46" s="50">
        <v>89.118962312213469</v>
      </c>
      <c r="AO46" s="50">
        <v>0.24510876671617415</v>
      </c>
      <c r="AP46" s="50">
        <v>84.937764953249896</v>
      </c>
      <c r="AQ46" s="50">
        <v>84.595598816400994</v>
      </c>
      <c r="AR46" s="50">
        <v>87.609781675523905</v>
      </c>
      <c r="AS46" s="50">
        <v>87.7394505202098</v>
      </c>
      <c r="AT46" s="50">
        <v>86.220648991346152</v>
      </c>
      <c r="AU46" s="50">
        <v>1.4597112064224287</v>
      </c>
      <c r="AV46" s="50">
        <v>71.544890627152597</v>
      </c>
      <c r="AW46" s="50">
        <v>71.369166125502105</v>
      </c>
      <c r="AX46" s="50">
        <v>71.5722063566336</v>
      </c>
      <c r="AY46" s="50">
        <v>71.996263572941899</v>
      </c>
      <c r="AZ46" s="50">
        <v>71.988397819130597</v>
      </c>
      <c r="BA46" s="50">
        <v>71.694184900272148</v>
      </c>
      <c r="BB46" s="50">
        <v>0.25322618946413239</v>
      </c>
      <c r="BC46" s="50">
        <v>72.924011404184</v>
      </c>
      <c r="BD46" s="50">
        <v>73.065602285839702</v>
      </c>
      <c r="BE46" s="50">
        <v>73.030157470290902</v>
      </c>
      <c r="BF46" s="50">
        <v>73.441584746979998</v>
      </c>
      <c r="BG46" s="50">
        <v>73.337453861976797</v>
      </c>
      <c r="BH46" s="50">
        <v>73.614719357576703</v>
      </c>
      <c r="BI46" s="50">
        <v>73.23558818780802</v>
      </c>
      <c r="BJ46" s="50">
        <v>0.24655246923518256</v>
      </c>
      <c r="BK46" s="50">
        <v>84.386403039143403</v>
      </c>
      <c r="BL46" s="50">
        <v>84.221613419319596</v>
      </c>
      <c r="BM46" s="50">
        <v>83.841226969095104</v>
      </c>
      <c r="BN46" s="50">
        <v>82.987984502658904</v>
      </c>
      <c r="BO46" s="50">
        <v>82.507816975388593</v>
      </c>
      <c r="BP46" s="50">
        <v>83.589008981121111</v>
      </c>
      <c r="BQ46" s="50">
        <v>0.72523736106546521</v>
      </c>
      <c r="BR46" s="50">
        <v>65.774482373795493</v>
      </c>
      <c r="BS46" s="50">
        <v>65.653268260439305</v>
      </c>
      <c r="BT46" s="50">
        <v>64.897739167455896</v>
      </c>
      <c r="BU46" s="50">
        <v>65.695961343916494</v>
      </c>
      <c r="BV46" s="50">
        <v>64.628349573608901</v>
      </c>
      <c r="BW46" s="50">
        <v>64.469473623368501</v>
      </c>
      <c r="BX46" s="50">
        <v>65.186545723764098</v>
      </c>
      <c r="BY46" s="50">
        <v>0.53730628616683318</v>
      </c>
      <c r="BZ46" s="50">
        <v>86.146202482375898</v>
      </c>
      <c r="CA46" s="50">
        <v>86.640233541568804</v>
      </c>
      <c r="CB46" s="50">
        <v>87.541152552794202</v>
      </c>
      <c r="CC46" s="50">
        <v>87.236217007695998</v>
      </c>
      <c r="CD46" s="50">
        <v>86.890951396108719</v>
      </c>
      <c r="CE46" s="50">
        <v>0.53839582878008829</v>
      </c>
      <c r="CF46" s="50">
        <v>88.4461038792941</v>
      </c>
      <c r="CG46" s="50">
        <v>88.757608054205207</v>
      </c>
      <c r="CH46" s="50">
        <v>89.430082965146198</v>
      </c>
      <c r="CI46" s="50">
        <v>89.163038193872794</v>
      </c>
      <c r="CJ46" s="50">
        <v>88.949208273129585</v>
      </c>
      <c r="CK46" s="50">
        <v>0.37642674566758677</v>
      </c>
      <c r="CL46" s="43">
        <v>107.38054647241</v>
      </c>
      <c r="CM46" s="43">
        <v>107.965292379595</v>
      </c>
      <c r="CN46" s="43">
        <v>108.384168944156</v>
      </c>
      <c r="CO46" s="43">
        <v>107.478193371272</v>
      </c>
      <c r="CP46" s="43">
        <v>107.997253138437</v>
      </c>
      <c r="CQ46" s="43">
        <v>109.56657834207201</v>
      </c>
      <c r="CR46" s="43">
        <v>108.12867210799034</v>
      </c>
      <c r="CS46" s="43">
        <v>0.72567570879901877</v>
      </c>
      <c r="CU46" s="50"/>
      <c r="CV46" s="43"/>
      <c r="CW46" s="43"/>
      <c r="CX46" s="43"/>
      <c r="CY46" s="43"/>
      <c r="DA46" s="43"/>
      <c r="DB46" s="43"/>
      <c r="DC46" s="43"/>
      <c r="DD46" s="43"/>
      <c r="DE46" s="43"/>
      <c r="DF46" s="43"/>
      <c r="DG46" s="43"/>
      <c r="DH46" s="43"/>
      <c r="DI46" s="43"/>
      <c r="DJ46" s="43"/>
      <c r="DK46" s="43"/>
      <c r="DM46" s="43"/>
      <c r="DN46" s="43"/>
      <c r="DO46" s="43"/>
      <c r="DP46" s="43"/>
      <c r="DQ46" s="43"/>
      <c r="DR46" s="43"/>
      <c r="DS46" s="43"/>
      <c r="DT46" s="43"/>
      <c r="DU46" s="43"/>
      <c r="DV46" s="43"/>
      <c r="DW46" s="43"/>
      <c r="DX46" s="43"/>
      <c r="DY46" s="43"/>
      <c r="DZ46" s="43"/>
      <c r="EA46" s="43"/>
      <c r="EB46" s="43"/>
      <c r="EC46" s="43"/>
      <c r="ED46" s="43"/>
      <c r="EE46" s="43"/>
      <c r="EF46" s="43"/>
      <c r="EG46" s="43"/>
      <c r="EI46" s="43"/>
      <c r="EJ46" s="43"/>
      <c r="EK46" s="43"/>
      <c r="EL46" s="43"/>
      <c r="EM46" s="43"/>
      <c r="EN46" s="43"/>
      <c r="EO46" s="43"/>
      <c r="EP46" s="43"/>
      <c r="EQ46" s="43"/>
      <c r="ER46" s="43"/>
      <c r="ES46" s="43"/>
      <c r="ET46" s="43"/>
      <c r="EU46" s="43"/>
      <c r="EV46" s="43"/>
      <c r="EW46" s="43"/>
      <c r="EX46" s="43"/>
      <c r="EY46" s="43"/>
      <c r="EZ46" s="43"/>
      <c r="FA46" s="43"/>
      <c r="FB46" s="43"/>
      <c r="FC46" s="43"/>
      <c r="FD46" s="43"/>
      <c r="FE46" s="43"/>
      <c r="FF46" s="43"/>
      <c r="FG46" s="43"/>
      <c r="FH46" s="43"/>
      <c r="FI46" s="43"/>
      <c r="FJ46" s="43"/>
      <c r="FK46" s="43"/>
      <c r="FL46" s="43"/>
      <c r="FM46" s="43"/>
      <c r="FN46" s="43"/>
      <c r="FO46" s="43"/>
      <c r="FP46" s="43"/>
      <c r="FQ46" s="43"/>
      <c r="FR46" s="43"/>
      <c r="FS46" s="43"/>
      <c r="FT46" s="43"/>
      <c r="FU46" s="43"/>
      <c r="FV46" s="43"/>
      <c r="FW46" s="43"/>
      <c r="FX46" s="43"/>
      <c r="FY46" s="43"/>
      <c r="FZ46" s="43"/>
    </row>
    <row r="47" spans="1:183" s="43" customFormat="1" ht="13.5" customHeight="1" x14ac:dyDescent="0.2">
      <c r="A47" s="27"/>
      <c r="B47" s="39" t="s">
        <v>51</v>
      </c>
      <c r="C47" s="20">
        <v>2.0836201164991901</v>
      </c>
      <c r="D47" s="20">
        <v>2.08261399311345</v>
      </c>
      <c r="E47" s="20">
        <v>2.0843894388383499</v>
      </c>
      <c r="F47" s="20">
        <v>2.083541182816997</v>
      </c>
      <c r="G47" s="20">
        <v>7.2696848861320289E-4</v>
      </c>
      <c r="H47" s="20">
        <v>1.87640224926318</v>
      </c>
      <c r="I47" s="20">
        <v>1.8744766468452401</v>
      </c>
      <c r="J47" s="20">
        <v>1.87581380809698</v>
      </c>
      <c r="K47" s="20">
        <v>1.88234822852381</v>
      </c>
      <c r="L47" s="20">
        <v>1.88040019533754</v>
      </c>
      <c r="M47" s="20">
        <v>1.8828023065852399</v>
      </c>
      <c r="N47" s="20">
        <v>1.878707239108665</v>
      </c>
      <c r="O47" s="20">
        <v>3.2780917838052051E-3</v>
      </c>
      <c r="P47" s="20">
        <v>1.7919703900742601</v>
      </c>
      <c r="Q47" s="20">
        <v>1.7907194099844099</v>
      </c>
      <c r="R47" s="20">
        <v>1.78976045260461</v>
      </c>
      <c r="S47" s="20">
        <v>1.7908167508877602</v>
      </c>
      <c r="T47" s="20">
        <v>9.04824971486957E-4</v>
      </c>
      <c r="U47" s="20">
        <v>1.74463382524865</v>
      </c>
      <c r="V47" s="20">
        <v>1.74408171447256</v>
      </c>
      <c r="W47" s="20">
        <v>1.7441633600973101</v>
      </c>
      <c r="X47" s="20">
        <v>1.75017123558486</v>
      </c>
      <c r="Y47" s="20">
        <v>1.75429334493724</v>
      </c>
      <c r="Z47" s="20">
        <v>1.7530714016134401</v>
      </c>
      <c r="AA47" s="20">
        <v>1.7484024803256766</v>
      </c>
      <c r="AB47" s="20">
        <v>4.2909114413993898E-3</v>
      </c>
      <c r="AC47" s="20">
        <v>1.6500705768099</v>
      </c>
      <c r="AD47" s="20">
        <v>1.65012180796188</v>
      </c>
      <c r="AE47" s="20">
        <v>1.6503464058342601</v>
      </c>
      <c r="AF47" s="20">
        <v>1.7706444555368801</v>
      </c>
      <c r="AG47" s="20">
        <v>1.77229824843422</v>
      </c>
      <c r="AH47" s="20">
        <v>1.7738728079944599</v>
      </c>
      <c r="AI47" s="20">
        <v>1.7112257170952665</v>
      </c>
      <c r="AJ47" s="20">
        <v>6.1053293652063606E-2</v>
      </c>
      <c r="AK47" s="20">
        <v>1.60258820950096</v>
      </c>
      <c r="AL47" s="20">
        <v>1.5911521108252999</v>
      </c>
      <c r="AM47" s="20">
        <v>1.6085744362832399</v>
      </c>
      <c r="AN47" s="20">
        <v>1.6007715855364999</v>
      </c>
      <c r="AO47" s="20">
        <v>7.2276989451131148E-3</v>
      </c>
      <c r="AP47" s="20">
        <v>1.6677783641867201</v>
      </c>
      <c r="AQ47" s="20">
        <v>1.6740326079005701</v>
      </c>
      <c r="AR47" s="20">
        <v>1.64365494433793</v>
      </c>
      <c r="AS47" s="20">
        <v>1.6420728923499099</v>
      </c>
      <c r="AT47" s="20">
        <v>1.6568847021937827</v>
      </c>
      <c r="AU47" s="20">
        <v>1.4205093677276306E-2</v>
      </c>
      <c r="AV47" s="20">
        <v>1.8647429631839101</v>
      </c>
      <c r="AW47" s="20">
        <v>1.8669129381668199</v>
      </c>
      <c r="AX47" s="20">
        <v>1.8642215797283299</v>
      </c>
      <c r="AY47" s="20">
        <v>1.8608155059354501</v>
      </c>
      <c r="AZ47" s="20">
        <v>1.86138542687894</v>
      </c>
      <c r="BA47" s="20">
        <v>1.8636156827786898</v>
      </c>
      <c r="BB47" s="20">
        <v>2.2505464692787126E-3</v>
      </c>
      <c r="BC47" s="20">
        <v>1.8985885660903901</v>
      </c>
      <c r="BD47" s="20">
        <v>1.89644710112238</v>
      </c>
      <c r="BE47" s="20">
        <v>1.8976189247683499</v>
      </c>
      <c r="BF47" s="20">
        <v>1.8924054141136</v>
      </c>
      <c r="BG47" s="20">
        <v>1.8946577407324099</v>
      </c>
      <c r="BH47" s="20">
        <v>1.89175427993478</v>
      </c>
      <c r="BI47" s="20">
        <v>1.8952453377936516</v>
      </c>
      <c r="BJ47" s="20">
        <v>2.544708478972724E-3</v>
      </c>
      <c r="BK47" s="20">
        <v>1.7061519409391099</v>
      </c>
      <c r="BL47" s="20">
        <v>1.7134437283411501</v>
      </c>
      <c r="BM47" s="20">
        <v>1.7136689808288901</v>
      </c>
      <c r="BN47" s="20">
        <v>1.7234253610044299</v>
      </c>
      <c r="BO47" s="20">
        <v>1.7317189596029201</v>
      </c>
      <c r="BP47" s="20">
        <v>1.7176817941433</v>
      </c>
      <c r="BQ47" s="20">
        <v>8.9110264479334931E-3</v>
      </c>
      <c r="BR47" s="20">
        <v>2.13610212014953</v>
      </c>
      <c r="BS47" s="20">
        <v>2.1419416948549101</v>
      </c>
      <c r="BT47" s="20">
        <v>2.1624602799797401</v>
      </c>
      <c r="BU47" s="20">
        <v>2.1407434094576301</v>
      </c>
      <c r="BV47" s="20">
        <v>2.1653827933365899</v>
      </c>
      <c r="BW47" s="20">
        <v>2.1678723788692502</v>
      </c>
      <c r="BX47" s="20">
        <v>2.1524171127746086</v>
      </c>
      <c r="BY47" s="20">
        <v>1.3038584049423525E-2</v>
      </c>
      <c r="BZ47" s="20">
        <v>1.7771380708448099</v>
      </c>
      <c r="CA47" s="20">
        <v>1.7741610416229201</v>
      </c>
      <c r="CB47" s="20">
        <v>1.7638489615275199</v>
      </c>
      <c r="CC47" s="20">
        <v>1.7657694254385199</v>
      </c>
      <c r="CD47" s="20">
        <v>1.7702293748584423</v>
      </c>
      <c r="CE47" s="20">
        <v>5.5630231637264806E-3</v>
      </c>
      <c r="CF47" s="20">
        <v>1.6968743963033399</v>
      </c>
      <c r="CG47" s="20">
        <v>1.6938900674996999</v>
      </c>
      <c r="CH47" s="20">
        <v>1.68059956089907</v>
      </c>
      <c r="CI47" s="20">
        <v>1.68853132841258</v>
      </c>
      <c r="CJ47" s="20">
        <v>1.6899738382786724</v>
      </c>
      <c r="CK47" s="20">
        <v>6.1828889579817739E-3</v>
      </c>
      <c r="CL47" s="20">
        <v>1.56071018248203</v>
      </c>
      <c r="CM47" s="20">
        <v>1.64342097236828</v>
      </c>
      <c r="CN47" s="20">
        <v>1.66160132034526</v>
      </c>
      <c r="CO47" s="20">
        <v>1.51756218999478</v>
      </c>
      <c r="CP47" s="20">
        <v>1.62946482865662</v>
      </c>
      <c r="CQ47" s="20">
        <v>1.6144353415471899</v>
      </c>
      <c r="CR47" s="20">
        <v>1.6045324725656933</v>
      </c>
      <c r="CS47" s="20">
        <v>4.9955115114693784E-2</v>
      </c>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row>
    <row r="48" spans="1:183" s="43" customFormat="1" ht="13.5" customHeight="1" x14ac:dyDescent="0.2">
      <c r="A48" s="27"/>
      <c r="B48" s="39" t="s">
        <v>52</v>
      </c>
      <c r="C48" s="20">
        <v>2.61763388774335</v>
      </c>
      <c r="D48" s="20">
        <v>2.6179607944975198</v>
      </c>
      <c r="E48" s="20">
        <v>2.6172216760743501</v>
      </c>
      <c r="F48" s="20">
        <v>2.6176054527717398</v>
      </c>
      <c r="G48" s="20">
        <v>3.0241298646617519E-4</v>
      </c>
      <c r="H48" s="20">
        <v>2.3816512324042498</v>
      </c>
      <c r="I48" s="20">
        <v>2.3827201500741499</v>
      </c>
      <c r="J48" s="20">
        <v>2.3831644679682902</v>
      </c>
      <c r="K48" s="20">
        <v>2.3840083582954201</v>
      </c>
      <c r="L48" s="20">
        <v>2.38427766248132</v>
      </c>
      <c r="M48" s="20">
        <v>2.3840617958647199</v>
      </c>
      <c r="N48" s="20">
        <v>2.3833139445146916</v>
      </c>
      <c r="O48" s="20">
        <v>9.228390160765927E-4</v>
      </c>
      <c r="P48" s="20">
        <v>2.2856897390178998</v>
      </c>
      <c r="Q48" s="20">
        <v>2.2860838530425198</v>
      </c>
      <c r="R48" s="20">
        <v>2.28648765421651</v>
      </c>
      <c r="S48" s="20">
        <v>2.28608708209231</v>
      </c>
      <c r="T48" s="20">
        <v>3.2575551785061688E-4</v>
      </c>
      <c r="U48" s="20">
        <v>2.3077238382711802</v>
      </c>
      <c r="V48" s="20">
        <v>2.30833941995424</v>
      </c>
      <c r="W48" s="20">
        <v>2.3086455851399199</v>
      </c>
      <c r="X48" s="20">
        <v>2.3138487676406099</v>
      </c>
      <c r="Y48" s="20">
        <v>2.3150300775605701</v>
      </c>
      <c r="Z48" s="20">
        <v>2.3154186634980101</v>
      </c>
      <c r="AA48" s="20">
        <v>2.3115010586774214</v>
      </c>
      <c r="AB48" s="20">
        <v>3.3098444505336804E-3</v>
      </c>
      <c r="AC48" s="20">
        <v>2.2400548631294801</v>
      </c>
      <c r="AD48" s="20">
        <v>2.2398018143937799</v>
      </c>
      <c r="AE48" s="20">
        <v>2.23883269157621</v>
      </c>
      <c r="AF48" s="20">
        <v>2.2641363415062701</v>
      </c>
      <c r="AG48" s="20">
        <v>2.2646003049763799</v>
      </c>
      <c r="AH48" s="20">
        <v>2.2648988163819701</v>
      </c>
      <c r="AI48" s="20">
        <v>2.2520541386606818</v>
      </c>
      <c r="AJ48" s="20">
        <v>1.2498535826310185E-2</v>
      </c>
      <c r="AK48" s="20">
        <v>2.2159328230629098</v>
      </c>
      <c r="AL48" s="20">
        <v>2.2150064525490198</v>
      </c>
      <c r="AM48" s="20">
        <v>2.2168229224249298</v>
      </c>
      <c r="AN48" s="20">
        <v>2.2159207326789532</v>
      </c>
      <c r="AO48" s="20">
        <v>7.416199995326834E-4</v>
      </c>
      <c r="AP48" s="20">
        <v>2.2634337353579799</v>
      </c>
      <c r="AQ48" s="20">
        <v>2.2642829335688299</v>
      </c>
      <c r="AR48" s="20">
        <v>2.26403044103309</v>
      </c>
      <c r="AS48" s="20">
        <v>2.2641405686259999</v>
      </c>
      <c r="AT48" s="20">
        <v>2.2639719196464752</v>
      </c>
      <c r="AU48" s="20">
        <v>3.2335708561423838E-4</v>
      </c>
      <c r="AV48" s="20">
        <v>2.3329258759884901</v>
      </c>
      <c r="AW48" s="20">
        <v>2.3333540988146302</v>
      </c>
      <c r="AX48" s="20">
        <v>2.3323912472548698</v>
      </c>
      <c r="AY48" s="20">
        <v>2.3330091378404498</v>
      </c>
      <c r="AZ48" s="20">
        <v>2.33369324837847</v>
      </c>
      <c r="BA48" s="20">
        <v>2.3330747216553815</v>
      </c>
      <c r="BB48" s="20">
        <v>4.3685705437194761E-4</v>
      </c>
      <c r="BC48" s="20">
        <v>2.381146148519</v>
      </c>
      <c r="BD48" s="20">
        <v>2.3800867098217902</v>
      </c>
      <c r="BE48" s="20">
        <v>2.37969163063189</v>
      </c>
      <c r="BF48" s="20">
        <v>2.3762230283219199</v>
      </c>
      <c r="BG48" s="20">
        <v>2.3768456397349902</v>
      </c>
      <c r="BH48" s="20">
        <v>2.3759186710626001</v>
      </c>
      <c r="BI48" s="20">
        <v>2.3783186380153647</v>
      </c>
      <c r="BJ48" s="20">
        <v>2.0545537869768558E-3</v>
      </c>
      <c r="BK48" s="20">
        <v>2.3023635426259501</v>
      </c>
      <c r="BL48" s="20">
        <v>2.30336922797308</v>
      </c>
      <c r="BM48" s="20">
        <v>2.30427513907583</v>
      </c>
      <c r="BN48" s="20">
        <v>2.30122423047216</v>
      </c>
      <c r="BO48" s="20">
        <v>2.3026254665172998</v>
      </c>
      <c r="BP48" s="20">
        <v>2.3027715213328639</v>
      </c>
      <c r="BQ48" s="20">
        <v>1.0198046074404064E-3</v>
      </c>
      <c r="BR48" s="20">
        <v>2.6305274702784498</v>
      </c>
      <c r="BS48" s="20">
        <v>2.63337404834017</v>
      </c>
      <c r="BT48" s="20">
        <v>2.6387411426343199</v>
      </c>
      <c r="BU48" s="20">
        <v>2.6318650971443698</v>
      </c>
      <c r="BV48" s="20">
        <v>2.6388739640329999</v>
      </c>
      <c r="BW48" s="20">
        <v>2.6396729442098001</v>
      </c>
      <c r="BX48" s="20">
        <v>2.6355091111066851</v>
      </c>
      <c r="BY48" s="20">
        <v>3.6914280262521815E-3</v>
      </c>
      <c r="BZ48" s="20">
        <v>2.37476893953257</v>
      </c>
      <c r="CA48" s="20">
        <v>2.3745481913233299</v>
      </c>
      <c r="CB48" s="20">
        <v>2.37401240937846</v>
      </c>
      <c r="CC48" s="20">
        <v>2.37522189733322</v>
      </c>
      <c r="CD48" s="20">
        <v>2.3746378593918953</v>
      </c>
      <c r="CE48" s="20">
        <v>4.3517536752798693E-4</v>
      </c>
      <c r="CF48" s="20">
        <v>2.3175927628611102</v>
      </c>
      <c r="CG48" s="20">
        <v>2.3173713739789599</v>
      </c>
      <c r="CH48" s="20">
        <v>2.31659084883032</v>
      </c>
      <c r="CI48" s="20">
        <v>2.3134805622443202</v>
      </c>
      <c r="CJ48" s="20">
        <v>2.3162588869786775</v>
      </c>
      <c r="CK48" s="20">
        <v>1.6466738593313075E-3</v>
      </c>
      <c r="CL48" s="20">
        <v>2.4905709656246602</v>
      </c>
      <c r="CM48" s="20">
        <v>2.5071535711447499</v>
      </c>
      <c r="CN48" s="20">
        <v>2.5125451147702602</v>
      </c>
      <c r="CO48" s="20">
        <v>2.4864687402510302</v>
      </c>
      <c r="CP48" s="20">
        <v>2.50243113576941</v>
      </c>
      <c r="CQ48" s="20">
        <v>2.5055060058769998</v>
      </c>
      <c r="CR48" s="20">
        <v>2.5007792555728514</v>
      </c>
      <c r="CS48" s="20">
        <v>9.2478668777126582E-3</v>
      </c>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row>
    <row r="49" spans="1:267" s="43" customFormat="1" ht="13.5" customHeight="1" x14ac:dyDescent="0.2">
      <c r="A49" s="27"/>
      <c r="B49" s="39" t="s">
        <v>53</v>
      </c>
      <c r="C49" s="20">
        <v>3.2386458168439902</v>
      </c>
      <c r="D49" s="20">
        <v>3.2396477795237599</v>
      </c>
      <c r="E49" s="20">
        <v>3.23826748752432</v>
      </c>
      <c r="F49" s="20">
        <v>3.2388536946306901</v>
      </c>
      <c r="G49" s="20">
        <v>5.823580694508981E-4</v>
      </c>
      <c r="H49" s="20">
        <v>2.9572574868995201</v>
      </c>
      <c r="I49" s="20">
        <v>2.9597051777706298</v>
      </c>
      <c r="J49" s="20">
        <v>2.9585711445967902</v>
      </c>
      <c r="K49" s="20">
        <v>2.9574325394191399</v>
      </c>
      <c r="L49" s="20">
        <v>2.9579826062492498</v>
      </c>
      <c r="M49" s="20">
        <v>2.95790830167262</v>
      </c>
      <c r="N49" s="20">
        <v>2.9581428761013249</v>
      </c>
      <c r="O49" s="20">
        <v>8.1582312614700541E-4</v>
      </c>
      <c r="P49" s="20">
        <v>2.80774343290993</v>
      </c>
      <c r="Q49" s="20">
        <v>2.8082244605504298</v>
      </c>
      <c r="R49" s="20">
        <v>2.8083606807672101</v>
      </c>
      <c r="S49" s="20">
        <v>2.8081095247425232</v>
      </c>
      <c r="T49" s="20">
        <v>2.6477211495116488E-4</v>
      </c>
      <c r="U49" s="20">
        <v>2.8610272620719699</v>
      </c>
      <c r="V49" s="20">
        <v>2.8632288103136001</v>
      </c>
      <c r="W49" s="20">
        <v>2.8641846924194598</v>
      </c>
      <c r="X49" s="20">
        <v>2.8694970491059899</v>
      </c>
      <c r="Y49" s="20">
        <v>2.8706021863265798</v>
      </c>
      <c r="Z49" s="20">
        <v>2.8718955203622998</v>
      </c>
      <c r="AA49" s="20">
        <v>2.8667392534333165</v>
      </c>
      <c r="AB49" s="20">
        <v>4.0945210207336312E-3</v>
      </c>
      <c r="AC49" s="20">
        <v>2.7790745724085602</v>
      </c>
      <c r="AD49" s="20">
        <v>2.77901390194473</v>
      </c>
      <c r="AE49" s="20">
        <v>2.7788744756124899</v>
      </c>
      <c r="AF49" s="20">
        <v>2.7877619936973002</v>
      </c>
      <c r="AG49" s="20">
        <v>2.7870091909234498</v>
      </c>
      <c r="AH49" s="20">
        <v>2.7868172154309798</v>
      </c>
      <c r="AI49" s="20">
        <v>2.783091891669585</v>
      </c>
      <c r="AJ49" s="20">
        <v>4.1147818079148024E-3</v>
      </c>
      <c r="AK49" s="20">
        <v>2.7574039815506501</v>
      </c>
      <c r="AL49" s="20">
        <v>2.7575737239462899</v>
      </c>
      <c r="AM49" s="20">
        <v>2.7572938119209902</v>
      </c>
      <c r="AN49" s="20">
        <v>2.7574238391393102</v>
      </c>
      <c r="AO49" s="20">
        <v>1.151330486795673E-4</v>
      </c>
      <c r="AP49" s="20">
        <v>2.8012338184368</v>
      </c>
      <c r="AQ49" s="20">
        <v>2.8015674238544199</v>
      </c>
      <c r="AR49" s="20">
        <v>2.8265857829055698</v>
      </c>
      <c r="AS49" s="20">
        <v>2.8288216262983199</v>
      </c>
      <c r="AT49" s="20">
        <v>2.8145521628737771</v>
      </c>
      <c r="AU49" s="20">
        <v>1.317580494160323E-2</v>
      </c>
      <c r="AV49" s="20">
        <v>2.8211027441696999</v>
      </c>
      <c r="AW49" s="20">
        <v>2.8207330415057101</v>
      </c>
      <c r="AX49" s="20">
        <v>2.8206727667092402</v>
      </c>
      <c r="AY49" s="20">
        <v>2.82287105248583</v>
      </c>
      <c r="AZ49" s="20">
        <v>2.8241037442002401</v>
      </c>
      <c r="BA49" s="20">
        <v>2.8218966698141439</v>
      </c>
      <c r="BB49" s="20">
        <v>1.3640298028951981E-3</v>
      </c>
      <c r="BC49" s="20">
        <v>2.9208784592969401</v>
      </c>
      <c r="BD49" s="20">
        <v>2.9206933461792</v>
      </c>
      <c r="BE49" s="20">
        <v>2.92071759520159</v>
      </c>
      <c r="BF49" s="20">
        <v>2.9166660026843498</v>
      </c>
      <c r="BG49" s="20">
        <v>2.9178827547606798</v>
      </c>
      <c r="BH49" s="20">
        <v>2.91957618733427</v>
      </c>
      <c r="BI49" s="20">
        <v>2.919402390909505</v>
      </c>
      <c r="BJ49" s="20">
        <v>1.6022081358499452E-3</v>
      </c>
      <c r="BK49" s="20">
        <v>2.8918534734851402</v>
      </c>
      <c r="BL49" s="20">
        <v>2.8943784189561601</v>
      </c>
      <c r="BM49" s="20">
        <v>2.8945120862942399</v>
      </c>
      <c r="BN49" s="20">
        <v>2.8844422701918799</v>
      </c>
      <c r="BO49" s="20">
        <v>2.8855134455050502</v>
      </c>
      <c r="BP49" s="20">
        <v>2.8901399388864939</v>
      </c>
      <c r="BQ49" s="20">
        <v>4.333231049434191E-3</v>
      </c>
      <c r="BR49" s="20">
        <v>3.3994574996867701</v>
      </c>
      <c r="BS49" s="20">
        <v>3.4185627893987598</v>
      </c>
      <c r="BT49" s="20">
        <v>3.4317757927591002</v>
      </c>
      <c r="BU49" s="20">
        <v>3.4146197444453898</v>
      </c>
      <c r="BV49" s="20">
        <v>3.4393983812331199</v>
      </c>
      <c r="BW49" s="20">
        <v>3.4487417737981501</v>
      </c>
      <c r="BX49" s="20">
        <v>3.4254259968868812</v>
      </c>
      <c r="BY49" s="20">
        <v>1.641855881109516E-2</v>
      </c>
      <c r="BZ49" s="20">
        <v>3.1485354801613399</v>
      </c>
      <c r="CA49" s="20">
        <v>3.16127678735532</v>
      </c>
      <c r="CB49" s="20">
        <v>3.2036461593126901</v>
      </c>
      <c r="CC49" s="20">
        <v>3.2095786304357299</v>
      </c>
      <c r="CD49" s="20">
        <v>3.1807592643162703</v>
      </c>
      <c r="CE49" s="20">
        <v>2.6326341370868957E-2</v>
      </c>
      <c r="CF49" s="20">
        <v>3.0367575359690102</v>
      </c>
      <c r="CG49" s="20">
        <v>3.0442177428218602</v>
      </c>
      <c r="CH49" s="20">
        <v>3.0518215217896199</v>
      </c>
      <c r="CI49" s="20">
        <v>3.0560752912821698</v>
      </c>
      <c r="CJ49" s="20">
        <v>3.0472180229656649</v>
      </c>
      <c r="CK49" s="20">
        <v>7.3835437393098549E-3</v>
      </c>
      <c r="CL49" s="20">
        <v>4.1760914769850697</v>
      </c>
      <c r="CM49" s="20">
        <v>4.33293368980247</v>
      </c>
      <c r="CN49" s="20">
        <v>4.4259508356506396</v>
      </c>
      <c r="CO49" s="20">
        <v>4.1454682550589101</v>
      </c>
      <c r="CP49" s="20">
        <v>4.2964762476019596</v>
      </c>
      <c r="CQ49" s="20">
        <v>4.3872544163336897</v>
      </c>
      <c r="CR49" s="20">
        <v>4.2940291535721231</v>
      </c>
      <c r="CS49" s="20">
        <v>0.10295101355635369</v>
      </c>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row>
    <row r="50" spans="1:267" s="20" customFormat="1" ht="13.5" customHeight="1" x14ac:dyDescent="0.2">
      <c r="A50" s="27"/>
      <c r="B50" s="39" t="s">
        <v>75</v>
      </c>
      <c r="C50" s="20">
        <v>1.5543360285297301</v>
      </c>
      <c r="D50" s="20">
        <v>1.5555680458482699</v>
      </c>
      <c r="E50" s="20">
        <v>1.5535808362803101</v>
      </c>
      <c r="F50" s="20">
        <v>1.5544949702194366</v>
      </c>
      <c r="G50" s="20">
        <v>8.1902271531090586E-4</v>
      </c>
      <c r="H50" s="20">
        <v>1.5760253368171799</v>
      </c>
      <c r="I50" s="20">
        <v>1.57895014736612</v>
      </c>
      <c r="J50" s="20">
        <v>1.5772200480805001</v>
      </c>
      <c r="K50" s="20">
        <v>1.5711399700673001</v>
      </c>
      <c r="L50" s="20">
        <v>1.57306014623035</v>
      </c>
      <c r="M50" s="20">
        <v>1.5710137444208101</v>
      </c>
      <c r="N50" s="20">
        <v>1.57456823216371</v>
      </c>
      <c r="O50" s="20">
        <v>3.0281498687956356E-3</v>
      </c>
      <c r="P50" s="20">
        <v>1.5668470017484999</v>
      </c>
      <c r="Q50" s="20">
        <v>1.56821020920015</v>
      </c>
      <c r="R50" s="20">
        <v>1.56912657036323</v>
      </c>
      <c r="S50" s="20">
        <v>1.5680612604372932</v>
      </c>
      <c r="T50" s="20">
        <v>9.3657089704340805E-4</v>
      </c>
      <c r="U50" s="20">
        <v>1.6399012908420501</v>
      </c>
      <c r="V50" s="20">
        <v>1.64168271850697</v>
      </c>
      <c r="W50" s="20">
        <v>1.64215391628205</v>
      </c>
      <c r="X50" s="20">
        <v>1.63955217110346</v>
      </c>
      <c r="Y50" s="20">
        <v>1.63632963358775</v>
      </c>
      <c r="Z50" s="20">
        <v>1.6382079575989601</v>
      </c>
      <c r="AA50" s="20">
        <v>1.6396379479868732</v>
      </c>
      <c r="AB50" s="20">
        <v>1.9823263584427988E-3</v>
      </c>
      <c r="AC50" s="20">
        <v>1.68421557930048</v>
      </c>
      <c r="AD50" s="20">
        <v>1.68412652237909</v>
      </c>
      <c r="AE50" s="20">
        <v>1.6838128442542</v>
      </c>
      <c r="AF50" s="20">
        <v>1.57443352615476</v>
      </c>
      <c r="AG50" s="20">
        <v>1.57253960691193</v>
      </c>
      <c r="AH50" s="20">
        <v>1.57103553471895</v>
      </c>
      <c r="AI50" s="20">
        <v>1.6283606022865682</v>
      </c>
      <c r="AJ50" s="20">
        <v>5.5699856188623671E-2</v>
      </c>
      <c r="AK50" s="20">
        <v>1.7205942020559899</v>
      </c>
      <c r="AL50" s="20">
        <v>1.7330673197020701</v>
      </c>
      <c r="AM50" s="20">
        <v>1.7141226105097001</v>
      </c>
      <c r="AN50" s="20">
        <v>1.7225947107559201</v>
      </c>
      <c r="AO50" s="20">
        <v>7.8624435510316702E-3</v>
      </c>
      <c r="AP50" s="20">
        <v>1.6796199534599501</v>
      </c>
      <c r="AQ50" s="20">
        <v>1.67354411773849</v>
      </c>
      <c r="AR50" s="20">
        <v>1.7196953610261101</v>
      </c>
      <c r="AS50" s="20">
        <v>1.7227137963711801</v>
      </c>
      <c r="AT50" s="20">
        <v>1.6988933071489327</v>
      </c>
      <c r="AU50" s="20">
        <v>2.2439834661174055E-2</v>
      </c>
      <c r="AV50" s="20">
        <v>1.5128641318763201</v>
      </c>
      <c r="AW50" s="20">
        <v>1.5109076507207</v>
      </c>
      <c r="AX50" s="20">
        <v>1.51305660087911</v>
      </c>
      <c r="AY50" s="20">
        <v>1.51700748595533</v>
      </c>
      <c r="AZ50" s="20">
        <v>1.5172052512173799</v>
      </c>
      <c r="BA50" s="20">
        <v>1.5142082241297679</v>
      </c>
      <c r="BB50" s="20">
        <v>2.4837327979398203E-3</v>
      </c>
      <c r="BC50" s="20">
        <v>1.5384473031519801</v>
      </c>
      <c r="BD50" s="20">
        <v>1.5400869048499399</v>
      </c>
      <c r="BE50" s="20">
        <v>1.53914864416634</v>
      </c>
      <c r="BF50" s="20">
        <v>1.54124796987569</v>
      </c>
      <c r="BG50" s="20">
        <v>1.54005797038188</v>
      </c>
      <c r="BH50" s="20">
        <v>1.54331681355304</v>
      </c>
      <c r="BI50" s="20">
        <v>1.5403842676631452</v>
      </c>
      <c r="BJ50" s="20">
        <v>1.5715861631963892E-3</v>
      </c>
      <c r="BK50" s="20">
        <v>1.6949565886221001</v>
      </c>
      <c r="BL50" s="20">
        <v>1.6892170843324601</v>
      </c>
      <c r="BM50" s="20">
        <v>1.6890730465893</v>
      </c>
      <c r="BN50" s="20">
        <v>1.6736682280866499</v>
      </c>
      <c r="BO50" s="20">
        <v>1.66627120960014</v>
      </c>
      <c r="BP50" s="20">
        <v>1.6826372314461302</v>
      </c>
      <c r="BQ50" s="20">
        <v>1.0814531280806543E-2</v>
      </c>
      <c r="BR50" s="20">
        <v>1.59143023529643</v>
      </c>
      <c r="BS50" s="20">
        <v>1.5960111321472401</v>
      </c>
      <c r="BT50" s="20">
        <v>1.58697749250278</v>
      </c>
      <c r="BU50" s="20">
        <v>1.59506259804882</v>
      </c>
      <c r="BV50" s="20">
        <v>1.58835582873245</v>
      </c>
      <c r="BW50" s="20">
        <v>1.59084169687009</v>
      </c>
      <c r="BX50" s="20">
        <v>1.5914464972663016</v>
      </c>
      <c r="BY50" s="20">
        <v>3.2609395373892915E-3</v>
      </c>
      <c r="BZ50" s="20">
        <v>1.7716887234679499</v>
      </c>
      <c r="CA50" s="20">
        <v>1.78184319979404</v>
      </c>
      <c r="CB50" s="20">
        <v>1.8162814556061999</v>
      </c>
      <c r="CC50" s="20">
        <v>1.81766576326274</v>
      </c>
      <c r="CD50" s="20">
        <v>1.7968697855327325</v>
      </c>
      <c r="CE50" s="20">
        <v>2.0427737212310285E-2</v>
      </c>
      <c r="CF50" s="20">
        <v>1.7896183374471399</v>
      </c>
      <c r="CG50" s="20">
        <v>1.79717550815758</v>
      </c>
      <c r="CH50" s="20">
        <v>1.81591236413093</v>
      </c>
      <c r="CI50" s="20">
        <v>1.80990144503581</v>
      </c>
      <c r="CJ50" s="20">
        <v>1.8031519136928649</v>
      </c>
      <c r="CK50" s="20">
        <v>1.033513882166986E-2</v>
      </c>
      <c r="CL50" s="20">
        <v>2.67576358753792</v>
      </c>
      <c r="CM50" s="20">
        <v>2.63653303849373</v>
      </c>
      <c r="CN50" s="20">
        <v>2.66366593565958</v>
      </c>
      <c r="CO50" s="20">
        <v>2.7316628487384498</v>
      </c>
      <c r="CP50" s="20">
        <v>2.6367407089995898</v>
      </c>
      <c r="CQ50" s="20">
        <v>2.7175163374020102</v>
      </c>
      <c r="CR50" s="20">
        <v>2.6769804094718794</v>
      </c>
      <c r="CS50" s="20">
        <v>3.666812830183707E-2</v>
      </c>
      <c r="FC50" s="50"/>
      <c r="FL50" s="43"/>
    </row>
    <row r="51" spans="1:267" s="37" customFormat="1" ht="13.5" customHeight="1" x14ac:dyDescent="0.2">
      <c r="A51" s="27"/>
      <c r="B51" s="39" t="s">
        <v>76</v>
      </c>
      <c r="C51" s="37">
        <v>1.1550257003447999</v>
      </c>
      <c r="D51" s="37">
        <v>1.15703378641031</v>
      </c>
      <c r="E51" s="37">
        <v>1.1538780486859701</v>
      </c>
      <c r="F51" s="37">
        <v>1.1553125118136933</v>
      </c>
      <c r="G51" s="37">
        <v>1.3041895977252253E-3</v>
      </c>
      <c r="H51" s="37">
        <v>1.0808552376363401</v>
      </c>
      <c r="I51" s="37">
        <v>1.0852285309253999</v>
      </c>
      <c r="J51" s="37">
        <v>1.08275733649981</v>
      </c>
      <c r="K51" s="37">
        <v>1.0750843108953301</v>
      </c>
      <c r="L51" s="37">
        <v>1.07758241091171</v>
      </c>
      <c r="M51" s="37">
        <v>1.07510599508738</v>
      </c>
      <c r="N51" s="37">
        <v>1.0794356369926617</v>
      </c>
      <c r="O51" s="37">
        <v>3.8236295684355246E-3</v>
      </c>
      <c r="P51" s="37">
        <v>1.0157730428356699</v>
      </c>
      <c r="Q51" s="37">
        <v>1.0175050505660199</v>
      </c>
      <c r="R51" s="37">
        <v>1.0186002281626001</v>
      </c>
      <c r="S51" s="37">
        <v>1.0172927738547635</v>
      </c>
      <c r="T51" s="37">
        <v>1.1639130178865708E-3</v>
      </c>
      <c r="U51" s="37">
        <v>1.1163934368233199</v>
      </c>
      <c r="V51" s="37">
        <v>1.1191470958410401</v>
      </c>
      <c r="W51" s="37">
        <v>1.12002133232215</v>
      </c>
      <c r="X51" s="37">
        <v>1.1193258135211299</v>
      </c>
      <c r="Y51" s="37">
        <v>1.1163088413893401</v>
      </c>
      <c r="Z51" s="37">
        <v>1.1188241187488599</v>
      </c>
      <c r="AA51" s="37">
        <v>1.1183367731076401</v>
      </c>
      <c r="AB51" s="37">
        <v>1.4490877797790386E-3</v>
      </c>
      <c r="AC51" s="37">
        <v>1.1290039955986599</v>
      </c>
      <c r="AD51" s="37">
        <v>1.12889209398285</v>
      </c>
      <c r="AE51" s="37">
        <v>1.1285280697782301</v>
      </c>
      <c r="AF51" s="37">
        <v>1.01711753816043</v>
      </c>
      <c r="AG51" s="37">
        <v>1.01471094248923</v>
      </c>
      <c r="AH51" s="37">
        <v>1.0129444074365199</v>
      </c>
      <c r="AI51" s="37">
        <v>1.0718661745743201</v>
      </c>
      <c r="AJ51" s="37">
        <v>5.6954901501712299E-2</v>
      </c>
      <c r="AK51" s="37">
        <v>1.1548157720496901</v>
      </c>
      <c r="AL51" s="37">
        <v>1.1664216131209899</v>
      </c>
      <c r="AM51" s="37">
        <v>1.1487193756377601</v>
      </c>
      <c r="AN51" s="37">
        <v>1.1566522536028134</v>
      </c>
      <c r="AO51" s="37">
        <v>7.3426517167114545E-3</v>
      </c>
      <c r="AP51" s="37">
        <v>1.1334554542500801</v>
      </c>
      <c r="AQ51" s="37">
        <v>1.1275348159538501</v>
      </c>
      <c r="AR51" s="37">
        <v>1.18293083856764</v>
      </c>
      <c r="AS51" s="37">
        <v>1.18674873394841</v>
      </c>
      <c r="AT51" s="37">
        <v>1.157667460679995</v>
      </c>
      <c r="AU51" s="37">
        <v>2.7286243103258501E-2</v>
      </c>
      <c r="AV51" s="37">
        <v>0.956359780985785</v>
      </c>
      <c r="AW51" s="37">
        <v>0.953820103338895</v>
      </c>
      <c r="AX51" s="37">
        <v>0.95645118698091003</v>
      </c>
      <c r="AY51" s="37">
        <v>0.96205554655038195</v>
      </c>
      <c r="AZ51" s="37">
        <v>0.96271831732130198</v>
      </c>
      <c r="BA51" s="37">
        <v>0.95828098703545483</v>
      </c>
      <c r="BB51" s="37">
        <v>3.4892945956613223E-3</v>
      </c>
      <c r="BC51" s="37">
        <v>1.0222898932065501</v>
      </c>
      <c r="BD51" s="37">
        <v>1.0242462450568299</v>
      </c>
      <c r="BE51" s="37">
        <v>1.0230986704332401</v>
      </c>
      <c r="BF51" s="37">
        <v>1.0242605885707501</v>
      </c>
      <c r="BG51" s="37">
        <v>1.0232250140282599</v>
      </c>
      <c r="BH51" s="37">
        <v>1.0278219073994901</v>
      </c>
      <c r="BI51" s="37">
        <v>1.0241570531158535</v>
      </c>
      <c r="BJ51" s="37">
        <v>1.7759968376291962E-3</v>
      </c>
      <c r="BK51" s="37">
        <v>1.1857015325460301</v>
      </c>
      <c r="BL51" s="37">
        <v>1.18093469061502</v>
      </c>
      <c r="BM51" s="37">
        <v>1.1808431054653501</v>
      </c>
      <c r="BN51" s="37">
        <v>1.16101690918745</v>
      </c>
      <c r="BO51" s="37">
        <v>1.1537944859021301</v>
      </c>
      <c r="BP51" s="37">
        <v>1.1724581447431963</v>
      </c>
      <c r="BQ51" s="37">
        <v>1.2623634572524833E-2</v>
      </c>
      <c r="BR51" s="37">
        <v>1.2633553795372401</v>
      </c>
      <c r="BS51" s="37">
        <v>1.2766210945438501</v>
      </c>
      <c r="BT51" s="37">
        <v>1.2693155127793601</v>
      </c>
      <c r="BU51" s="37">
        <v>1.27387633498775</v>
      </c>
      <c r="BV51" s="37">
        <v>1.27401558789654</v>
      </c>
      <c r="BW51" s="37">
        <v>1.2808693949289101</v>
      </c>
      <c r="BX51" s="37">
        <v>1.2730088841122751</v>
      </c>
      <c r="BY51" s="37">
        <v>5.5292067003933805E-3</v>
      </c>
      <c r="BZ51" s="37">
        <v>1.37139740931652</v>
      </c>
      <c r="CA51" s="37">
        <v>1.3871157457323999</v>
      </c>
      <c r="CB51" s="37">
        <v>1.43979719778517</v>
      </c>
      <c r="CC51" s="37">
        <v>1.44380920499721</v>
      </c>
      <c r="CD51" s="37">
        <v>1.4105298894578251</v>
      </c>
      <c r="CE51" s="37">
        <v>3.1794894668414626E-2</v>
      </c>
      <c r="CF51" s="37">
        <v>1.3398831396656701</v>
      </c>
      <c r="CG51" s="37">
        <v>1.35032767532216</v>
      </c>
      <c r="CH51" s="37">
        <v>1.37122196089056</v>
      </c>
      <c r="CI51" s="37">
        <v>1.36754396286958</v>
      </c>
      <c r="CJ51" s="37">
        <v>1.3572441846869925</v>
      </c>
      <c r="CK51" s="37">
        <v>1.2754485919018102E-2</v>
      </c>
      <c r="CL51" s="37">
        <v>2.6153812945030399</v>
      </c>
      <c r="CM51" s="37">
        <v>2.6895127174341802</v>
      </c>
      <c r="CN51" s="37">
        <v>2.7643495153053799</v>
      </c>
      <c r="CO51" s="37">
        <v>2.6279060650641299</v>
      </c>
      <c r="CP51" s="37">
        <v>2.6670114189453402</v>
      </c>
      <c r="CQ51" s="37">
        <v>2.7728190747864998</v>
      </c>
      <c r="CR51" s="37">
        <v>2.6894966810064282</v>
      </c>
      <c r="CS51" s="37">
        <v>6.1015913038661163E-2</v>
      </c>
      <c r="FC51" s="51"/>
      <c r="FL51" s="160"/>
    </row>
    <row r="52" spans="1:267" s="37" customFormat="1" ht="13.5" customHeight="1" x14ac:dyDescent="0.2">
      <c r="A52" s="27"/>
      <c r="B52" s="39" t="s">
        <v>129</v>
      </c>
      <c r="C52" s="37">
        <v>1.2624973405012401</v>
      </c>
      <c r="D52" s="37">
        <v>1.26294537144727</v>
      </c>
      <c r="E52" s="37">
        <v>1.2622531988536301</v>
      </c>
      <c r="F52" s="37">
        <v>1.2625653036007132</v>
      </c>
      <c r="G52" s="37">
        <v>2.8663561306309371E-4</v>
      </c>
      <c r="H52" s="37">
        <v>1.2733067066846999</v>
      </c>
      <c r="I52" s="37">
        <v>1.27401963204211</v>
      </c>
      <c r="J52" s="37">
        <v>1.27304195574657</v>
      </c>
      <c r="K52" s="37">
        <v>1.2713147344181499</v>
      </c>
      <c r="L52" s="37">
        <v>1.27202086499974</v>
      </c>
      <c r="M52" s="37">
        <v>1.2712737514683301</v>
      </c>
      <c r="N52" s="37">
        <v>1.2724962742265999</v>
      </c>
      <c r="O52" s="37">
        <v>1.0321337341383109E-3</v>
      </c>
      <c r="P52" s="37">
        <v>1.2682415148620401</v>
      </c>
      <c r="Q52" s="37">
        <v>1.26884759739411</v>
      </c>
      <c r="R52" s="37">
        <v>1.2686012973182601</v>
      </c>
      <c r="S52" s="37">
        <v>1.2685634698581367</v>
      </c>
      <c r="T52" s="37">
        <v>2.488737249752975E-4</v>
      </c>
      <c r="U52" s="37">
        <v>1.2878776491941799</v>
      </c>
      <c r="V52" s="37">
        <v>1.28805722129318</v>
      </c>
      <c r="W52" s="37">
        <v>1.2881525672603999</v>
      </c>
      <c r="X52" s="37">
        <v>1.28695956461734</v>
      </c>
      <c r="Y52" s="37">
        <v>1.2862303284915799</v>
      </c>
      <c r="Z52" s="37">
        <v>1.28623770349458</v>
      </c>
      <c r="AA52" s="37">
        <v>1.2872525057252098</v>
      </c>
      <c r="AB52" s="37">
        <v>8.1741122108978004E-4</v>
      </c>
      <c r="AC52" s="37">
        <v>1.2997349940984599</v>
      </c>
      <c r="AD52" s="37">
        <v>1.2999041717117601</v>
      </c>
      <c r="AE52" s="37">
        <v>1.3001200834743101</v>
      </c>
      <c r="AF52" s="37">
        <v>1.2737640628479701</v>
      </c>
      <c r="AG52" s="37">
        <v>1.27312870592449</v>
      </c>
      <c r="AH52" s="37">
        <v>1.2722594995645899</v>
      </c>
      <c r="AI52" s="37">
        <v>1.2864852529369302</v>
      </c>
      <c r="AJ52" s="37">
        <v>1.3442034258881833E-2</v>
      </c>
      <c r="AK52" s="37">
        <v>1.3084326870307299</v>
      </c>
      <c r="AL52" s="37">
        <v>1.3097640615063</v>
      </c>
      <c r="AM52" s="37">
        <v>1.30754787323925</v>
      </c>
      <c r="AN52" s="37">
        <v>1.3085815405920933</v>
      </c>
      <c r="AO52" s="37">
        <v>9.1085697589335683E-4</v>
      </c>
      <c r="AP52" s="37">
        <v>1.29597038899563</v>
      </c>
      <c r="AQ52" s="37">
        <v>1.2947425898929901</v>
      </c>
      <c r="AR52" s="37">
        <v>1.30663035254698</v>
      </c>
      <c r="AS52" s="37">
        <v>1.3072004529599299</v>
      </c>
      <c r="AT52" s="37">
        <v>1.3011359460988825</v>
      </c>
      <c r="AU52" s="37">
        <v>5.7992398089528174E-3</v>
      </c>
      <c r="AV52" s="37">
        <v>1.2495322863600999</v>
      </c>
      <c r="AW52" s="37">
        <v>1.2488655444908601</v>
      </c>
      <c r="AX52" s="37">
        <v>1.2495904714089601</v>
      </c>
      <c r="AY52" s="37">
        <v>1.25127281756595</v>
      </c>
      <c r="AZ52" s="37">
        <v>1.25130470075751</v>
      </c>
      <c r="BA52" s="37">
        <v>1.2501131641166761</v>
      </c>
      <c r="BB52" s="37">
        <v>9.9315024587102096E-4</v>
      </c>
      <c r="BC52" s="37">
        <v>1.2588401757676799</v>
      </c>
      <c r="BD52" s="37">
        <v>1.2592995719023401</v>
      </c>
      <c r="BE52" s="37">
        <v>1.25913922006476</v>
      </c>
      <c r="BF52" s="37">
        <v>1.2604613438316501</v>
      </c>
      <c r="BG52" s="37">
        <v>1.26010800912038</v>
      </c>
      <c r="BH52" s="37">
        <v>1.2611680398648799</v>
      </c>
      <c r="BI52" s="37">
        <v>1.2598360600919483</v>
      </c>
      <c r="BJ52" s="37">
        <v>8.1693505791502333E-4</v>
      </c>
      <c r="BK52" s="37">
        <v>1.29758613635873</v>
      </c>
      <c r="BL52" s="37">
        <v>1.29704940375471</v>
      </c>
      <c r="BM52" s="37">
        <v>1.29563619150703</v>
      </c>
      <c r="BN52" s="37">
        <v>1.2919691812974201</v>
      </c>
      <c r="BO52" s="37">
        <v>1.2902780759821699</v>
      </c>
      <c r="BP52" s="37">
        <v>1.294503797780012</v>
      </c>
      <c r="BQ52" s="37">
        <v>2.8825073069064489E-3</v>
      </c>
      <c r="BR52" s="37">
        <v>1.2513283388313501</v>
      </c>
      <c r="BS52" s="37">
        <v>1.2511147012545101</v>
      </c>
      <c r="BT52" s="37">
        <v>1.2484750581917099</v>
      </c>
      <c r="BU52" s="37">
        <v>1.25118052591361</v>
      </c>
      <c r="BV52" s="37">
        <v>1.2474108746239001</v>
      </c>
      <c r="BW52" s="37">
        <v>1.24687322385419</v>
      </c>
      <c r="BX52" s="37">
        <v>1.2493971204448784</v>
      </c>
      <c r="BY52" s="37">
        <v>1.8719708251075707E-3</v>
      </c>
      <c r="BZ52" s="37">
        <v>1.31227890823745</v>
      </c>
      <c r="CA52" s="37">
        <v>1.31439375235661</v>
      </c>
      <c r="CB52" s="37">
        <v>1.3181789790157601</v>
      </c>
      <c r="CC52" s="37">
        <v>1.31698817899162</v>
      </c>
      <c r="CD52" s="37">
        <v>1.31545995465036</v>
      </c>
      <c r="CE52" s="37">
        <v>2.2904370079279849E-3</v>
      </c>
      <c r="CF52" s="37">
        <v>1.3160571693598699</v>
      </c>
      <c r="CG52" s="37">
        <v>1.31731610584422</v>
      </c>
      <c r="CH52" s="37">
        <v>1.31994787496328</v>
      </c>
      <c r="CI52" s="37">
        <v>1.3186870402686801</v>
      </c>
      <c r="CJ52" s="37">
        <v>1.3180020476090126</v>
      </c>
      <c r="CK52" s="37">
        <v>1.4584689356555384E-3</v>
      </c>
      <c r="CL52" s="37">
        <v>1.4232144619573399</v>
      </c>
      <c r="CM52" s="37">
        <v>1.4302121028189601</v>
      </c>
      <c r="CN52" s="37">
        <v>1.4341181364633999</v>
      </c>
      <c r="CO52" s="37">
        <v>1.4228062404245201</v>
      </c>
      <c r="CP52" s="37">
        <v>1.4295242954663601</v>
      </c>
      <c r="CQ52" s="37">
        <v>1.43811851497837</v>
      </c>
      <c r="CR52" s="37">
        <v>1.4296656253514917</v>
      </c>
      <c r="CS52" s="37">
        <v>5.4812328406290654E-3</v>
      </c>
      <c r="FC52" s="51"/>
      <c r="FL52" s="160"/>
    </row>
    <row r="53" spans="1:267" s="44" customFormat="1" ht="13.5" customHeight="1" thickBot="1" x14ac:dyDescent="0.25">
      <c r="A53" s="27"/>
      <c r="B53" s="40" t="s">
        <v>130</v>
      </c>
      <c r="C53" s="35">
        <v>0.609894510332054</v>
      </c>
      <c r="D53" s="35">
        <v>0.610796833923549</v>
      </c>
      <c r="E53" s="35">
        <v>0.60928810449457105</v>
      </c>
      <c r="F53" s="35">
        <v>0.60999314958339135</v>
      </c>
      <c r="G53" s="35">
        <v>6.1987278205253703E-4</v>
      </c>
      <c r="H53" s="35">
        <v>0.57458759050469899</v>
      </c>
      <c r="I53" s="35">
        <v>0.57611229224156202</v>
      </c>
      <c r="J53" s="35">
        <v>0.57434371128455497</v>
      </c>
      <c r="K53" s="35">
        <v>0.57144843115289101</v>
      </c>
      <c r="L53" s="35">
        <v>0.57268546310559798</v>
      </c>
      <c r="M53" s="35">
        <v>0.571387739357336</v>
      </c>
      <c r="N53" s="35">
        <v>0.57342753794110679</v>
      </c>
      <c r="O53" s="35">
        <v>1.7330761765506832E-3</v>
      </c>
      <c r="P53" s="35">
        <v>0.54145786151035902</v>
      </c>
      <c r="Q53" s="35">
        <v>0.54249470335052097</v>
      </c>
      <c r="R53" s="35">
        <v>0.54216557345680405</v>
      </c>
      <c r="S53" s="35">
        <v>0.54203937943922798</v>
      </c>
      <c r="T53" s="35">
        <v>4.325921465858198E-4</v>
      </c>
      <c r="U53" s="35">
        <v>0.58084666588329703</v>
      </c>
      <c r="V53" s="35">
        <v>0.58136994681434795</v>
      </c>
      <c r="W53" s="35">
        <v>0.58163627208716495</v>
      </c>
      <c r="X53" s="35">
        <v>0.58089265568232595</v>
      </c>
      <c r="Y53" s="35">
        <v>0.57999741408028704</v>
      </c>
      <c r="Z53" s="35">
        <v>0.58014190969744395</v>
      </c>
      <c r="AA53" s="35">
        <v>0.58081414404081111</v>
      </c>
      <c r="AB53" s="35">
        <v>5.9315257123621306E-4</v>
      </c>
      <c r="AC53" s="35">
        <v>0.58280694044193904</v>
      </c>
      <c r="AD53" s="35">
        <v>0.58301143155038204</v>
      </c>
      <c r="AE53" s="35">
        <v>0.58322058902215801</v>
      </c>
      <c r="AF53" s="35">
        <v>0.545850573274686</v>
      </c>
      <c r="AG53" s="35">
        <v>0.544875490407006</v>
      </c>
      <c r="AH53" s="35">
        <v>0.54351961488423906</v>
      </c>
      <c r="AI53" s="35">
        <v>0.56388077326340169</v>
      </c>
      <c r="AJ53" s="35">
        <v>1.9144520638082627E-2</v>
      </c>
      <c r="AK53" s="35">
        <v>0.59077537115999101</v>
      </c>
      <c r="AL53" s="35">
        <v>0.592669122974669</v>
      </c>
      <c r="AM53" s="35">
        <v>0.58942240862745299</v>
      </c>
      <c r="AN53" s="35">
        <v>0.59095563425403774</v>
      </c>
      <c r="AO53" s="35">
        <v>1.3315804144977594E-3</v>
      </c>
      <c r="AP53" s="35">
        <v>0.58209608108474997</v>
      </c>
      <c r="AQ53" s="35">
        <v>0.58037574295483496</v>
      </c>
      <c r="AR53" s="35">
        <v>0.60049960955649195</v>
      </c>
      <c r="AS53" s="35">
        <v>0.60163614312998404</v>
      </c>
      <c r="AT53" s="35">
        <v>0.59115189418151526</v>
      </c>
      <c r="AU53" s="35">
        <v>9.9427416345904476E-3</v>
      </c>
      <c r="AV53" s="35">
        <v>0.51807242560259203</v>
      </c>
      <c r="AW53" s="35">
        <v>0.51688775882050297</v>
      </c>
      <c r="AX53" s="35">
        <v>0.51803299467716502</v>
      </c>
      <c r="AY53" s="35">
        <v>0.52124418605079104</v>
      </c>
      <c r="AZ53" s="35">
        <v>0.52149436127917204</v>
      </c>
      <c r="BA53" s="35">
        <v>0.51914634528604453</v>
      </c>
      <c r="BB53" s="35">
        <v>1.8659142994972382E-3</v>
      </c>
      <c r="BC53" s="35">
        <v>0.54709832391276103</v>
      </c>
      <c r="BD53" s="35">
        <v>0.54765845818603898</v>
      </c>
      <c r="BE53" s="35">
        <v>0.54729982636826402</v>
      </c>
      <c r="BF53" s="35">
        <v>0.54886104197074204</v>
      </c>
      <c r="BG53" s="35">
        <v>0.54837654675574798</v>
      </c>
      <c r="BH53" s="35">
        <v>0.55023957586417205</v>
      </c>
      <c r="BI53" s="35">
        <v>0.54825562884295431</v>
      </c>
      <c r="BJ53" s="35">
        <v>1.0744547334567175E-3</v>
      </c>
      <c r="BK53" s="35">
        <v>0.59665862669555603</v>
      </c>
      <c r="BL53" s="35">
        <v>0.59609051133384205</v>
      </c>
      <c r="BM53" s="35">
        <v>0.59393976916528102</v>
      </c>
      <c r="BN53" s="35">
        <v>0.58670090233775296</v>
      </c>
      <c r="BO53" s="35">
        <v>0.58439672008709898</v>
      </c>
      <c r="BP53" s="35">
        <v>0.59155730592390621</v>
      </c>
      <c r="BQ53" s="35">
        <v>5.0419877294243017E-3</v>
      </c>
      <c r="BR53" s="35">
        <v>0.59192731034734303</v>
      </c>
      <c r="BS53" s="35">
        <v>0.59225415645113499</v>
      </c>
      <c r="BT53" s="35">
        <v>0.58817013684089403</v>
      </c>
      <c r="BU53" s="35">
        <v>0.59209512659657004</v>
      </c>
      <c r="BV53" s="35">
        <v>0.58613175129027395</v>
      </c>
      <c r="BW53" s="35">
        <v>0.58534860541488498</v>
      </c>
      <c r="BX53" s="35">
        <v>0.58932118115685017</v>
      </c>
      <c r="BY53" s="35">
        <v>2.8973479440608093E-3</v>
      </c>
      <c r="BZ53" s="35">
        <v>0.644795317674004</v>
      </c>
      <c r="CA53" s="35">
        <v>0.64878662528295294</v>
      </c>
      <c r="CB53" s="35">
        <v>0.65569454915664405</v>
      </c>
      <c r="CC53" s="35">
        <v>0.65377923866607202</v>
      </c>
      <c r="CD53" s="35">
        <v>0.65076393269491828</v>
      </c>
      <c r="CE53" s="35">
        <v>4.2701627211856087E-3</v>
      </c>
      <c r="CF53" s="35">
        <v>0.63508585411685203</v>
      </c>
      <c r="CG53" s="35">
        <v>0.63723880617430895</v>
      </c>
      <c r="CH53" s="35">
        <v>0.64146445277711395</v>
      </c>
      <c r="CI53" s="35">
        <v>0.638779218283127</v>
      </c>
      <c r="CJ53" s="35">
        <v>0.63814208283785057</v>
      </c>
      <c r="CK53" s="35">
        <v>2.3238183187861187E-3</v>
      </c>
      <c r="CL53" s="35">
        <v>0.88760927337778095</v>
      </c>
      <c r="CM53" s="35">
        <v>0.91011334467368499</v>
      </c>
      <c r="CN53" s="35">
        <v>0.92155196678677098</v>
      </c>
      <c r="CO53" s="35">
        <v>0.884796996526789</v>
      </c>
      <c r="CP53" s="35">
        <v>0.90690249474197904</v>
      </c>
      <c r="CQ53" s="35">
        <v>0.92474831798989099</v>
      </c>
      <c r="CR53" s="35">
        <v>0.90595373234948262</v>
      </c>
      <c r="CS53" s="35">
        <v>1.5269089349379561E-2</v>
      </c>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c r="EU53" s="35"/>
      <c r="EV53" s="35"/>
      <c r="EW53" s="35"/>
      <c r="EX53" s="35"/>
      <c r="EY53" s="35"/>
      <c r="EZ53" s="35"/>
      <c r="FA53" s="35"/>
      <c r="FB53" s="35"/>
      <c r="FC53" s="35"/>
      <c r="FD53" s="35"/>
      <c r="FE53" s="35"/>
      <c r="FF53" s="35"/>
      <c r="FG53" s="35"/>
      <c r="FH53" s="35"/>
      <c r="FI53" s="35"/>
      <c r="FJ53" s="35"/>
      <c r="FK53" s="35"/>
      <c r="FL53" s="35"/>
      <c r="FM53" s="35"/>
      <c r="FN53" s="35"/>
      <c r="FO53" s="35"/>
      <c r="FP53" s="35"/>
      <c r="FQ53" s="35"/>
      <c r="FR53" s="35"/>
      <c r="FS53" s="35"/>
      <c r="FT53" s="35"/>
      <c r="FU53" s="35"/>
      <c r="FV53" s="35"/>
      <c r="FW53" s="35"/>
      <c r="FX53" s="35"/>
      <c r="FY53" s="35"/>
      <c r="FZ53" s="35"/>
      <c r="GA53" s="35"/>
    </row>
    <row r="54" spans="1:267" s="21" customFormat="1" ht="13.5" customHeight="1" x14ac:dyDescent="0.2">
      <c r="A54" s="27"/>
      <c r="B54" s="38" t="s">
        <v>54</v>
      </c>
      <c r="C54" s="41">
        <v>0</v>
      </c>
      <c r="D54" s="41">
        <v>0</v>
      </c>
      <c r="E54" s="41">
        <v>0</v>
      </c>
      <c r="F54" s="41">
        <v>0</v>
      </c>
      <c r="G54" s="41">
        <v>0</v>
      </c>
      <c r="H54" s="41">
        <v>0</v>
      </c>
      <c r="I54" s="41">
        <v>0</v>
      </c>
      <c r="J54" s="41">
        <v>0</v>
      </c>
      <c r="K54" s="41">
        <v>0</v>
      </c>
      <c r="L54" s="41">
        <v>0</v>
      </c>
      <c r="M54" s="41">
        <v>0</v>
      </c>
      <c r="N54" s="41">
        <v>0</v>
      </c>
      <c r="O54" s="41">
        <v>0</v>
      </c>
      <c r="P54" s="41">
        <v>0</v>
      </c>
      <c r="Q54" s="41">
        <v>0</v>
      </c>
      <c r="R54" s="41">
        <v>0</v>
      </c>
      <c r="S54" s="41">
        <v>0</v>
      </c>
      <c r="T54" s="41">
        <v>0</v>
      </c>
      <c r="U54" s="41">
        <v>0</v>
      </c>
      <c r="V54" s="41">
        <v>0</v>
      </c>
      <c r="W54" s="41">
        <v>0</v>
      </c>
      <c r="X54" s="41">
        <v>0</v>
      </c>
      <c r="Y54" s="41">
        <v>0</v>
      </c>
      <c r="Z54" s="41">
        <v>0</v>
      </c>
      <c r="AA54" s="41">
        <v>0</v>
      </c>
      <c r="AB54" s="41">
        <v>0</v>
      </c>
      <c r="AC54" s="41">
        <v>0</v>
      </c>
      <c r="AD54" s="41">
        <v>0</v>
      </c>
      <c r="AE54" s="41">
        <v>0</v>
      </c>
      <c r="AF54" s="41">
        <v>0</v>
      </c>
      <c r="AG54" s="41">
        <v>0</v>
      </c>
      <c r="AH54" s="41">
        <v>0</v>
      </c>
      <c r="AI54" s="41">
        <v>0</v>
      </c>
      <c r="AJ54" s="41">
        <v>0</v>
      </c>
      <c r="AK54" s="41">
        <v>0</v>
      </c>
      <c r="AL54" s="41">
        <v>0</v>
      </c>
      <c r="AM54" s="41">
        <v>0</v>
      </c>
      <c r="AN54" s="41">
        <v>0</v>
      </c>
      <c r="AO54" s="41">
        <v>0</v>
      </c>
      <c r="AP54" s="41">
        <v>0</v>
      </c>
      <c r="AQ54" s="41">
        <v>0</v>
      </c>
      <c r="AR54" s="41">
        <v>0</v>
      </c>
      <c r="AS54" s="41">
        <v>0</v>
      </c>
      <c r="AT54" s="41">
        <v>0</v>
      </c>
      <c r="AU54" s="41">
        <v>0</v>
      </c>
      <c r="AV54" s="41">
        <v>0</v>
      </c>
      <c r="AW54" s="41">
        <v>0</v>
      </c>
      <c r="AX54" s="41">
        <v>0</v>
      </c>
      <c r="AY54" s="41">
        <v>0</v>
      </c>
      <c r="AZ54" s="41">
        <v>0</v>
      </c>
      <c r="BA54" s="41">
        <v>0</v>
      </c>
      <c r="BB54" s="41">
        <v>0</v>
      </c>
      <c r="BC54" s="41">
        <v>0</v>
      </c>
      <c r="BD54" s="41">
        <v>0</v>
      </c>
      <c r="BE54" s="41">
        <v>0</v>
      </c>
      <c r="BF54" s="41">
        <v>0</v>
      </c>
      <c r="BG54" s="41">
        <v>0</v>
      </c>
      <c r="BH54" s="41">
        <v>0</v>
      </c>
      <c r="BI54" s="41">
        <v>0</v>
      </c>
      <c r="BJ54" s="41">
        <v>0</v>
      </c>
      <c r="BK54" s="41">
        <v>0</v>
      </c>
      <c r="BL54" s="41">
        <v>0</v>
      </c>
      <c r="BM54" s="41">
        <v>0</v>
      </c>
      <c r="BN54" s="41">
        <v>0</v>
      </c>
      <c r="BO54" s="41">
        <v>0</v>
      </c>
      <c r="BP54" s="41">
        <v>0</v>
      </c>
      <c r="BQ54" s="41">
        <v>0</v>
      </c>
      <c r="BR54" s="41">
        <v>0</v>
      </c>
      <c r="BS54" s="41">
        <v>0</v>
      </c>
      <c r="BT54" s="41">
        <v>0</v>
      </c>
      <c r="BU54" s="41">
        <v>0</v>
      </c>
      <c r="BV54" s="41">
        <v>0</v>
      </c>
      <c r="BW54" s="41">
        <v>0</v>
      </c>
      <c r="BX54" s="41">
        <v>0</v>
      </c>
      <c r="BY54" s="41">
        <v>0</v>
      </c>
      <c r="BZ54" s="41">
        <v>0</v>
      </c>
      <c r="CA54" s="41">
        <v>0</v>
      </c>
      <c r="CB54" s="41">
        <v>0</v>
      </c>
      <c r="CC54" s="41">
        <v>0</v>
      </c>
      <c r="CD54" s="41">
        <v>0</v>
      </c>
      <c r="CE54" s="41">
        <v>0</v>
      </c>
      <c r="CF54" s="41">
        <v>0</v>
      </c>
      <c r="CG54" s="41">
        <v>0</v>
      </c>
      <c r="CH54" s="41">
        <v>0</v>
      </c>
      <c r="CI54" s="41">
        <v>0</v>
      </c>
      <c r="CJ54" s="41">
        <v>0</v>
      </c>
      <c r="CK54" s="41">
        <v>0</v>
      </c>
      <c r="CL54" s="41">
        <v>0</v>
      </c>
      <c r="CM54" s="41">
        <v>0</v>
      </c>
      <c r="CN54" s="41">
        <v>0</v>
      </c>
      <c r="CO54" s="41">
        <v>0</v>
      </c>
      <c r="CP54" s="41">
        <v>0</v>
      </c>
      <c r="CQ54" s="41">
        <v>0</v>
      </c>
      <c r="CR54" s="41">
        <v>0</v>
      </c>
      <c r="CS54" s="41">
        <v>0</v>
      </c>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c r="EO54" s="41"/>
      <c r="EP54" s="41"/>
      <c r="EQ54" s="41"/>
      <c r="ER54" s="41"/>
      <c r="ES54" s="41"/>
      <c r="ET54" s="41"/>
      <c r="EU54" s="41"/>
      <c r="EV54" s="41"/>
      <c r="EW54" s="41"/>
      <c r="EX54" s="41"/>
      <c r="EY54" s="41"/>
      <c r="EZ54" s="41"/>
      <c r="FA54" s="41"/>
      <c r="FB54" s="41"/>
      <c r="FC54" s="41"/>
      <c r="FD54" s="41"/>
      <c r="FE54" s="41"/>
      <c r="FF54" s="41"/>
      <c r="FG54" s="41"/>
      <c r="FH54" s="41"/>
      <c r="FI54" s="41"/>
      <c r="FJ54" s="41"/>
      <c r="FK54" s="41"/>
      <c r="FL54" s="41"/>
      <c r="FM54" s="41"/>
      <c r="FN54" s="41"/>
      <c r="FO54" s="41"/>
      <c r="FP54" s="41"/>
      <c r="FQ54" s="41"/>
      <c r="FR54" s="41"/>
      <c r="FS54" s="41"/>
      <c r="FT54" s="41"/>
      <c r="FU54" s="41"/>
      <c r="FV54" s="41"/>
      <c r="FW54" s="41"/>
      <c r="FX54" s="41"/>
      <c r="FY54" s="41"/>
      <c r="FZ54" s="41"/>
      <c r="GA54" s="41"/>
      <c r="GB54" s="41"/>
      <c r="GC54" s="41"/>
      <c r="GD54" s="41"/>
      <c r="GE54" s="41"/>
      <c r="GF54" s="41"/>
      <c r="GG54" s="41"/>
      <c r="GH54" s="41"/>
      <c r="GI54" s="41"/>
      <c r="GJ54" s="41"/>
      <c r="GK54" s="41"/>
      <c r="GL54" s="41"/>
      <c r="GM54" s="41"/>
      <c r="GN54" s="41"/>
      <c r="GO54" s="41"/>
      <c r="GP54" s="41"/>
      <c r="GQ54" s="41"/>
      <c r="GR54" s="41"/>
      <c r="GS54" s="41"/>
      <c r="GT54" s="41"/>
      <c r="GU54" s="41"/>
      <c r="GV54" s="41"/>
      <c r="GW54" s="41"/>
      <c r="GX54" s="41"/>
      <c r="GY54" s="41"/>
      <c r="GZ54" s="41"/>
      <c r="HA54" s="41"/>
      <c r="HB54" s="41"/>
      <c r="HC54" s="41"/>
      <c r="HD54" s="41"/>
      <c r="HE54" s="41"/>
      <c r="HF54" s="41"/>
      <c r="HG54" s="41"/>
      <c r="HH54" s="41"/>
      <c r="HI54" s="41"/>
      <c r="HJ54" s="41"/>
      <c r="HK54" s="41"/>
      <c r="HL54" s="41"/>
      <c r="HM54" s="41"/>
      <c r="HN54" s="41"/>
      <c r="HO54" s="41"/>
      <c r="HP54" s="41"/>
      <c r="HQ54" s="41"/>
      <c r="HR54" s="41"/>
      <c r="HS54" s="41"/>
      <c r="HT54" s="41"/>
      <c r="HU54" s="41"/>
      <c r="HV54" s="41"/>
      <c r="HW54" s="41"/>
      <c r="HX54" s="41"/>
      <c r="HY54" s="41"/>
      <c r="HZ54" s="41"/>
      <c r="IA54" s="41"/>
      <c r="IB54" s="41"/>
      <c r="IC54" s="41"/>
      <c r="ID54" s="41"/>
      <c r="IE54" s="41"/>
      <c r="IF54" s="41"/>
      <c r="IG54" s="41"/>
      <c r="IH54" s="41"/>
      <c r="II54" s="41"/>
      <c r="IJ54" s="41"/>
      <c r="IK54" s="41"/>
      <c r="IL54" s="41"/>
      <c r="IM54" s="41"/>
      <c r="IN54" s="41"/>
      <c r="IO54" s="41"/>
      <c r="IP54" s="41"/>
      <c r="IQ54" s="41"/>
      <c r="IR54" s="41"/>
      <c r="IS54" s="41"/>
      <c r="IT54" s="41"/>
      <c r="IU54" s="41"/>
      <c r="IV54" s="41"/>
      <c r="IW54" s="41"/>
      <c r="IX54" s="41"/>
      <c r="IY54" s="41"/>
      <c r="IZ54" s="41"/>
      <c r="JA54" s="41"/>
      <c r="JB54" s="41"/>
      <c r="JC54" s="41"/>
      <c r="JD54" s="41"/>
      <c r="JE54" s="41"/>
      <c r="JF54" s="41"/>
      <c r="JG54" s="41"/>
    </row>
    <row r="55" spans="1:267" s="21" customFormat="1" ht="13.5" customHeight="1" x14ac:dyDescent="0.2">
      <c r="A55" s="27"/>
      <c r="B55" s="39" t="s">
        <v>55</v>
      </c>
      <c r="C55" s="21">
        <v>0.97380834785554005</v>
      </c>
      <c r="D55" s="22">
        <v>0.97310683660768205</v>
      </c>
      <c r="E55" s="21">
        <v>0.97322259996340399</v>
      </c>
      <c r="F55" s="21">
        <v>0.9733792614755421</v>
      </c>
      <c r="G55" s="21">
        <v>3.0706853714532477E-4</v>
      </c>
      <c r="H55" s="21">
        <v>0.98730119587604903</v>
      </c>
      <c r="I55" s="21">
        <v>0.98681992351359005</v>
      </c>
      <c r="J55" s="21">
        <v>0.98651491387070001</v>
      </c>
      <c r="K55" s="21">
        <v>0.98718364835003003</v>
      </c>
      <c r="L55" s="21">
        <v>0.98695397404540797</v>
      </c>
      <c r="M55" s="21">
        <v>0.98668131020855299</v>
      </c>
      <c r="N55" s="21">
        <v>0.98690916097738823</v>
      </c>
      <c r="O55" s="21">
        <v>2.7274926504914873E-4</v>
      </c>
      <c r="P55" s="21">
        <v>1</v>
      </c>
      <c r="Q55" s="21">
        <v>1</v>
      </c>
      <c r="R55" s="21">
        <v>1</v>
      </c>
      <c r="S55" s="21">
        <v>1</v>
      </c>
      <c r="T55" s="21">
        <v>0</v>
      </c>
      <c r="U55" s="21">
        <v>0.98884435292907302</v>
      </c>
      <c r="V55" s="21">
        <v>0.988416517150701</v>
      </c>
      <c r="W55" s="21">
        <v>0.98822650030924597</v>
      </c>
      <c r="X55" s="21">
        <v>0.988522134064581</v>
      </c>
      <c r="Y55" s="21">
        <v>0.98818911860853298</v>
      </c>
      <c r="Z55" s="21">
        <v>0.98781069692267398</v>
      </c>
      <c r="AA55" s="21">
        <v>0.9883348866641346</v>
      </c>
      <c r="AB55" s="21">
        <v>3.1860419892446035E-4</v>
      </c>
      <c r="AC55" s="21">
        <v>1</v>
      </c>
      <c r="AD55" s="21">
        <v>1</v>
      </c>
      <c r="AE55" s="21">
        <v>1</v>
      </c>
      <c r="AF55" s="21">
        <v>1</v>
      </c>
      <c r="AG55" s="21">
        <v>1</v>
      </c>
      <c r="AH55" s="21">
        <v>1</v>
      </c>
      <c r="AI55" s="21">
        <v>1</v>
      </c>
      <c r="AJ55" s="21">
        <v>0</v>
      </c>
      <c r="AK55" s="21">
        <v>1</v>
      </c>
      <c r="AL55" s="21">
        <v>1</v>
      </c>
      <c r="AM55" s="21">
        <v>1</v>
      </c>
      <c r="AN55" s="21">
        <v>1</v>
      </c>
      <c r="AO55" s="21">
        <v>0</v>
      </c>
      <c r="AP55" s="21">
        <v>1</v>
      </c>
      <c r="AQ55" s="21">
        <v>1</v>
      </c>
      <c r="AR55" s="21">
        <v>0.98781858210178697</v>
      </c>
      <c r="AS55" s="21">
        <v>0.98741564592580799</v>
      </c>
      <c r="AT55" s="21">
        <v>0.99380855700689874</v>
      </c>
      <c r="AU55" s="21">
        <v>6.1930817072005234E-3</v>
      </c>
      <c r="AV55" s="21">
        <v>1</v>
      </c>
      <c r="AW55" s="21">
        <v>1</v>
      </c>
      <c r="AX55" s="21">
        <v>1</v>
      </c>
      <c r="AY55" s="21">
        <v>1</v>
      </c>
      <c r="AZ55" s="21">
        <v>1</v>
      </c>
      <c r="BA55" s="21">
        <v>1</v>
      </c>
      <c r="BB55" s="21">
        <v>0</v>
      </c>
      <c r="BC55" s="21">
        <v>0.985596535746741</v>
      </c>
      <c r="BD55" s="21">
        <v>0.985184348487671</v>
      </c>
      <c r="BE55" s="21">
        <v>0.984786286734464</v>
      </c>
      <c r="BF55" s="21">
        <v>0.98580518340493295</v>
      </c>
      <c r="BG55" s="21">
        <v>0.98539594655286999</v>
      </c>
      <c r="BH55" s="21">
        <v>0.98501090157161297</v>
      </c>
      <c r="BI55" s="21">
        <v>0.98529653374971538</v>
      </c>
      <c r="BJ55" s="21">
        <v>3.4475398623844854E-4</v>
      </c>
      <c r="BK55" s="21">
        <v>0.98089820354160795</v>
      </c>
      <c r="BL55" s="21">
        <v>0.98007517136134803</v>
      </c>
      <c r="BM55" s="21">
        <v>0.97963770602466405</v>
      </c>
      <c r="BN55" s="21">
        <v>0.97985221573866998</v>
      </c>
      <c r="BO55" s="21">
        <v>0.979283852015293</v>
      </c>
      <c r="BP55" s="21">
        <v>0.97994942973631649</v>
      </c>
      <c r="BQ55" s="21">
        <v>5.4140532438098964E-4</v>
      </c>
      <c r="BR55" s="21">
        <v>0.94884938795771601</v>
      </c>
      <c r="BS55" s="21">
        <v>0.94667544973506601</v>
      </c>
      <c r="BT55" s="21">
        <v>0.94525444018013605</v>
      </c>
      <c r="BU55" s="21">
        <v>0.94763309537064699</v>
      </c>
      <c r="BV55" s="21">
        <v>0.94485061935747106</v>
      </c>
      <c r="BW55" s="21">
        <v>0.94334422006884699</v>
      </c>
      <c r="BX55" s="21">
        <v>0.94610120211164717</v>
      </c>
      <c r="BY55" s="21">
        <v>1.8307965348688243E-3</v>
      </c>
      <c r="BZ55" s="21">
        <v>0.95029500028847502</v>
      </c>
      <c r="CA55" s="21">
        <v>0.94799783040064201</v>
      </c>
      <c r="CB55" s="21">
        <v>0.94195788239929401</v>
      </c>
      <c r="CC55" s="21">
        <v>0.94076772167823497</v>
      </c>
      <c r="CD55" s="21">
        <v>0.94525460869166156</v>
      </c>
      <c r="CE55" s="21">
        <v>3.9978548032630276E-3</v>
      </c>
      <c r="CF55" s="21">
        <v>0.95650974654752596</v>
      </c>
      <c r="CG55" s="21">
        <v>0.95474496510357998</v>
      </c>
      <c r="CH55" s="21">
        <v>0.95300007388933905</v>
      </c>
      <c r="CI55" s="21">
        <v>0.95334503190741804</v>
      </c>
      <c r="CJ55" s="21">
        <v>0.95439995436196579</v>
      </c>
      <c r="CK55" s="21">
        <v>1.3822791144366122E-3</v>
      </c>
      <c r="CL55" s="21">
        <v>0.88804186412675401</v>
      </c>
      <c r="CM55" s="21">
        <v>0.877822068184542</v>
      </c>
      <c r="CN55" s="21">
        <v>0.87203675710503903</v>
      </c>
      <c r="CO55" s="21">
        <v>0.89003579939949296</v>
      </c>
      <c r="CP55" s="21">
        <v>0.87993208210137597</v>
      </c>
      <c r="CQ55" s="21">
        <v>0.87436983163302695</v>
      </c>
      <c r="CR55" s="21">
        <v>0.88037306709170515</v>
      </c>
      <c r="CS55" s="21">
        <v>6.6384461908002759E-3</v>
      </c>
    </row>
    <row r="56" spans="1:267" s="21" customFormat="1" ht="13.5" customHeight="1" x14ac:dyDescent="0.2">
      <c r="A56" s="27"/>
      <c r="B56" s="39" t="s">
        <v>56</v>
      </c>
      <c r="C56" s="21">
        <v>2.6191652144459902E-2</v>
      </c>
      <c r="D56" s="21">
        <v>2.68931633923182E-2</v>
      </c>
      <c r="E56" s="21">
        <v>2.6777400036595601E-2</v>
      </c>
      <c r="F56" s="21">
        <v>2.6620738524457899E-2</v>
      </c>
      <c r="G56" s="21">
        <v>3.0706853714535225E-4</v>
      </c>
      <c r="H56" s="21">
        <v>1.26988041239511E-2</v>
      </c>
      <c r="I56" s="21">
        <v>1.31800764864104E-2</v>
      </c>
      <c r="J56" s="21">
        <v>1.3485086129300499E-2</v>
      </c>
      <c r="K56" s="21">
        <v>1.28163516499701E-2</v>
      </c>
      <c r="L56" s="21">
        <v>1.30460259545919E-2</v>
      </c>
      <c r="M56" s="21">
        <v>1.33186897914467E-2</v>
      </c>
      <c r="N56" s="21">
        <v>1.3090839022611782E-2</v>
      </c>
      <c r="O56" s="21">
        <v>2.7274926504920126E-4</v>
      </c>
      <c r="P56" s="21">
        <v>0</v>
      </c>
      <c r="Q56" s="21">
        <v>0</v>
      </c>
      <c r="R56" s="21">
        <v>0</v>
      </c>
      <c r="S56" s="21">
        <v>0</v>
      </c>
      <c r="T56" s="21">
        <v>0</v>
      </c>
      <c r="U56" s="21">
        <v>1.1155647070927199E-2</v>
      </c>
      <c r="V56" s="21">
        <v>1.1583482849299E-2</v>
      </c>
      <c r="W56" s="21">
        <v>1.1773499690753799E-2</v>
      </c>
      <c r="X56" s="21">
        <v>1.1477865935419201E-2</v>
      </c>
      <c r="Y56" s="21">
        <v>1.18108813914667E-2</v>
      </c>
      <c r="Z56" s="21">
        <v>1.2189303077325899E-2</v>
      </c>
      <c r="AA56" s="21">
        <v>1.1665113335865299E-2</v>
      </c>
      <c r="AB56" s="21">
        <v>3.1860419892431067E-4</v>
      </c>
      <c r="AC56" s="21">
        <v>0</v>
      </c>
      <c r="AD56" s="21">
        <v>0</v>
      </c>
      <c r="AE56" s="21">
        <v>0</v>
      </c>
      <c r="AF56" s="21">
        <v>0</v>
      </c>
      <c r="AG56" s="21">
        <v>0</v>
      </c>
      <c r="AH56" s="21">
        <v>0</v>
      </c>
      <c r="AI56" s="21">
        <v>0</v>
      </c>
      <c r="AJ56" s="21">
        <v>0</v>
      </c>
      <c r="AK56" s="21">
        <v>0</v>
      </c>
      <c r="AL56" s="21">
        <v>0</v>
      </c>
      <c r="AM56" s="21">
        <v>0</v>
      </c>
      <c r="AN56" s="21">
        <v>0</v>
      </c>
      <c r="AO56" s="21">
        <v>0</v>
      </c>
      <c r="AP56" s="21">
        <v>0</v>
      </c>
      <c r="AQ56" s="21">
        <v>0</v>
      </c>
      <c r="AR56" s="21">
        <v>1.2181417898213301E-2</v>
      </c>
      <c r="AS56" s="21">
        <v>1.2584354074192099E-2</v>
      </c>
      <c r="AT56" s="21">
        <v>6.1914429931013495E-3</v>
      </c>
      <c r="AU56" s="21">
        <v>6.1930817072006128E-3</v>
      </c>
      <c r="AV56" s="21">
        <v>0</v>
      </c>
      <c r="AW56" s="21">
        <v>0</v>
      </c>
      <c r="AX56" s="21">
        <v>0</v>
      </c>
      <c r="AY56" s="21">
        <v>0</v>
      </c>
      <c r="AZ56" s="21">
        <v>0</v>
      </c>
      <c r="BA56" s="21">
        <v>0</v>
      </c>
      <c r="BB56" s="21">
        <v>0</v>
      </c>
      <c r="BC56" s="21">
        <v>1.4403464253259E-2</v>
      </c>
      <c r="BD56" s="21">
        <v>1.4815651512329E-2</v>
      </c>
      <c r="BE56" s="21">
        <v>1.5213713265535901E-2</v>
      </c>
      <c r="BF56" s="21">
        <v>1.4194816595066899E-2</v>
      </c>
      <c r="BG56" s="21">
        <v>1.4604053447130101E-2</v>
      </c>
      <c r="BH56" s="21">
        <v>1.49890984283874E-2</v>
      </c>
      <c r="BI56" s="21">
        <v>1.4703466250284717E-2</v>
      </c>
      <c r="BJ56" s="21">
        <v>3.447539862385085E-4</v>
      </c>
      <c r="BK56" s="21">
        <v>1.9101796458392498E-2</v>
      </c>
      <c r="BL56" s="21">
        <v>1.9924828638651498E-2</v>
      </c>
      <c r="BM56" s="21">
        <v>2.0362293975335601E-2</v>
      </c>
      <c r="BN56" s="21">
        <v>2.0147784261330098E-2</v>
      </c>
      <c r="BO56" s="21">
        <v>2.07161479847075E-2</v>
      </c>
      <c r="BP56" s="21">
        <v>2.0050570263683436E-2</v>
      </c>
      <c r="BQ56" s="21">
        <v>5.4140532438093966E-4</v>
      </c>
      <c r="BR56" s="21">
        <v>5.1150612042284403E-2</v>
      </c>
      <c r="BS56" s="21">
        <v>5.3324550264934198E-2</v>
      </c>
      <c r="BT56" s="21">
        <v>5.4745559819864301E-2</v>
      </c>
      <c r="BU56" s="21">
        <v>5.2366904629353103E-2</v>
      </c>
      <c r="BV56" s="21">
        <v>5.51493806425285E-2</v>
      </c>
      <c r="BW56" s="21">
        <v>5.6655779931152797E-2</v>
      </c>
      <c r="BX56" s="21">
        <v>5.3898797888352883E-2</v>
      </c>
      <c r="BY56" s="21">
        <v>1.8307965348686214E-3</v>
      </c>
      <c r="BZ56" s="21">
        <v>4.9704999711525102E-2</v>
      </c>
      <c r="CA56" s="21">
        <v>5.2002169599357898E-2</v>
      </c>
      <c r="CB56" s="21">
        <v>5.8042117600705899E-2</v>
      </c>
      <c r="CC56" s="21">
        <v>5.9232278321765398E-2</v>
      </c>
      <c r="CD56" s="21">
        <v>5.4745391308338574E-2</v>
      </c>
      <c r="CE56" s="21">
        <v>3.9978548032630892E-3</v>
      </c>
      <c r="CF56" s="21">
        <v>4.34902534524736E-2</v>
      </c>
      <c r="CG56" s="21">
        <v>4.5255034896419598E-2</v>
      </c>
      <c r="CH56" s="21">
        <v>4.6999926110660797E-2</v>
      </c>
      <c r="CI56" s="21">
        <v>4.6654968092582301E-2</v>
      </c>
      <c r="CJ56" s="21">
        <v>4.5600045638034076E-2</v>
      </c>
      <c r="CK56" s="21">
        <v>1.3822791144368317E-3</v>
      </c>
      <c r="CL56" s="21">
        <v>0.111958135873246</v>
      </c>
      <c r="CM56" s="21">
        <v>0.122177931815458</v>
      </c>
      <c r="CN56" s="21">
        <v>0.127963242894961</v>
      </c>
      <c r="CO56" s="21">
        <v>0.109964200600507</v>
      </c>
      <c r="CP56" s="21">
        <v>0.120067917898624</v>
      </c>
      <c r="CQ56" s="21">
        <v>0.12563016836697299</v>
      </c>
      <c r="CR56" s="21">
        <v>0.11962693290829481</v>
      </c>
      <c r="CS56" s="21">
        <v>6.6384461908002811E-3</v>
      </c>
    </row>
    <row r="57" spans="1:267" s="21" customFormat="1" ht="13.5" customHeight="1" x14ac:dyDescent="0.2">
      <c r="A57" s="27"/>
      <c r="B57" s="39" t="s">
        <v>57</v>
      </c>
      <c r="C57" s="21">
        <v>0</v>
      </c>
      <c r="D57" s="21">
        <v>0</v>
      </c>
      <c r="E57" s="21">
        <v>0</v>
      </c>
      <c r="F57" s="21">
        <v>0</v>
      </c>
      <c r="G57" s="21">
        <v>0</v>
      </c>
      <c r="H57" s="21">
        <v>0</v>
      </c>
      <c r="I57" s="21">
        <v>0</v>
      </c>
      <c r="J57" s="21">
        <v>0</v>
      </c>
      <c r="K57" s="21">
        <v>0</v>
      </c>
      <c r="L57" s="21">
        <v>0</v>
      </c>
      <c r="M57" s="21">
        <v>0</v>
      </c>
      <c r="N57" s="21">
        <v>0</v>
      </c>
      <c r="O57" s="21">
        <v>0</v>
      </c>
      <c r="P57" s="21">
        <v>0</v>
      </c>
      <c r="Q57" s="21">
        <v>0</v>
      </c>
      <c r="R57" s="21">
        <v>0</v>
      </c>
      <c r="S57" s="21">
        <v>0</v>
      </c>
      <c r="T57" s="21">
        <v>0</v>
      </c>
      <c r="U57" s="21">
        <v>0</v>
      </c>
      <c r="V57" s="21">
        <v>0</v>
      </c>
      <c r="W57" s="21">
        <v>0</v>
      </c>
      <c r="X57" s="21">
        <v>0</v>
      </c>
      <c r="Y57" s="21">
        <v>0</v>
      </c>
      <c r="Z57" s="21">
        <v>0</v>
      </c>
      <c r="AA57" s="21">
        <v>0</v>
      </c>
      <c r="AB57" s="21">
        <v>0</v>
      </c>
      <c r="AC57" s="21">
        <v>0</v>
      </c>
      <c r="AD57" s="21">
        <v>0</v>
      </c>
      <c r="AE57" s="21">
        <v>0</v>
      </c>
      <c r="AF57" s="21">
        <v>0</v>
      </c>
      <c r="AG57" s="21">
        <v>0</v>
      </c>
      <c r="AH57" s="21">
        <v>0</v>
      </c>
      <c r="AI57" s="21">
        <v>0</v>
      </c>
      <c r="AJ57" s="21">
        <v>0</v>
      </c>
      <c r="AK57" s="21">
        <v>0</v>
      </c>
      <c r="AL57" s="21">
        <v>0</v>
      </c>
      <c r="AM57" s="21">
        <v>0</v>
      </c>
      <c r="AN57" s="21">
        <v>0</v>
      </c>
      <c r="AO57" s="21">
        <v>0</v>
      </c>
      <c r="AP57" s="21">
        <v>0</v>
      </c>
      <c r="AQ57" s="21">
        <v>0</v>
      </c>
      <c r="AR57" s="21">
        <v>0</v>
      </c>
      <c r="AS57" s="21">
        <v>0</v>
      </c>
      <c r="AT57" s="21">
        <v>0</v>
      </c>
      <c r="AU57" s="21">
        <v>0</v>
      </c>
      <c r="AV57" s="21">
        <v>0</v>
      </c>
      <c r="AW57" s="21">
        <v>0</v>
      </c>
      <c r="AX57" s="21">
        <v>0</v>
      </c>
      <c r="AY57" s="21">
        <v>0</v>
      </c>
      <c r="AZ57" s="21">
        <v>0</v>
      </c>
      <c r="BA57" s="21">
        <v>0</v>
      </c>
      <c r="BB57" s="21">
        <v>0</v>
      </c>
      <c r="BC57" s="21">
        <v>0</v>
      </c>
      <c r="BD57" s="21">
        <v>0</v>
      </c>
      <c r="BE57" s="21">
        <v>0</v>
      </c>
      <c r="BF57" s="21">
        <v>0</v>
      </c>
      <c r="BG57" s="21">
        <v>0</v>
      </c>
      <c r="BH57" s="21">
        <v>0</v>
      </c>
      <c r="BI57" s="21">
        <v>0</v>
      </c>
      <c r="BJ57" s="21">
        <v>0</v>
      </c>
      <c r="BK57" s="21">
        <v>0</v>
      </c>
      <c r="BL57" s="21">
        <v>0</v>
      </c>
      <c r="BM57" s="21">
        <v>0</v>
      </c>
      <c r="BN57" s="21">
        <v>0</v>
      </c>
      <c r="BO57" s="21">
        <v>0</v>
      </c>
      <c r="BP57" s="21">
        <v>0</v>
      </c>
      <c r="BQ57" s="21">
        <v>0</v>
      </c>
      <c r="BR57" s="21">
        <v>0</v>
      </c>
      <c r="BS57" s="21">
        <v>0</v>
      </c>
      <c r="BT57" s="21">
        <v>0</v>
      </c>
      <c r="BU57" s="21">
        <v>0</v>
      </c>
      <c r="BV57" s="21">
        <v>0</v>
      </c>
      <c r="BW57" s="21">
        <v>0</v>
      </c>
      <c r="BX57" s="21">
        <v>0</v>
      </c>
      <c r="BY57" s="21">
        <v>0</v>
      </c>
      <c r="BZ57" s="21">
        <v>0</v>
      </c>
      <c r="CA57" s="21">
        <v>0</v>
      </c>
      <c r="CB57" s="21">
        <v>0</v>
      </c>
      <c r="CC57" s="21">
        <v>0</v>
      </c>
      <c r="CD57" s="21">
        <v>0</v>
      </c>
      <c r="CE57" s="21">
        <v>0</v>
      </c>
      <c r="CF57" s="21">
        <v>0</v>
      </c>
      <c r="CG57" s="21">
        <v>0</v>
      </c>
      <c r="CH57" s="21">
        <v>0</v>
      </c>
      <c r="CI57" s="21">
        <v>0</v>
      </c>
      <c r="CJ57" s="21">
        <v>0</v>
      </c>
      <c r="CK57" s="21">
        <v>0</v>
      </c>
      <c r="CL57" s="21">
        <v>0</v>
      </c>
      <c r="CM57" s="21">
        <v>0</v>
      </c>
      <c r="CN57" s="21">
        <v>0</v>
      </c>
      <c r="CO57" s="21">
        <v>0</v>
      </c>
      <c r="CP57" s="21">
        <v>0</v>
      </c>
      <c r="CQ57" s="21">
        <v>0</v>
      </c>
      <c r="CR57" s="21">
        <v>0</v>
      </c>
      <c r="CS57" s="21">
        <v>0</v>
      </c>
    </row>
    <row r="58" spans="1:267" s="21" customFormat="1" ht="13.5" customHeight="1" x14ac:dyDescent="0.2">
      <c r="A58" s="27"/>
      <c r="B58" s="39" t="s">
        <v>58</v>
      </c>
      <c r="C58" s="21">
        <v>0</v>
      </c>
      <c r="D58" s="21">
        <v>0</v>
      </c>
      <c r="E58" s="21">
        <v>0</v>
      </c>
      <c r="F58" s="21">
        <v>0</v>
      </c>
      <c r="G58" s="21">
        <v>0</v>
      </c>
      <c r="H58" s="21">
        <v>0</v>
      </c>
      <c r="I58" s="21">
        <v>0</v>
      </c>
      <c r="J58" s="21">
        <v>0</v>
      </c>
      <c r="K58" s="21">
        <v>0</v>
      </c>
      <c r="L58" s="21">
        <v>0</v>
      </c>
      <c r="M58" s="21">
        <v>0</v>
      </c>
      <c r="N58" s="21">
        <v>0</v>
      </c>
      <c r="O58" s="21">
        <v>0</v>
      </c>
      <c r="P58" s="21">
        <v>0</v>
      </c>
      <c r="Q58" s="21">
        <v>0</v>
      </c>
      <c r="R58" s="21">
        <v>0</v>
      </c>
      <c r="S58" s="21">
        <v>0</v>
      </c>
      <c r="T58" s="21">
        <v>0</v>
      </c>
      <c r="U58" s="21">
        <v>0</v>
      </c>
      <c r="V58" s="21">
        <v>0</v>
      </c>
      <c r="W58" s="21">
        <v>0</v>
      </c>
      <c r="X58" s="21">
        <v>0</v>
      </c>
      <c r="Y58" s="21">
        <v>0</v>
      </c>
      <c r="Z58" s="21">
        <v>0</v>
      </c>
      <c r="AA58" s="21">
        <v>0</v>
      </c>
      <c r="AB58" s="21">
        <v>0</v>
      </c>
      <c r="AC58" s="21">
        <v>0</v>
      </c>
      <c r="AD58" s="21">
        <v>0</v>
      </c>
      <c r="AE58" s="21">
        <v>0</v>
      </c>
      <c r="AF58" s="21">
        <v>0</v>
      </c>
      <c r="AG58" s="21">
        <v>0</v>
      </c>
      <c r="AH58" s="21">
        <v>0</v>
      </c>
      <c r="AI58" s="21">
        <v>0</v>
      </c>
      <c r="AJ58" s="21">
        <v>0</v>
      </c>
      <c r="AK58" s="21">
        <v>0</v>
      </c>
      <c r="AL58" s="21">
        <v>0</v>
      </c>
      <c r="AM58" s="21">
        <v>0</v>
      </c>
      <c r="AN58" s="21">
        <v>0</v>
      </c>
      <c r="AO58" s="21">
        <v>0</v>
      </c>
      <c r="AP58" s="21">
        <v>0</v>
      </c>
      <c r="AQ58" s="21">
        <v>0</v>
      </c>
      <c r="AR58" s="21">
        <v>0</v>
      </c>
      <c r="AS58" s="21">
        <v>0</v>
      </c>
      <c r="AT58" s="21">
        <v>0</v>
      </c>
      <c r="AU58" s="21">
        <v>0</v>
      </c>
      <c r="AV58" s="21">
        <v>0</v>
      </c>
      <c r="AW58" s="21">
        <v>0</v>
      </c>
      <c r="AX58" s="21">
        <v>0</v>
      </c>
      <c r="AY58" s="21">
        <v>0</v>
      </c>
      <c r="AZ58" s="21">
        <v>0</v>
      </c>
      <c r="BA58" s="21">
        <v>0</v>
      </c>
      <c r="BB58" s="21">
        <v>0</v>
      </c>
      <c r="BC58" s="21">
        <v>0</v>
      </c>
      <c r="BD58" s="21">
        <v>0</v>
      </c>
      <c r="BE58" s="21">
        <v>0</v>
      </c>
      <c r="BF58" s="21">
        <v>0</v>
      </c>
      <c r="BG58" s="21">
        <v>0</v>
      </c>
      <c r="BH58" s="21">
        <v>0</v>
      </c>
      <c r="BI58" s="21">
        <v>0</v>
      </c>
      <c r="BJ58" s="21">
        <v>0</v>
      </c>
      <c r="BK58" s="21">
        <v>0</v>
      </c>
      <c r="BL58" s="21">
        <v>0</v>
      </c>
      <c r="BM58" s="21">
        <v>0</v>
      </c>
      <c r="BN58" s="21">
        <v>0</v>
      </c>
      <c r="BO58" s="21">
        <v>0</v>
      </c>
      <c r="BP58" s="21">
        <v>0</v>
      </c>
      <c r="BQ58" s="21">
        <v>0</v>
      </c>
      <c r="BR58" s="21">
        <v>0</v>
      </c>
      <c r="BS58" s="21">
        <v>0</v>
      </c>
      <c r="BT58" s="21">
        <v>0</v>
      </c>
      <c r="BU58" s="21">
        <v>0</v>
      </c>
      <c r="BV58" s="21">
        <v>0</v>
      </c>
      <c r="BW58" s="21">
        <v>0</v>
      </c>
      <c r="BX58" s="21">
        <v>0</v>
      </c>
      <c r="BY58" s="21">
        <v>0</v>
      </c>
      <c r="BZ58" s="21">
        <v>0</v>
      </c>
      <c r="CA58" s="21">
        <v>0</v>
      </c>
      <c r="CB58" s="21">
        <v>0</v>
      </c>
      <c r="CC58" s="21">
        <v>0</v>
      </c>
      <c r="CD58" s="21">
        <v>0</v>
      </c>
      <c r="CE58" s="21">
        <v>0</v>
      </c>
      <c r="CF58" s="21">
        <v>0</v>
      </c>
      <c r="CG58" s="21">
        <v>0</v>
      </c>
      <c r="CH58" s="21">
        <v>0</v>
      </c>
      <c r="CI58" s="21">
        <v>0</v>
      </c>
      <c r="CJ58" s="21">
        <v>0</v>
      </c>
      <c r="CK58" s="21">
        <v>0</v>
      </c>
      <c r="CL58" s="21">
        <v>0</v>
      </c>
      <c r="CM58" s="21">
        <v>0</v>
      </c>
      <c r="CN58" s="21">
        <v>0</v>
      </c>
      <c r="CO58" s="21">
        <v>0</v>
      </c>
      <c r="CP58" s="21">
        <v>0</v>
      </c>
      <c r="CQ58" s="21">
        <v>0</v>
      </c>
      <c r="CR58" s="21">
        <v>0</v>
      </c>
      <c r="CS58" s="21">
        <v>0</v>
      </c>
    </row>
    <row r="59" spans="1:267" s="21" customFormat="1" ht="13.5" customHeight="1" x14ac:dyDescent="0.2">
      <c r="A59" s="27"/>
      <c r="B59" s="39" t="s">
        <v>59</v>
      </c>
      <c r="C59" s="21">
        <v>0</v>
      </c>
      <c r="D59" s="21">
        <v>0</v>
      </c>
      <c r="E59" s="21">
        <v>0</v>
      </c>
      <c r="F59" s="21">
        <v>0</v>
      </c>
      <c r="G59" s="21">
        <v>0</v>
      </c>
      <c r="H59" s="21">
        <v>0</v>
      </c>
      <c r="I59" s="21">
        <v>0</v>
      </c>
      <c r="J59" s="21">
        <v>0</v>
      </c>
      <c r="K59" s="21">
        <v>0</v>
      </c>
      <c r="L59" s="21">
        <v>0</v>
      </c>
      <c r="M59" s="21">
        <v>0</v>
      </c>
      <c r="N59" s="21">
        <v>0</v>
      </c>
      <c r="O59" s="21">
        <v>0</v>
      </c>
      <c r="P59" s="21">
        <v>0</v>
      </c>
      <c r="Q59" s="21">
        <v>0</v>
      </c>
      <c r="R59" s="21">
        <v>0</v>
      </c>
      <c r="S59" s="21">
        <v>0</v>
      </c>
      <c r="T59" s="21">
        <v>0</v>
      </c>
      <c r="U59" s="21">
        <v>0</v>
      </c>
      <c r="V59" s="21">
        <v>0</v>
      </c>
      <c r="W59" s="21">
        <v>0</v>
      </c>
      <c r="X59" s="21">
        <v>0</v>
      </c>
      <c r="Y59" s="21">
        <v>0</v>
      </c>
      <c r="Z59" s="21">
        <v>0</v>
      </c>
      <c r="AA59" s="21">
        <v>0</v>
      </c>
      <c r="AB59" s="21">
        <v>0</v>
      </c>
      <c r="AC59" s="21">
        <v>0</v>
      </c>
      <c r="AD59" s="21">
        <v>0</v>
      </c>
      <c r="AE59" s="21">
        <v>0</v>
      </c>
      <c r="AF59" s="21">
        <v>0</v>
      </c>
      <c r="AG59" s="21">
        <v>0</v>
      </c>
      <c r="AH59" s="21">
        <v>0</v>
      </c>
      <c r="AI59" s="21">
        <v>0</v>
      </c>
      <c r="AJ59" s="21">
        <v>0</v>
      </c>
      <c r="AK59" s="21">
        <v>0</v>
      </c>
      <c r="AL59" s="21">
        <v>0</v>
      </c>
      <c r="AM59" s="21">
        <v>0</v>
      </c>
      <c r="AN59" s="21">
        <v>0</v>
      </c>
      <c r="AO59" s="21">
        <v>0</v>
      </c>
      <c r="AP59" s="21">
        <v>0</v>
      </c>
      <c r="AQ59" s="21">
        <v>0</v>
      </c>
      <c r="AR59" s="21">
        <v>0</v>
      </c>
      <c r="AS59" s="21">
        <v>0</v>
      </c>
      <c r="AT59" s="21">
        <v>0</v>
      </c>
      <c r="AU59" s="21">
        <v>0</v>
      </c>
      <c r="AV59" s="21">
        <v>0</v>
      </c>
      <c r="AW59" s="21">
        <v>0</v>
      </c>
      <c r="AX59" s="21">
        <v>0</v>
      </c>
      <c r="AY59" s="21">
        <v>0</v>
      </c>
      <c r="AZ59" s="21">
        <v>0</v>
      </c>
      <c r="BA59" s="21">
        <v>0</v>
      </c>
      <c r="BB59" s="21">
        <v>0</v>
      </c>
      <c r="BC59" s="21">
        <v>0</v>
      </c>
      <c r="BD59" s="21">
        <v>0</v>
      </c>
      <c r="BE59" s="21">
        <v>0</v>
      </c>
      <c r="BF59" s="21">
        <v>0</v>
      </c>
      <c r="BG59" s="21">
        <v>0</v>
      </c>
      <c r="BH59" s="21">
        <v>0</v>
      </c>
      <c r="BI59" s="21">
        <v>0</v>
      </c>
      <c r="BJ59" s="21">
        <v>0</v>
      </c>
      <c r="BK59" s="21">
        <v>0</v>
      </c>
      <c r="BL59" s="21">
        <v>0</v>
      </c>
      <c r="BM59" s="21">
        <v>0</v>
      </c>
      <c r="BN59" s="21">
        <v>0</v>
      </c>
      <c r="BO59" s="21">
        <v>0</v>
      </c>
      <c r="BP59" s="21">
        <v>0</v>
      </c>
      <c r="BQ59" s="21">
        <v>0</v>
      </c>
      <c r="BR59" s="21">
        <v>0</v>
      </c>
      <c r="BS59" s="21">
        <v>0</v>
      </c>
      <c r="BT59" s="21">
        <v>0</v>
      </c>
      <c r="BU59" s="21">
        <v>0</v>
      </c>
      <c r="BV59" s="21">
        <v>0</v>
      </c>
      <c r="BW59" s="21">
        <v>0</v>
      </c>
      <c r="BX59" s="21">
        <v>0</v>
      </c>
      <c r="BY59" s="21">
        <v>0</v>
      </c>
      <c r="BZ59" s="21">
        <v>0</v>
      </c>
      <c r="CA59" s="21">
        <v>0</v>
      </c>
      <c r="CB59" s="21">
        <v>0</v>
      </c>
      <c r="CC59" s="21">
        <v>0</v>
      </c>
      <c r="CD59" s="21">
        <v>0</v>
      </c>
      <c r="CE59" s="21">
        <v>0</v>
      </c>
      <c r="CF59" s="21">
        <v>0</v>
      </c>
      <c r="CG59" s="21">
        <v>0</v>
      </c>
      <c r="CH59" s="21">
        <v>0</v>
      </c>
      <c r="CI59" s="21">
        <v>0</v>
      </c>
      <c r="CJ59" s="21">
        <v>0</v>
      </c>
      <c r="CK59" s="21">
        <v>0</v>
      </c>
      <c r="CL59" s="21">
        <v>0</v>
      </c>
      <c r="CM59" s="21">
        <v>0</v>
      </c>
      <c r="CN59" s="21">
        <v>0</v>
      </c>
      <c r="CO59" s="21">
        <v>0</v>
      </c>
      <c r="CP59" s="21">
        <v>0</v>
      </c>
      <c r="CQ59" s="21">
        <v>0</v>
      </c>
      <c r="CR59" s="21">
        <v>0</v>
      </c>
      <c r="CS59" s="21">
        <v>0</v>
      </c>
    </row>
    <row r="60" spans="1:267" s="21" customFormat="1" ht="13.5" customHeight="1" x14ac:dyDescent="0.2">
      <c r="A60" s="27"/>
      <c r="B60" s="39" t="s">
        <v>60</v>
      </c>
      <c r="C60" s="21">
        <v>0</v>
      </c>
      <c r="D60" s="21">
        <v>0</v>
      </c>
      <c r="E60" s="21">
        <v>0</v>
      </c>
      <c r="F60" s="21">
        <v>0</v>
      </c>
      <c r="G60" s="21">
        <v>0</v>
      </c>
      <c r="H60" s="21">
        <v>0</v>
      </c>
      <c r="I60" s="21">
        <v>0</v>
      </c>
      <c r="J60" s="21">
        <v>0</v>
      </c>
      <c r="K60" s="21">
        <v>0</v>
      </c>
      <c r="L60" s="21">
        <v>0</v>
      </c>
      <c r="M60" s="21">
        <v>0</v>
      </c>
      <c r="N60" s="21">
        <v>0</v>
      </c>
      <c r="O60" s="21">
        <v>0</v>
      </c>
      <c r="P60" s="21">
        <v>0</v>
      </c>
      <c r="Q60" s="21">
        <v>0</v>
      </c>
      <c r="R60" s="21">
        <v>0</v>
      </c>
      <c r="S60" s="21">
        <v>0</v>
      </c>
      <c r="T60" s="21">
        <v>0</v>
      </c>
      <c r="U60" s="21">
        <v>0</v>
      </c>
      <c r="V60" s="21">
        <v>0</v>
      </c>
      <c r="W60" s="21">
        <v>0</v>
      </c>
      <c r="X60" s="21">
        <v>0</v>
      </c>
      <c r="Y60" s="21">
        <v>0</v>
      </c>
      <c r="Z60" s="21">
        <v>0</v>
      </c>
      <c r="AA60" s="21">
        <v>0</v>
      </c>
      <c r="AB60" s="21">
        <v>0</v>
      </c>
      <c r="AC60" s="21">
        <v>0</v>
      </c>
      <c r="AD60" s="21">
        <v>0</v>
      </c>
      <c r="AE60" s="21">
        <v>0</v>
      </c>
      <c r="AF60" s="21">
        <v>0</v>
      </c>
      <c r="AG60" s="21">
        <v>0</v>
      </c>
      <c r="AH60" s="21">
        <v>0</v>
      </c>
      <c r="AI60" s="21">
        <v>0</v>
      </c>
      <c r="AJ60" s="21">
        <v>0</v>
      </c>
      <c r="AK60" s="21">
        <v>0</v>
      </c>
      <c r="AL60" s="21">
        <v>0</v>
      </c>
      <c r="AM60" s="21">
        <v>0</v>
      </c>
      <c r="AN60" s="21">
        <v>0</v>
      </c>
      <c r="AO60" s="21">
        <v>0</v>
      </c>
      <c r="AP60" s="21">
        <v>0</v>
      </c>
      <c r="AQ60" s="21">
        <v>0</v>
      </c>
      <c r="AR60" s="21">
        <v>0</v>
      </c>
      <c r="AS60" s="21">
        <v>0</v>
      </c>
      <c r="AT60" s="21">
        <v>0</v>
      </c>
      <c r="AU60" s="21">
        <v>0</v>
      </c>
      <c r="AV60" s="21">
        <v>0</v>
      </c>
      <c r="AW60" s="21">
        <v>0</v>
      </c>
      <c r="AX60" s="21">
        <v>0</v>
      </c>
      <c r="AY60" s="21">
        <v>0</v>
      </c>
      <c r="AZ60" s="21">
        <v>0</v>
      </c>
      <c r="BA60" s="21">
        <v>0</v>
      </c>
      <c r="BB60" s="21">
        <v>0</v>
      </c>
      <c r="BC60" s="21">
        <v>0</v>
      </c>
      <c r="BD60" s="21">
        <v>0</v>
      </c>
      <c r="BE60" s="21">
        <v>0</v>
      </c>
      <c r="BF60" s="21">
        <v>0</v>
      </c>
      <c r="BG60" s="21">
        <v>0</v>
      </c>
      <c r="BH60" s="21">
        <v>0</v>
      </c>
      <c r="BI60" s="21">
        <v>0</v>
      </c>
      <c r="BJ60" s="21">
        <v>0</v>
      </c>
      <c r="BK60" s="21">
        <v>0</v>
      </c>
      <c r="BL60" s="21">
        <v>0</v>
      </c>
      <c r="BM60" s="21">
        <v>0</v>
      </c>
      <c r="BN60" s="21">
        <v>0</v>
      </c>
      <c r="BO60" s="21">
        <v>0</v>
      </c>
      <c r="BP60" s="21">
        <v>0</v>
      </c>
      <c r="BQ60" s="21">
        <v>0</v>
      </c>
      <c r="BR60" s="21">
        <v>0</v>
      </c>
      <c r="BS60" s="21">
        <v>0</v>
      </c>
      <c r="BT60" s="21">
        <v>0</v>
      </c>
      <c r="BU60" s="21">
        <v>0</v>
      </c>
      <c r="BV60" s="21">
        <v>0</v>
      </c>
      <c r="BW60" s="21">
        <v>0</v>
      </c>
      <c r="BX60" s="21">
        <v>0</v>
      </c>
      <c r="BY60" s="21">
        <v>0</v>
      </c>
      <c r="BZ60" s="21">
        <v>0</v>
      </c>
      <c r="CA60" s="21">
        <v>0</v>
      </c>
      <c r="CB60" s="21">
        <v>0</v>
      </c>
      <c r="CC60" s="21">
        <v>0</v>
      </c>
      <c r="CD60" s="21">
        <v>0</v>
      </c>
      <c r="CE60" s="21">
        <v>0</v>
      </c>
      <c r="CF60" s="21">
        <v>0</v>
      </c>
      <c r="CG60" s="21">
        <v>0</v>
      </c>
      <c r="CH60" s="21">
        <v>0</v>
      </c>
      <c r="CI60" s="21">
        <v>0</v>
      </c>
      <c r="CJ60" s="21">
        <v>0</v>
      </c>
      <c r="CK60" s="21">
        <v>0</v>
      </c>
      <c r="CL60" s="21">
        <v>0</v>
      </c>
      <c r="CM60" s="21">
        <v>0</v>
      </c>
      <c r="CN60" s="21">
        <v>0</v>
      </c>
      <c r="CO60" s="21">
        <v>0</v>
      </c>
      <c r="CP60" s="21">
        <v>0</v>
      </c>
      <c r="CQ60" s="21">
        <v>0</v>
      </c>
      <c r="CR60" s="21">
        <v>0</v>
      </c>
      <c r="CS60" s="21">
        <v>0</v>
      </c>
    </row>
    <row r="61" spans="1:267" s="21" customFormat="1" ht="13.5" customHeight="1" x14ac:dyDescent="0.2">
      <c r="A61" s="27"/>
      <c r="B61" s="39" t="s">
        <v>61</v>
      </c>
      <c r="C61" s="21">
        <v>0</v>
      </c>
      <c r="D61" s="21">
        <v>0</v>
      </c>
      <c r="E61" s="21">
        <v>0</v>
      </c>
      <c r="F61" s="21">
        <v>0</v>
      </c>
      <c r="G61" s="21">
        <v>0</v>
      </c>
      <c r="H61" s="21">
        <v>0</v>
      </c>
      <c r="I61" s="21">
        <v>0</v>
      </c>
      <c r="J61" s="21">
        <v>0</v>
      </c>
      <c r="K61" s="21">
        <v>0</v>
      </c>
      <c r="L61" s="21">
        <v>0</v>
      </c>
      <c r="M61" s="21">
        <v>0</v>
      </c>
      <c r="N61" s="21">
        <v>0</v>
      </c>
      <c r="O61" s="21">
        <v>0</v>
      </c>
      <c r="P61" s="21">
        <v>0</v>
      </c>
      <c r="Q61" s="21">
        <v>0</v>
      </c>
      <c r="R61" s="21">
        <v>0</v>
      </c>
      <c r="S61" s="21">
        <v>0</v>
      </c>
      <c r="T61" s="21">
        <v>0</v>
      </c>
      <c r="U61" s="21">
        <v>0</v>
      </c>
      <c r="V61" s="21">
        <v>0</v>
      </c>
      <c r="W61" s="21">
        <v>0</v>
      </c>
      <c r="X61" s="21">
        <v>0</v>
      </c>
      <c r="Y61" s="21">
        <v>0</v>
      </c>
      <c r="Z61" s="21">
        <v>0</v>
      </c>
      <c r="AA61" s="21">
        <v>0</v>
      </c>
      <c r="AB61" s="21">
        <v>0</v>
      </c>
      <c r="AC61" s="21">
        <v>0</v>
      </c>
      <c r="AD61" s="21">
        <v>0</v>
      </c>
      <c r="AE61" s="21">
        <v>0</v>
      </c>
      <c r="AF61" s="21">
        <v>0</v>
      </c>
      <c r="AG61" s="21">
        <v>0</v>
      </c>
      <c r="AH61" s="21">
        <v>0</v>
      </c>
      <c r="AI61" s="21">
        <v>0</v>
      </c>
      <c r="AJ61" s="21">
        <v>0</v>
      </c>
      <c r="AK61" s="21">
        <v>0</v>
      </c>
      <c r="AL61" s="21">
        <v>0</v>
      </c>
      <c r="AM61" s="21">
        <v>0</v>
      </c>
      <c r="AN61" s="21">
        <v>0</v>
      </c>
      <c r="AO61" s="21">
        <v>0</v>
      </c>
      <c r="AP61" s="21">
        <v>0</v>
      </c>
      <c r="AQ61" s="21">
        <v>0</v>
      </c>
      <c r="AR61" s="21">
        <v>0</v>
      </c>
      <c r="AS61" s="21">
        <v>0</v>
      </c>
      <c r="AT61" s="21">
        <v>0</v>
      </c>
      <c r="AU61" s="21">
        <v>0</v>
      </c>
      <c r="AV61" s="21">
        <v>0</v>
      </c>
      <c r="AW61" s="21">
        <v>0</v>
      </c>
      <c r="AX61" s="21">
        <v>0</v>
      </c>
      <c r="AY61" s="21">
        <v>0</v>
      </c>
      <c r="AZ61" s="21">
        <v>0</v>
      </c>
      <c r="BA61" s="21">
        <v>0</v>
      </c>
      <c r="BB61" s="21">
        <v>0</v>
      </c>
      <c r="BC61" s="21">
        <v>0</v>
      </c>
      <c r="BD61" s="21">
        <v>0</v>
      </c>
      <c r="BE61" s="21">
        <v>0</v>
      </c>
      <c r="BF61" s="21">
        <v>0</v>
      </c>
      <c r="BG61" s="21">
        <v>0</v>
      </c>
      <c r="BH61" s="21">
        <v>0</v>
      </c>
      <c r="BI61" s="21">
        <v>0</v>
      </c>
      <c r="BJ61" s="21">
        <v>0</v>
      </c>
      <c r="BK61" s="21">
        <v>0</v>
      </c>
      <c r="BL61" s="21">
        <v>0</v>
      </c>
      <c r="BM61" s="21">
        <v>0</v>
      </c>
      <c r="BN61" s="21">
        <v>0</v>
      </c>
      <c r="BO61" s="21">
        <v>0</v>
      </c>
      <c r="BP61" s="21">
        <v>0</v>
      </c>
      <c r="BQ61" s="21">
        <v>0</v>
      </c>
      <c r="BR61" s="21">
        <v>0</v>
      </c>
      <c r="BS61" s="21">
        <v>0</v>
      </c>
      <c r="BT61" s="21">
        <v>0</v>
      </c>
      <c r="BU61" s="21">
        <v>0</v>
      </c>
      <c r="BV61" s="21">
        <v>0</v>
      </c>
      <c r="BW61" s="21">
        <v>0</v>
      </c>
      <c r="BX61" s="21">
        <v>0</v>
      </c>
      <c r="BY61" s="21">
        <v>0</v>
      </c>
      <c r="BZ61" s="21">
        <v>0</v>
      </c>
      <c r="CA61" s="21">
        <v>0</v>
      </c>
      <c r="CB61" s="21">
        <v>0</v>
      </c>
      <c r="CC61" s="21">
        <v>0</v>
      </c>
      <c r="CD61" s="21">
        <v>0</v>
      </c>
      <c r="CE61" s="21">
        <v>0</v>
      </c>
      <c r="CF61" s="21">
        <v>0</v>
      </c>
      <c r="CG61" s="21">
        <v>0</v>
      </c>
      <c r="CH61" s="21">
        <v>0</v>
      </c>
      <c r="CI61" s="21">
        <v>0</v>
      </c>
      <c r="CJ61" s="21">
        <v>0</v>
      </c>
      <c r="CK61" s="21">
        <v>0</v>
      </c>
      <c r="CL61" s="21">
        <v>0</v>
      </c>
      <c r="CM61" s="21">
        <v>0</v>
      </c>
      <c r="CN61" s="21">
        <v>0</v>
      </c>
      <c r="CO61" s="21">
        <v>0</v>
      </c>
      <c r="CP61" s="21">
        <v>0</v>
      </c>
      <c r="CQ61" s="21">
        <v>0</v>
      </c>
      <c r="CR61" s="21">
        <v>0</v>
      </c>
      <c r="CS61" s="21">
        <v>0</v>
      </c>
    </row>
    <row r="62" spans="1:267" s="21" customFormat="1" ht="13.5" customHeight="1" x14ac:dyDescent="0.2">
      <c r="A62" s="27"/>
      <c r="B62" s="39" t="s">
        <v>62</v>
      </c>
      <c r="C62" s="21">
        <v>0</v>
      </c>
      <c r="D62" s="21">
        <v>0</v>
      </c>
      <c r="E62" s="21">
        <v>0</v>
      </c>
      <c r="F62" s="21">
        <v>0</v>
      </c>
      <c r="G62" s="21">
        <v>0</v>
      </c>
      <c r="H62" s="21">
        <v>0</v>
      </c>
      <c r="I62" s="21">
        <v>0</v>
      </c>
      <c r="J62" s="21">
        <v>0</v>
      </c>
      <c r="K62" s="21">
        <v>0</v>
      </c>
      <c r="L62" s="21">
        <v>0</v>
      </c>
      <c r="M62" s="21">
        <v>0</v>
      </c>
      <c r="N62" s="21">
        <v>0</v>
      </c>
      <c r="O62" s="21">
        <v>0</v>
      </c>
      <c r="P62" s="21">
        <v>0</v>
      </c>
      <c r="Q62" s="21">
        <v>0</v>
      </c>
      <c r="R62" s="21">
        <v>0</v>
      </c>
      <c r="S62" s="21">
        <v>0</v>
      </c>
      <c r="T62" s="21">
        <v>0</v>
      </c>
      <c r="U62" s="21">
        <v>9.8403949419663805E-3</v>
      </c>
      <c r="V62" s="21">
        <v>9.9631657073629698E-3</v>
      </c>
      <c r="W62" s="21">
        <v>9.23975785261579E-3</v>
      </c>
      <c r="X62" s="21">
        <v>9.2178583325364105E-3</v>
      </c>
      <c r="Y62" s="21">
        <v>8.4315752103471305E-3</v>
      </c>
      <c r="Z62" s="21">
        <v>8.2453414977073994E-3</v>
      </c>
      <c r="AA62" s="21">
        <v>9.1563489237560143E-3</v>
      </c>
      <c r="AB62" s="21">
        <v>6.4353764459763136E-4</v>
      </c>
      <c r="AC62" s="21">
        <v>1.36174897308208E-2</v>
      </c>
      <c r="AD62" s="21">
        <v>1.54305138111585E-2</v>
      </c>
      <c r="AE62" s="21">
        <v>1.56948108664349E-2</v>
      </c>
      <c r="AF62" s="21">
        <v>0</v>
      </c>
      <c r="AG62" s="21">
        <v>0</v>
      </c>
      <c r="AH62" s="21">
        <v>0</v>
      </c>
      <c r="AI62" s="21">
        <v>7.4571357347356995E-3</v>
      </c>
      <c r="AJ62" s="21">
        <v>7.4856599684651878E-3</v>
      </c>
      <c r="AK62" s="21">
        <v>1.5944785129279701E-2</v>
      </c>
      <c r="AL62" s="21">
        <v>2.15157053303589E-2</v>
      </c>
      <c r="AM62" s="21">
        <v>1.6494605605257201E-2</v>
      </c>
      <c r="AN62" s="21">
        <v>1.7985032021631934E-2</v>
      </c>
      <c r="AO62" s="21">
        <v>2.5066333528817489E-3</v>
      </c>
      <c r="AP62" s="21">
        <v>1.3215416438288699E-2</v>
      </c>
      <c r="AQ62" s="21">
        <v>1.1822547078286101E-2</v>
      </c>
      <c r="AR62" s="21">
        <v>2.06328150040124E-2</v>
      </c>
      <c r="AS62" s="21">
        <v>2.3548259155708001E-2</v>
      </c>
      <c r="AT62" s="21">
        <v>1.7304759419073799E-2</v>
      </c>
      <c r="AU62" s="21">
        <v>4.9202291893206962E-3</v>
      </c>
      <c r="AV62" s="21">
        <v>0</v>
      </c>
      <c r="AW62" s="21">
        <v>0</v>
      </c>
      <c r="AX62" s="21">
        <v>0</v>
      </c>
      <c r="AY62" s="21">
        <v>0</v>
      </c>
      <c r="AZ62" s="21">
        <v>0</v>
      </c>
      <c r="BA62" s="21">
        <v>0</v>
      </c>
      <c r="BB62" s="21">
        <v>0</v>
      </c>
      <c r="BC62" s="21">
        <v>0</v>
      </c>
      <c r="BD62" s="21">
        <v>0</v>
      </c>
      <c r="BE62" s="21">
        <v>0</v>
      </c>
      <c r="BF62" s="21">
        <v>0</v>
      </c>
      <c r="BG62" s="21">
        <v>0</v>
      </c>
      <c r="BH62" s="21">
        <v>0</v>
      </c>
      <c r="BI62" s="21">
        <v>0</v>
      </c>
      <c r="BJ62" s="21">
        <v>0</v>
      </c>
      <c r="BK62" s="21">
        <v>1.5547686973364699E-2</v>
      </c>
      <c r="BL62" s="21">
        <v>1.48355712333207E-2</v>
      </c>
      <c r="BM62" s="21">
        <v>1.5424180849959701E-2</v>
      </c>
      <c r="BN62" s="21">
        <v>9.7341440653557505E-3</v>
      </c>
      <c r="BO62" s="21">
        <v>1.06079106334541E-2</v>
      </c>
      <c r="BP62" s="21">
        <v>1.322989875109099E-2</v>
      </c>
      <c r="BQ62" s="21">
        <v>2.5242948641070058E-3</v>
      </c>
      <c r="BR62" s="21">
        <v>2.6756721967840101E-3</v>
      </c>
      <c r="BS62" s="21">
        <v>2.5250854421757399E-3</v>
      </c>
      <c r="BT62" s="21">
        <v>0</v>
      </c>
      <c r="BU62" s="21">
        <v>2.4172326065941799E-3</v>
      </c>
      <c r="BV62" s="21">
        <v>0</v>
      </c>
      <c r="BW62" s="21">
        <v>0</v>
      </c>
      <c r="BX62" s="21">
        <v>1.2696650409256549E-3</v>
      </c>
      <c r="BY62" s="21">
        <v>1.2718749789464663E-3</v>
      </c>
      <c r="BZ62" s="21">
        <v>4.7846181205584296E-3</v>
      </c>
      <c r="CA62" s="21">
        <v>6.5360579721895204E-3</v>
      </c>
      <c r="CB62" s="21">
        <v>7.6057942060056101E-3</v>
      </c>
      <c r="CC62" s="21">
        <v>9.3818178629173094E-3</v>
      </c>
      <c r="CD62" s="21">
        <v>7.077072040417718E-3</v>
      </c>
      <c r="CE62" s="21">
        <v>1.6687901029947049E-3</v>
      </c>
      <c r="CF62" s="21">
        <v>1.63464001078985E-2</v>
      </c>
      <c r="CG62" s="21">
        <v>1.7696565811561999E-2</v>
      </c>
      <c r="CH62" s="21">
        <v>2.0285919681480601E-2</v>
      </c>
      <c r="CI62" s="21">
        <v>1.1306460817116899E-2</v>
      </c>
      <c r="CJ62" s="21">
        <v>1.6408836604514501E-2</v>
      </c>
      <c r="CK62" s="21">
        <v>3.268338901044041E-3</v>
      </c>
      <c r="CL62" s="21">
        <v>1.8662047757360498E-2</v>
      </c>
      <c r="CM62" s="21">
        <v>1.438665028005E-2</v>
      </c>
      <c r="CN62" s="21">
        <v>1.4061183515969401E-2</v>
      </c>
      <c r="CO62" s="21">
        <v>2.4457639600124099E-2</v>
      </c>
      <c r="CP62" s="21">
        <v>1.7862296594179601E-2</v>
      </c>
      <c r="CQ62" s="21">
        <v>2.06201726060329E-2</v>
      </c>
      <c r="CR62" s="21">
        <v>1.8341665058952749E-2</v>
      </c>
      <c r="CS62" s="21">
        <v>3.5798939595555897E-3</v>
      </c>
    </row>
    <row r="63" spans="1:267" s="21" customFormat="1" ht="13.5" customHeight="1" x14ac:dyDescent="0.2">
      <c r="A63" s="27"/>
      <c r="B63" s="39" t="s">
        <v>63</v>
      </c>
      <c r="C63" s="21">
        <v>0</v>
      </c>
      <c r="D63" s="21">
        <v>0</v>
      </c>
      <c r="E63" s="21">
        <v>0</v>
      </c>
      <c r="F63" s="21">
        <v>0</v>
      </c>
      <c r="G63" s="21">
        <v>0</v>
      </c>
      <c r="H63" s="21">
        <v>0</v>
      </c>
      <c r="I63" s="21">
        <v>0</v>
      </c>
      <c r="J63" s="21">
        <v>0</v>
      </c>
      <c r="K63" s="21">
        <v>0</v>
      </c>
      <c r="L63" s="21">
        <v>0</v>
      </c>
      <c r="M63" s="21">
        <v>0</v>
      </c>
      <c r="N63" s="21">
        <v>0</v>
      </c>
      <c r="O63" s="21">
        <v>0</v>
      </c>
      <c r="P63" s="21">
        <v>0</v>
      </c>
      <c r="Q63" s="21">
        <v>0</v>
      </c>
      <c r="R63" s="21">
        <v>0</v>
      </c>
      <c r="S63" s="21">
        <v>0</v>
      </c>
      <c r="T63" s="21">
        <v>0</v>
      </c>
      <c r="U63" s="21">
        <v>2.74331666966755E-2</v>
      </c>
      <c r="V63" s="21">
        <v>2.7457887801182398E-2</v>
      </c>
      <c r="W63" s="21">
        <v>2.7789288547364701E-2</v>
      </c>
      <c r="X63" s="21">
        <v>2.69810729722431E-2</v>
      </c>
      <c r="Y63" s="21">
        <v>2.69650371778332E-2</v>
      </c>
      <c r="Z63" s="21">
        <v>2.63061115806195E-2</v>
      </c>
      <c r="AA63" s="21">
        <v>2.7155427462653065E-2</v>
      </c>
      <c r="AB63" s="21">
        <v>4.7581274845692875E-4</v>
      </c>
      <c r="AC63" s="21">
        <v>3.1260424297845903E-2</v>
      </c>
      <c r="AD63" s="21">
        <v>2.8769564248222398E-2</v>
      </c>
      <c r="AE63" s="21">
        <v>2.9431991663191999E-2</v>
      </c>
      <c r="AF63" s="21">
        <v>0</v>
      </c>
      <c r="AG63" s="21">
        <v>0</v>
      </c>
      <c r="AH63" s="21">
        <v>0</v>
      </c>
      <c r="AI63" s="21">
        <v>1.4910330034876717E-2</v>
      </c>
      <c r="AJ63" s="21">
        <v>1.4928922918742184E-2</v>
      </c>
      <c r="AK63" s="21">
        <v>3.5106611212060303E-2</v>
      </c>
      <c r="AL63" s="21">
        <v>3.3110421391092701E-2</v>
      </c>
      <c r="AM63" s="21">
        <v>3.2763716320089897E-2</v>
      </c>
      <c r="AN63" s="21">
        <v>3.3660249641080969E-2</v>
      </c>
      <c r="AO63" s="21">
        <v>1.0324800069312478E-3</v>
      </c>
      <c r="AP63" s="21">
        <v>3.4965611779229903E-2</v>
      </c>
      <c r="AQ63" s="21">
        <v>3.4537171400226302E-2</v>
      </c>
      <c r="AR63" s="21">
        <v>3.3120267234538099E-2</v>
      </c>
      <c r="AS63" s="21">
        <v>3.2017926489749202E-2</v>
      </c>
      <c r="AT63" s="21">
        <v>3.3660244225935873E-2</v>
      </c>
      <c r="AU63" s="21">
        <v>1.1685213322864653E-3</v>
      </c>
      <c r="AV63" s="21">
        <v>0</v>
      </c>
      <c r="AW63" s="21">
        <v>0</v>
      </c>
      <c r="AX63" s="21">
        <v>0</v>
      </c>
      <c r="AY63" s="21">
        <v>0</v>
      </c>
      <c r="AZ63" s="21">
        <v>0</v>
      </c>
      <c r="BA63" s="21">
        <v>0</v>
      </c>
      <c r="BB63" s="21">
        <v>0</v>
      </c>
      <c r="BC63" s="21">
        <v>0</v>
      </c>
      <c r="BD63" s="21">
        <v>0</v>
      </c>
      <c r="BE63" s="21">
        <v>0</v>
      </c>
      <c r="BF63" s="21">
        <v>0</v>
      </c>
      <c r="BG63" s="21">
        <v>0</v>
      </c>
      <c r="BH63" s="21">
        <v>0</v>
      </c>
      <c r="BI63" s="21">
        <v>0</v>
      </c>
      <c r="BJ63" s="21">
        <v>0</v>
      </c>
      <c r="BK63" s="21">
        <v>3.0072928713506399E-2</v>
      </c>
      <c r="BL63" s="21">
        <v>2.9921276631973599E-2</v>
      </c>
      <c r="BM63" s="21">
        <v>2.7598707211824499E-2</v>
      </c>
      <c r="BN63" s="21">
        <v>2.9564704856830298E-2</v>
      </c>
      <c r="BO63" s="21">
        <v>2.6783387740669701E-2</v>
      </c>
      <c r="BP63" s="21">
        <v>2.8788201030960903E-2</v>
      </c>
      <c r="BQ63" s="21">
        <v>1.3395160023076059E-3</v>
      </c>
      <c r="BR63" s="21">
        <v>6.2919257045457502E-3</v>
      </c>
      <c r="BS63" s="21">
        <v>5.2175474528143098E-3</v>
      </c>
      <c r="BT63" s="21">
        <v>0</v>
      </c>
      <c r="BU63" s="21">
        <v>6.2293486742981798E-3</v>
      </c>
      <c r="BV63" s="21">
        <v>0</v>
      </c>
      <c r="BW63" s="21">
        <v>0</v>
      </c>
      <c r="BX63" s="21">
        <v>2.9564703052763733E-3</v>
      </c>
      <c r="BY63" s="21">
        <v>2.9769003847398973E-3</v>
      </c>
      <c r="BZ63" s="21">
        <v>2.47335345262336E-2</v>
      </c>
      <c r="CA63" s="21">
        <v>2.4756653028148501E-2</v>
      </c>
      <c r="CB63" s="21">
        <v>2.35531080088364E-2</v>
      </c>
      <c r="CC63" s="21">
        <v>2.2415777690731501E-2</v>
      </c>
      <c r="CD63" s="21">
        <v>2.3864768313487501E-2</v>
      </c>
      <c r="CE63" s="21">
        <v>9.6784800549791527E-4</v>
      </c>
      <c r="CF63" s="21">
        <v>2.45346150532312E-2</v>
      </c>
      <c r="CG63" s="21">
        <v>2.4066174317508699E-2</v>
      </c>
      <c r="CH63" s="21">
        <v>2.49333859458278E-2</v>
      </c>
      <c r="CI63" s="21">
        <v>2.8240587542279001E-2</v>
      </c>
      <c r="CJ63" s="21">
        <v>2.5443690714711673E-2</v>
      </c>
      <c r="CK63" s="21">
        <v>1.6437010680215719E-3</v>
      </c>
      <c r="CL63" s="21">
        <v>4.6793536217946102E-2</v>
      </c>
      <c r="CM63" s="21">
        <v>4.2228290941464498E-2</v>
      </c>
      <c r="CN63" s="21">
        <v>4.1510631286871102E-2</v>
      </c>
      <c r="CO63" s="21">
        <v>4.5267740911837197E-2</v>
      </c>
      <c r="CP63" s="21">
        <v>4.3804768790456902E-2</v>
      </c>
      <c r="CQ63" s="21">
        <v>4.2835243611232497E-2</v>
      </c>
      <c r="CR63" s="21">
        <v>4.3740035293301373E-2</v>
      </c>
      <c r="CS63" s="21">
        <v>1.8136613050449995E-3</v>
      </c>
    </row>
    <row r="64" spans="1:267" s="21" customFormat="1" ht="13.5" customHeight="1" x14ac:dyDescent="0.2">
      <c r="A64" s="27"/>
      <c r="B64" s="39" t="s">
        <v>64</v>
      </c>
      <c r="C64" s="21">
        <v>6.3437269320486295E-2</v>
      </c>
      <c r="D64" s="21">
        <v>6.3861380498403897E-2</v>
      </c>
      <c r="E64" s="21">
        <v>6.2998477715879395E-2</v>
      </c>
      <c r="F64" s="21">
        <v>6.3432375844923186E-2</v>
      </c>
      <c r="G64" s="21">
        <v>3.5229557911829957E-4</v>
      </c>
      <c r="H64" s="21">
        <v>0.173364486244203</v>
      </c>
      <c r="I64" s="21">
        <v>0.17388164817634</v>
      </c>
      <c r="J64" s="21">
        <v>0.17314272769492101</v>
      </c>
      <c r="K64" s="21">
        <v>0.17041424602303001</v>
      </c>
      <c r="L64" s="21">
        <v>0.17116376561732999</v>
      </c>
      <c r="M64" s="21">
        <v>0.17031034168359699</v>
      </c>
      <c r="N64" s="21">
        <v>0.1720462025732368</v>
      </c>
      <c r="O64" s="21">
        <v>1.4585546460260802E-3</v>
      </c>
      <c r="P64" s="21">
        <v>0.23609985434191</v>
      </c>
      <c r="Q64" s="21">
        <v>0.23661496440215499</v>
      </c>
      <c r="R64" s="21">
        <v>0.23627569469295301</v>
      </c>
      <c r="S64" s="21">
        <v>0.23633017114567267</v>
      </c>
      <c r="T64" s="21">
        <v>2.1379173115766451E-4</v>
      </c>
      <c r="U64" s="21">
        <v>0.20101956845914301</v>
      </c>
      <c r="V64" s="21">
        <v>0.20053817870632701</v>
      </c>
      <c r="W64" s="21">
        <v>0.20077986175981799</v>
      </c>
      <c r="X64" s="21">
        <v>0.19796510577493101</v>
      </c>
      <c r="Y64" s="21">
        <v>0.197448285108445</v>
      </c>
      <c r="Z64" s="21">
        <v>0.198062525034821</v>
      </c>
      <c r="AA64" s="21">
        <v>0.19930225414058081</v>
      </c>
      <c r="AB64" s="21">
        <v>1.4956658192328029E-3</v>
      </c>
      <c r="AC64" s="21">
        <v>0.245625331621389</v>
      </c>
      <c r="AD64" s="21">
        <v>0.24659451320513801</v>
      </c>
      <c r="AE64" s="21">
        <v>0.24633817489424201</v>
      </c>
      <c r="AF64" s="21">
        <v>0.254767452395394</v>
      </c>
      <c r="AG64" s="21">
        <v>0.25394237401967201</v>
      </c>
      <c r="AH64" s="21">
        <v>0.25286048078373202</v>
      </c>
      <c r="AI64" s="21">
        <v>0.25002138781992783</v>
      </c>
      <c r="AJ64" s="21">
        <v>3.8857549196250874E-3</v>
      </c>
      <c r="AK64" s="21">
        <v>0.261747640514707</v>
      </c>
      <c r="AL64" s="21">
        <v>0.25953430446561399</v>
      </c>
      <c r="AM64" s="21">
        <v>0.26271682261081902</v>
      </c>
      <c r="AN64" s="21">
        <v>0.26133292253037999</v>
      </c>
      <c r="AO64" s="21">
        <v>1.3319406120477031E-3</v>
      </c>
      <c r="AP64" s="21">
        <v>0.22507849500143601</v>
      </c>
      <c r="AQ64" s="21">
        <v>0.225299919496386</v>
      </c>
      <c r="AR64" s="21">
        <v>0.224720442593144</v>
      </c>
      <c r="AS64" s="21">
        <v>0.22278155632493901</v>
      </c>
      <c r="AT64" s="21">
        <v>0.22447010335397624</v>
      </c>
      <c r="AU64" s="21">
        <v>9.9656861665920566E-4</v>
      </c>
      <c r="AV64" s="21">
        <v>0.187509082176678</v>
      </c>
      <c r="AW64" s="21">
        <v>0.18672869647088999</v>
      </c>
      <c r="AX64" s="21">
        <v>0.188026512251628</v>
      </c>
      <c r="AY64" s="21">
        <v>0.189426895144123</v>
      </c>
      <c r="AZ64" s="21">
        <v>0.18885342501501101</v>
      </c>
      <c r="BA64" s="21">
        <v>0.18810892221166603</v>
      </c>
      <c r="BB64" s="21">
        <v>9.5529677477383342E-4</v>
      </c>
      <c r="BC64" s="21">
        <v>0.163043860117566</v>
      </c>
      <c r="BD64" s="21">
        <v>0.16439090036627799</v>
      </c>
      <c r="BE64" s="21">
        <v>0.16380244406583899</v>
      </c>
      <c r="BF64" s="21">
        <v>0.167475336040006</v>
      </c>
      <c r="BG64" s="21">
        <v>0.166525012319789</v>
      </c>
      <c r="BH64" s="21">
        <v>0.167817363683784</v>
      </c>
      <c r="BI64" s="21">
        <v>0.16550915276554365</v>
      </c>
      <c r="BJ64" s="21">
        <v>1.8469206714643814E-3</v>
      </c>
      <c r="BK64" s="21">
        <v>0.20111933138198501</v>
      </c>
      <c r="BL64" s="21">
        <v>0.20084430404406101</v>
      </c>
      <c r="BM64" s="21">
        <v>0.201091573134586</v>
      </c>
      <c r="BN64" s="21">
        <v>0.20443501349178</v>
      </c>
      <c r="BO64" s="21">
        <v>0.20383901126196599</v>
      </c>
      <c r="BP64" s="21">
        <v>0.20226584666287559</v>
      </c>
      <c r="BQ64" s="21">
        <v>1.5423573265047237E-3</v>
      </c>
      <c r="BR64" s="21">
        <v>3.6639843223276201E-2</v>
      </c>
      <c r="BS64" s="21">
        <v>3.5809722791503698E-2</v>
      </c>
      <c r="BT64" s="21">
        <v>3.3589672965554998E-2</v>
      </c>
      <c r="BU64" s="21">
        <v>3.55420889899919E-2</v>
      </c>
      <c r="BV64" s="21">
        <v>3.2136785908260503E-2</v>
      </c>
      <c r="BW64" s="21">
        <v>3.1025722461209701E-2</v>
      </c>
      <c r="BX64" s="21">
        <v>3.4123972723299499E-2</v>
      </c>
      <c r="BY64" s="21">
        <v>2.0418926582336646E-3</v>
      </c>
      <c r="BZ64" s="21">
        <v>0.177479415573395</v>
      </c>
      <c r="CA64" s="21">
        <v>0.17668164033049999</v>
      </c>
      <c r="CB64" s="21">
        <v>0.17926134925246001</v>
      </c>
      <c r="CC64" s="21">
        <v>0.177350669848056</v>
      </c>
      <c r="CD64" s="21">
        <v>0.17769326875110275</v>
      </c>
      <c r="CE64" s="21">
        <v>9.5464335095529448E-4</v>
      </c>
      <c r="CF64" s="21">
        <v>0.20323022022089901</v>
      </c>
      <c r="CG64" s="21">
        <v>0.203083011138491</v>
      </c>
      <c r="CH64" s="21">
        <v>0.20173150261476</v>
      </c>
      <c r="CI64" s="21">
        <v>0.20766548845038699</v>
      </c>
      <c r="CJ64" s="21">
        <v>0.20392755560613426</v>
      </c>
      <c r="CK64" s="21">
        <v>2.2357505834951236E-3</v>
      </c>
      <c r="CL64" s="21">
        <v>0.13646856387867901</v>
      </c>
      <c r="CM64" s="21">
        <v>0.136154437603666</v>
      </c>
      <c r="CN64" s="21">
        <v>0.13327724060459301</v>
      </c>
      <c r="CO64" s="21">
        <v>0.13469600763220799</v>
      </c>
      <c r="CP64" s="21">
        <v>0.13289935448130399</v>
      </c>
      <c r="CQ64" s="21">
        <v>0.131919356347661</v>
      </c>
      <c r="CR64" s="21">
        <v>0.13423582675801848</v>
      </c>
      <c r="CS64" s="21">
        <v>1.6807255271662073E-3</v>
      </c>
    </row>
    <row r="65" spans="1:97" s="21" customFormat="1" ht="13.5" customHeight="1" x14ac:dyDescent="0.2">
      <c r="A65" s="27"/>
      <c r="B65" s="39" t="s">
        <v>65</v>
      </c>
      <c r="C65" s="21">
        <v>0.72826165055557401</v>
      </c>
      <c r="D65" s="21">
        <v>0.72756538506650503</v>
      </c>
      <c r="E65" s="21">
        <v>0.72919527724548805</v>
      </c>
      <c r="F65" s="21">
        <v>0.7283407709558557</v>
      </c>
      <c r="G65" s="21">
        <v>6.6774853404708782E-4</v>
      </c>
      <c r="H65" s="21">
        <v>0.74002319448414799</v>
      </c>
      <c r="I65" s="21">
        <v>0.73850285176946795</v>
      </c>
      <c r="J65" s="21">
        <v>0.73965954079101104</v>
      </c>
      <c r="K65" s="21">
        <v>0.74289987482768405</v>
      </c>
      <c r="L65" s="21">
        <v>0.74191691324376796</v>
      </c>
      <c r="M65" s="21">
        <v>0.74277131215825998</v>
      </c>
      <c r="N65" s="21">
        <v>0.74096228121238994</v>
      </c>
      <c r="O65" s="21">
        <v>1.6616254075374046E-3</v>
      </c>
      <c r="P65" s="21">
        <v>0.72491749076332501</v>
      </c>
      <c r="Q65" s="21">
        <v>0.72418782150615402</v>
      </c>
      <c r="R65" s="21">
        <v>0.72449464902949501</v>
      </c>
      <c r="S65" s="21">
        <v>0.72453332043299135</v>
      </c>
      <c r="T65" s="21">
        <v>2.9913866829214879E-4</v>
      </c>
      <c r="U65" s="21">
        <v>0.70529529965521398</v>
      </c>
      <c r="V65" s="21">
        <v>0.70483463040220695</v>
      </c>
      <c r="W65" s="21">
        <v>0.70473719855633599</v>
      </c>
      <c r="X65" s="21">
        <v>0.707205951529016</v>
      </c>
      <c r="Y65" s="21">
        <v>0.70824798694420199</v>
      </c>
      <c r="Z65" s="21">
        <v>0.70801197728490595</v>
      </c>
      <c r="AA65" s="21">
        <v>0.70638884072864683</v>
      </c>
      <c r="AB65" s="21">
        <v>1.4774973589717186E-3</v>
      </c>
      <c r="AC65" s="21">
        <v>0.67638754599193496</v>
      </c>
      <c r="AD65" s="21">
        <v>0.67610513316413801</v>
      </c>
      <c r="AE65" s="21">
        <v>0.67540826546025401</v>
      </c>
      <c r="AF65" s="21">
        <v>0.71064184249267304</v>
      </c>
      <c r="AG65" s="21">
        <v>0.71176890131620796</v>
      </c>
      <c r="AH65" s="21">
        <v>0.71292415802790499</v>
      </c>
      <c r="AI65" s="21">
        <v>0.69387264107551883</v>
      </c>
      <c r="AJ65" s="21">
        <v>1.7920140435104249E-2</v>
      </c>
      <c r="AK65" s="21">
        <v>0.65833418315365999</v>
      </c>
      <c r="AL65" s="21">
        <v>0.65690402215487997</v>
      </c>
      <c r="AM65" s="21">
        <v>0.65902462108977899</v>
      </c>
      <c r="AN65" s="21">
        <v>0.65808760879943962</v>
      </c>
      <c r="AO65" s="21">
        <v>8.8311348640028435E-4</v>
      </c>
      <c r="AP65" s="21">
        <v>0.68891728529725005</v>
      </c>
      <c r="AQ65" s="21">
        <v>0.69053700048855304</v>
      </c>
      <c r="AR65" s="21">
        <v>0.67085638718479801</v>
      </c>
      <c r="AS65" s="21">
        <v>0.67008656646531195</v>
      </c>
      <c r="AT65" s="21">
        <v>0.68009930985897826</v>
      </c>
      <c r="AU65" s="21">
        <v>9.6486880758080464E-3</v>
      </c>
      <c r="AV65" s="21">
        <v>0.77464822202073103</v>
      </c>
      <c r="AW65" s="21">
        <v>0.775404915242632</v>
      </c>
      <c r="AX65" s="21">
        <v>0.77398877004945599</v>
      </c>
      <c r="AY65" s="21">
        <v>0.77213200555973105</v>
      </c>
      <c r="AZ65" s="21">
        <v>0.77212656692176196</v>
      </c>
      <c r="BA65" s="21">
        <v>0.77366009595886243</v>
      </c>
      <c r="BB65" s="21">
        <v>1.3278242112970669E-3</v>
      </c>
      <c r="BC65" s="21">
        <v>0.76486879828626797</v>
      </c>
      <c r="BD65" s="21">
        <v>0.76339565385596997</v>
      </c>
      <c r="BE65" s="21">
        <v>0.763850762452011</v>
      </c>
      <c r="BF65" s="21">
        <v>0.76173909904348902</v>
      </c>
      <c r="BG65" s="21">
        <v>0.76211027087095795</v>
      </c>
      <c r="BH65" s="21">
        <v>0.76009086649392299</v>
      </c>
      <c r="BI65" s="21">
        <v>0.76267590850043643</v>
      </c>
      <c r="BJ65" s="21">
        <v>1.5592242119664267E-3</v>
      </c>
      <c r="BK65" s="21">
        <v>0.68388566784466898</v>
      </c>
      <c r="BL65" s="21">
        <v>0.68414891739709105</v>
      </c>
      <c r="BM65" s="21">
        <v>0.68553465068886899</v>
      </c>
      <c r="BN65" s="21">
        <v>0.68837854237423901</v>
      </c>
      <c r="BO65" s="21">
        <v>0.69054966905972603</v>
      </c>
      <c r="BP65" s="21">
        <v>0.68649948947291883</v>
      </c>
      <c r="BQ65" s="21">
        <v>2.5777106493369028E-3</v>
      </c>
      <c r="BR65" s="21">
        <v>0.73353858277073902</v>
      </c>
      <c r="BS65" s="21">
        <v>0.73322059897134495</v>
      </c>
      <c r="BT65" s="21">
        <v>0.74037847313836702</v>
      </c>
      <c r="BU65" s="21">
        <v>0.73340553022964305</v>
      </c>
      <c r="BV65" s="21">
        <v>0.741772201842129</v>
      </c>
      <c r="BW65" s="21">
        <v>0.74205415809603503</v>
      </c>
      <c r="BX65" s="21">
        <v>0.73739492417470975</v>
      </c>
      <c r="BY65" s="21">
        <v>4.0410850215054899E-3</v>
      </c>
      <c r="BZ65" s="21">
        <v>0.66305156873825899</v>
      </c>
      <c r="CA65" s="21">
        <v>0.66038452363998301</v>
      </c>
      <c r="CB65" s="21">
        <v>0.65325575332585195</v>
      </c>
      <c r="CC65" s="21">
        <v>0.65411677935494705</v>
      </c>
      <c r="CD65" s="21">
        <v>0.65770215626476025</v>
      </c>
      <c r="CE65" s="21">
        <v>4.1363249155451191E-3</v>
      </c>
      <c r="CF65" s="21">
        <v>0.64916839951331895</v>
      </c>
      <c r="CG65" s="21">
        <v>0.64715391544672096</v>
      </c>
      <c r="CH65" s="21">
        <v>0.64371686202424006</v>
      </c>
      <c r="CI65" s="21">
        <v>0.64289833696281595</v>
      </c>
      <c r="CJ65" s="21">
        <v>0.64573437848677395</v>
      </c>
      <c r="CK65" s="21">
        <v>2.5456379256297459E-3</v>
      </c>
      <c r="CL65" s="21">
        <v>0.55222587903746201</v>
      </c>
      <c r="CM65" s="21">
        <v>0.55018650225344701</v>
      </c>
      <c r="CN65" s="21">
        <v>0.54907585055070196</v>
      </c>
      <c r="CO65" s="21">
        <v>0.551740112724733</v>
      </c>
      <c r="CP65" s="21">
        <v>0.550426630035173</v>
      </c>
      <c r="CQ65" s="21">
        <v>0.545026554568946</v>
      </c>
      <c r="CR65" s="21">
        <v>0.54978025486174376</v>
      </c>
      <c r="CS65" s="21">
        <v>2.3628658505872868E-3</v>
      </c>
    </row>
    <row r="66" spans="1:97" s="21" customFormat="1" ht="13.5" customHeight="1" x14ac:dyDescent="0.2">
      <c r="A66" s="27"/>
      <c r="B66" s="39" t="s">
        <v>66</v>
      </c>
      <c r="C66" s="21">
        <v>0.18210942797947999</v>
      </c>
      <c r="D66" s="21">
        <v>0.18168007104277301</v>
      </c>
      <c r="E66" s="21">
        <v>0.181028845002037</v>
      </c>
      <c r="F66" s="21">
        <v>0.18160611467476331</v>
      </c>
      <c r="G66" s="21">
        <v>4.4423496114989492E-4</v>
      </c>
      <c r="H66" s="21">
        <v>7.39135151476987E-2</v>
      </c>
      <c r="I66" s="21">
        <v>7.44354235677821E-2</v>
      </c>
      <c r="J66" s="21">
        <v>7.3712645384767905E-2</v>
      </c>
      <c r="K66" s="21">
        <v>7.3869527499315996E-2</v>
      </c>
      <c r="L66" s="21">
        <v>7.3873295184309906E-2</v>
      </c>
      <c r="M66" s="21">
        <v>7.3599656366696006E-2</v>
      </c>
      <c r="N66" s="21">
        <v>7.3900677191761771E-2</v>
      </c>
      <c r="O66" s="21">
        <v>2.626176165123371E-4</v>
      </c>
      <c r="P66" s="21">
        <v>3.8982654894765101E-2</v>
      </c>
      <c r="Q66" s="21">
        <v>3.91972140916911E-2</v>
      </c>
      <c r="R66" s="21">
        <v>3.9229656277552198E-2</v>
      </c>
      <c r="S66" s="21">
        <v>3.913650842133614E-2</v>
      </c>
      <c r="T66" s="21">
        <v>1.0959411354210285E-4</v>
      </c>
      <c r="U66" s="21">
        <v>4.5255923176073298E-2</v>
      </c>
      <c r="V66" s="21">
        <v>4.5622654533621701E-2</v>
      </c>
      <c r="W66" s="21">
        <v>4.56803935931114E-2</v>
      </c>
      <c r="X66" s="21">
        <v>4.7152145455854701E-2</v>
      </c>
      <c r="Y66" s="21">
        <v>4.7096234167705697E-2</v>
      </c>
      <c r="Z66" s="21">
        <v>4.7184741524620898E-2</v>
      </c>
      <c r="AA66" s="21">
        <v>4.6332015408497941E-2</v>
      </c>
      <c r="AB66" s="21">
        <v>8.2356580079129813E-4</v>
      </c>
      <c r="AC66" s="21">
        <v>3.3109208358009602E-2</v>
      </c>
      <c r="AD66" s="21">
        <v>3.3100275571342798E-2</v>
      </c>
      <c r="AE66" s="21">
        <v>3.3126757115877203E-2</v>
      </c>
      <c r="AF66" s="21">
        <v>3.4590705111932997E-2</v>
      </c>
      <c r="AG66" s="21">
        <v>3.4288724664120598E-2</v>
      </c>
      <c r="AH66" s="21">
        <v>3.4215361188362999E-2</v>
      </c>
      <c r="AI66" s="21">
        <v>3.3738505334941028E-2</v>
      </c>
      <c r="AJ66" s="21">
        <v>6.3691510094834186E-4</v>
      </c>
      <c r="AK66" s="21">
        <v>2.8866779990292499E-2</v>
      </c>
      <c r="AL66" s="21">
        <v>2.8935546658054801E-2</v>
      </c>
      <c r="AM66" s="21">
        <v>2.9000234374054901E-2</v>
      </c>
      <c r="AN66" s="21">
        <v>2.8934187007467402E-2</v>
      </c>
      <c r="AO66" s="21">
        <v>5.4491006130311547E-5</v>
      </c>
      <c r="AP66" s="21">
        <v>3.7823191483795801E-2</v>
      </c>
      <c r="AQ66" s="21">
        <v>3.7803361536548397E-2</v>
      </c>
      <c r="AR66" s="21">
        <v>3.8488670085294101E-2</v>
      </c>
      <c r="AS66" s="21">
        <v>3.8981337490099903E-2</v>
      </c>
      <c r="AT66" s="21">
        <v>3.827414014893455E-2</v>
      </c>
      <c r="AU66" s="21">
        <v>4.9273176613052593E-4</v>
      </c>
      <c r="AV66" s="21">
        <v>3.78426958025911E-2</v>
      </c>
      <c r="AW66" s="21">
        <v>3.7866388286477697E-2</v>
      </c>
      <c r="AX66" s="21">
        <v>3.7984717698915801E-2</v>
      </c>
      <c r="AY66" s="21">
        <v>3.8441099296146197E-2</v>
      </c>
      <c r="AZ66" s="21">
        <v>3.90200080632273E-2</v>
      </c>
      <c r="BA66" s="21">
        <v>3.8230981829471621E-2</v>
      </c>
      <c r="BB66" s="21">
        <v>4.4967816482865839E-4</v>
      </c>
      <c r="BC66" s="21">
        <v>5.7683877342907301E-2</v>
      </c>
      <c r="BD66" s="21">
        <v>5.7397794265423401E-2</v>
      </c>
      <c r="BE66" s="21">
        <v>5.7133080216614E-2</v>
      </c>
      <c r="BF66" s="21">
        <v>5.6590748321438601E-2</v>
      </c>
      <c r="BG66" s="21">
        <v>5.6760663362122599E-2</v>
      </c>
      <c r="BH66" s="21">
        <v>5.7102671393906498E-2</v>
      </c>
      <c r="BI66" s="21">
        <v>5.7111472483735402E-2</v>
      </c>
      <c r="BJ66" s="21">
        <v>3.6614945304282799E-4</v>
      </c>
      <c r="BK66" s="21">
        <v>5.0272588628082399E-2</v>
      </c>
      <c r="BL66" s="21">
        <v>5.0325102054903002E-2</v>
      </c>
      <c r="BM66" s="21">
        <v>4.9988594139424698E-2</v>
      </c>
      <c r="BN66" s="21">
        <v>4.7739810950465499E-2</v>
      </c>
      <c r="BO66" s="21">
        <v>4.75038733194761E-2</v>
      </c>
      <c r="BP66" s="21">
        <v>4.9165993818470345E-2</v>
      </c>
      <c r="BQ66" s="21">
        <v>1.2681795922209103E-3</v>
      </c>
      <c r="BR66" s="21">
        <v>0.16970336406237099</v>
      </c>
      <c r="BS66" s="21">
        <v>0.16990249507722699</v>
      </c>
      <c r="BT66" s="21">
        <v>0.17128629407621301</v>
      </c>
      <c r="BU66" s="21">
        <v>0.17003889487012</v>
      </c>
      <c r="BV66" s="21">
        <v>0.17094163160708201</v>
      </c>
      <c r="BW66" s="21">
        <v>0.170264339511603</v>
      </c>
      <c r="BX66" s="21">
        <v>0.17035616986743599</v>
      </c>
      <c r="BY66" s="21">
        <v>5.6993697969080174E-4</v>
      </c>
      <c r="BZ66" s="21">
        <v>8.0245863330028602E-2</v>
      </c>
      <c r="CA66" s="21">
        <v>7.9638955429821107E-2</v>
      </c>
      <c r="CB66" s="21">
        <v>7.8281877606139694E-2</v>
      </c>
      <c r="CC66" s="21">
        <v>7.75026769215829E-2</v>
      </c>
      <c r="CD66" s="21">
        <v>7.8917343321893083E-2</v>
      </c>
      <c r="CE66" s="21">
        <v>1.0829112551808278E-3</v>
      </c>
      <c r="CF66" s="21">
        <v>6.3230111652179205E-2</v>
      </c>
      <c r="CG66" s="21">
        <v>6.2745298389297793E-2</v>
      </c>
      <c r="CH66" s="21">
        <v>6.2332403623030601E-2</v>
      </c>
      <c r="CI66" s="21">
        <v>6.3234158134819196E-2</v>
      </c>
      <c r="CJ66" s="21">
        <v>6.2885492949831701E-2</v>
      </c>
      <c r="CK66" s="21">
        <v>3.7612889394947829E-4</v>
      </c>
      <c r="CL66" s="21">
        <v>0.13389183723530701</v>
      </c>
      <c r="CM66" s="21">
        <v>0.134866187105915</v>
      </c>
      <c r="CN66" s="21">
        <v>0.13411185114690299</v>
      </c>
      <c r="CO66" s="21">
        <v>0.13387429853058999</v>
      </c>
      <c r="CP66" s="21">
        <v>0.13493903220026199</v>
      </c>
      <c r="CQ66" s="21">
        <v>0.13396850449915401</v>
      </c>
      <c r="CR66" s="21">
        <v>0.1342752851196885</v>
      </c>
      <c r="CS66" s="21">
        <v>4.5062417481491238E-4</v>
      </c>
    </row>
    <row r="67" spans="1:97" s="21" customFormat="1" ht="13.5" customHeight="1" x14ac:dyDescent="0.2">
      <c r="A67" s="27"/>
      <c r="B67" s="39" t="s">
        <v>67</v>
      </c>
      <c r="C67" s="21">
        <v>1.02109487007939E-2</v>
      </c>
      <c r="D67" s="21">
        <v>1.0236706673768199E-2</v>
      </c>
      <c r="E67" s="21">
        <v>1.01324443388114E-2</v>
      </c>
      <c r="F67" s="21">
        <v>1.0193366571124499E-2</v>
      </c>
      <c r="G67" s="21">
        <v>4.4343410524711527E-5</v>
      </c>
      <c r="H67" s="21">
        <v>4.2979789111966199E-3</v>
      </c>
      <c r="I67" s="21">
        <v>4.3414849633900601E-3</v>
      </c>
      <c r="J67" s="21">
        <v>4.33838988245412E-3</v>
      </c>
      <c r="K67" s="21">
        <v>4.3863116615548902E-3</v>
      </c>
      <c r="L67" s="21">
        <v>4.3865353835843704E-3</v>
      </c>
      <c r="M67" s="21">
        <v>4.4376400223541199E-3</v>
      </c>
      <c r="N67" s="21">
        <v>4.3647234707556966E-3</v>
      </c>
      <c r="O67" s="21">
        <v>4.4622407204580521E-5</v>
      </c>
      <c r="P67" s="21">
        <v>0</v>
      </c>
      <c r="Q67" s="21">
        <v>0</v>
      </c>
      <c r="R67" s="21">
        <v>0</v>
      </c>
      <c r="S67" s="21">
        <v>0</v>
      </c>
      <c r="T67" s="21">
        <v>0</v>
      </c>
      <c r="U67" s="21">
        <v>3.5112335452076602E-3</v>
      </c>
      <c r="V67" s="21">
        <v>3.5395393754707499E-3</v>
      </c>
      <c r="W67" s="21">
        <v>3.5880197175117701E-3</v>
      </c>
      <c r="X67" s="21">
        <v>3.5487348085348502E-3</v>
      </c>
      <c r="Y67" s="21">
        <v>3.5329305401178598E-3</v>
      </c>
      <c r="Z67" s="21">
        <v>3.5929860152164399E-3</v>
      </c>
      <c r="AA67" s="21">
        <v>3.5522406670098882E-3</v>
      </c>
      <c r="AB67" s="21">
        <v>2.9349624485921294E-5</v>
      </c>
      <c r="AC67" s="21">
        <v>0</v>
      </c>
      <c r="AD67" s="21">
        <v>0</v>
      </c>
      <c r="AE67" s="21">
        <v>0</v>
      </c>
      <c r="AF67" s="21">
        <v>0</v>
      </c>
      <c r="AG67" s="21">
        <v>0</v>
      </c>
      <c r="AH67" s="21">
        <v>0</v>
      </c>
      <c r="AI67" s="21">
        <v>0</v>
      </c>
      <c r="AJ67" s="21">
        <v>0</v>
      </c>
      <c r="AK67" s="21">
        <v>0</v>
      </c>
      <c r="AL67" s="21">
        <v>0</v>
      </c>
      <c r="AM67" s="21">
        <v>0</v>
      </c>
      <c r="AN67" s="21">
        <v>0</v>
      </c>
      <c r="AO67" s="21">
        <v>0</v>
      </c>
      <c r="AP67" s="21">
        <v>0</v>
      </c>
      <c r="AQ67" s="21">
        <v>0</v>
      </c>
      <c r="AR67" s="21">
        <v>3.8533045225851502E-3</v>
      </c>
      <c r="AS67" s="21">
        <v>3.8857437432143599E-3</v>
      </c>
      <c r="AT67" s="21">
        <v>1.9347620664498775E-3</v>
      </c>
      <c r="AU67" s="21">
        <v>1.9347960594472947E-3</v>
      </c>
      <c r="AV67" s="21">
        <v>0</v>
      </c>
      <c r="AW67" s="21">
        <v>0</v>
      </c>
      <c r="AX67" s="21">
        <v>0</v>
      </c>
      <c r="AY67" s="21">
        <v>0</v>
      </c>
      <c r="AZ67" s="21">
        <v>0</v>
      </c>
      <c r="BA67" s="21">
        <v>0</v>
      </c>
      <c r="BB67" s="21">
        <v>0</v>
      </c>
      <c r="BC67" s="21">
        <v>4.82377929068747E-3</v>
      </c>
      <c r="BD67" s="21">
        <v>4.8400828668235399E-3</v>
      </c>
      <c r="BE67" s="21">
        <v>4.8700633446124202E-3</v>
      </c>
      <c r="BF67" s="21">
        <v>4.7312498024727704E-3</v>
      </c>
      <c r="BG67" s="21">
        <v>4.6359722465994903E-3</v>
      </c>
      <c r="BH67" s="21">
        <v>4.6721217943687101E-3</v>
      </c>
      <c r="BI67" s="21">
        <v>4.7622115575940661E-3</v>
      </c>
      <c r="BJ67" s="21">
        <v>8.8031901301935603E-5</v>
      </c>
      <c r="BK67" s="21">
        <v>7.4165742360540301E-3</v>
      </c>
      <c r="BL67" s="21">
        <v>7.5119201332357497E-3</v>
      </c>
      <c r="BM67" s="21">
        <v>7.5039366883581197E-3</v>
      </c>
      <c r="BN67" s="21">
        <v>7.4098587027670304E-3</v>
      </c>
      <c r="BO67" s="21">
        <v>7.4171401383664199E-3</v>
      </c>
      <c r="BP67" s="21">
        <v>7.4518859797562701E-3</v>
      </c>
      <c r="BQ67" s="21">
        <v>4.5899587358197414E-5</v>
      </c>
      <c r="BR67" s="21">
        <v>2.65667953172193E-2</v>
      </c>
      <c r="BS67" s="21">
        <v>2.6782493849259299E-2</v>
      </c>
      <c r="BT67" s="21">
        <v>2.69028567263749E-2</v>
      </c>
      <c r="BU67" s="21">
        <v>2.7029000842674001E-2</v>
      </c>
      <c r="BV67" s="21">
        <v>2.7336959337347502E-2</v>
      </c>
      <c r="BW67" s="21">
        <v>2.7297117443023499E-2</v>
      </c>
      <c r="BX67" s="21">
        <v>2.698587058598308E-2</v>
      </c>
      <c r="BY67" s="21">
        <v>2.7260337953740514E-4</v>
      </c>
      <c r="BZ67" s="21">
        <v>2.1140060279858399E-2</v>
      </c>
      <c r="CA67" s="21">
        <v>2.11241036335994E-2</v>
      </c>
      <c r="CB67" s="21">
        <v>2.2068473695868701E-2</v>
      </c>
      <c r="CC67" s="21">
        <v>2.1839200082750199E-2</v>
      </c>
      <c r="CD67" s="21">
        <v>2.1542959423019176E-2</v>
      </c>
      <c r="CE67" s="21">
        <v>4.1883519173315306E-4</v>
      </c>
      <c r="CF67" s="21">
        <v>1.7053418519069899E-2</v>
      </c>
      <c r="CG67" s="21">
        <v>1.71583397723724E-2</v>
      </c>
      <c r="CH67" s="21">
        <v>1.72485218505832E-2</v>
      </c>
      <c r="CI67" s="21">
        <v>1.88572382972929E-2</v>
      </c>
      <c r="CJ67" s="21">
        <v>1.7579379609829599E-2</v>
      </c>
      <c r="CK67" s="21">
        <v>7.4099583259592237E-4</v>
      </c>
      <c r="CL67" s="21">
        <v>5.0866913060303498E-2</v>
      </c>
      <c r="CM67" s="21">
        <v>5.3896971877716297E-2</v>
      </c>
      <c r="CN67" s="21">
        <v>5.52371961736281E-2</v>
      </c>
      <c r="CO67" s="21">
        <v>5.0681371884357999E-2</v>
      </c>
      <c r="CP67" s="21">
        <v>5.3859014495158397E-2</v>
      </c>
      <c r="CQ67" s="21">
        <v>5.5040096560360303E-2</v>
      </c>
      <c r="CR67" s="21">
        <v>5.3263594008587434E-2</v>
      </c>
      <c r="CS67" s="21">
        <v>1.8356974410273655E-3</v>
      </c>
    </row>
    <row r="68" spans="1:97" s="21" customFormat="1" ht="13.5" customHeight="1" x14ac:dyDescent="0.2">
      <c r="A68" s="27"/>
      <c r="B68" s="39" t="s">
        <v>68</v>
      </c>
      <c r="C68" s="21">
        <v>3.90813972350671E-3</v>
      </c>
      <c r="D68" s="21">
        <v>4.0583388810446798E-3</v>
      </c>
      <c r="E68" s="21">
        <v>4.0154200107730296E-3</v>
      </c>
      <c r="F68" s="21">
        <v>3.9939662051081404E-3</v>
      </c>
      <c r="G68" s="21">
        <v>6.3167217575833923E-5</v>
      </c>
      <c r="H68" s="21">
        <v>1.20176041669978E-3</v>
      </c>
      <c r="I68" s="21">
        <v>1.2874072717994501E-3</v>
      </c>
      <c r="J68" s="21">
        <v>1.3405483054020799E-3</v>
      </c>
      <c r="K68" s="21">
        <v>1.2296401105111E-3</v>
      </c>
      <c r="L68" s="21">
        <v>1.2459346075625901E-3</v>
      </c>
      <c r="M68" s="21">
        <v>1.2851127863812901E-3</v>
      </c>
      <c r="N68" s="21">
        <v>1.2650672497260486E-3</v>
      </c>
      <c r="O68" s="21">
        <v>4.5142709246955541E-5</v>
      </c>
      <c r="P68" s="21">
        <v>0</v>
      </c>
      <c r="Q68" s="21">
        <v>0</v>
      </c>
      <c r="R68" s="21">
        <v>0</v>
      </c>
      <c r="S68" s="21">
        <v>0</v>
      </c>
      <c r="T68" s="21">
        <v>0</v>
      </c>
      <c r="U68" s="21">
        <v>1.07726191868295E-3</v>
      </c>
      <c r="V68" s="21">
        <v>1.1492625581246299E-3</v>
      </c>
      <c r="W68" s="21">
        <v>1.17032503077766E-3</v>
      </c>
      <c r="X68" s="21">
        <v>1.1319269602923E-3</v>
      </c>
      <c r="Y68" s="21">
        <v>1.1807736864176399E-3</v>
      </c>
      <c r="Z68" s="21">
        <v>1.2322226514626801E-3</v>
      </c>
      <c r="AA68" s="21">
        <v>1.1569621342929768E-3</v>
      </c>
      <c r="AB68" s="21">
        <v>4.7342493668300109E-5</v>
      </c>
      <c r="AC68" s="21">
        <v>0</v>
      </c>
      <c r="AD68" s="21">
        <v>0</v>
      </c>
      <c r="AE68" s="21">
        <v>0</v>
      </c>
      <c r="AF68" s="21">
        <v>0</v>
      </c>
      <c r="AG68" s="21">
        <v>0</v>
      </c>
      <c r="AH68" s="21">
        <v>0</v>
      </c>
      <c r="AI68" s="21">
        <v>0</v>
      </c>
      <c r="AJ68" s="21">
        <v>0</v>
      </c>
      <c r="AK68" s="21">
        <v>0</v>
      </c>
      <c r="AL68" s="21">
        <v>0</v>
      </c>
      <c r="AM68" s="21">
        <v>0</v>
      </c>
      <c r="AN68" s="21">
        <v>0</v>
      </c>
      <c r="AO68" s="21">
        <v>0</v>
      </c>
      <c r="AP68" s="21">
        <v>0</v>
      </c>
      <c r="AQ68" s="21">
        <v>0</v>
      </c>
      <c r="AR68" s="21">
        <v>1.4379153189661099E-3</v>
      </c>
      <c r="AS68" s="21">
        <v>1.4728016586407499E-3</v>
      </c>
      <c r="AT68" s="21">
        <v>7.2767924440171497E-4</v>
      </c>
      <c r="AU68" s="21">
        <v>7.2778376927493896E-4</v>
      </c>
      <c r="AV68" s="21">
        <v>0</v>
      </c>
      <c r="AW68" s="21">
        <v>0</v>
      </c>
      <c r="AX68" s="21">
        <v>0</v>
      </c>
      <c r="AY68" s="21">
        <v>0</v>
      </c>
      <c r="AZ68" s="21">
        <v>0</v>
      </c>
      <c r="BA68" s="21">
        <v>0</v>
      </c>
      <c r="BB68" s="21">
        <v>0</v>
      </c>
      <c r="BC68" s="21">
        <v>1.53535348511184E-3</v>
      </c>
      <c r="BD68" s="21">
        <v>1.59337301804143E-3</v>
      </c>
      <c r="BE68" s="21">
        <v>1.6421667976905499E-3</v>
      </c>
      <c r="BF68" s="21">
        <v>1.52454981581158E-3</v>
      </c>
      <c r="BG68" s="21">
        <v>1.6001869421771199E-3</v>
      </c>
      <c r="BH68" s="21">
        <v>1.6428531444822199E-3</v>
      </c>
      <c r="BI68" s="21">
        <v>1.5897472005524564E-3</v>
      </c>
      <c r="BJ68" s="21">
        <v>4.6367311508088874E-5</v>
      </c>
      <c r="BK68" s="21">
        <v>2.9424552529482601E-3</v>
      </c>
      <c r="BL68" s="21">
        <v>3.1038383761570298E-3</v>
      </c>
      <c r="BM68" s="21">
        <v>3.1896493652865802E-3</v>
      </c>
      <c r="BN68" s="21">
        <v>3.1362801276206701E-3</v>
      </c>
      <c r="BO68" s="21">
        <v>3.24847886844751E-3</v>
      </c>
      <c r="BP68" s="21">
        <v>3.1241403980920104E-3</v>
      </c>
      <c r="BQ68" s="21">
        <v>1.0326714587595395E-4</v>
      </c>
      <c r="BR68" s="21">
        <v>8.6315904710775708E-3</v>
      </c>
      <c r="BS68" s="21">
        <v>9.1334550313264592E-3</v>
      </c>
      <c r="BT68" s="21">
        <v>9.4027861190234298E-3</v>
      </c>
      <c r="BU68" s="21">
        <v>8.9050914598091408E-3</v>
      </c>
      <c r="BV68" s="21">
        <v>9.3974995719382608E-3</v>
      </c>
      <c r="BW68" s="21">
        <v>9.7615278125424195E-3</v>
      </c>
      <c r="BX68" s="21">
        <v>9.2053250776195465E-3</v>
      </c>
      <c r="BY68" s="21">
        <v>3.6736909438061838E-4</v>
      </c>
      <c r="BZ68" s="21">
        <v>1.0648448553625499E-2</v>
      </c>
      <c r="CA68" s="21">
        <v>1.12964397781467E-2</v>
      </c>
      <c r="CB68" s="21">
        <v>1.2778308973299899E-2</v>
      </c>
      <c r="CC68" s="21">
        <v>1.29812709190634E-2</v>
      </c>
      <c r="CD68" s="21">
        <v>1.1926117056033874E-2</v>
      </c>
      <c r="CE68" s="21">
        <v>9.8342653701910228E-4</v>
      </c>
      <c r="CF68" s="21">
        <v>9.4327577547488797E-3</v>
      </c>
      <c r="CG68" s="21">
        <v>9.6719056946714902E-3</v>
      </c>
      <c r="CH68" s="21">
        <v>1.02181875483657E-2</v>
      </c>
      <c r="CI68" s="21">
        <v>1.0255873200544399E-2</v>
      </c>
      <c r="CJ68" s="21">
        <v>9.8946810495826182E-3</v>
      </c>
      <c r="CK68" s="21">
        <v>3.52887451511499E-4</v>
      </c>
      <c r="CL68" s="21">
        <v>2.4510075657591598E-2</v>
      </c>
      <c r="CM68" s="21">
        <v>2.7126405383710601E-2</v>
      </c>
      <c r="CN68" s="21">
        <v>2.8824319853796802E-2</v>
      </c>
      <c r="CO68" s="21">
        <v>2.4013632942736601E-2</v>
      </c>
      <c r="CP68" s="21">
        <v>2.6520903559945599E-2</v>
      </c>
      <c r="CQ68" s="21">
        <v>2.8069449388924E-2</v>
      </c>
      <c r="CR68" s="21">
        <v>2.6510797797784199E-2</v>
      </c>
      <c r="CS68" s="21">
        <v>1.7511698617419613E-3</v>
      </c>
    </row>
    <row r="69" spans="1:97" s="21" customFormat="1" ht="13.5" customHeight="1" x14ac:dyDescent="0.2">
      <c r="A69" s="27"/>
      <c r="B69" s="39" t="s">
        <v>69</v>
      </c>
      <c r="C69" s="21">
        <v>2.1908246689318401E-3</v>
      </c>
      <c r="D69" s="21">
        <v>2.3603679041350701E-3</v>
      </c>
      <c r="E69" s="21">
        <v>2.3268730734554298E-3</v>
      </c>
      <c r="F69" s="21">
        <v>2.2926885488407799E-3</v>
      </c>
      <c r="G69" s="21">
        <v>7.3315134604625987E-5</v>
      </c>
      <c r="H69" s="21">
        <v>6.3749318123115003E-4</v>
      </c>
      <c r="I69" s="21">
        <v>7.3152598915342498E-4</v>
      </c>
      <c r="J69" s="21">
        <v>7.8817947627641204E-4</v>
      </c>
      <c r="K69" s="21">
        <v>6.1978277967199302E-4</v>
      </c>
      <c r="L69" s="21">
        <v>6.9108892692298701E-4</v>
      </c>
      <c r="M69" s="21">
        <v>7.5367933237657802E-4</v>
      </c>
      <c r="N69" s="21">
        <v>7.0362494760542417E-4</v>
      </c>
      <c r="O69" s="21">
        <v>6.0543991354998275E-5</v>
      </c>
      <c r="P69" s="21">
        <v>0</v>
      </c>
      <c r="Q69" s="21">
        <v>0</v>
      </c>
      <c r="R69" s="21">
        <v>0</v>
      </c>
      <c r="S69" s="21">
        <v>0</v>
      </c>
      <c r="T69" s="21">
        <v>0</v>
      </c>
      <c r="U69" s="21">
        <v>5.3730108627078697E-4</v>
      </c>
      <c r="V69" s="21">
        <v>6.2559042681115801E-4</v>
      </c>
      <c r="W69" s="21">
        <v>6.5745594315160395E-4</v>
      </c>
      <c r="X69" s="21">
        <v>5.8188147123047404E-4</v>
      </c>
      <c r="Y69" s="21">
        <v>6.6320619787433102E-4</v>
      </c>
      <c r="Z69" s="21">
        <v>7.2893357267489001E-4</v>
      </c>
      <c r="AA69" s="21">
        <v>6.3239478300220733E-4</v>
      </c>
      <c r="AB69" s="21">
        <v>6.1288726577966792E-5</v>
      </c>
      <c r="AC69" s="21">
        <v>0</v>
      </c>
      <c r="AD69" s="21">
        <v>0</v>
      </c>
      <c r="AE69" s="21">
        <v>0</v>
      </c>
      <c r="AF69" s="21">
        <v>0</v>
      </c>
      <c r="AG69" s="21">
        <v>0</v>
      </c>
      <c r="AH69" s="21">
        <v>0</v>
      </c>
      <c r="AI69" s="21">
        <v>0</v>
      </c>
      <c r="AJ69" s="21">
        <v>0</v>
      </c>
      <c r="AK69" s="21">
        <v>0</v>
      </c>
      <c r="AL69" s="21">
        <v>0</v>
      </c>
      <c r="AM69" s="21">
        <v>0</v>
      </c>
      <c r="AN69" s="21">
        <v>0</v>
      </c>
      <c r="AO69" s="21">
        <v>0</v>
      </c>
      <c r="AP69" s="21">
        <v>0</v>
      </c>
      <c r="AQ69" s="21">
        <v>0</v>
      </c>
      <c r="AR69" s="21">
        <v>7.6405035040991696E-4</v>
      </c>
      <c r="AS69" s="21">
        <v>8.5757280293265105E-4</v>
      </c>
      <c r="AT69" s="21">
        <v>4.05405788335642E-4</v>
      </c>
      <c r="AU69" s="21">
        <v>4.0675196294151641E-4</v>
      </c>
      <c r="AV69" s="21">
        <v>0</v>
      </c>
      <c r="AW69" s="21">
        <v>0</v>
      </c>
      <c r="AX69" s="21">
        <v>0</v>
      </c>
      <c r="AY69" s="21">
        <v>0</v>
      </c>
      <c r="AZ69" s="21">
        <v>0</v>
      </c>
      <c r="BA69" s="21">
        <v>0</v>
      </c>
      <c r="BB69" s="21">
        <v>0</v>
      </c>
      <c r="BC69" s="21">
        <v>9.4705438732802395E-4</v>
      </c>
      <c r="BD69" s="21">
        <v>1.03523943097557E-3</v>
      </c>
      <c r="BE69" s="21">
        <v>1.11400384484128E-3</v>
      </c>
      <c r="BF69" s="21">
        <v>9.4655913440433903E-4</v>
      </c>
      <c r="BG69" s="21">
        <v>1.0317274069858199E-3</v>
      </c>
      <c r="BH69" s="21">
        <v>1.1144694449046701E-3</v>
      </c>
      <c r="BI69" s="21">
        <v>1.0315089415732837E-3</v>
      </c>
      <c r="BJ69" s="21">
        <v>6.8375019716409679E-5</v>
      </c>
      <c r="BK69" s="21">
        <v>1.6313773610370701E-3</v>
      </c>
      <c r="BL69" s="21">
        <v>1.8211313713280199E-3</v>
      </c>
      <c r="BM69" s="21">
        <v>1.9175710832149699E-3</v>
      </c>
      <c r="BN69" s="21">
        <v>1.86721155337295E-3</v>
      </c>
      <c r="BO69" s="21">
        <v>2.0174296773225798E-3</v>
      </c>
      <c r="BP69" s="21">
        <v>1.850944209255118E-3</v>
      </c>
      <c r="BQ69" s="21">
        <v>1.2768679182877649E-4</v>
      </c>
      <c r="BR69" s="21">
        <v>4.1505431416740601E-3</v>
      </c>
      <c r="BS69" s="21">
        <v>4.6736179339892199E-3</v>
      </c>
      <c r="BT69" s="21">
        <v>5.0217075533554104E-3</v>
      </c>
      <c r="BU69" s="21">
        <v>4.3129710551809801E-3</v>
      </c>
      <c r="BV69" s="21">
        <v>4.9668431787519302E-3</v>
      </c>
      <c r="BW69" s="21">
        <v>5.3473377877172401E-3</v>
      </c>
      <c r="BX69" s="21">
        <v>4.74550344177814E-3</v>
      </c>
      <c r="BY69" s="21">
        <v>4.1507311017723188E-4</v>
      </c>
      <c r="BZ69" s="21">
        <v>5.8574920537191096E-3</v>
      </c>
      <c r="CA69" s="21">
        <v>6.3853234597345898E-3</v>
      </c>
      <c r="CB69" s="21">
        <v>7.7700023870123404E-3</v>
      </c>
      <c r="CC69" s="21">
        <v>8.2088297131105003E-3</v>
      </c>
      <c r="CD69" s="21">
        <v>7.0554119033941348E-3</v>
      </c>
      <c r="CE69" s="21">
        <v>9.6501848319347037E-4</v>
      </c>
      <c r="CF69" s="21">
        <v>5.6228984639176399E-3</v>
      </c>
      <c r="CG69" s="21">
        <v>6.1884436444654498E-3</v>
      </c>
      <c r="CH69" s="21">
        <v>6.6298887410282201E-3</v>
      </c>
      <c r="CI69" s="21">
        <v>5.8866094986065303E-3</v>
      </c>
      <c r="CJ69" s="21">
        <v>6.08196008700446E-3</v>
      </c>
      <c r="CK69" s="21">
        <v>3.7432071278796486E-4</v>
      </c>
      <c r="CL69" s="21">
        <v>1.3829118488373799E-2</v>
      </c>
      <c r="CM69" s="21">
        <v>1.5861149049810602E-2</v>
      </c>
      <c r="CN69" s="21">
        <v>1.6859206613743401E-2</v>
      </c>
      <c r="CO69" s="21">
        <v>1.33311280783755E-2</v>
      </c>
      <c r="CP69" s="21">
        <v>1.52578747256467E-2</v>
      </c>
      <c r="CQ69" s="21">
        <v>1.6209210335152598E-2</v>
      </c>
      <c r="CR69" s="21">
        <v>1.5224614548517099E-2</v>
      </c>
      <c r="CS69" s="21">
        <v>1.2636127281176507E-3</v>
      </c>
    </row>
    <row r="70" spans="1:97" s="21" customFormat="1" ht="13.5" customHeight="1" x14ac:dyDescent="0.2">
      <c r="A70" s="27"/>
      <c r="B70" s="39" t="s">
        <v>70</v>
      </c>
      <c r="C70" s="21">
        <v>1.5260975956474E-3</v>
      </c>
      <c r="D70" s="21">
        <v>1.67539502643677E-3</v>
      </c>
      <c r="E70" s="21">
        <v>1.7063836262431701E-3</v>
      </c>
      <c r="F70" s="21">
        <v>1.6359587494424465E-3</v>
      </c>
      <c r="G70" s="21">
        <v>7.8706959304221117E-5</v>
      </c>
      <c r="H70" s="21">
        <v>4.85215305952806E-4</v>
      </c>
      <c r="I70" s="21">
        <v>5.9096664016209397E-4</v>
      </c>
      <c r="J70" s="21">
        <v>6.6876670397647304E-4</v>
      </c>
      <c r="K70" s="21">
        <v>4.5863025220611999E-4</v>
      </c>
      <c r="L70" s="21">
        <v>5.1706845745073298E-4</v>
      </c>
      <c r="M70" s="21">
        <v>5.8036940723852097E-4</v>
      </c>
      <c r="N70" s="21">
        <v>5.5016946116445784E-4</v>
      </c>
      <c r="O70" s="21">
        <v>7.1105435871067786E-5</v>
      </c>
      <c r="P70" s="21">
        <v>0</v>
      </c>
      <c r="Q70" s="21">
        <v>0</v>
      </c>
      <c r="R70" s="21">
        <v>0</v>
      </c>
      <c r="S70" s="21">
        <v>0</v>
      </c>
      <c r="T70" s="21">
        <v>0</v>
      </c>
      <c r="U70" s="21">
        <v>4.3138605427031997E-4</v>
      </c>
      <c r="V70" s="21">
        <v>5.2792862786290597E-4</v>
      </c>
      <c r="W70" s="21">
        <v>5.7180728869838E-4</v>
      </c>
      <c r="X70" s="21">
        <v>4.7793723354487799E-4</v>
      </c>
      <c r="Y70" s="21">
        <v>5.7145543059021996E-4</v>
      </c>
      <c r="Z70" s="21">
        <v>6.4772671632923101E-4</v>
      </c>
      <c r="AA70" s="21">
        <v>5.3804022521598924E-4</v>
      </c>
      <c r="AB70" s="21">
        <v>6.9973379519306812E-5</v>
      </c>
      <c r="AC70" s="21">
        <v>0</v>
      </c>
      <c r="AD70" s="21">
        <v>0</v>
      </c>
      <c r="AE70" s="21">
        <v>0</v>
      </c>
      <c r="AF70" s="21">
        <v>0</v>
      </c>
      <c r="AG70" s="21">
        <v>0</v>
      </c>
      <c r="AH70" s="21">
        <v>0</v>
      </c>
      <c r="AI70" s="21">
        <v>0</v>
      </c>
      <c r="AJ70" s="21">
        <v>0</v>
      </c>
      <c r="AK70" s="21">
        <v>0</v>
      </c>
      <c r="AL70" s="21">
        <v>0</v>
      </c>
      <c r="AM70" s="21">
        <v>0</v>
      </c>
      <c r="AN70" s="21">
        <v>0</v>
      </c>
      <c r="AO70" s="21">
        <v>0</v>
      </c>
      <c r="AP70" s="21">
        <v>0</v>
      </c>
      <c r="AQ70" s="21">
        <v>0</v>
      </c>
      <c r="AR70" s="21">
        <v>6.0220619631763802E-4</v>
      </c>
      <c r="AS70" s="21">
        <v>6.9587526964454605E-4</v>
      </c>
      <c r="AT70" s="21">
        <v>3.2452036649054604E-4</v>
      </c>
      <c r="AU70" s="21">
        <v>3.2620577122331621E-4</v>
      </c>
      <c r="AV70" s="21">
        <v>0</v>
      </c>
      <c r="AW70" s="21">
        <v>0</v>
      </c>
      <c r="AX70" s="21">
        <v>0</v>
      </c>
      <c r="AY70" s="21">
        <v>0</v>
      </c>
      <c r="AZ70" s="21">
        <v>0</v>
      </c>
      <c r="BA70" s="21">
        <v>0</v>
      </c>
      <c r="BB70" s="21">
        <v>0</v>
      </c>
      <c r="BC70" s="21">
        <v>7.7008865591281499E-4</v>
      </c>
      <c r="BD70" s="21">
        <v>8.9963018278851295E-4</v>
      </c>
      <c r="BE70" s="21">
        <v>9.8423866584027996E-4</v>
      </c>
      <c r="BF70" s="21">
        <v>7.6968594550592701E-4</v>
      </c>
      <c r="BG70" s="21">
        <v>9.0076024250251396E-4</v>
      </c>
      <c r="BH70" s="21">
        <v>1.0046477305598999E-3</v>
      </c>
      <c r="BI70" s="21">
        <v>8.8817523718499143E-4</v>
      </c>
      <c r="BJ70" s="21">
        <v>9.2256684576923963E-5</v>
      </c>
      <c r="BK70" s="21">
        <v>1.05664855082622E-3</v>
      </c>
      <c r="BL70" s="21">
        <v>1.2222472144004801E-3</v>
      </c>
      <c r="BM70" s="21">
        <v>1.3194161867374999E-3</v>
      </c>
      <c r="BN70" s="21">
        <v>1.3080369563864701E-3</v>
      </c>
      <c r="BO70" s="21">
        <v>1.44397920762586E-3</v>
      </c>
      <c r="BP70" s="21">
        <v>1.270065623195306E-3</v>
      </c>
      <c r="BQ70" s="21">
        <v>1.2802865469416661E-4</v>
      </c>
      <c r="BR70" s="21">
        <v>2.5375405529776199E-3</v>
      </c>
      <c r="BS70" s="21">
        <v>2.9820437609070901E-3</v>
      </c>
      <c r="BT70" s="21">
        <v>3.2729894953456599E-3</v>
      </c>
      <c r="BU70" s="21">
        <v>2.6655726502347898E-3</v>
      </c>
      <c r="BV70" s="21">
        <v>3.2529545415707199E-3</v>
      </c>
      <c r="BW70" s="21">
        <v>3.6200358046946201E-3</v>
      </c>
      <c r="BX70" s="21">
        <v>3.0551894676217497E-3</v>
      </c>
      <c r="BY70" s="21">
        <v>3.7209121164238587E-4</v>
      </c>
      <c r="BZ70" s="21">
        <v>3.62017267339226E-3</v>
      </c>
      <c r="CA70" s="21">
        <v>4.0539938790631396E-3</v>
      </c>
      <c r="CB70" s="21">
        <v>5.1234173560109697E-3</v>
      </c>
      <c r="CC70" s="21">
        <v>5.5167295016150296E-3</v>
      </c>
      <c r="CD70" s="21">
        <v>4.5785783525203495E-3</v>
      </c>
      <c r="CE70" s="21">
        <v>7.6985508926188072E-4</v>
      </c>
      <c r="CF70" s="21">
        <v>3.4535814424793902E-3</v>
      </c>
      <c r="CG70" s="21">
        <v>3.9024787092087399E-3</v>
      </c>
      <c r="CH70" s="21">
        <v>4.2584491440382502E-3</v>
      </c>
      <c r="CI70" s="21">
        <v>3.5520259290059602E-3</v>
      </c>
      <c r="CJ70" s="21">
        <v>3.7916338061830847E-3</v>
      </c>
      <c r="CK70" s="21">
        <v>3.169757433915812E-4</v>
      </c>
      <c r="CL70" s="21">
        <v>9.0412492529418406E-3</v>
      </c>
      <c r="CM70" s="21">
        <v>1.0310905949076099E-2</v>
      </c>
      <c r="CN70" s="21">
        <v>1.1158671933584699E-2</v>
      </c>
      <c r="CO70" s="21">
        <v>8.6828191474880596E-3</v>
      </c>
      <c r="CP70" s="21">
        <v>9.9623215043375506E-3</v>
      </c>
      <c r="CQ70" s="21">
        <v>1.10109317184454E-2</v>
      </c>
      <c r="CR70" s="21">
        <v>1.0027816584312274E-2</v>
      </c>
      <c r="CS70" s="21">
        <v>9.2304853486278643E-4</v>
      </c>
    </row>
    <row r="71" spans="1:97" s="23" customFormat="1" ht="13.5" customHeight="1" x14ac:dyDescent="0.2">
      <c r="A71" s="27"/>
      <c r="B71" s="39" t="s">
        <v>71</v>
      </c>
      <c r="C71" s="23">
        <v>2.3951216029445299E-3</v>
      </c>
      <c r="D71" s="23">
        <v>2.4965820269449101E-3</v>
      </c>
      <c r="E71" s="23">
        <v>2.51614177264244E-3</v>
      </c>
      <c r="F71" s="23">
        <v>2.46928180084396E-3</v>
      </c>
      <c r="G71" s="23">
        <v>5.3043674629497462E-5</v>
      </c>
      <c r="H71" s="23">
        <v>1.61561884942358E-3</v>
      </c>
      <c r="I71" s="23">
        <v>1.69221234134937E-3</v>
      </c>
      <c r="J71" s="23">
        <v>1.7649814727215599E-3</v>
      </c>
      <c r="K71" s="23">
        <v>1.62091642971816E-3</v>
      </c>
      <c r="L71" s="23">
        <v>1.6640949871863601E-3</v>
      </c>
      <c r="M71" s="23">
        <v>1.69847764913499E-3</v>
      </c>
      <c r="N71" s="23">
        <v>1.6760502882556701E-3</v>
      </c>
      <c r="O71" s="23">
        <v>5.0838935910267346E-5</v>
      </c>
      <c r="P71" s="23">
        <v>0</v>
      </c>
      <c r="Q71" s="23">
        <v>0</v>
      </c>
      <c r="R71" s="23">
        <v>0</v>
      </c>
      <c r="S71" s="23">
        <v>0</v>
      </c>
      <c r="T71" s="23">
        <v>0</v>
      </c>
      <c r="U71" s="23">
        <v>1.4940621512732799E-3</v>
      </c>
      <c r="V71" s="23">
        <v>1.5597720481635199E-3</v>
      </c>
      <c r="W71" s="23">
        <v>1.59339653674962E-3</v>
      </c>
      <c r="X71" s="23">
        <v>1.55694471178563E-3</v>
      </c>
      <c r="Y71" s="23">
        <v>1.63523764516015E-3</v>
      </c>
      <c r="Z71" s="23">
        <v>1.6891657466551601E-3</v>
      </c>
      <c r="AA71" s="23">
        <v>1.5880964732978935E-3</v>
      </c>
      <c r="AB71" s="23">
        <v>6.2022224238901397E-5</v>
      </c>
      <c r="AC71" s="23">
        <v>0</v>
      </c>
      <c r="AD71" s="23">
        <v>0</v>
      </c>
      <c r="AE71" s="23">
        <v>0</v>
      </c>
      <c r="AF71" s="23">
        <v>0</v>
      </c>
      <c r="AG71" s="23">
        <v>0</v>
      </c>
      <c r="AH71" s="23">
        <v>0</v>
      </c>
      <c r="AI71" s="23">
        <v>0</v>
      </c>
      <c r="AJ71" s="23">
        <v>0</v>
      </c>
      <c r="AK71" s="23">
        <v>0</v>
      </c>
      <c r="AL71" s="23">
        <v>0</v>
      </c>
      <c r="AM71" s="23">
        <v>0</v>
      </c>
      <c r="AN71" s="23">
        <v>0</v>
      </c>
      <c r="AO71" s="23">
        <v>0</v>
      </c>
      <c r="AP71" s="23">
        <v>0</v>
      </c>
      <c r="AQ71" s="23">
        <v>0</v>
      </c>
      <c r="AR71" s="23">
        <v>1.54720182523249E-3</v>
      </c>
      <c r="AS71" s="23">
        <v>1.6221291388686201E-3</v>
      </c>
      <c r="AT71" s="23">
        <v>7.9233274102527757E-4</v>
      </c>
      <c r="AU71" s="23">
        <v>7.9277546335120659E-4</v>
      </c>
      <c r="AV71" s="23">
        <v>0</v>
      </c>
      <c r="AW71" s="23">
        <v>0</v>
      </c>
      <c r="AX71" s="23">
        <v>0</v>
      </c>
      <c r="AY71" s="23">
        <v>0</v>
      </c>
      <c r="AZ71" s="23">
        <v>0</v>
      </c>
      <c r="BA71" s="23">
        <v>0</v>
      </c>
      <c r="BB71" s="23">
        <v>0</v>
      </c>
      <c r="BC71" s="23">
        <v>1.79168628963296E-3</v>
      </c>
      <c r="BD71" s="23">
        <v>1.86425869215753E-3</v>
      </c>
      <c r="BE71" s="23">
        <v>1.9200699304879299E-3</v>
      </c>
      <c r="BF71" s="23">
        <v>1.74263160349355E-3</v>
      </c>
      <c r="BG71" s="23">
        <v>1.84847000099978E-3</v>
      </c>
      <c r="BH71" s="23">
        <v>1.9008747271674099E-3</v>
      </c>
      <c r="BI71" s="23">
        <v>1.8446652073231932E-3</v>
      </c>
      <c r="BJ71" s="23">
        <v>6.1184673366287645E-5</v>
      </c>
      <c r="BK71" s="23">
        <v>1.7673878470770899E-3</v>
      </c>
      <c r="BL71" s="23">
        <v>1.88283646292717E-3</v>
      </c>
      <c r="BM71" s="23">
        <v>1.9610765508059598E-3</v>
      </c>
      <c r="BN71" s="23">
        <v>1.9597579394991299E-3</v>
      </c>
      <c r="BO71" s="23">
        <v>2.0457436483813799E-3</v>
      </c>
      <c r="BP71" s="23">
        <v>1.9233604897381459E-3</v>
      </c>
      <c r="BQ71" s="23">
        <v>9.3482164222614725E-5</v>
      </c>
      <c r="BR71" s="23">
        <v>2.83610269633471E-3</v>
      </c>
      <c r="BS71" s="23">
        <v>3.1132882633346502E-3</v>
      </c>
      <c r="BT71" s="23">
        <v>3.3154371789485999E-3</v>
      </c>
      <c r="BU71" s="23">
        <v>2.93590447213532E-3</v>
      </c>
      <c r="BV71" s="23">
        <v>3.3335200630391199E-3</v>
      </c>
      <c r="BW71" s="23">
        <v>3.5737889273232798E-3</v>
      </c>
      <c r="BX71" s="23">
        <v>3.1846736001859468E-3</v>
      </c>
      <c r="BY71" s="23">
        <v>2.5137910986132135E-4</v>
      </c>
      <c r="BZ71" s="23">
        <v>3.0600152169030499E-3</v>
      </c>
      <c r="CA71" s="23">
        <v>3.3523811869052601E-3</v>
      </c>
      <c r="CB71" s="23">
        <v>3.9959247088205497E-3</v>
      </c>
      <c r="CC71" s="23">
        <v>4.2521348636370302E-3</v>
      </c>
      <c r="CD71" s="23">
        <v>3.6651139940664726E-3</v>
      </c>
      <c r="CE71" s="23">
        <v>4.7905520796330943E-4</v>
      </c>
      <c r="CF71" s="23">
        <v>2.8836718861875001E-3</v>
      </c>
      <c r="CG71" s="23">
        <v>3.1160340369814298E-3</v>
      </c>
      <c r="CH71" s="23">
        <v>3.3251749847730099E-3</v>
      </c>
      <c r="CI71" s="23">
        <v>2.9210130259537002E-3</v>
      </c>
      <c r="CJ71" s="23">
        <v>3.0614734834739097E-3</v>
      </c>
      <c r="CK71" s="23">
        <v>1.759672440476007E-4</v>
      </c>
      <c r="CL71" s="23">
        <v>6.1013989760688499E-3</v>
      </c>
      <c r="CM71" s="23">
        <v>6.8442805395092397E-3</v>
      </c>
      <c r="CN71" s="23">
        <v>7.3597147699754799E-3</v>
      </c>
      <c r="CO71" s="23">
        <v>5.88529277137027E-3</v>
      </c>
      <c r="CP71" s="23">
        <v>6.5845208914325302E-3</v>
      </c>
      <c r="CQ71" s="23">
        <v>7.1105096337488799E-3</v>
      </c>
      <c r="CR71" s="23">
        <v>6.6476195970175409E-3</v>
      </c>
      <c r="CS71" s="23">
        <v>5.2337094083361544E-4</v>
      </c>
    </row>
    <row r="72" spans="1:97" s="24" customFormat="1" ht="13.5" customHeight="1" thickBot="1" x14ac:dyDescent="0.25">
      <c r="A72" s="27"/>
      <c r="B72" s="157" t="s">
        <v>72</v>
      </c>
      <c r="C72" s="24">
        <v>5.9605198526354302E-3</v>
      </c>
      <c r="D72" s="24">
        <v>6.0657728799885999E-3</v>
      </c>
      <c r="E72" s="24">
        <v>6.0801372146701699E-3</v>
      </c>
      <c r="F72" s="24">
        <v>6.0354766490980675E-3</v>
      </c>
      <c r="G72" s="24">
        <v>5.3325881956556332E-5</v>
      </c>
      <c r="H72" s="24">
        <v>4.4607374594471602E-3</v>
      </c>
      <c r="I72" s="24">
        <v>4.5364792805560198E-3</v>
      </c>
      <c r="J72" s="24">
        <v>4.58422028846982E-3</v>
      </c>
      <c r="K72" s="24">
        <v>4.5010704163078704E-3</v>
      </c>
      <c r="L72" s="24">
        <v>4.5413035918848302E-3</v>
      </c>
      <c r="M72" s="24">
        <v>4.5634105939612399E-3</v>
      </c>
      <c r="N72" s="24">
        <v>4.5312036051044892E-3</v>
      </c>
      <c r="O72" s="24">
        <v>4.0520340738868712E-5</v>
      </c>
      <c r="P72" s="24">
        <v>0</v>
      </c>
      <c r="Q72" s="24">
        <v>0</v>
      </c>
      <c r="R72" s="24">
        <v>0</v>
      </c>
      <c r="S72" s="24">
        <v>0</v>
      </c>
      <c r="T72" s="24">
        <v>0</v>
      </c>
      <c r="U72" s="24">
        <v>4.1044023152221601E-3</v>
      </c>
      <c r="V72" s="24">
        <v>4.1813898128660303E-3</v>
      </c>
      <c r="W72" s="24">
        <v>4.1924951738647603E-3</v>
      </c>
      <c r="X72" s="24">
        <v>4.1804407500311003E-3</v>
      </c>
      <c r="Y72" s="24">
        <v>4.2272778913064702E-3</v>
      </c>
      <c r="Z72" s="24">
        <v>4.2982683749875203E-3</v>
      </c>
      <c r="AA72" s="24">
        <v>4.1973790530463401E-3</v>
      </c>
      <c r="AB72" s="24">
        <v>5.8143047411710966E-5</v>
      </c>
      <c r="AC72" s="24">
        <v>0</v>
      </c>
      <c r="AD72" s="24">
        <v>0</v>
      </c>
      <c r="AE72" s="24">
        <v>0</v>
      </c>
      <c r="AF72" s="24">
        <v>0</v>
      </c>
      <c r="AG72" s="24">
        <v>0</v>
      </c>
      <c r="AH72" s="24">
        <v>0</v>
      </c>
      <c r="AI72" s="24">
        <v>0</v>
      </c>
      <c r="AJ72" s="24">
        <v>0</v>
      </c>
      <c r="AK72" s="24">
        <v>0</v>
      </c>
      <c r="AL72" s="24">
        <v>0</v>
      </c>
      <c r="AM72" s="24">
        <v>0</v>
      </c>
      <c r="AN72" s="24">
        <v>0</v>
      </c>
      <c r="AO72" s="24">
        <v>0</v>
      </c>
      <c r="AP72" s="24">
        <v>0</v>
      </c>
      <c r="AQ72" s="24">
        <v>0</v>
      </c>
      <c r="AR72" s="24">
        <v>3.9767396847020103E-3</v>
      </c>
      <c r="AS72" s="24">
        <v>4.0502314608912102E-3</v>
      </c>
      <c r="AT72" s="24">
        <v>2.0067427863983051E-3</v>
      </c>
      <c r="AU72" s="24">
        <v>2.0069109947647317E-3</v>
      </c>
      <c r="AV72" s="24">
        <v>0</v>
      </c>
      <c r="AW72" s="24">
        <v>0</v>
      </c>
      <c r="AX72" s="24">
        <v>0</v>
      </c>
      <c r="AY72" s="24">
        <v>0</v>
      </c>
      <c r="AZ72" s="24">
        <v>0</v>
      </c>
      <c r="BA72" s="24">
        <v>0</v>
      </c>
      <c r="BB72" s="24">
        <v>0</v>
      </c>
      <c r="BC72" s="24">
        <v>4.53550214458588E-3</v>
      </c>
      <c r="BD72" s="24">
        <v>4.58306732154242E-3</v>
      </c>
      <c r="BE72" s="24">
        <v>4.6831706820634599E-3</v>
      </c>
      <c r="BF72" s="24">
        <v>4.4801402933787003E-3</v>
      </c>
      <c r="BG72" s="24">
        <v>4.5869366078653698E-3</v>
      </c>
      <c r="BH72" s="24">
        <v>4.6541315869045299E-3</v>
      </c>
      <c r="BI72" s="24">
        <v>4.5871581060567268E-3</v>
      </c>
      <c r="BJ72" s="24">
        <v>6.811974267613587E-5</v>
      </c>
      <c r="BK72" s="24">
        <v>4.2873532104498197E-3</v>
      </c>
      <c r="BL72" s="24">
        <v>4.3828550806030396E-3</v>
      </c>
      <c r="BM72" s="24">
        <v>4.4706441009324796E-3</v>
      </c>
      <c r="BN72" s="24">
        <v>4.4666389816838204E-3</v>
      </c>
      <c r="BO72" s="24">
        <v>4.5433764445637296E-3</v>
      </c>
      <c r="BP72" s="24">
        <v>4.4301735636465781E-3</v>
      </c>
      <c r="BQ72" s="24">
        <v>8.7657487385358707E-5</v>
      </c>
      <c r="BR72" s="24">
        <v>6.4280398630010898E-3</v>
      </c>
      <c r="BS72" s="24">
        <v>6.6396514261174398E-3</v>
      </c>
      <c r="BT72" s="24">
        <v>6.8297827468163097E-3</v>
      </c>
      <c r="BU72" s="24">
        <v>6.5183641493189301E-3</v>
      </c>
      <c r="BV72" s="24">
        <v>6.86160394988093E-3</v>
      </c>
      <c r="BW72" s="24">
        <v>7.0559721558517202E-3</v>
      </c>
      <c r="BX72" s="24">
        <v>6.7222357151644034E-3</v>
      </c>
      <c r="BY72" s="24">
        <v>2.1498250327858147E-4</v>
      </c>
      <c r="BZ72" s="24">
        <v>5.3788109340267504E-3</v>
      </c>
      <c r="CA72" s="24">
        <v>5.7899276619087902E-3</v>
      </c>
      <c r="CB72" s="24">
        <v>6.30599047969341E-3</v>
      </c>
      <c r="CC72" s="24">
        <v>6.4341132415891896E-3</v>
      </c>
      <c r="CD72" s="24">
        <v>5.9772105793045351E-3</v>
      </c>
      <c r="CE72" s="24">
        <v>4.2131143241056358E-4</v>
      </c>
      <c r="CF72" s="24">
        <v>5.04392538607021E-3</v>
      </c>
      <c r="CG72" s="24">
        <v>5.2178330387201302E-3</v>
      </c>
      <c r="CH72" s="24">
        <v>5.3197038418723299E-3</v>
      </c>
      <c r="CI72" s="24">
        <v>5.1822081411788202E-3</v>
      </c>
      <c r="CJ72" s="24">
        <v>5.1909176019603728E-3</v>
      </c>
      <c r="CK72" s="24">
        <v>9.8733103068365994E-5</v>
      </c>
      <c r="CL72" s="24">
        <v>7.6093804379668501E-3</v>
      </c>
      <c r="CM72" s="24">
        <v>8.1382190156351394E-3</v>
      </c>
      <c r="CN72" s="24">
        <v>8.5241335502328694E-3</v>
      </c>
      <c r="CO72" s="24">
        <v>7.3699557761786102E-3</v>
      </c>
      <c r="CP72" s="24">
        <v>7.8832827221029297E-3</v>
      </c>
      <c r="CQ72" s="24">
        <v>8.1899707303419705E-3</v>
      </c>
      <c r="CR72" s="24">
        <v>7.9524903720763953E-3</v>
      </c>
      <c r="CS72" s="24">
        <v>3.8286826582395445E-4</v>
      </c>
    </row>
    <row r="73" spans="1:97" x14ac:dyDescent="0.2">
      <c r="A73" s="13"/>
      <c r="B73" s="156"/>
    </row>
    <row r="74" spans="1:97" x14ac:dyDescent="0.2">
      <c r="A74" s="13"/>
      <c r="B74" s="156"/>
    </row>
    <row r="75" spans="1:97" x14ac:dyDescent="0.2">
      <c r="A75" s="13"/>
      <c r="B75" s="156"/>
    </row>
    <row r="76" spans="1:97" x14ac:dyDescent="0.2">
      <c r="A76" s="13"/>
      <c r="B76" s="156"/>
    </row>
  </sheetData>
  <mergeCells count="14">
    <mergeCell ref="CJ1:CK3"/>
    <mergeCell ref="CR1:CS3"/>
    <mergeCell ref="AT1:AU3"/>
    <mergeCell ref="BA1:BB3"/>
    <mergeCell ref="BI1:BJ3"/>
    <mergeCell ref="BP1:BQ3"/>
    <mergeCell ref="BX1:BY3"/>
    <mergeCell ref="CD1:CE3"/>
    <mergeCell ref="AN1:AO3"/>
    <mergeCell ref="F1:G3"/>
    <mergeCell ref="N1:O3"/>
    <mergeCell ref="S1:T3"/>
    <mergeCell ref="AA1:AB3"/>
    <mergeCell ref="AI1:AJ3"/>
  </mergeCells>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56" customWidth="1"/>
    <col min="2" max="2" width="13.42578125" style="56" customWidth="1"/>
    <col min="3" max="3" width="12.5703125" style="56" customWidth="1"/>
    <col min="4" max="4" width="14.28515625" style="56" customWidth="1"/>
    <col min="5" max="5" width="12.5703125" style="56" customWidth="1"/>
    <col min="6" max="6" width="12.28515625" style="56" customWidth="1"/>
    <col min="7" max="8" width="12.140625" style="56" customWidth="1"/>
    <col min="9" max="9" width="11.42578125" style="56" customWidth="1"/>
    <col min="10" max="10" width="14.5703125" style="56" customWidth="1"/>
    <col min="11" max="11" width="11.85546875" style="56" customWidth="1"/>
    <col min="12" max="12" width="11.7109375" style="56" customWidth="1"/>
    <col min="13" max="13" width="13.85546875" style="56" customWidth="1"/>
    <col min="14" max="14" width="11.28515625" style="56" customWidth="1"/>
    <col min="15" max="15" width="11" style="56" customWidth="1"/>
    <col min="16" max="16" width="6.7109375" style="56" customWidth="1"/>
    <col min="17" max="17" width="11" style="56" customWidth="1"/>
    <col min="18" max="18" width="14.42578125" style="56" customWidth="1"/>
    <col min="19" max="19" width="13.42578125" style="56" customWidth="1"/>
    <col min="20" max="20" width="16.42578125" style="56" customWidth="1"/>
    <col min="21" max="21" width="16.140625" style="56" customWidth="1"/>
    <col min="22" max="22" width="11.85546875" style="56" customWidth="1"/>
    <col min="23" max="23" width="12.7109375" style="56" customWidth="1"/>
    <col min="24" max="24" width="13.42578125" style="56" customWidth="1"/>
    <col min="25" max="25" width="10.85546875" style="56" customWidth="1"/>
    <col min="26" max="26" width="53" style="56" customWidth="1"/>
    <col min="27" max="27" width="11" style="56" customWidth="1"/>
    <col min="28" max="77" width="0.85546875" style="56" customWidth="1"/>
    <col min="78" max="16384" width="9.140625" style="56"/>
  </cols>
  <sheetData>
    <row r="1" spans="1:28" ht="9.75" customHeight="1" x14ac:dyDescent="0.2">
      <c r="R1" s="4"/>
      <c r="S1" s="5"/>
      <c r="T1" s="5"/>
      <c r="U1" s="5"/>
      <c r="V1" s="5"/>
      <c r="W1" s="5"/>
      <c r="X1" s="3"/>
      <c r="Y1" s="2"/>
    </row>
    <row r="2" spans="1:28" ht="15.75" x14ac:dyDescent="0.2">
      <c r="A2" s="57" t="s">
        <v>82</v>
      </c>
      <c r="C2" s="58" t="s">
        <v>81</v>
      </c>
      <c r="D2" s="45" t="s">
        <v>7</v>
      </c>
      <c r="E2" s="45"/>
      <c r="F2" s="45" t="s">
        <v>8</v>
      </c>
      <c r="G2" s="59" t="s">
        <v>9</v>
      </c>
      <c r="H2" s="45" t="s">
        <v>10</v>
      </c>
      <c r="I2" s="60"/>
      <c r="J2" s="60" t="s">
        <v>44</v>
      </c>
      <c r="K2" s="60"/>
      <c r="L2" s="61"/>
      <c r="M2" s="61"/>
      <c r="N2" s="61"/>
      <c r="O2" s="61"/>
      <c r="P2" s="2"/>
      <c r="Q2" s="2"/>
      <c r="R2" s="62"/>
      <c r="S2" s="62"/>
      <c r="T2" s="62"/>
      <c r="U2" s="62"/>
      <c r="V2" s="62"/>
      <c r="W2" s="62"/>
      <c r="X2" s="62"/>
      <c r="Y2" s="62"/>
      <c r="Z2" s="2"/>
      <c r="AA2" s="2"/>
      <c r="AB2" s="2"/>
    </row>
    <row r="3" spans="1:28" ht="16.5" thickBot="1" x14ac:dyDescent="0.25">
      <c r="C3" s="63" t="s">
        <v>298</v>
      </c>
      <c r="D3" s="45">
        <f>LARGE(O30:O250,1)</f>
        <v>9.0500697059050701</v>
      </c>
      <c r="E3" s="45"/>
      <c r="F3" s="45">
        <f>LARGE(D6:H6,1)</f>
        <v>9.0500697059050701</v>
      </c>
      <c r="G3" s="45" t="e">
        <f>LARGE(D6:H6,2)</f>
        <v>#NUM!</v>
      </c>
      <c r="H3" s="45" t="e">
        <f>LARGE(D6:H6,3)</f>
        <v>#NUM!</v>
      </c>
      <c r="I3" s="45"/>
      <c r="J3" s="45">
        <v>100</v>
      </c>
      <c r="K3" s="45"/>
      <c r="L3" s="61"/>
      <c r="M3" s="61"/>
      <c r="N3" s="61"/>
      <c r="O3" s="61"/>
      <c r="P3" s="2"/>
      <c r="Q3" s="2"/>
      <c r="R3" s="55"/>
      <c r="S3" s="55"/>
      <c r="T3" s="55"/>
      <c r="U3" s="55"/>
      <c r="V3" s="55"/>
      <c r="W3" s="55"/>
      <c r="X3" s="55"/>
      <c r="Y3" s="55"/>
      <c r="Z3" s="2"/>
      <c r="AA3" s="2"/>
      <c r="AB3" s="2"/>
    </row>
    <row r="4" spans="1:28" ht="15.75" x14ac:dyDescent="0.25">
      <c r="A4" s="64" t="s">
        <v>11</v>
      </c>
      <c r="B4" s="65">
        <f>(SUMIF(I30:I250, "&gt;0")+SUMIF(I30:I250, "&lt;0"))/100</f>
        <v>2.7661247753364542</v>
      </c>
      <c r="C4" s="63" t="s">
        <v>298</v>
      </c>
      <c r="D4" s="66"/>
      <c r="E4" s="2"/>
      <c r="F4" s="2"/>
      <c r="H4" s="2"/>
      <c r="I4" s="61"/>
      <c r="J4" s="61"/>
      <c r="K4" s="61"/>
      <c r="L4" s="61"/>
      <c r="M4" s="61"/>
      <c r="N4" s="61"/>
      <c r="O4" s="61"/>
      <c r="P4" s="2"/>
      <c r="Q4" s="2"/>
      <c r="R4" s="55"/>
      <c r="S4" s="55"/>
      <c r="T4" s="55"/>
      <c r="U4" s="55"/>
      <c r="V4" s="55"/>
      <c r="W4" s="55"/>
      <c r="X4" s="55"/>
      <c r="Y4" s="55"/>
      <c r="Z4" s="2"/>
      <c r="AA4" s="2"/>
      <c r="AB4" s="2"/>
    </row>
    <row r="5" spans="1:28" ht="15.75" x14ac:dyDescent="0.25">
      <c r="A5" s="67" t="s">
        <v>12</v>
      </c>
      <c r="B5" s="68">
        <f>SQRT((SUMIF(J30:J250, "&gt;0")+SUMIF(J30:J250, "&lt;0"))/100)</f>
        <v>1.4781561115851449</v>
      </c>
      <c r="C5" s="69"/>
      <c r="D5" s="58" t="s">
        <v>13</v>
      </c>
      <c r="E5" s="58" t="s">
        <v>14</v>
      </c>
      <c r="F5" s="58" t="s">
        <v>15</v>
      </c>
      <c r="G5" s="70" t="s">
        <v>16</v>
      </c>
      <c r="H5" s="58" t="s">
        <v>17</v>
      </c>
      <c r="I5" s="61"/>
      <c r="J5" s="61"/>
      <c r="K5" s="61"/>
      <c r="L5" s="61"/>
      <c r="M5" s="61"/>
      <c r="N5" s="61"/>
      <c r="O5" s="61"/>
      <c r="P5" s="2"/>
      <c r="Q5" s="2"/>
      <c r="R5" s="55"/>
      <c r="S5" s="55"/>
      <c r="T5" s="55"/>
      <c r="U5" s="55"/>
      <c r="V5" s="55"/>
      <c r="W5" s="55"/>
      <c r="X5" s="55"/>
      <c r="Y5" s="55"/>
      <c r="Z5" s="2"/>
      <c r="AA5" s="2"/>
      <c r="AB5" s="2"/>
    </row>
    <row r="6" spans="1:28" ht="15.75" x14ac:dyDescent="0.25">
      <c r="A6" s="67" t="s">
        <v>18</v>
      </c>
      <c r="B6" s="68">
        <f>(SUMIF(K30:K250, "&gt;0")+SUMIF(K30:K250, "&lt;0"))/((100)*(B5)^3)</f>
        <v>1.7861239509763638</v>
      </c>
      <c r="C6" s="69"/>
      <c r="D6" s="58">
        <v>9.0500697059050701</v>
      </c>
      <c r="E6" s="58"/>
      <c r="F6" s="58"/>
      <c r="G6" s="70"/>
      <c r="H6" s="58"/>
      <c r="I6" s="61"/>
      <c r="J6" s="61"/>
      <c r="K6" s="61"/>
      <c r="L6" s="61"/>
      <c r="M6" s="61"/>
      <c r="N6" s="61"/>
      <c r="O6" s="61"/>
      <c r="P6" s="2"/>
      <c r="Q6" s="2"/>
      <c r="R6" s="55"/>
      <c r="S6" s="55"/>
      <c r="T6" s="55"/>
      <c r="U6" s="55"/>
      <c r="V6" s="55"/>
      <c r="W6" s="55"/>
      <c r="X6" s="55"/>
      <c r="Y6" s="55"/>
      <c r="Z6" s="2"/>
      <c r="AA6" s="2"/>
      <c r="AB6" s="2"/>
    </row>
    <row r="7" spans="1:28" ht="16.5" thickBot="1" x14ac:dyDescent="0.3">
      <c r="A7" s="71" t="s">
        <v>19</v>
      </c>
      <c r="B7" s="72">
        <f>(SUMIF(L30:L250, "&gt;0")+SUMIF(L30:L250, "&lt;0"))/((100)*(B5)^4)</f>
        <v>8.9158269278442646</v>
      </c>
      <c r="C7" s="73"/>
      <c r="D7" s="66"/>
      <c r="E7" s="2"/>
      <c r="F7" s="2"/>
      <c r="H7" s="2"/>
      <c r="I7" s="61"/>
      <c r="J7" s="61"/>
      <c r="K7" s="61"/>
      <c r="L7" s="61"/>
      <c r="M7" s="61"/>
      <c r="N7" s="61"/>
      <c r="O7" s="61"/>
      <c r="P7" s="2"/>
      <c r="Q7" s="2"/>
      <c r="R7" s="55"/>
      <c r="S7" s="55"/>
      <c r="T7" s="55"/>
      <c r="U7" s="55"/>
      <c r="V7" s="55"/>
      <c r="W7" s="55"/>
      <c r="X7" s="55"/>
      <c r="Y7" s="55"/>
      <c r="Z7" s="2"/>
      <c r="AA7" s="2"/>
      <c r="AB7" s="2"/>
    </row>
    <row r="8" spans="1:28" ht="15.75" x14ac:dyDescent="0.25">
      <c r="C8" s="74"/>
      <c r="D8" s="58" t="s">
        <v>107</v>
      </c>
      <c r="E8" s="2" t="s">
        <v>125</v>
      </c>
      <c r="F8" s="2"/>
      <c r="H8" s="2"/>
      <c r="I8" s="61"/>
      <c r="J8" s="61"/>
      <c r="K8" s="61"/>
      <c r="L8" s="61"/>
      <c r="M8" s="61"/>
      <c r="N8" s="61"/>
      <c r="O8" s="61"/>
      <c r="P8" s="2"/>
      <c r="Q8" s="2"/>
      <c r="R8" s="55"/>
      <c r="S8" s="55"/>
      <c r="T8" s="55"/>
      <c r="U8" s="55"/>
      <c r="V8" s="55"/>
      <c r="W8" s="55"/>
      <c r="X8" s="55"/>
      <c r="Y8" s="55"/>
      <c r="Z8" s="2"/>
      <c r="AA8" s="2"/>
      <c r="AB8" s="2"/>
    </row>
    <row r="9" spans="1:28" ht="15.75" x14ac:dyDescent="0.2">
      <c r="A9" s="56" t="s">
        <v>20</v>
      </c>
      <c r="C9" s="58"/>
      <c r="D9" s="58" t="s">
        <v>292</v>
      </c>
      <c r="E9" s="45">
        <f>LARGE(O30:O250,1)</f>
        <v>9.0500697059050701</v>
      </c>
      <c r="F9" s="2"/>
      <c r="H9" s="2"/>
      <c r="I9" s="61"/>
      <c r="J9" s="61"/>
      <c r="K9" s="61"/>
      <c r="L9" s="61"/>
      <c r="M9" s="61"/>
      <c r="N9" s="61"/>
      <c r="O9" s="61"/>
      <c r="P9" s="2"/>
      <c r="Q9" s="2"/>
      <c r="R9" s="55"/>
      <c r="S9" s="55"/>
      <c r="T9" s="55"/>
      <c r="U9" s="55"/>
      <c r="V9" s="55"/>
      <c r="W9" s="55"/>
      <c r="X9" s="55"/>
      <c r="Y9" s="55"/>
      <c r="Z9" s="2"/>
      <c r="AA9" s="2"/>
      <c r="AB9" s="2"/>
    </row>
    <row r="10" spans="1:28" ht="15.75" x14ac:dyDescent="0.2">
      <c r="A10" s="75">
        <f>SUM(G30:G250)</f>
        <v>99.991899999999973</v>
      </c>
      <c r="C10" s="76"/>
      <c r="D10" s="158" t="s">
        <v>127</v>
      </c>
      <c r="E10" s="2" t="s">
        <v>128</v>
      </c>
      <c r="F10" s="2"/>
      <c r="H10" s="2"/>
      <c r="I10" s="61"/>
      <c r="J10" s="61"/>
      <c r="K10" s="61"/>
      <c r="L10" s="61"/>
      <c r="M10" s="61"/>
      <c r="N10" s="61"/>
      <c r="O10" s="61"/>
      <c r="P10" s="2"/>
      <c r="Q10" s="2"/>
      <c r="R10" s="55"/>
      <c r="S10" s="55"/>
      <c r="T10" s="55"/>
      <c r="U10" s="55"/>
      <c r="V10" s="55"/>
      <c r="W10" s="55"/>
      <c r="X10" s="55"/>
      <c r="Y10" s="55"/>
      <c r="Z10" s="2"/>
      <c r="AA10" s="2"/>
      <c r="AB10" s="2"/>
    </row>
    <row r="11" spans="1:28" ht="15.75" x14ac:dyDescent="0.25">
      <c r="C11" s="69"/>
      <c r="D11" s="158">
        <v>91</v>
      </c>
      <c r="E11" s="159">
        <v>4</v>
      </c>
      <c r="F11" s="2"/>
      <c r="G11" s="56">
        <f>(((2.095-1)/(11-1))*(513.74-43.91))+43.91</f>
        <v>95.356385000000017</v>
      </c>
      <c r="H11" s="154"/>
      <c r="I11" s="61"/>
      <c r="J11" s="61"/>
      <c r="K11" s="61"/>
      <c r="L11" s="61"/>
      <c r="M11" s="61"/>
      <c r="N11" s="61"/>
      <c r="O11" s="61"/>
      <c r="P11" s="2"/>
      <c r="Q11" s="2"/>
      <c r="R11" s="55"/>
      <c r="S11" s="55"/>
      <c r="T11" s="55"/>
      <c r="U11" s="55"/>
      <c r="V11" s="55"/>
      <c r="W11" s="55"/>
      <c r="X11" s="55"/>
      <c r="Y11" s="55"/>
      <c r="Z11" s="2"/>
      <c r="AA11" s="2"/>
      <c r="AB11" s="2"/>
    </row>
    <row r="12" spans="1:28" ht="15.75" x14ac:dyDescent="0.25">
      <c r="A12" s="56" t="s">
        <v>21</v>
      </c>
      <c r="C12" s="69"/>
      <c r="D12" s="66"/>
      <c r="E12" s="2"/>
      <c r="F12" s="2"/>
      <c r="H12" s="2"/>
      <c r="I12" s="61"/>
      <c r="J12" s="61"/>
      <c r="K12" s="61"/>
      <c r="L12" s="61"/>
      <c r="M12" s="61"/>
      <c r="N12" s="61"/>
      <c r="O12" s="61"/>
      <c r="P12" s="2"/>
      <c r="Q12" s="2"/>
      <c r="R12" s="55"/>
      <c r="S12" s="55"/>
      <c r="T12" s="55"/>
      <c r="U12" s="55"/>
      <c r="V12" s="55"/>
      <c r="W12" s="55"/>
      <c r="X12" s="55"/>
      <c r="Y12" s="55"/>
      <c r="Z12" s="2"/>
      <c r="AA12" s="2"/>
      <c r="AB12" s="2"/>
    </row>
    <row r="13" spans="1:28" ht="15.75" x14ac:dyDescent="0.25">
      <c r="A13" s="56">
        <f>SUMIF(N31:N250, "&gt;0")</f>
        <v>740.88193904686455</v>
      </c>
      <c r="C13" s="69"/>
      <c r="D13" s="66"/>
      <c r="E13" s="2"/>
      <c r="F13" s="2"/>
      <c r="G13" s="2"/>
      <c r="H13" s="2"/>
      <c r="I13" s="61"/>
      <c r="J13" s="61"/>
      <c r="K13" s="61"/>
      <c r="L13" s="61"/>
      <c r="M13" s="61"/>
      <c r="N13" s="61"/>
      <c r="O13" s="61"/>
      <c r="P13" s="2"/>
      <c r="Q13" s="2"/>
      <c r="R13" s="55"/>
      <c r="S13" s="55"/>
      <c r="T13" s="55"/>
      <c r="U13" s="55"/>
      <c r="V13" s="55"/>
      <c r="W13" s="55"/>
      <c r="X13" s="55"/>
      <c r="Y13" s="55"/>
      <c r="Z13" s="2"/>
      <c r="AA13" s="2"/>
      <c r="AB13" s="2"/>
    </row>
    <row r="14" spans="1:28" ht="30.75" thickBot="1" x14ac:dyDescent="0.45">
      <c r="A14" s="56" t="s">
        <v>83</v>
      </c>
      <c r="C14" s="69"/>
      <c r="D14" s="56" t="s">
        <v>94</v>
      </c>
      <c r="F14" s="2"/>
      <c r="G14" s="2"/>
      <c r="H14" s="2"/>
      <c r="I14" s="61"/>
      <c r="J14" s="61"/>
      <c r="K14" s="61"/>
      <c r="L14" s="61"/>
      <c r="M14" s="61"/>
      <c r="N14" s="61"/>
      <c r="O14" s="61"/>
      <c r="P14" s="2"/>
      <c r="Q14" s="2"/>
      <c r="R14" s="55"/>
      <c r="S14" s="55"/>
      <c r="T14" s="55"/>
      <c r="U14" s="55"/>
      <c r="V14" s="55"/>
      <c r="W14" s="55"/>
      <c r="X14" s="55"/>
      <c r="Y14" s="55"/>
      <c r="Z14" s="2"/>
      <c r="AA14" s="2"/>
      <c r="AB14" s="77" t="s">
        <v>78</v>
      </c>
    </row>
    <row r="15" spans="1:28" ht="30" x14ac:dyDescent="0.4">
      <c r="A15" s="64" t="s">
        <v>95</v>
      </c>
      <c r="B15" s="65">
        <f>(SUMIF(Q30:Q250, "&gt;0")+SUMIF(Q30:Q250, "&lt;0"))/100</f>
        <v>211.0842934027657</v>
      </c>
      <c r="C15" s="69"/>
      <c r="D15" s="64" t="s">
        <v>22</v>
      </c>
      <c r="E15" s="65">
        <f>10^((SUMIF(V30:V250, "&gt;0")+SUMIF(V30:V250, "&lt;0"))/100)</f>
        <v>143.88407114371222</v>
      </c>
      <c r="F15" s="2"/>
      <c r="G15" s="2"/>
      <c r="H15" s="46"/>
      <c r="I15" s="61"/>
      <c r="J15" s="61"/>
      <c r="K15" s="61"/>
      <c r="L15" s="61"/>
      <c r="M15" s="61"/>
      <c r="N15" s="61"/>
      <c r="O15" s="61"/>
      <c r="P15" s="2"/>
      <c r="Q15" s="2"/>
      <c r="R15" s="55"/>
      <c r="S15" s="55"/>
      <c r="T15" s="55"/>
      <c r="U15" s="55"/>
      <c r="V15" s="55"/>
      <c r="W15" s="55"/>
      <c r="X15" s="55"/>
      <c r="Y15" s="55"/>
      <c r="Z15" s="2"/>
      <c r="AA15" s="2"/>
      <c r="AB15" s="77" t="s">
        <v>80</v>
      </c>
    </row>
    <row r="16" spans="1:28" ht="15.75" x14ac:dyDescent="0.25">
      <c r="A16" s="67" t="s">
        <v>96</v>
      </c>
      <c r="B16" s="68">
        <f>SQRT((SUMIF(R30:R250, "&gt;0")+SUMIF(R30:R250, "&lt;0"))/100)</f>
        <v>209.5428043979922</v>
      </c>
      <c r="C16" s="69"/>
      <c r="D16" s="67" t="s">
        <v>23</v>
      </c>
      <c r="E16" s="68">
        <f>10^(SQRT((SUMIF(W30:W250, "&gt;0")+SUMIF(W30:W250, "&lt;0"))/100))</f>
        <v>2.8748236049090714</v>
      </c>
      <c r="G16" s="2"/>
      <c r="H16" s="46"/>
      <c r="I16" s="61"/>
      <c r="J16" s="61"/>
      <c r="K16" s="61"/>
      <c r="L16" s="61"/>
      <c r="M16" s="61"/>
      <c r="N16" s="61"/>
      <c r="O16" s="61"/>
      <c r="P16" s="2"/>
      <c r="Q16" s="2"/>
      <c r="R16" s="55"/>
      <c r="S16" s="55"/>
      <c r="T16" s="55"/>
      <c r="U16" s="55"/>
      <c r="V16" s="55"/>
      <c r="W16" s="55"/>
      <c r="X16" s="55"/>
      <c r="Y16" s="55"/>
      <c r="Z16" s="2"/>
      <c r="AA16" s="2"/>
      <c r="AB16" s="2"/>
    </row>
    <row r="17" spans="1:78" ht="15" customHeight="1" x14ac:dyDescent="0.25">
      <c r="A17" s="67" t="s">
        <v>97</v>
      </c>
      <c r="B17" s="68">
        <f>(SUMIF(S30:S250, "&gt;0")+SUMIF(S30:S250, "&lt;0"))/((100)*(B16)^3)</f>
        <v>3.993577805316924</v>
      </c>
      <c r="C17" s="78"/>
      <c r="D17" s="67" t="s">
        <v>24</v>
      </c>
      <c r="E17" s="68">
        <f>(SUMIF(X30:X250, "&gt;0")+SUMIF(X30:X250, "&lt;0"))/((100)*(LOG(E16))^3)</f>
        <v>-1.9163467700530106</v>
      </c>
      <c r="G17" s="2"/>
      <c r="H17" s="46"/>
      <c r="I17" s="61"/>
      <c r="J17" s="61"/>
      <c r="K17" s="61"/>
      <c r="L17" s="61"/>
      <c r="M17" s="61"/>
      <c r="N17" s="61"/>
      <c r="O17" s="61"/>
      <c r="P17" s="2"/>
      <c r="Q17" s="2"/>
      <c r="R17" s="55"/>
      <c r="S17" s="55"/>
      <c r="T17" s="55"/>
      <c r="U17" s="55"/>
      <c r="V17" s="55"/>
      <c r="W17" s="55"/>
      <c r="X17" s="55"/>
      <c r="Y17" s="55"/>
      <c r="Z17" s="2"/>
      <c r="AA17" s="2"/>
      <c r="AB17" s="2"/>
    </row>
    <row r="18" spans="1:78" ht="22.5" customHeight="1" x14ac:dyDescent="0.35">
      <c r="A18" s="67" t="s">
        <v>98</v>
      </c>
      <c r="B18" s="68">
        <f>(SUMIF(T30:T250, "&gt;0")+SUMIF(T30:T250, "&lt;0"))/((100)*(B16)^4)</f>
        <v>24.249938350453636</v>
      </c>
      <c r="D18" s="67" t="s">
        <v>25</v>
      </c>
      <c r="E18" s="68">
        <f>(SUMIF(Y30:Y250, "&gt;0")+SUMIF(Y30:Y250, "&lt;0"))/((100)*(LOG(E16))^4)</f>
        <v>9.2561096538034722</v>
      </c>
      <c r="F18" s="79"/>
      <c r="G18" s="2"/>
      <c r="H18" s="46"/>
      <c r="I18" s="45"/>
      <c r="J18" s="45"/>
      <c r="K18" s="45"/>
      <c r="L18" s="45"/>
      <c r="N18" s="80"/>
      <c r="O18" s="45"/>
      <c r="P18" s="2"/>
      <c r="Q18" s="2"/>
      <c r="R18" s="4"/>
      <c r="S18" s="2"/>
      <c r="T18" s="6"/>
      <c r="U18" s="9"/>
      <c r="V18" s="6"/>
      <c r="W18" s="81"/>
      <c r="X18" s="82"/>
      <c r="Y18" s="2"/>
      <c r="Z18" s="2"/>
      <c r="AA18" s="2"/>
      <c r="AB18" s="83" t="s">
        <v>79</v>
      </c>
      <c r="AC18" s="84"/>
      <c r="AD18" s="85"/>
      <c r="AE18" s="86"/>
      <c r="BL18" s="170">
        <v>1</v>
      </c>
      <c r="BM18" s="170"/>
      <c r="BN18" s="170"/>
      <c r="BO18" s="170"/>
      <c r="BP18" s="170"/>
      <c r="BQ18" s="170"/>
      <c r="BR18" s="170"/>
      <c r="BS18" s="170"/>
      <c r="BT18" s="170"/>
      <c r="BU18" s="170"/>
      <c r="BV18" s="170"/>
    </row>
    <row r="19" spans="1:78" ht="15" customHeight="1" thickBot="1" x14ac:dyDescent="0.3">
      <c r="A19" s="71" t="s">
        <v>99</v>
      </c>
      <c r="B19" s="87">
        <f>B18-3</f>
        <v>21.249938350453636</v>
      </c>
      <c r="C19" s="88"/>
      <c r="D19" s="71" t="s">
        <v>26</v>
      </c>
      <c r="E19" s="87">
        <f>E18-3</f>
        <v>6.2561096538034722</v>
      </c>
      <c r="F19" s="89"/>
      <c r="G19" s="2"/>
      <c r="H19" s="155"/>
      <c r="I19" s="46"/>
      <c r="J19" s="46"/>
      <c r="K19" s="46"/>
      <c r="L19" s="46"/>
      <c r="N19" s="46"/>
      <c r="O19" s="46"/>
      <c r="P19" s="90"/>
      <c r="Q19" s="2"/>
      <c r="R19" s="91"/>
      <c r="S19" s="92"/>
      <c r="T19" s="93"/>
      <c r="U19" s="4"/>
      <c r="V19" s="4"/>
      <c r="W19" s="4"/>
      <c r="X19" s="2"/>
      <c r="Y19" s="2"/>
      <c r="Z19" s="2"/>
      <c r="AA19" s="2"/>
      <c r="AB19" s="2"/>
    </row>
    <row r="20" spans="1:78" ht="15" x14ac:dyDescent="0.2">
      <c r="A20" s="94"/>
      <c r="B20" s="94"/>
      <c r="C20" s="95"/>
      <c r="D20" s="89"/>
      <c r="E20" s="96"/>
      <c r="F20" s="97"/>
      <c r="H20" s="2"/>
      <c r="I20" s="2"/>
      <c r="J20" s="2"/>
      <c r="K20" s="2"/>
      <c r="L20" s="2"/>
      <c r="M20" s="2"/>
      <c r="N20" s="2"/>
      <c r="O20" s="2"/>
      <c r="P20" s="2"/>
      <c r="Q20" s="2"/>
      <c r="R20" s="4"/>
      <c r="S20" s="6"/>
      <c r="T20" s="98"/>
      <c r="U20" s="4"/>
      <c r="V20" s="4"/>
      <c r="W20" s="2"/>
      <c r="X20" s="6"/>
      <c r="Y20" s="99"/>
      <c r="Z20" s="2"/>
      <c r="AA20" s="2"/>
      <c r="AB20" s="171">
        <v>0</v>
      </c>
      <c r="AC20" s="171"/>
      <c r="AD20" s="171"/>
      <c r="AE20" s="171"/>
      <c r="AF20" s="171"/>
      <c r="BV20" s="169">
        <v>1</v>
      </c>
      <c r="BW20" s="169"/>
      <c r="BX20" s="169"/>
      <c r="BY20" s="169"/>
      <c r="BZ20" s="169"/>
    </row>
    <row r="21" spans="1:78" ht="8.25" customHeight="1" thickBot="1" x14ac:dyDescent="0.25">
      <c r="A21" s="89"/>
      <c r="B21" s="89"/>
      <c r="C21" s="100"/>
      <c r="D21" s="89"/>
      <c r="E21" s="96"/>
      <c r="F21" s="101"/>
      <c r="H21" s="2"/>
      <c r="I21" s="2"/>
      <c r="J21" s="2"/>
      <c r="K21" s="2"/>
      <c r="L21" s="2"/>
      <c r="M21" s="2"/>
      <c r="N21" s="2"/>
      <c r="O21" s="2"/>
      <c r="P21" s="2"/>
      <c r="Q21" s="2"/>
      <c r="R21" s="4"/>
      <c r="S21" s="6"/>
      <c r="T21" s="102"/>
      <c r="U21" s="4"/>
      <c r="V21" s="4"/>
      <c r="W21" s="2"/>
      <c r="X21" s="6"/>
      <c r="Y21" s="99"/>
      <c r="Z21" s="2"/>
      <c r="AA21" s="2"/>
      <c r="AB21" s="2"/>
    </row>
    <row r="22" spans="1:78" ht="18" customHeight="1" thickBot="1" x14ac:dyDescent="0.25">
      <c r="B22" s="89"/>
      <c r="C22" s="100"/>
      <c r="E22" s="96"/>
      <c r="F22" s="103"/>
      <c r="H22" s="2"/>
      <c r="I22" s="2"/>
      <c r="J22" s="2"/>
      <c r="K22" s="2"/>
      <c r="L22" s="2"/>
      <c r="M22" s="2"/>
      <c r="N22" s="2"/>
      <c r="O22" s="2"/>
      <c r="P22" s="2"/>
      <c r="Q22" s="2"/>
      <c r="R22" s="4"/>
      <c r="S22" s="6"/>
      <c r="T22" s="102"/>
      <c r="U22" s="4"/>
      <c r="V22" s="4"/>
      <c r="W22" s="2"/>
      <c r="X22" s="6"/>
      <c r="Y22" s="99"/>
      <c r="Z22" s="2"/>
      <c r="AA22" s="2"/>
      <c r="AB22" s="163"/>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c r="BL22" s="164"/>
      <c r="BM22" s="164"/>
      <c r="BN22" s="164"/>
      <c r="BO22" s="164"/>
      <c r="BP22" s="164"/>
      <c r="BQ22" s="164"/>
      <c r="BR22" s="164"/>
      <c r="BS22" s="164"/>
      <c r="BT22" s="164"/>
      <c r="BU22" s="164"/>
      <c r="BV22" s="164"/>
      <c r="BW22" s="164"/>
      <c r="BX22" s="164"/>
      <c r="BY22" s="104"/>
    </row>
    <row r="23" spans="1:78" ht="14.25" customHeight="1" x14ac:dyDescent="0.2">
      <c r="M23" s="2"/>
      <c r="N23" s="2"/>
      <c r="O23" s="2"/>
      <c r="P23" s="2"/>
      <c r="Q23" s="2"/>
      <c r="R23" s="4"/>
      <c r="S23" s="4"/>
      <c r="T23" s="4"/>
      <c r="U23" s="4"/>
      <c r="V23" s="4"/>
      <c r="W23" s="4"/>
      <c r="X23" s="4"/>
      <c r="Y23" s="98"/>
      <c r="Z23" s="2"/>
    </row>
    <row r="24" spans="1:78" x14ac:dyDescent="0.2">
      <c r="A24" s="105"/>
      <c r="B24" s="1"/>
      <c r="C24" s="106"/>
      <c r="D24" s="107"/>
      <c r="E24" s="105"/>
      <c r="F24" s="107"/>
      <c r="G24" s="105"/>
      <c r="H24" s="105"/>
      <c r="I24" s="108" t="s">
        <v>27</v>
      </c>
      <c r="J24" s="109"/>
      <c r="K24" s="109"/>
      <c r="L24" s="110"/>
      <c r="M24" s="1"/>
      <c r="N24" s="111"/>
      <c r="O24" s="1"/>
      <c r="P24" s="2"/>
      <c r="Q24" s="108" t="s">
        <v>27</v>
      </c>
      <c r="R24" s="109"/>
      <c r="S24" s="109"/>
      <c r="T24" s="110"/>
      <c r="U24" s="175" t="s">
        <v>27</v>
      </c>
      <c r="V24" s="176"/>
      <c r="W24" s="176"/>
      <c r="X24" s="176"/>
      <c r="Y24" s="177"/>
      <c r="Z24" s="2"/>
    </row>
    <row r="25" spans="1:78" ht="15.75" customHeight="1" x14ac:dyDescent="0.2">
      <c r="A25" s="112" t="s">
        <v>28</v>
      </c>
      <c r="B25" s="113" t="s">
        <v>85</v>
      </c>
      <c r="C25" s="113" t="s">
        <v>28</v>
      </c>
      <c r="D25" s="113" t="s">
        <v>85</v>
      </c>
      <c r="E25" s="112" t="s">
        <v>29</v>
      </c>
      <c r="F25" s="112" t="s">
        <v>30</v>
      </c>
      <c r="G25" s="112" t="s">
        <v>30</v>
      </c>
      <c r="H25" s="112" t="s">
        <v>28</v>
      </c>
      <c r="I25" s="172" t="s">
        <v>84</v>
      </c>
      <c r="J25" s="173"/>
      <c r="K25" s="173"/>
      <c r="L25" s="174"/>
      <c r="M25" s="113" t="s">
        <v>85</v>
      </c>
      <c r="N25" s="114" t="s">
        <v>31</v>
      </c>
      <c r="O25" s="115"/>
      <c r="P25" s="2"/>
      <c r="Q25" s="172" t="s">
        <v>91</v>
      </c>
      <c r="R25" s="173"/>
      <c r="S25" s="173"/>
      <c r="T25" s="174"/>
      <c r="U25" s="172" t="s">
        <v>102</v>
      </c>
      <c r="V25" s="173"/>
      <c r="W25" s="173"/>
      <c r="X25" s="173"/>
      <c r="Y25" s="174"/>
      <c r="Z25" s="2"/>
      <c r="AB25" s="116"/>
    </row>
    <row r="26" spans="1:78" ht="13.5" customHeight="1" x14ac:dyDescent="0.2">
      <c r="A26" s="112" t="s">
        <v>32</v>
      </c>
      <c r="B26" s="113" t="s">
        <v>32</v>
      </c>
      <c r="C26" s="113" t="s">
        <v>33</v>
      </c>
      <c r="D26" s="59" t="s">
        <v>33</v>
      </c>
      <c r="E26" s="112" t="s">
        <v>34</v>
      </c>
      <c r="F26" s="112" t="s">
        <v>86</v>
      </c>
      <c r="G26" s="112" t="s">
        <v>35</v>
      </c>
      <c r="H26" s="112" t="s">
        <v>32</v>
      </c>
      <c r="I26" s="117"/>
      <c r="J26" s="118"/>
      <c r="K26" s="119"/>
      <c r="L26" s="120"/>
      <c r="M26" s="113" t="s">
        <v>32</v>
      </c>
      <c r="N26" s="114" t="s">
        <v>36</v>
      </c>
      <c r="O26" s="115"/>
      <c r="P26" s="119"/>
      <c r="Q26" s="117"/>
      <c r="R26" s="4"/>
      <c r="S26" s="6"/>
      <c r="T26" s="121"/>
      <c r="U26" s="122"/>
      <c r="V26" s="123"/>
      <c r="W26" s="123"/>
      <c r="X26" s="6"/>
      <c r="Y26" s="124"/>
      <c r="Z26" s="2"/>
      <c r="AB26" s="125"/>
    </row>
    <row r="27" spans="1:78" ht="13.5" customHeight="1" x14ac:dyDescent="0.2">
      <c r="A27" s="120"/>
      <c r="B27" s="120"/>
      <c r="C27" s="120"/>
      <c r="D27" s="120"/>
      <c r="E27" s="120"/>
      <c r="F27" s="120"/>
      <c r="G27" s="112"/>
      <c r="H27" s="120"/>
      <c r="I27" s="117"/>
      <c r="J27" s="2"/>
      <c r="K27" s="2"/>
      <c r="L27" s="120"/>
      <c r="M27" s="120"/>
      <c r="N27" s="126"/>
      <c r="O27" s="127"/>
      <c r="P27" s="2"/>
      <c r="Q27" s="117"/>
      <c r="R27" s="4"/>
      <c r="S27" s="6"/>
      <c r="T27" s="121"/>
      <c r="U27" s="122"/>
      <c r="V27" s="123"/>
      <c r="W27" s="123"/>
      <c r="X27" s="6"/>
      <c r="Y27" s="124"/>
      <c r="Z27" s="2"/>
    </row>
    <row r="28" spans="1:78" ht="14.25" x14ac:dyDescent="0.2">
      <c r="A28" s="112" t="s">
        <v>0</v>
      </c>
      <c r="B28" s="113" t="s">
        <v>0</v>
      </c>
      <c r="C28" s="113" t="s">
        <v>37</v>
      </c>
      <c r="D28" s="113" t="s">
        <v>37</v>
      </c>
      <c r="E28" s="112" t="s">
        <v>38</v>
      </c>
      <c r="F28" s="112" t="s">
        <v>38</v>
      </c>
      <c r="G28" s="112" t="s">
        <v>39</v>
      </c>
      <c r="H28" s="112" t="s">
        <v>106</v>
      </c>
      <c r="I28" s="128" t="s">
        <v>87</v>
      </c>
      <c r="J28" s="45" t="s">
        <v>88</v>
      </c>
      <c r="K28" s="45" t="s">
        <v>90</v>
      </c>
      <c r="L28" s="113" t="s">
        <v>89</v>
      </c>
      <c r="M28" s="113" t="s">
        <v>106</v>
      </c>
      <c r="N28" s="129" t="s">
        <v>40</v>
      </c>
      <c r="O28" s="130" t="s">
        <v>38</v>
      </c>
      <c r="P28" s="45"/>
      <c r="Q28" s="128" t="s">
        <v>87</v>
      </c>
      <c r="R28" s="45" t="s">
        <v>88</v>
      </c>
      <c r="S28" s="45" t="s">
        <v>90</v>
      </c>
      <c r="T28" s="113" t="s">
        <v>89</v>
      </c>
      <c r="U28" s="122" t="s">
        <v>92</v>
      </c>
      <c r="V28" s="131" t="s">
        <v>93</v>
      </c>
      <c r="W28" s="45" t="s">
        <v>103</v>
      </c>
      <c r="X28" s="45" t="s">
        <v>104</v>
      </c>
      <c r="Y28" s="127" t="s">
        <v>105</v>
      </c>
      <c r="Z28" s="2"/>
    </row>
    <row r="29" spans="1:78" x14ac:dyDescent="0.2">
      <c r="A29" s="132"/>
      <c r="B29" s="133"/>
      <c r="C29" s="134"/>
      <c r="D29" s="135"/>
      <c r="E29" s="136"/>
      <c r="F29" s="136"/>
      <c r="G29" s="137"/>
      <c r="H29" s="132"/>
      <c r="I29" s="138"/>
      <c r="J29" s="139"/>
      <c r="K29" s="139"/>
      <c r="L29" s="133"/>
      <c r="M29" s="133"/>
      <c r="N29" s="135"/>
      <c r="O29" s="140"/>
      <c r="P29" s="2"/>
      <c r="Q29" s="137"/>
      <c r="R29" s="137"/>
      <c r="S29" s="137"/>
      <c r="T29" s="137"/>
      <c r="U29" s="141"/>
      <c r="V29" s="142"/>
      <c r="W29" s="142"/>
      <c r="X29" s="143"/>
      <c r="Y29" s="144"/>
      <c r="Z29" s="2"/>
    </row>
    <row r="30" spans="1:78" x14ac:dyDescent="0.2">
      <c r="A30" s="145">
        <v>1.909</v>
      </c>
      <c r="B30" s="145"/>
      <c r="C30" s="7">
        <f>IF(A30=0,IF(B30&gt;0,IF(C29&lt;10,10,-LOG(0,2)),-LOG(0,2)),-LOG(A30,2))</f>
        <v>-0.93281710274185059</v>
      </c>
      <c r="D30" s="146"/>
      <c r="E30" s="147">
        <f>F30</f>
        <v>0.31002511203407485</v>
      </c>
      <c r="F30" s="145">
        <f>(G30*100)/$A$10</f>
        <v>0.31002511203407485</v>
      </c>
      <c r="G30" s="145">
        <v>0.31</v>
      </c>
      <c r="H30" s="151">
        <f>A30*1000</f>
        <v>1909</v>
      </c>
      <c r="I30" s="145">
        <f t="shared" ref="I30:I93" si="0">D30*F30</f>
        <v>0</v>
      </c>
      <c r="J30" s="148">
        <f>(F30)*(D30-$B$4)^2</f>
        <v>2.3721404879258685</v>
      </c>
      <c r="K30" s="148">
        <f>(F30)*(D30-$B$4)^3</f>
        <v>-6.5616365742304508</v>
      </c>
      <c r="L30" s="148">
        <f>(F30)*(D30-$B$4)^4</f>
        <v>18.150305494732663</v>
      </c>
      <c r="M30" s="161"/>
      <c r="N30" s="145"/>
      <c r="O30" s="149"/>
      <c r="P30" s="2"/>
      <c r="Q30" s="145">
        <f>(B30*1000)*F30</f>
        <v>0</v>
      </c>
      <c r="R30" s="148">
        <f>(F30)*((B30*1000)-$B$15)^2</f>
        <v>13813.658371945043</v>
      </c>
      <c r="S30" s="148">
        <f>(F30)*((B30*1000)-$B$15)^3</f>
        <v>-2915846.3167492179</v>
      </c>
      <c r="T30" s="148">
        <f>(F30)*((B30*1000)-$B$15)^4</f>
        <v>615489359.4420656</v>
      </c>
      <c r="U30" s="54"/>
      <c r="V30" s="131">
        <f>U30*F30</f>
        <v>0</v>
      </c>
      <c r="W30" s="150">
        <f>(F30)*(U30-LOG($E$15))^2</f>
        <v>1.4437928027914126</v>
      </c>
      <c r="X30" s="150">
        <f>(F30)*(U30-LOG($E$15))^3</f>
        <v>-3.1157232298782063</v>
      </c>
      <c r="Y30" s="150">
        <f>(F30)*(U30-LOG($E$15))^4</f>
        <v>6.7237703543291412</v>
      </c>
      <c r="Z30" s="2"/>
    </row>
    <row r="31" spans="1:78" ht="12.75" customHeight="1" x14ac:dyDescent="0.2">
      <c r="A31" s="145">
        <v>1.7390000000000001</v>
      </c>
      <c r="B31" s="145">
        <f>(A30+A31)/2</f>
        <v>1.8240000000000001</v>
      </c>
      <c r="C31" s="7">
        <f t="shared" ref="C31:C94" si="1">IF(A31=0,IF(B31&gt;0,IF(C30&lt;10,10,-LOG(0,2)),-LOG(0,2)),-LOG(A31,2))</f>
        <v>-0.79825793264450029</v>
      </c>
      <c r="D31" s="146">
        <f t="shared" ref="D31:D48" si="2">(C30+C31)/2</f>
        <v>-0.86553751769317544</v>
      </c>
      <c r="E31" s="147">
        <f>F31+E30</f>
        <v>0.60004860393691906</v>
      </c>
      <c r="F31" s="145">
        <f t="shared" ref="F31:F94" si="3">(G31*100)/$A$10</f>
        <v>0.29002349190284415</v>
      </c>
      <c r="G31" s="145">
        <v>0.28999999999999998</v>
      </c>
      <c r="H31" s="151">
        <f t="shared" ref="H31:H94" si="4">A31*1000</f>
        <v>1739</v>
      </c>
      <c r="I31" s="145">
        <f t="shared" si="0"/>
        <v>-0.25102621325429447</v>
      </c>
      <c r="J31" s="148">
        <f t="shared" ref="J31:J94" si="5">(F31)*(D31-$B$4)^2</f>
        <v>3.8251114271034314</v>
      </c>
      <c r="K31" s="148">
        <f t="shared" ref="K31:K94" si="6">(F31)*(D31-$B$4)^3</f>
        <v>-13.891512936448287</v>
      </c>
      <c r="L31" s="148">
        <f t="shared" ref="L31:L94" si="7">(F31)*(D31-$B$4)^4</f>
        <v>50.44928372443254</v>
      </c>
      <c r="M31" s="161">
        <f>((2^(-D31))*1000)</f>
        <v>1822.0183862958136</v>
      </c>
      <c r="N31" s="145">
        <v>2.1553602901461058</v>
      </c>
      <c r="O31" s="149">
        <f>(N31*100)/$A$13</f>
        <v>0.29091818501054972</v>
      </c>
      <c r="P31" s="90"/>
      <c r="Q31" s="145">
        <f t="shared" ref="Q31:Q94" si="8">(B31*1000)*F31</f>
        <v>529.00284923078777</v>
      </c>
      <c r="R31" s="148">
        <f t="shared" ref="R31:R94" si="9">(F31)*((B31*1000)-$B$15)^2</f>
        <v>754495.26632710872</v>
      </c>
      <c r="S31" s="148">
        <f t="shared" ref="S31:S94" si="10">(F31)*((B31*1000)-$B$15)^3</f>
        <v>1216937265.6122568</v>
      </c>
      <c r="T31" s="148">
        <f t="shared" ref="T31:T94" si="11">(F31)*((B31*1000)-$B$15)^4</f>
        <v>1962817229649.4995</v>
      </c>
      <c r="U31" s="54">
        <f t="shared" ref="U31:U94" si="12">LOG(((2^(-D31))*1000),10)</f>
        <v>3.2605527551981894</v>
      </c>
      <c r="V31" s="131">
        <f t="shared" ref="V31:V94" si="13">U31*F31</f>
        <v>0.94563689559601827</v>
      </c>
      <c r="W31" s="148">
        <f t="shared" ref="W31:W94" si="14">(F31)*(U31-LOG($E$15))^2</f>
        <v>0.35255097169111088</v>
      </c>
      <c r="X31" s="148">
        <f t="shared" ref="X31:X94" si="15">(F31)*(U31-LOG($E$15))^3</f>
        <v>0.38870156161412134</v>
      </c>
      <c r="Y31" s="148">
        <f t="shared" ref="Y31:Y94" si="16">(F31)*(U31-LOG($E$15))^4</f>
        <v>0.42855903439016413</v>
      </c>
      <c r="Z31" s="2"/>
    </row>
    <row r="32" spans="1:78" x14ac:dyDescent="0.2">
      <c r="A32" s="145">
        <v>1.5840000000000001</v>
      </c>
      <c r="B32" s="7">
        <f>IF(A32=0,IF(A31&gt;0,IF(B31&gt;0.001,((A31+(2^(-10)))/2),0),0),(A31+A32)/2)</f>
        <v>1.6615000000000002</v>
      </c>
      <c r="C32" s="7">
        <f t="shared" si="1"/>
        <v>-0.6635723354175227</v>
      </c>
      <c r="D32" s="146">
        <f t="shared" si="2"/>
        <v>-0.73091513403101149</v>
      </c>
      <c r="E32" s="147">
        <f t="shared" ref="E32:E95" si="17">F32+E31</f>
        <v>0.80006480524922541</v>
      </c>
      <c r="F32" s="145">
        <f t="shared" si="3"/>
        <v>0.20001620131230635</v>
      </c>
      <c r="G32" s="145">
        <v>0.2</v>
      </c>
      <c r="H32" s="151">
        <f t="shared" si="4"/>
        <v>1584</v>
      </c>
      <c r="I32" s="145">
        <f t="shared" si="0"/>
        <v>-0.14619486859055816</v>
      </c>
      <c r="J32" s="148">
        <f t="shared" si="5"/>
        <v>2.4460557560580041</v>
      </c>
      <c r="K32" s="148">
        <f t="shared" si="6"/>
        <v>-8.5539545994728492</v>
      </c>
      <c r="L32" s="148">
        <f t="shared" si="7"/>
        <v>29.913520617273949</v>
      </c>
      <c r="M32" s="161">
        <f t="shared" ref="M32:M95" si="18">((2^(-D32))*1000)</f>
        <v>1659.6915376057084</v>
      </c>
      <c r="N32" s="145">
        <v>1.4850600615835039</v>
      </c>
      <c r="O32" s="149">
        <f t="shared" ref="O32:O95" si="19">(N32*100)/$A$13</f>
        <v>0.2004448999653056</v>
      </c>
      <c r="P32" s="90"/>
      <c r="Q32" s="145">
        <f t="shared" si="8"/>
        <v>332.32691848039707</v>
      </c>
      <c r="R32" s="148">
        <f t="shared" si="9"/>
        <v>420775.22718219284</v>
      </c>
      <c r="S32" s="148">
        <f t="shared" si="10"/>
        <v>610298998.45207214</v>
      </c>
      <c r="T32" s="148">
        <f t="shared" si="11"/>
        <v>885187253075.44666</v>
      </c>
      <c r="U32" s="54">
        <f t="shared" si="12"/>
        <v>3.2200273796280934</v>
      </c>
      <c r="V32" s="131">
        <f t="shared" si="13"/>
        <v>0.64405764459483106</v>
      </c>
      <c r="W32" s="148">
        <f t="shared" si="14"/>
        <v>0.22559330156673796</v>
      </c>
      <c r="X32" s="148">
        <f t="shared" si="15"/>
        <v>0.23958339393873401</v>
      </c>
      <c r="Y32" s="148">
        <f t="shared" si="16"/>
        <v>0.25444107716213255</v>
      </c>
      <c r="Z32" s="2"/>
    </row>
    <row r="33" spans="1:26" x14ac:dyDescent="0.2">
      <c r="A33" s="145">
        <v>1.4430000000000001</v>
      </c>
      <c r="B33" s="7">
        <f t="shared" ref="B33:B96" si="20">IF(A33=0,IF(A32&gt;0,IF(B32&gt;0.001,((A32+(2^(-10)))/2),0),0),(A32+A33)/2)</f>
        <v>1.5135000000000001</v>
      </c>
      <c r="C33" s="7">
        <f t="shared" si="1"/>
        <v>-0.52907129982911116</v>
      </c>
      <c r="D33" s="146">
        <f t="shared" si="2"/>
        <v>-0.59632181762331693</v>
      </c>
      <c r="E33" s="147">
        <f t="shared" si="17"/>
        <v>0.95007695623345523</v>
      </c>
      <c r="F33" s="145">
        <f t="shared" si="3"/>
        <v>0.15001215098422976</v>
      </c>
      <c r="G33" s="145">
        <v>0.15</v>
      </c>
      <c r="H33" s="151">
        <f t="shared" si="4"/>
        <v>1443</v>
      </c>
      <c r="I33" s="145">
        <f t="shared" si="0"/>
        <v>-8.9455518540499351E-2</v>
      </c>
      <c r="J33" s="148">
        <f t="shared" si="5"/>
        <v>1.6960444431759139</v>
      </c>
      <c r="K33" s="148">
        <f t="shared" si="6"/>
        <v>-5.7028588594652048</v>
      </c>
      <c r="L33" s="148">
        <f t="shared" si="7"/>
        <v>19.175558342139226</v>
      </c>
      <c r="M33" s="161">
        <f t="shared" si="18"/>
        <v>1511.8571361077738</v>
      </c>
      <c r="N33" s="145">
        <v>1.1153233900985269</v>
      </c>
      <c r="O33" s="149">
        <f t="shared" si="19"/>
        <v>0.15053996207997414</v>
      </c>
      <c r="P33" s="90"/>
      <c r="Q33" s="145">
        <f t="shared" si="8"/>
        <v>227.04339051463174</v>
      </c>
      <c r="R33" s="148">
        <f t="shared" si="9"/>
        <v>254463.61247128618</v>
      </c>
      <c r="S33" s="148">
        <f t="shared" si="10"/>
        <v>331417405.64007503</v>
      </c>
      <c r="T33" s="148">
        <f t="shared" si="11"/>
        <v>431643234545.34045</v>
      </c>
      <c r="U33" s="54">
        <f t="shared" si="12"/>
        <v>3.1795107541734842</v>
      </c>
      <c r="V33" s="131">
        <f t="shared" si="13"/>
        <v>0.47696524731105494</v>
      </c>
      <c r="W33" s="148">
        <f t="shared" si="14"/>
        <v>0.1565314148796618</v>
      </c>
      <c r="X33" s="148">
        <f t="shared" si="15"/>
        <v>0.15989653297519729</v>
      </c>
      <c r="Y33" s="148">
        <f t="shared" si="16"/>
        <v>0.16333399450291608</v>
      </c>
      <c r="Z33" s="2"/>
    </row>
    <row r="34" spans="1:26" ht="13.5" customHeight="1" x14ac:dyDescent="0.2">
      <c r="A34" s="145">
        <v>1.3140000000000001</v>
      </c>
      <c r="B34" s="7">
        <f t="shared" si="20"/>
        <v>1.3785000000000001</v>
      </c>
      <c r="C34" s="7">
        <f t="shared" si="1"/>
        <v>-0.39396527566024264</v>
      </c>
      <c r="D34" s="146">
        <f t="shared" si="2"/>
        <v>-0.4615182877446769</v>
      </c>
      <c r="E34" s="147">
        <f t="shared" si="17"/>
        <v>1.1300915374145308</v>
      </c>
      <c r="F34" s="145">
        <f t="shared" si="3"/>
        <v>0.18001458118107572</v>
      </c>
      <c r="G34" s="145">
        <v>0.18</v>
      </c>
      <c r="H34" s="151">
        <f t="shared" si="4"/>
        <v>1314</v>
      </c>
      <c r="I34" s="145">
        <f t="shared" si="0"/>
        <v>-8.3080021275765206E-2</v>
      </c>
      <c r="J34" s="148">
        <f t="shared" si="5"/>
        <v>1.8753342557527508</v>
      </c>
      <c r="K34" s="148">
        <f t="shared" si="6"/>
        <v>-6.0529096015387811</v>
      </c>
      <c r="L34" s="148">
        <f t="shared" si="7"/>
        <v>19.536631686863821</v>
      </c>
      <c r="M34" s="161">
        <f t="shared" si="18"/>
        <v>1376.9901960435304</v>
      </c>
      <c r="N34" s="145">
        <v>1.3323949267878401</v>
      </c>
      <c r="O34" s="149">
        <f t="shared" si="19"/>
        <v>0.17983903461082473</v>
      </c>
      <c r="P34" s="90"/>
      <c r="Q34" s="145">
        <f t="shared" si="8"/>
        <v>248.15010015811288</v>
      </c>
      <c r="R34" s="148">
        <f t="shared" si="9"/>
        <v>245334.56986194444</v>
      </c>
      <c r="S34" s="148">
        <f t="shared" si="10"/>
        <v>286407430.22811037</v>
      </c>
      <c r="T34" s="148">
        <f t="shared" si="11"/>
        <v>334356532534.44757</v>
      </c>
      <c r="U34" s="54">
        <f t="shared" si="12"/>
        <v>3.138930848158628</v>
      </c>
      <c r="V34" s="131">
        <f t="shared" si="13"/>
        <v>0.56505332198763414</v>
      </c>
      <c r="W34" s="148">
        <f t="shared" si="14"/>
        <v>0.17321009824308767</v>
      </c>
      <c r="X34" s="148">
        <f t="shared" si="15"/>
        <v>0.16990492577748331</v>
      </c>
      <c r="Y34" s="148">
        <f t="shared" si="16"/>
        <v>0.16666282218106263</v>
      </c>
      <c r="Z34" s="2"/>
    </row>
    <row r="35" spans="1:26" ht="12.75" customHeight="1" x14ac:dyDescent="0.2">
      <c r="A35" s="145">
        <v>1.1970000000000001</v>
      </c>
      <c r="B35" s="7">
        <f t="shared" si="20"/>
        <v>1.2555000000000001</v>
      </c>
      <c r="C35" s="7">
        <f t="shared" si="1"/>
        <v>-0.25942315228141505</v>
      </c>
      <c r="D35" s="146">
        <f t="shared" si="2"/>
        <v>-0.32669421397082887</v>
      </c>
      <c r="E35" s="147">
        <f t="shared" si="17"/>
        <v>1.3701109789892985</v>
      </c>
      <c r="F35" s="145">
        <f t="shared" si="3"/>
        <v>0.24001944157476762</v>
      </c>
      <c r="G35" s="145">
        <v>0.24</v>
      </c>
      <c r="H35" s="151">
        <f t="shared" si="4"/>
        <v>1197</v>
      </c>
      <c r="I35" s="145">
        <f t="shared" si="0"/>
        <v>-7.8412962802986E-2</v>
      </c>
      <c r="J35" s="148">
        <f t="shared" si="5"/>
        <v>2.2959130011018236</v>
      </c>
      <c r="K35" s="148">
        <f t="shared" si="6"/>
        <v>-7.100843327605193</v>
      </c>
      <c r="L35" s="148">
        <f t="shared" si="7"/>
        <v>21.96162308371326</v>
      </c>
      <c r="M35" s="161">
        <f t="shared" si="18"/>
        <v>1254.1363562228792</v>
      </c>
      <c r="N35" s="145">
        <v>1.7839724507613846</v>
      </c>
      <c r="O35" s="149">
        <f t="shared" si="19"/>
        <v>0.24079038194080465</v>
      </c>
      <c r="P35" s="90"/>
      <c r="Q35" s="145">
        <f t="shared" si="8"/>
        <v>301.34440889712073</v>
      </c>
      <c r="R35" s="148">
        <f t="shared" si="9"/>
        <v>261814.20731567265</v>
      </c>
      <c r="S35" s="148">
        <f t="shared" si="10"/>
        <v>273442870.33079308</v>
      </c>
      <c r="T35" s="148">
        <f t="shared" si="11"/>
        <v>285588028630.51117</v>
      </c>
      <c r="U35" s="54">
        <f t="shared" si="12"/>
        <v>3.0983447578150862</v>
      </c>
      <c r="V35" s="131">
        <f t="shared" si="13"/>
        <v>0.74366297857688568</v>
      </c>
      <c r="W35" s="148">
        <f t="shared" si="14"/>
        <v>0.21223103375803151</v>
      </c>
      <c r="X35" s="148">
        <f t="shared" si="15"/>
        <v>0.19956764098902266</v>
      </c>
      <c r="Y35" s="148">
        <f t="shared" si="16"/>
        <v>0.18765984702939917</v>
      </c>
      <c r="Z35" s="2"/>
    </row>
    <row r="36" spans="1:26" x14ac:dyDescent="0.2">
      <c r="A36" s="145">
        <v>1.091</v>
      </c>
      <c r="B36" s="7">
        <f t="shared" si="20"/>
        <v>1.1440000000000001</v>
      </c>
      <c r="C36" s="7">
        <f t="shared" si="1"/>
        <v>-0.12565110166152013</v>
      </c>
      <c r="D36" s="146">
        <f t="shared" si="2"/>
        <v>-0.19253712697146758</v>
      </c>
      <c r="E36" s="147">
        <f t="shared" si="17"/>
        <v>1.6801360910233734</v>
      </c>
      <c r="F36" s="145">
        <f t="shared" si="3"/>
        <v>0.31002511203407485</v>
      </c>
      <c r="G36" s="145">
        <v>0.31</v>
      </c>
      <c r="H36" s="151">
        <f t="shared" si="4"/>
        <v>1091</v>
      </c>
      <c r="I36" s="145">
        <f t="shared" si="0"/>
        <v>-5.9691344360048131E-2</v>
      </c>
      <c r="J36" s="148">
        <f t="shared" si="5"/>
        <v>2.7138607008889557</v>
      </c>
      <c r="K36" s="148">
        <f t="shared" si="6"/>
        <v>-8.0293962638908276</v>
      </c>
      <c r="L36" s="148">
        <f t="shared" si="7"/>
        <v>23.756268824507359</v>
      </c>
      <c r="M36" s="161">
        <f t="shared" si="18"/>
        <v>1142.7716307294297</v>
      </c>
      <c r="N36" s="145">
        <v>2.317562679180214</v>
      </c>
      <c r="O36" s="149">
        <f t="shared" si="19"/>
        <v>0.31281133430809904</v>
      </c>
      <c r="P36" s="90"/>
      <c r="Q36" s="145">
        <f t="shared" si="8"/>
        <v>354.66872816698168</v>
      </c>
      <c r="R36" s="148">
        <f t="shared" si="9"/>
        <v>269824.68764060229</v>
      </c>
      <c r="S36" s="148">
        <f t="shared" si="10"/>
        <v>251723689.12761059</v>
      </c>
      <c r="T36" s="148">
        <f t="shared" si="11"/>
        <v>234836983309.74738</v>
      </c>
      <c r="U36" s="54">
        <f t="shared" si="12"/>
        <v>3.0579594504973762</v>
      </c>
      <c r="V36" s="131">
        <f t="shared" si="13"/>
        <v>0.94804422123610699</v>
      </c>
      <c r="W36" s="148">
        <f t="shared" si="14"/>
        <v>0.25109061622455098</v>
      </c>
      <c r="X36" s="148">
        <f t="shared" si="15"/>
        <v>0.22596817975421435</v>
      </c>
      <c r="Y36" s="148">
        <f t="shared" si="16"/>
        <v>0.20335932512813773</v>
      </c>
      <c r="Z36" s="2"/>
    </row>
    <row r="37" spans="1:26" x14ac:dyDescent="0.2">
      <c r="A37" s="145">
        <v>0.99360000000000004</v>
      </c>
      <c r="B37" s="7">
        <f t="shared" si="20"/>
        <v>1.0423</v>
      </c>
      <c r="C37" s="7">
        <f t="shared" si="1"/>
        <v>9.2629213289679192E-3</v>
      </c>
      <c r="D37" s="146">
        <f t="shared" si="2"/>
        <v>-5.8194090166276108E-2</v>
      </c>
      <c r="E37" s="147">
        <f t="shared" si="17"/>
        <v>2.0901693037136013</v>
      </c>
      <c r="F37" s="145">
        <f t="shared" si="3"/>
        <v>0.41003321269022802</v>
      </c>
      <c r="G37" s="145">
        <v>0.41</v>
      </c>
      <c r="H37" s="151">
        <f t="shared" si="4"/>
        <v>993.6</v>
      </c>
      <c r="I37" s="145">
        <f t="shared" si="0"/>
        <v>-2.3861509750462997E-2</v>
      </c>
      <c r="J37" s="148">
        <f t="shared" si="5"/>
        <v>3.2707435223795116</v>
      </c>
      <c r="K37" s="148">
        <f t="shared" si="6"/>
        <v>-9.2376226344773062</v>
      </c>
      <c r="L37" s="148">
        <f t="shared" si="7"/>
        <v>26.089991878949288</v>
      </c>
      <c r="M37" s="161">
        <f t="shared" si="18"/>
        <v>1041.1616589175765</v>
      </c>
      <c r="N37" s="145">
        <v>3.0392186342196386</v>
      </c>
      <c r="O37" s="149">
        <f t="shared" si="19"/>
        <v>0.41021632112257395</v>
      </c>
      <c r="P37" s="90"/>
      <c r="Q37" s="145">
        <f t="shared" si="8"/>
        <v>427.37761758702464</v>
      </c>
      <c r="R37" s="148">
        <f t="shared" si="9"/>
        <v>283299.96316353144</v>
      </c>
      <c r="S37" s="148">
        <f t="shared" si="10"/>
        <v>235483379.0599452</v>
      </c>
      <c r="T37" s="148">
        <f t="shared" si="11"/>
        <v>195737483317.21671</v>
      </c>
      <c r="U37" s="54">
        <f t="shared" si="12"/>
        <v>3.0175181667104227</v>
      </c>
      <c r="V37" s="131">
        <f t="shared" si="13"/>
        <v>1.2372826682474016</v>
      </c>
      <c r="W37" s="148">
        <f t="shared" si="14"/>
        <v>0.30291187891392579</v>
      </c>
      <c r="X37" s="148">
        <f t="shared" si="15"/>
        <v>0.2603544105530235</v>
      </c>
      <c r="Y37" s="148">
        <f t="shared" si="16"/>
        <v>0.22377603459279868</v>
      </c>
      <c r="Z37" s="2"/>
    </row>
    <row r="38" spans="1:26" x14ac:dyDescent="0.2">
      <c r="A38" s="145">
        <v>0.90510000000000002</v>
      </c>
      <c r="B38" s="7">
        <f t="shared" si="20"/>
        <v>0.94935000000000003</v>
      </c>
      <c r="C38" s="7">
        <f t="shared" si="1"/>
        <v>0.14385089768159096</v>
      </c>
      <c r="D38" s="146">
        <f t="shared" si="2"/>
        <v>7.6556909505279436E-2</v>
      </c>
      <c r="E38" s="147">
        <f t="shared" si="17"/>
        <v>2.5402057566662908</v>
      </c>
      <c r="F38" s="145">
        <f t="shared" si="3"/>
        <v>0.45003645295268929</v>
      </c>
      <c r="G38" s="145">
        <v>0.45</v>
      </c>
      <c r="H38" s="151">
        <f t="shared" si="4"/>
        <v>905.1</v>
      </c>
      <c r="I38" s="145">
        <f t="shared" si="0"/>
        <v>3.4453400002775983E-2</v>
      </c>
      <c r="J38" s="148">
        <f t="shared" si="5"/>
        <v>3.2554625796792016</v>
      </c>
      <c r="K38" s="148">
        <f t="shared" si="6"/>
        <v>-8.7557875427210412</v>
      </c>
      <c r="L38" s="148">
        <f t="shared" si="7"/>
        <v>23.549284814947413</v>
      </c>
      <c r="M38" s="161">
        <f t="shared" si="18"/>
        <v>948.31817445412275</v>
      </c>
      <c r="N38" s="145">
        <v>3.3438087498513633</v>
      </c>
      <c r="O38" s="149">
        <f t="shared" si="19"/>
        <v>0.45132815009003086</v>
      </c>
      <c r="P38" s="90"/>
      <c r="Q38" s="145">
        <f t="shared" si="8"/>
        <v>427.24210661063557</v>
      </c>
      <c r="R38" s="148">
        <f t="shared" si="9"/>
        <v>245286.18227264535</v>
      </c>
      <c r="S38" s="148">
        <f t="shared" si="10"/>
        <v>181086376.67405254</v>
      </c>
      <c r="T38" s="148">
        <f t="shared" si="11"/>
        <v>133689861830.40234</v>
      </c>
      <c r="U38" s="54">
        <f t="shared" si="12"/>
        <v>2.9769540738635776</v>
      </c>
      <c r="V38" s="131">
        <f t="shared" si="13"/>
        <v>1.3397378520046226</v>
      </c>
      <c r="W38" s="148">
        <f t="shared" si="14"/>
        <v>0.30182367303080559</v>
      </c>
      <c r="X38" s="148">
        <f t="shared" si="15"/>
        <v>0.24717588817043598</v>
      </c>
      <c r="Y38" s="148">
        <f t="shared" si="16"/>
        <v>0.20242255711535304</v>
      </c>
      <c r="Z38" s="2"/>
    </row>
    <row r="39" spans="1:26" x14ac:dyDescent="0.2">
      <c r="A39" s="145">
        <v>0.82450000000000001</v>
      </c>
      <c r="B39" s="7">
        <f t="shared" si="20"/>
        <v>0.86480000000000001</v>
      </c>
      <c r="C39" s="7">
        <f t="shared" si="1"/>
        <v>0.27840860122461997</v>
      </c>
      <c r="D39" s="146">
        <f t="shared" si="2"/>
        <v>0.21112974945310548</v>
      </c>
      <c r="E39" s="147">
        <f t="shared" si="17"/>
        <v>2.9102357290940577</v>
      </c>
      <c r="F39" s="145">
        <f t="shared" si="3"/>
        <v>0.37002997242776675</v>
      </c>
      <c r="G39" s="145">
        <v>0.37</v>
      </c>
      <c r="H39" s="151">
        <f t="shared" si="4"/>
        <v>824.5</v>
      </c>
      <c r="I39" s="145">
        <f t="shared" si="0"/>
        <v>7.8124335368813927E-2</v>
      </c>
      <c r="J39" s="148">
        <f t="shared" si="5"/>
        <v>2.4155555054427436</v>
      </c>
      <c r="K39" s="148">
        <f t="shared" si="6"/>
        <v>-6.1717323011513479</v>
      </c>
      <c r="L39" s="148">
        <f t="shared" si="7"/>
        <v>15.768745330525288</v>
      </c>
      <c r="M39" s="161">
        <f t="shared" si="18"/>
        <v>863.86049220924554</v>
      </c>
      <c r="N39" s="145">
        <v>2.7499724109771102</v>
      </c>
      <c r="O39" s="149">
        <f t="shared" si="19"/>
        <v>0.37117552285252298</v>
      </c>
      <c r="P39" s="90"/>
      <c r="Q39" s="145">
        <f t="shared" si="8"/>
        <v>320.00192015553273</v>
      </c>
      <c r="R39" s="148">
        <f t="shared" si="9"/>
        <v>158130.17181312788</v>
      </c>
      <c r="S39" s="148">
        <f t="shared" si="10"/>
        <v>103372177.00116096</v>
      </c>
      <c r="T39" s="148">
        <f t="shared" si="11"/>
        <v>67576015730.808327</v>
      </c>
      <c r="U39" s="54">
        <f t="shared" si="12"/>
        <v>2.9364436124375941</v>
      </c>
      <c r="V39" s="131">
        <f t="shared" si="13"/>
        <v>1.0865721489459748</v>
      </c>
      <c r="W39" s="148">
        <f t="shared" si="14"/>
        <v>0.22422138545603179</v>
      </c>
      <c r="X39" s="148">
        <f t="shared" si="15"/>
        <v>0.17454085374167821</v>
      </c>
      <c r="Y39" s="148">
        <f t="shared" si="16"/>
        <v>0.13586799297896487</v>
      </c>
      <c r="Z39" s="2"/>
    </row>
    <row r="40" spans="1:26" x14ac:dyDescent="0.2">
      <c r="A40" s="145">
        <v>0.75109999999999999</v>
      </c>
      <c r="B40" s="7">
        <f t="shared" si="20"/>
        <v>0.78780000000000006</v>
      </c>
      <c r="C40" s="7">
        <f t="shared" si="1"/>
        <v>0.41292309673532346</v>
      </c>
      <c r="D40" s="146">
        <f t="shared" si="2"/>
        <v>0.34566584897997171</v>
      </c>
      <c r="E40" s="147">
        <f t="shared" si="17"/>
        <v>3.2302616511937479</v>
      </c>
      <c r="F40" s="145">
        <f t="shared" si="3"/>
        <v>0.32002592209969016</v>
      </c>
      <c r="G40" s="145">
        <v>0.32</v>
      </c>
      <c r="H40" s="151">
        <f t="shared" si="4"/>
        <v>751.1</v>
      </c>
      <c r="I40" s="145">
        <f t="shared" si="0"/>
        <v>0.11062203205818769</v>
      </c>
      <c r="J40" s="148">
        <f t="shared" si="5"/>
        <v>1.8749107203055539</v>
      </c>
      <c r="K40" s="148">
        <f t="shared" si="6"/>
        <v>-4.5381443890850406</v>
      </c>
      <c r="L40" s="148">
        <f t="shared" si="7"/>
        <v>10.984392095655473</v>
      </c>
      <c r="M40" s="161">
        <f t="shared" si="18"/>
        <v>786.94469310110981</v>
      </c>
      <c r="N40" s="145">
        <v>2.379118480017087</v>
      </c>
      <c r="O40" s="149">
        <f t="shared" si="19"/>
        <v>0.32111978368345617</v>
      </c>
      <c r="P40" s="90"/>
      <c r="Q40" s="145">
        <f t="shared" si="8"/>
        <v>252.11642143013594</v>
      </c>
      <c r="R40" s="148">
        <f t="shared" si="9"/>
        <v>106440.94371194385</v>
      </c>
      <c r="S40" s="148">
        <f t="shared" si="10"/>
        <v>61386164.063710153</v>
      </c>
      <c r="T40" s="148">
        <f t="shared" si="11"/>
        <v>35402364983.296364</v>
      </c>
      <c r="U40" s="54">
        <f t="shared" si="12"/>
        <v>2.8959442109803724</v>
      </c>
      <c r="V40" s="131">
        <f t="shared" si="13"/>
        <v>0.92677721646825328</v>
      </c>
      <c r="W40" s="148">
        <f t="shared" si="14"/>
        <v>0.17426784019117539</v>
      </c>
      <c r="X40" s="148">
        <f t="shared" si="15"/>
        <v>0.12859772757553514</v>
      </c>
      <c r="Y40" s="148">
        <f t="shared" si="16"/>
        <v>9.4896313166271604E-2</v>
      </c>
      <c r="Z40" s="2"/>
    </row>
    <row r="41" spans="1:26" x14ac:dyDescent="0.2">
      <c r="A41" s="145">
        <v>0.68420000000000003</v>
      </c>
      <c r="B41" s="7">
        <f t="shared" si="20"/>
        <v>0.71765000000000001</v>
      </c>
      <c r="C41" s="7">
        <f t="shared" si="1"/>
        <v>0.5475099907815496</v>
      </c>
      <c r="D41" s="146">
        <f t="shared" si="2"/>
        <v>0.48021654375843653</v>
      </c>
      <c r="E41" s="147">
        <f t="shared" si="17"/>
        <v>3.6402948638839758</v>
      </c>
      <c r="F41" s="145">
        <f t="shared" si="3"/>
        <v>0.41003321269022802</v>
      </c>
      <c r="G41" s="145">
        <v>0.41</v>
      </c>
      <c r="H41" s="151">
        <f t="shared" si="4"/>
        <v>684.2</v>
      </c>
      <c r="I41" s="145">
        <f t="shared" si="0"/>
        <v>0.19690473222426919</v>
      </c>
      <c r="J41" s="148">
        <f t="shared" si="5"/>
        <v>2.1425778905195503</v>
      </c>
      <c r="K41" s="148">
        <f t="shared" si="6"/>
        <v>-4.8977364367357046</v>
      </c>
      <c r="L41" s="148">
        <f t="shared" si="7"/>
        <v>11.195776036833735</v>
      </c>
      <c r="M41" s="161">
        <f t="shared" si="18"/>
        <v>716.87001611170763</v>
      </c>
      <c r="N41" s="145">
        <v>3.0466058050897229</v>
      </c>
      <c r="O41" s="149">
        <f t="shared" si="19"/>
        <v>0.41121339912930577</v>
      </c>
      <c r="P41" s="90"/>
      <c r="Q41" s="145">
        <f t="shared" si="8"/>
        <v>294.26033508714215</v>
      </c>
      <c r="R41" s="148">
        <f t="shared" si="9"/>
        <v>105218.13686023136</v>
      </c>
      <c r="S41" s="148">
        <f t="shared" si="10"/>
        <v>53299899.8454476</v>
      </c>
      <c r="T41" s="148">
        <f t="shared" si="11"/>
        <v>26999901426.770981</v>
      </c>
      <c r="U41" s="54">
        <f t="shared" si="12"/>
        <v>2.8554404159146256</v>
      </c>
      <c r="V41" s="131">
        <f t="shared" si="13"/>
        <v>1.1708254073829949</v>
      </c>
      <c r="W41" s="148">
        <f t="shared" si="14"/>
        <v>0.19944236657554892</v>
      </c>
      <c r="X41" s="148">
        <f t="shared" si="15"/>
        <v>0.13909663068447567</v>
      </c>
      <c r="Y41" s="148">
        <f t="shared" si="16"/>
        <v>9.7009842993637116E-2</v>
      </c>
      <c r="Z41" s="2"/>
    </row>
    <row r="42" spans="1:26" x14ac:dyDescent="0.2">
      <c r="A42" s="145">
        <v>0.62329999999999997</v>
      </c>
      <c r="B42" s="7">
        <f t="shared" si="20"/>
        <v>0.65375000000000005</v>
      </c>
      <c r="C42" s="7">
        <f t="shared" si="1"/>
        <v>0.68200138213856498</v>
      </c>
      <c r="D42" s="146">
        <f t="shared" si="2"/>
        <v>0.61475568646005729</v>
      </c>
      <c r="E42" s="147">
        <f t="shared" si="17"/>
        <v>4.2303426577552798</v>
      </c>
      <c r="F42" s="145">
        <f t="shared" si="3"/>
        <v>0.59004779387130368</v>
      </c>
      <c r="G42" s="145">
        <v>0.59</v>
      </c>
      <c r="H42" s="151">
        <f t="shared" si="4"/>
        <v>623.29999999999995</v>
      </c>
      <c r="I42" s="145">
        <f t="shared" si="0"/>
        <v>0.3627352365655957</v>
      </c>
      <c r="J42" s="148">
        <f t="shared" si="5"/>
        <v>2.73097069300412</v>
      </c>
      <c r="K42" s="148">
        <f t="shared" si="6"/>
        <v>-5.8753259315564152</v>
      </c>
      <c r="L42" s="148">
        <f t="shared" si="7"/>
        <v>12.639994596224392</v>
      </c>
      <c r="M42" s="161">
        <f t="shared" si="18"/>
        <v>653.04047347771632</v>
      </c>
      <c r="N42" s="145">
        <v>4.3872532503213293</v>
      </c>
      <c r="O42" s="149">
        <f t="shared" si="19"/>
        <v>0.59216631140522547</v>
      </c>
      <c r="P42" s="90"/>
      <c r="Q42" s="145">
        <f t="shared" si="8"/>
        <v>385.7437452433648</v>
      </c>
      <c r="R42" s="148">
        <f t="shared" si="9"/>
        <v>115621.59274937767</v>
      </c>
      <c r="S42" s="148">
        <f t="shared" si="10"/>
        <v>51181714.05230093</v>
      </c>
      <c r="T42" s="148">
        <f t="shared" si="11"/>
        <v>22656389615.819389</v>
      </c>
      <c r="U42" s="54">
        <f t="shared" si="12"/>
        <v>2.8149400983705211</v>
      </c>
      <c r="V42" s="131">
        <f t="shared" si="13"/>
        <v>1.6609491949233965</v>
      </c>
      <c r="W42" s="148">
        <f t="shared" si="14"/>
        <v>0.25463724001110977</v>
      </c>
      <c r="X42" s="148">
        <f t="shared" si="15"/>
        <v>0.1672781751491807</v>
      </c>
      <c r="Y42" s="148">
        <f t="shared" si="16"/>
        <v>0.10988961347530757</v>
      </c>
      <c r="Z42" s="2"/>
    </row>
    <row r="43" spans="1:26" x14ac:dyDescent="0.2">
      <c r="A43" s="145">
        <v>0.56779999999999997</v>
      </c>
      <c r="B43" s="7">
        <f t="shared" si="20"/>
        <v>0.59555000000000002</v>
      </c>
      <c r="C43" s="7">
        <f t="shared" si="1"/>
        <v>0.81654524582505783</v>
      </c>
      <c r="D43" s="146">
        <f t="shared" si="2"/>
        <v>0.74927331398181141</v>
      </c>
      <c r="E43" s="147">
        <f t="shared" si="17"/>
        <v>5.0304074630045053</v>
      </c>
      <c r="F43" s="145">
        <f t="shared" si="3"/>
        <v>0.80006480524922541</v>
      </c>
      <c r="G43" s="145">
        <v>0.8</v>
      </c>
      <c r="H43" s="151">
        <f t="shared" si="4"/>
        <v>567.79999999999995</v>
      </c>
      <c r="I43" s="145">
        <f t="shared" si="0"/>
        <v>0.59946720802929965</v>
      </c>
      <c r="J43" s="148">
        <f t="shared" si="5"/>
        <v>3.2544154613870599</v>
      </c>
      <c r="K43" s="148">
        <f t="shared" si="6"/>
        <v>-6.5636725791536366</v>
      </c>
      <c r="L43" s="148">
        <f t="shared" si="7"/>
        <v>13.237952633119409</v>
      </c>
      <c r="M43" s="161">
        <f t="shared" si="18"/>
        <v>594.90313497240879</v>
      </c>
      <c r="N43" s="145">
        <v>5.9464979176864956</v>
      </c>
      <c r="O43" s="149">
        <f t="shared" si="19"/>
        <v>0.80262422449339121</v>
      </c>
      <c r="P43" s="90"/>
      <c r="Q43" s="145">
        <f t="shared" si="8"/>
        <v>476.47859476617623</v>
      </c>
      <c r="R43" s="148">
        <f t="shared" si="9"/>
        <v>118260.68275475175</v>
      </c>
      <c r="S43" s="148">
        <f t="shared" si="10"/>
        <v>45467176.957976997</v>
      </c>
      <c r="T43" s="148">
        <f t="shared" si="11"/>
        <v>17480570316.130119</v>
      </c>
      <c r="U43" s="54">
        <f t="shared" si="12"/>
        <v>2.7744462575409181</v>
      </c>
      <c r="V43" s="131">
        <f t="shared" si="13"/>
        <v>2.219736804713917</v>
      </c>
      <c r="W43" s="148">
        <f t="shared" si="14"/>
        <v>0.3040168727833672</v>
      </c>
      <c r="X43" s="148">
        <f t="shared" si="15"/>
        <v>0.18740619711794221</v>
      </c>
      <c r="Y43" s="148">
        <f t="shared" si="16"/>
        <v>0.1155234655125052</v>
      </c>
      <c r="Z43" s="2"/>
    </row>
    <row r="44" spans="1:26" x14ac:dyDescent="0.2">
      <c r="A44" s="145">
        <v>0.51719999999999999</v>
      </c>
      <c r="B44" s="7">
        <f t="shared" si="20"/>
        <v>0.54249999999999998</v>
      </c>
      <c r="C44" s="7">
        <f t="shared" si="1"/>
        <v>0.95120581973919505</v>
      </c>
      <c r="D44" s="146">
        <f t="shared" si="2"/>
        <v>0.88387553278212638</v>
      </c>
      <c r="E44" s="147">
        <f t="shared" si="17"/>
        <v>5.9904852293035757</v>
      </c>
      <c r="F44" s="145">
        <f t="shared" si="3"/>
        <v>0.96007776629907049</v>
      </c>
      <c r="G44" s="145">
        <v>0.96</v>
      </c>
      <c r="H44" s="151">
        <f t="shared" si="4"/>
        <v>517.20000000000005</v>
      </c>
      <c r="I44" s="145">
        <f t="shared" si="0"/>
        <v>0.84858924719986473</v>
      </c>
      <c r="J44" s="148">
        <f t="shared" si="5"/>
        <v>3.4014232379347606</v>
      </c>
      <c r="K44" s="148">
        <f t="shared" si="6"/>
        <v>-6.402326313209393</v>
      </c>
      <c r="L44" s="148">
        <f t="shared" si="7"/>
        <v>12.050773853624021</v>
      </c>
      <c r="M44" s="161">
        <f t="shared" si="18"/>
        <v>541.90973418088743</v>
      </c>
      <c r="N44" s="145">
        <v>7.1296129103923089</v>
      </c>
      <c r="O44" s="149">
        <f t="shared" si="19"/>
        <v>0.96231430874998358</v>
      </c>
      <c r="P44" s="90"/>
      <c r="Q44" s="145">
        <f t="shared" si="8"/>
        <v>520.84218821724573</v>
      </c>
      <c r="R44" s="148">
        <f t="shared" si="9"/>
        <v>105451.45732421361</v>
      </c>
      <c r="S44" s="148">
        <f t="shared" si="10"/>
        <v>34948269.240812361</v>
      </c>
      <c r="T44" s="148">
        <f t="shared" si="11"/>
        <v>11582405344.794214</v>
      </c>
      <c r="U44" s="54">
        <f t="shared" si="12"/>
        <v>2.7339269521990972</v>
      </c>
      <c r="V44" s="131">
        <f t="shared" si="13"/>
        <v>2.6247824814921348</v>
      </c>
      <c r="W44" s="148">
        <f t="shared" si="14"/>
        <v>0.31843591079382594</v>
      </c>
      <c r="X44" s="148">
        <f t="shared" si="15"/>
        <v>0.18339177386126454</v>
      </c>
      <c r="Y44" s="148">
        <f t="shared" si="16"/>
        <v>0.10561793309095992</v>
      </c>
      <c r="Z44" s="2"/>
    </row>
    <row r="45" spans="1:26" x14ac:dyDescent="0.2">
      <c r="A45" s="145">
        <v>0.47110000000000002</v>
      </c>
      <c r="B45" s="7">
        <f t="shared" si="20"/>
        <v>0.49414999999999998</v>
      </c>
      <c r="C45" s="7">
        <f t="shared" si="1"/>
        <v>1.0858947628815283</v>
      </c>
      <c r="D45" s="146">
        <f t="shared" si="2"/>
        <v>1.0185502913103617</v>
      </c>
      <c r="E45" s="147">
        <f t="shared" si="17"/>
        <v>6.9705646157338768</v>
      </c>
      <c r="F45" s="145">
        <f t="shared" si="3"/>
        <v>0.98007938643030112</v>
      </c>
      <c r="G45" s="145">
        <v>0.98</v>
      </c>
      <c r="H45" s="151">
        <f t="shared" si="4"/>
        <v>471.1</v>
      </c>
      <c r="I45" s="145">
        <f t="shared" si="0"/>
        <v>0.99826014455586376</v>
      </c>
      <c r="J45" s="148">
        <f t="shared" si="5"/>
        <v>2.993178693148828</v>
      </c>
      <c r="K45" s="148">
        <f t="shared" si="6"/>
        <v>-5.230802710277457</v>
      </c>
      <c r="L45" s="148">
        <f t="shared" si="7"/>
        <v>9.141217347455413</v>
      </c>
      <c r="M45" s="161">
        <f t="shared" si="18"/>
        <v>493.61211492425906</v>
      </c>
      <c r="N45" s="145">
        <v>7.276613533113828</v>
      </c>
      <c r="O45" s="149">
        <f t="shared" si="19"/>
        <v>0.98215561071377999</v>
      </c>
      <c r="P45" s="90"/>
      <c r="Q45" s="145">
        <f t="shared" si="8"/>
        <v>484.3062288045333</v>
      </c>
      <c r="R45" s="148">
        <f t="shared" si="9"/>
        <v>78530.031298898932</v>
      </c>
      <c r="S45" s="148">
        <f t="shared" si="10"/>
        <v>22229158.79872575</v>
      </c>
      <c r="T45" s="148">
        <f t="shared" si="11"/>
        <v>6292312542.4234324</v>
      </c>
      <c r="U45" s="54">
        <f t="shared" si="12"/>
        <v>2.6933858102232944</v>
      </c>
      <c r="V45" s="131">
        <f t="shared" si="13"/>
        <v>2.6397319123037257</v>
      </c>
      <c r="W45" s="148">
        <f t="shared" si="14"/>
        <v>0.28091461551364322</v>
      </c>
      <c r="X45" s="148">
        <f t="shared" si="15"/>
        <v>0.15039412649494591</v>
      </c>
      <c r="Y45" s="148">
        <f t="shared" si="16"/>
        <v>8.051696862700003E-2</v>
      </c>
      <c r="Z45" s="2"/>
    </row>
    <row r="46" spans="1:26" x14ac:dyDescent="0.2">
      <c r="A46" s="145">
        <v>0.42919999999999997</v>
      </c>
      <c r="B46" s="7">
        <f t="shared" si="20"/>
        <v>0.45014999999999999</v>
      </c>
      <c r="C46" s="7">
        <f t="shared" si="1"/>
        <v>1.2202780187929276</v>
      </c>
      <c r="D46" s="146">
        <f t="shared" si="2"/>
        <v>1.153086390837228</v>
      </c>
      <c r="E46" s="147">
        <f t="shared" si="17"/>
        <v>7.8106326612455632</v>
      </c>
      <c r="F46" s="145">
        <f t="shared" si="3"/>
        <v>0.84006804551168668</v>
      </c>
      <c r="G46" s="145">
        <v>0.84</v>
      </c>
      <c r="H46" s="151">
        <f t="shared" si="4"/>
        <v>429.2</v>
      </c>
      <c r="I46" s="145">
        <f t="shared" si="0"/>
        <v>0.96867103065675497</v>
      </c>
      <c r="J46" s="148">
        <f t="shared" si="5"/>
        <v>2.1857670242179759</v>
      </c>
      <c r="K46" s="148">
        <f t="shared" si="6"/>
        <v>-3.5257261096362451</v>
      </c>
      <c r="L46" s="148">
        <f t="shared" si="7"/>
        <v>5.6871315480743903</v>
      </c>
      <c r="M46" s="161">
        <f t="shared" si="18"/>
        <v>449.66222878956603</v>
      </c>
      <c r="N46" s="145">
        <v>6.2512851010661237</v>
      </c>
      <c r="O46" s="149">
        <f t="shared" si="19"/>
        <v>0.84376265253655991</v>
      </c>
      <c r="P46" s="90"/>
      <c r="Q46" s="145">
        <f t="shared" si="8"/>
        <v>378.15663068708574</v>
      </c>
      <c r="R46" s="148">
        <f t="shared" si="9"/>
        <v>48011.915104624808</v>
      </c>
      <c r="S46" s="148">
        <f t="shared" si="10"/>
        <v>11478002.409573557</v>
      </c>
      <c r="T46" s="148">
        <f t="shared" si="11"/>
        <v>2743996756.3694596</v>
      </c>
      <c r="U46" s="54">
        <f t="shared" si="12"/>
        <v>2.6528864087660735</v>
      </c>
      <c r="V46" s="131">
        <f t="shared" si="13"/>
        <v>2.2286051003766327</v>
      </c>
      <c r="W46" s="148">
        <f t="shared" si="14"/>
        <v>0.20573263939077746</v>
      </c>
      <c r="X46" s="148">
        <f t="shared" si="15"/>
        <v>0.10181167066646619</v>
      </c>
      <c r="Y46" s="148">
        <f t="shared" si="16"/>
        <v>5.0383917275314168E-2</v>
      </c>
      <c r="Z46" s="2"/>
    </row>
    <row r="47" spans="1:26" x14ac:dyDescent="0.2">
      <c r="A47" s="145">
        <v>0.39100000000000001</v>
      </c>
      <c r="B47" s="7">
        <f t="shared" si="20"/>
        <v>0.41010000000000002</v>
      </c>
      <c r="C47" s="7">
        <f t="shared" si="1"/>
        <v>1.3547594873547346</v>
      </c>
      <c r="D47" s="146">
        <f t="shared" si="2"/>
        <v>1.2875187530738312</v>
      </c>
      <c r="E47" s="147">
        <f t="shared" si="17"/>
        <v>8.4606853155105597</v>
      </c>
      <c r="F47" s="145">
        <f t="shared" si="3"/>
        <v>0.65005265426499559</v>
      </c>
      <c r="G47" s="145">
        <v>0.65</v>
      </c>
      <c r="H47" s="151">
        <f t="shared" si="4"/>
        <v>391</v>
      </c>
      <c r="I47" s="145">
        <f t="shared" si="0"/>
        <v>0.83695498285160141</v>
      </c>
      <c r="J47" s="148">
        <f t="shared" si="5"/>
        <v>1.4211943666400406</v>
      </c>
      <c r="K47" s="148">
        <f t="shared" si="6"/>
        <v>-2.1013865493196779</v>
      </c>
      <c r="L47" s="148">
        <f t="shared" si="7"/>
        <v>3.1071228069257484</v>
      </c>
      <c r="M47" s="161">
        <f t="shared" si="18"/>
        <v>409.65497677924037</v>
      </c>
      <c r="N47" s="145">
        <v>4.8337712341848409</v>
      </c>
      <c r="O47" s="149">
        <f t="shared" si="19"/>
        <v>0.65243475099466286</v>
      </c>
      <c r="P47" s="90"/>
      <c r="Q47" s="145">
        <f t="shared" si="8"/>
        <v>266.58659351407471</v>
      </c>
      <c r="R47" s="148">
        <f t="shared" si="9"/>
        <v>25746.79894777247</v>
      </c>
      <c r="S47" s="148">
        <f t="shared" si="10"/>
        <v>5124017.3852078672</v>
      </c>
      <c r="T47" s="148">
        <f t="shared" si="11"/>
        <v>1019759940.5336567</v>
      </c>
      <c r="U47" s="54">
        <f t="shared" si="12"/>
        <v>2.6124182353448897</v>
      </c>
      <c r="V47" s="131">
        <f t="shared" si="13"/>
        <v>1.6982094079362215</v>
      </c>
      <c r="W47" s="148">
        <f t="shared" si="14"/>
        <v>0.13422571579617862</v>
      </c>
      <c r="X47" s="148">
        <f t="shared" si="15"/>
        <v>6.099290589266293E-2</v>
      </c>
      <c r="Y47" s="148">
        <f t="shared" si="16"/>
        <v>2.771551298620192E-2</v>
      </c>
      <c r="Z47" s="2"/>
    </row>
    <row r="48" spans="1:26" x14ac:dyDescent="0.2">
      <c r="A48" s="145">
        <v>0.35610000000000003</v>
      </c>
      <c r="B48" s="7">
        <f t="shared" si="20"/>
        <v>0.37355000000000005</v>
      </c>
      <c r="C48" s="7">
        <f t="shared" si="1"/>
        <v>1.4896456591863865</v>
      </c>
      <c r="D48" s="146">
        <f t="shared" si="2"/>
        <v>1.4222025732705605</v>
      </c>
      <c r="E48" s="147">
        <f t="shared" si="17"/>
        <v>9.0907363496443239</v>
      </c>
      <c r="F48" s="145">
        <f t="shared" si="3"/>
        <v>0.63005103413376495</v>
      </c>
      <c r="G48" s="145">
        <v>0.63</v>
      </c>
      <c r="H48" s="151">
        <f t="shared" si="4"/>
        <v>356.1</v>
      </c>
      <c r="I48" s="145">
        <f t="shared" si="0"/>
        <v>0.89606020203681824</v>
      </c>
      <c r="J48" s="148">
        <f t="shared" si="5"/>
        <v>1.1379521118006097</v>
      </c>
      <c r="K48" s="148">
        <f t="shared" si="6"/>
        <v>-1.5293191079366093</v>
      </c>
      <c r="L48" s="148">
        <f t="shared" si="7"/>
        <v>2.055285903199616</v>
      </c>
      <c r="M48" s="161">
        <f t="shared" si="18"/>
        <v>373.14219809611461</v>
      </c>
      <c r="N48" s="145">
        <v>4.6709831376941757</v>
      </c>
      <c r="O48" s="149">
        <f t="shared" si="19"/>
        <v>0.6304625462598451</v>
      </c>
      <c r="P48" s="90"/>
      <c r="Q48" s="145">
        <f t="shared" si="8"/>
        <v>235.35556380066794</v>
      </c>
      <c r="R48" s="148">
        <f t="shared" si="9"/>
        <v>16630.263718048511</v>
      </c>
      <c r="S48" s="148">
        <f t="shared" si="10"/>
        <v>2701847.5458511016</v>
      </c>
      <c r="T48" s="148">
        <f t="shared" si="11"/>
        <v>438957570.65470278</v>
      </c>
      <c r="U48" s="54">
        <f t="shared" si="12"/>
        <v>2.5718743655350602</v>
      </c>
      <c r="V48" s="131">
        <f t="shared" si="13"/>
        <v>1.6204121036674852</v>
      </c>
      <c r="W48" s="148">
        <f t="shared" si="14"/>
        <v>0.10791606333414129</v>
      </c>
      <c r="X48" s="148">
        <f t="shared" si="15"/>
        <v>4.4662319819475979E-2</v>
      </c>
      <c r="Y48" s="148">
        <f t="shared" si="16"/>
        <v>1.8484021284958133E-2</v>
      </c>
      <c r="Z48" s="2"/>
    </row>
    <row r="49" spans="1:26" x14ac:dyDescent="0.2">
      <c r="A49" s="145">
        <v>0.32439999999999997</v>
      </c>
      <c r="B49" s="7">
        <f t="shared" si="20"/>
        <v>0.34025</v>
      </c>
      <c r="C49" s="7">
        <f t="shared" si="1"/>
        <v>1.6241542753321765</v>
      </c>
      <c r="D49" s="146">
        <f>(C48+C49)/2</f>
        <v>1.5568999672592816</v>
      </c>
      <c r="E49" s="147">
        <f t="shared" si="17"/>
        <v>10.070815736074625</v>
      </c>
      <c r="F49" s="145">
        <f t="shared" si="3"/>
        <v>0.98007938643030112</v>
      </c>
      <c r="G49" s="145">
        <v>0.98</v>
      </c>
      <c r="H49" s="151">
        <f t="shared" si="4"/>
        <v>324.39999999999998</v>
      </c>
      <c r="I49" s="145">
        <f t="shared" si="0"/>
        <v>1.5258855646448326</v>
      </c>
      <c r="J49" s="148">
        <f t="shared" si="5"/>
        <v>1.433096224534077</v>
      </c>
      <c r="K49" s="148">
        <f t="shared" si="6"/>
        <v>-1.7329355070683399</v>
      </c>
      <c r="L49" s="148">
        <f t="shared" si="7"/>
        <v>2.0955086059448309</v>
      </c>
      <c r="M49" s="161">
        <f t="shared" si="18"/>
        <v>339.88062610275392</v>
      </c>
      <c r="N49" s="145">
        <v>7.2863688179500805</v>
      </c>
      <c r="O49" s="149">
        <f t="shared" si="19"/>
        <v>0.98347232317795519</v>
      </c>
      <c r="P49" s="90"/>
      <c r="Q49" s="145">
        <f t="shared" si="8"/>
        <v>333.47201123290995</v>
      </c>
      <c r="R49" s="148">
        <f t="shared" si="9"/>
        <v>16351.428631266697</v>
      </c>
      <c r="S49" s="148">
        <f t="shared" si="10"/>
        <v>2112043.8330318108</v>
      </c>
      <c r="T49" s="148">
        <f t="shared" si="11"/>
        <v>272803634.05788499</v>
      </c>
      <c r="U49" s="54">
        <f t="shared" si="12"/>
        <v>2.5313264096066859</v>
      </c>
      <c r="V49" s="131">
        <f t="shared" si="13"/>
        <v>2.4809008343821377</v>
      </c>
      <c r="W49" s="148">
        <f t="shared" si="14"/>
        <v>0.13658691399025671</v>
      </c>
      <c r="X49" s="148">
        <f t="shared" si="15"/>
        <v>5.09897651533288E-2</v>
      </c>
      <c r="Y49" s="148">
        <f t="shared" si="16"/>
        <v>1.9035177488357993E-2</v>
      </c>
      <c r="Z49" s="2"/>
    </row>
    <row r="50" spans="1:26" x14ac:dyDescent="0.2">
      <c r="A50" s="145">
        <v>0.29549999999999998</v>
      </c>
      <c r="B50" s="7">
        <f t="shared" si="20"/>
        <v>0.30994999999999995</v>
      </c>
      <c r="C50" s="7">
        <f t="shared" si="1"/>
        <v>1.7587699644845547</v>
      </c>
      <c r="D50" s="146">
        <f>(C49+C50)/2</f>
        <v>1.6914621199083655</v>
      </c>
      <c r="E50" s="147">
        <f t="shared" si="17"/>
        <v>11.960968838475919</v>
      </c>
      <c r="F50" s="145">
        <f t="shared" si="3"/>
        <v>1.890153102401295</v>
      </c>
      <c r="G50" s="145">
        <v>1.89</v>
      </c>
      <c r="H50" s="151">
        <f t="shared" si="4"/>
        <v>295.5</v>
      </c>
      <c r="I50" s="145">
        <f t="shared" si="0"/>
        <v>3.1971223735390684</v>
      </c>
      <c r="J50" s="148">
        <f t="shared" si="5"/>
        <v>2.1829374833527613</v>
      </c>
      <c r="K50" s="148">
        <f t="shared" si="6"/>
        <v>-2.3459213924933877</v>
      </c>
      <c r="L50" s="148">
        <f t="shared" si="7"/>
        <v>2.5210741130825034</v>
      </c>
      <c r="M50" s="161">
        <f t="shared" si="18"/>
        <v>309.61298422385323</v>
      </c>
      <c r="N50" s="145">
        <v>14.041105567284482</v>
      </c>
      <c r="O50" s="149">
        <f t="shared" si="19"/>
        <v>1.8951879951815522</v>
      </c>
      <c r="P50" s="90"/>
      <c r="Q50" s="145">
        <f t="shared" si="8"/>
        <v>585.8529540892813</v>
      </c>
      <c r="R50" s="148">
        <f t="shared" si="9"/>
        <v>18475.165296823114</v>
      </c>
      <c r="S50" s="148">
        <f t="shared" si="10"/>
        <v>1826560.2715711179</v>
      </c>
      <c r="T50" s="148">
        <f t="shared" si="11"/>
        <v>180584171.89131463</v>
      </c>
      <c r="U50" s="54">
        <f t="shared" si="12"/>
        <v>2.4908191653781961</v>
      </c>
      <c r="V50" s="131">
        <f t="shared" si="13"/>
        <v>4.7080295729602017</v>
      </c>
      <c r="W50" s="148">
        <f t="shared" si="14"/>
        <v>0.20935360663144306</v>
      </c>
      <c r="X50" s="148">
        <f t="shared" si="15"/>
        <v>6.9674230170691312E-2</v>
      </c>
      <c r="Y50" s="148">
        <f t="shared" si="16"/>
        <v>2.3188033050820959E-2</v>
      </c>
      <c r="Z50" s="2"/>
    </row>
    <row r="51" spans="1:26" x14ac:dyDescent="0.2">
      <c r="A51" s="145">
        <v>0.26919999999999999</v>
      </c>
      <c r="B51" s="7">
        <f t="shared" si="20"/>
        <v>0.28234999999999999</v>
      </c>
      <c r="C51" s="7">
        <f t="shared" si="1"/>
        <v>1.8932496849391323</v>
      </c>
      <c r="D51" s="146">
        <f t="shared" ref="D51:D114" si="21">(C50+C51)/2</f>
        <v>1.8260098247118435</v>
      </c>
      <c r="E51" s="147">
        <f t="shared" si="17"/>
        <v>15.361244260785128</v>
      </c>
      <c r="F51" s="145">
        <f t="shared" si="3"/>
        <v>3.4002754223092078</v>
      </c>
      <c r="G51" s="145">
        <v>3.4</v>
      </c>
      <c r="H51" s="151">
        <f t="shared" si="4"/>
        <v>269.2</v>
      </c>
      <c r="I51" s="145">
        <f t="shared" si="0"/>
        <v>6.2089363278628262</v>
      </c>
      <c r="J51" s="148">
        <f t="shared" si="5"/>
        <v>3.0052182319957006</v>
      </c>
      <c r="K51" s="148">
        <f t="shared" si="6"/>
        <v>-2.8252505897888178</v>
      </c>
      <c r="L51" s="148">
        <f t="shared" si="7"/>
        <v>2.6560603187214671</v>
      </c>
      <c r="M51" s="161">
        <f t="shared" si="18"/>
        <v>282.04361364866958</v>
      </c>
      <c r="N51" s="145">
        <v>25.284670512515671</v>
      </c>
      <c r="O51" s="149">
        <f t="shared" si="19"/>
        <v>3.4127799828733965</v>
      </c>
      <c r="P51" s="90"/>
      <c r="Q51" s="145">
        <f t="shared" si="8"/>
        <v>960.06776548900473</v>
      </c>
      <c r="R51" s="148">
        <f t="shared" si="9"/>
        <v>17269.322000212491</v>
      </c>
      <c r="S51" s="148">
        <f t="shared" si="10"/>
        <v>1230710.4348003063</v>
      </c>
      <c r="T51" s="148">
        <f t="shared" si="11"/>
        <v>87707448.752633229</v>
      </c>
      <c r="U51" s="54">
        <f t="shared" si="12"/>
        <v>2.4503162703846066</v>
      </c>
      <c r="V51" s="131">
        <f t="shared" si="13"/>
        <v>8.3317501910731409</v>
      </c>
      <c r="W51" s="148">
        <f t="shared" si="14"/>
        <v>0.2905241803304206</v>
      </c>
      <c r="X51" s="148">
        <f t="shared" si="15"/>
        <v>8.492125010557279E-2</v>
      </c>
      <c r="Y51" s="148">
        <f t="shared" si="16"/>
        <v>2.4822783120122007E-2</v>
      </c>
      <c r="Z51" s="2"/>
    </row>
    <row r="52" spans="1:26" x14ac:dyDescent="0.2">
      <c r="A52" s="145">
        <v>0.2452</v>
      </c>
      <c r="B52" s="7">
        <f t="shared" si="20"/>
        <v>0.25719999999999998</v>
      </c>
      <c r="C52" s="7">
        <f t="shared" si="1"/>
        <v>2.0279691158586681</v>
      </c>
      <c r="D52" s="146">
        <f t="shared" si="21"/>
        <v>1.9606094003989001</v>
      </c>
      <c r="E52" s="147">
        <f t="shared" si="17"/>
        <v>20.631671165364402</v>
      </c>
      <c r="F52" s="145">
        <f t="shared" si="3"/>
        <v>5.2704269045792724</v>
      </c>
      <c r="G52" s="145">
        <v>5.27</v>
      </c>
      <c r="H52" s="151">
        <f t="shared" si="4"/>
        <v>245.2</v>
      </c>
      <c r="I52" s="145">
        <f t="shared" si="0"/>
        <v>10.333248533233398</v>
      </c>
      <c r="J52" s="148">
        <f t="shared" si="5"/>
        <v>3.4197429506833612</v>
      </c>
      <c r="K52" s="148">
        <f t="shared" si="6"/>
        <v>-2.7546555251097651</v>
      </c>
      <c r="L52" s="148">
        <f t="shared" si="7"/>
        <v>2.2189173781325975</v>
      </c>
      <c r="M52" s="161">
        <f t="shared" si="18"/>
        <v>256.91990969950149</v>
      </c>
      <c r="N52" s="145">
        <v>39.121505105875563</v>
      </c>
      <c r="O52" s="149">
        <f t="shared" si="19"/>
        <v>5.2803966521582231</v>
      </c>
      <c r="P52" s="90"/>
      <c r="Q52" s="145">
        <f t="shared" si="8"/>
        <v>1355.5537998577888</v>
      </c>
      <c r="R52" s="148">
        <f t="shared" si="9"/>
        <v>11208.397621658145</v>
      </c>
      <c r="S52" s="148">
        <f t="shared" si="10"/>
        <v>516883.17614552565</v>
      </c>
      <c r="T52" s="148">
        <f t="shared" si="11"/>
        <v>23836432.896173634</v>
      </c>
      <c r="U52" s="54">
        <f t="shared" si="12"/>
        <v>2.4097977606991581</v>
      </c>
      <c r="V52" s="131">
        <f t="shared" si="13"/>
        <v>12.700662952583725</v>
      </c>
      <c r="W52" s="148">
        <f t="shared" si="14"/>
        <v>0.33412244493072529</v>
      </c>
      <c r="X52" s="148">
        <f t="shared" si="15"/>
        <v>8.4127034226208833E-2</v>
      </c>
      <c r="Y52" s="148">
        <f t="shared" si="16"/>
        <v>2.11819289457345E-2</v>
      </c>
      <c r="Z52" s="2"/>
    </row>
    <row r="53" spans="1:26" x14ac:dyDescent="0.2">
      <c r="A53" s="145">
        <v>0.22340000000000002</v>
      </c>
      <c r="B53" s="7">
        <f t="shared" si="20"/>
        <v>0.23430000000000001</v>
      </c>
      <c r="C53" s="7">
        <f t="shared" si="1"/>
        <v>2.1622989090661346</v>
      </c>
      <c r="D53" s="146">
        <f t="shared" si="21"/>
        <v>2.0951340124624016</v>
      </c>
      <c r="E53" s="147">
        <f t="shared" si="17"/>
        <v>27.722245501885663</v>
      </c>
      <c r="F53" s="145">
        <f t="shared" si="3"/>
        <v>7.0905743365212599</v>
      </c>
      <c r="G53" s="145">
        <v>7.09</v>
      </c>
      <c r="H53" s="151">
        <f t="shared" si="4"/>
        <v>223.4</v>
      </c>
      <c r="I53" s="145">
        <f t="shared" si="0"/>
        <v>14.855703460338718</v>
      </c>
      <c r="J53" s="148">
        <f t="shared" si="5"/>
        <v>3.1923793841138428</v>
      </c>
      <c r="K53" s="148">
        <f t="shared" si="6"/>
        <v>-2.1420570783299455</v>
      </c>
      <c r="L53" s="148">
        <f t="shared" si="7"/>
        <v>1.4373005131083743</v>
      </c>
      <c r="M53" s="161">
        <f t="shared" si="18"/>
        <v>234.04632020179247</v>
      </c>
      <c r="N53" s="145">
        <v>52.784822839488605</v>
      </c>
      <c r="O53" s="149">
        <f t="shared" si="19"/>
        <v>7.1245930097034931</v>
      </c>
      <c r="P53" s="90"/>
      <c r="Q53" s="145">
        <f t="shared" si="8"/>
        <v>1661.3215670469312</v>
      </c>
      <c r="R53" s="148">
        <f t="shared" si="9"/>
        <v>3821.5999922142514</v>
      </c>
      <c r="S53" s="148">
        <f t="shared" si="10"/>
        <v>88721.144151239001</v>
      </c>
      <c r="T53" s="148">
        <f t="shared" si="11"/>
        <v>2059724.0515860959</v>
      </c>
      <c r="U53" s="54">
        <f t="shared" si="12"/>
        <v>2.3693018173129836</v>
      </c>
      <c r="V53" s="131">
        <f t="shared" si="13"/>
        <v>16.799710661312623</v>
      </c>
      <c r="W53" s="148">
        <f t="shared" si="14"/>
        <v>0.3165451035446426</v>
      </c>
      <c r="X53" s="148">
        <f t="shared" si="15"/>
        <v>6.6882529973908866E-2</v>
      </c>
      <c r="Y53" s="148">
        <f t="shared" si="16"/>
        <v>1.4131549550504885E-2</v>
      </c>
      <c r="Z53" s="2"/>
    </row>
    <row r="54" spans="1:26" x14ac:dyDescent="0.2">
      <c r="A54" s="145">
        <v>0.20349999999999999</v>
      </c>
      <c r="B54" s="7">
        <f t="shared" si="20"/>
        <v>0.21345</v>
      </c>
      <c r="C54" s="7">
        <f t="shared" si="1"/>
        <v>2.29689930039584</v>
      </c>
      <c r="D54" s="146">
        <f t="shared" si="21"/>
        <v>2.2295991047309873</v>
      </c>
      <c r="E54" s="147">
        <f t="shared" si="17"/>
        <v>36.142927577133761</v>
      </c>
      <c r="F54" s="145">
        <f t="shared" si="3"/>
        <v>8.4206820752480969</v>
      </c>
      <c r="G54" s="145">
        <v>8.42</v>
      </c>
      <c r="H54" s="151">
        <f t="shared" si="4"/>
        <v>203.5</v>
      </c>
      <c r="I54" s="145">
        <f t="shared" si="0"/>
        <v>18.774745216197431</v>
      </c>
      <c r="J54" s="148">
        <f t="shared" si="5"/>
        <v>2.4239758177822393</v>
      </c>
      <c r="K54" s="148">
        <f t="shared" si="6"/>
        <v>-1.3005252511670509</v>
      </c>
      <c r="L54" s="148">
        <f t="shared" si="7"/>
        <v>0.69776518252174513</v>
      </c>
      <c r="M54" s="161">
        <f t="shared" si="18"/>
        <v>213.21796359594097</v>
      </c>
      <c r="N54" s="145">
        <v>62.560606191861133</v>
      </c>
      <c r="O54" s="149">
        <f t="shared" si="19"/>
        <v>8.4440722461590276</v>
      </c>
      <c r="P54" s="90"/>
      <c r="Q54" s="145">
        <f t="shared" si="8"/>
        <v>1797.3945889617062</v>
      </c>
      <c r="R54" s="148">
        <f t="shared" si="9"/>
        <v>47.126917349651308</v>
      </c>
      <c r="S54" s="148">
        <f t="shared" si="10"/>
        <v>111.48845928138537</v>
      </c>
      <c r="T54" s="148">
        <f t="shared" si="11"/>
        <v>263.7489836374603</v>
      </c>
      <c r="U54" s="54">
        <f t="shared" si="12"/>
        <v>2.3288237911704144</v>
      </c>
      <c r="V54" s="131">
        <f t="shared" si="13"/>
        <v>19.610284754720027</v>
      </c>
      <c r="W54" s="148">
        <f t="shared" si="14"/>
        <v>0.24568538119795272</v>
      </c>
      <c r="X54" s="148">
        <f t="shared" si="15"/>
        <v>4.1965783744251542E-2</v>
      </c>
      <c r="Y54" s="148">
        <f t="shared" si="16"/>
        <v>7.1682205782130689E-3</v>
      </c>
      <c r="Z54" s="2"/>
    </row>
    <row r="55" spans="1:26" x14ac:dyDescent="0.2">
      <c r="A55" s="145">
        <v>0.18540000000000001</v>
      </c>
      <c r="B55" s="7">
        <f t="shared" si="20"/>
        <v>0.19445000000000001</v>
      </c>
      <c r="C55" s="7">
        <f t="shared" si="1"/>
        <v>2.4312868509239185</v>
      </c>
      <c r="D55" s="146">
        <f t="shared" si="21"/>
        <v>2.3640930756598793</v>
      </c>
      <c r="E55" s="147">
        <f t="shared" si="17"/>
        <v>45.153657446253163</v>
      </c>
      <c r="F55" s="145">
        <f t="shared" si="3"/>
        <v>9.0107298691194018</v>
      </c>
      <c r="G55" s="145">
        <v>9.01</v>
      </c>
      <c r="H55" s="151">
        <f t="shared" si="4"/>
        <v>185.4</v>
      </c>
      <c r="I55" s="145">
        <f t="shared" si="0"/>
        <v>21.302204090226827</v>
      </c>
      <c r="J55" s="148">
        <f t="shared" si="5"/>
        <v>1.4563996511507138</v>
      </c>
      <c r="K55" s="148">
        <f t="shared" si="6"/>
        <v>-0.58551882716049231</v>
      </c>
      <c r="L55" s="148">
        <f t="shared" si="7"/>
        <v>0.23539712927596743</v>
      </c>
      <c r="M55" s="161">
        <f t="shared" si="18"/>
        <v>194.23928541878445</v>
      </c>
      <c r="N55" s="145">
        <v>67.050331922202346</v>
      </c>
      <c r="O55" s="149">
        <f t="shared" si="19"/>
        <v>9.0500697059050701</v>
      </c>
      <c r="P55" s="90"/>
      <c r="Q55" s="145">
        <f t="shared" si="8"/>
        <v>1752.1364230502679</v>
      </c>
      <c r="R55" s="148">
        <f t="shared" si="9"/>
        <v>2493.2664048325291</v>
      </c>
      <c r="S55" s="148">
        <f t="shared" si="10"/>
        <v>-41473.724909243043</v>
      </c>
      <c r="T55" s="148">
        <f t="shared" si="11"/>
        <v>689886.10864593997</v>
      </c>
      <c r="U55" s="54">
        <f t="shared" si="12"/>
        <v>2.2883370716848583</v>
      </c>
      <c r="V55" s="131">
        <f t="shared" si="13"/>
        <v>20.619587202443977</v>
      </c>
      <c r="W55" s="148">
        <f t="shared" si="14"/>
        <v>0.15304217640102544</v>
      </c>
      <c r="X55" s="148">
        <f t="shared" si="15"/>
        <v>1.9945122800455788E-2</v>
      </c>
      <c r="Y55" s="148">
        <f t="shared" si="16"/>
        <v>2.5993352478395353E-3</v>
      </c>
      <c r="Z55" s="2"/>
    </row>
    <row r="56" spans="1:26" x14ac:dyDescent="0.2">
      <c r="A56" s="145">
        <v>0.16889999999999999</v>
      </c>
      <c r="B56" s="7">
        <f t="shared" si="20"/>
        <v>0.17715</v>
      </c>
      <c r="C56" s="7">
        <f t="shared" si="1"/>
        <v>2.5657587667480639</v>
      </c>
      <c r="D56" s="146">
        <f t="shared" si="21"/>
        <v>2.4985228088359914</v>
      </c>
      <c r="E56" s="147">
        <f t="shared" si="17"/>
        <v>53.934368683863411</v>
      </c>
      <c r="F56" s="145">
        <f t="shared" si="3"/>
        <v>8.7807112376102481</v>
      </c>
      <c r="G56" s="145">
        <v>8.7799999999999994</v>
      </c>
      <c r="H56" s="151">
        <f t="shared" si="4"/>
        <v>168.9</v>
      </c>
      <c r="I56" s="145">
        <f t="shared" si="0"/>
        <v>21.938807304971711</v>
      </c>
      <c r="J56" s="148">
        <f t="shared" si="5"/>
        <v>0.62879386583288444</v>
      </c>
      <c r="K56" s="148">
        <f t="shared" si="6"/>
        <v>-0.16826647502030798</v>
      </c>
      <c r="L56" s="148">
        <f t="shared" si="7"/>
        <v>4.5028439611535409E-2</v>
      </c>
      <c r="M56" s="161">
        <f t="shared" si="18"/>
        <v>176.95779157753972</v>
      </c>
      <c r="N56" s="145">
        <v>65.297732867085443</v>
      </c>
      <c r="O56" s="149">
        <f t="shared" si="19"/>
        <v>8.8135139251862675</v>
      </c>
      <c r="P56" s="90"/>
      <c r="Q56" s="145">
        <f t="shared" si="8"/>
        <v>1555.5029957426555</v>
      </c>
      <c r="R56" s="148">
        <f t="shared" si="9"/>
        <v>10111.307455484881</v>
      </c>
      <c r="S56" s="148">
        <f t="shared" si="10"/>
        <v>-343120.0738799962</v>
      </c>
      <c r="T56" s="148">
        <f t="shared" si="11"/>
        <v>11643537.259422429</v>
      </c>
      <c r="U56" s="54">
        <f t="shared" si="12"/>
        <v>2.2478696896897432</v>
      </c>
      <c r="V56" s="131">
        <f t="shared" si="13"/>
        <v>19.737894644942191</v>
      </c>
      <c r="W56" s="148">
        <f t="shared" si="14"/>
        <v>7.0897881167938423E-2</v>
      </c>
      <c r="X56" s="148">
        <f t="shared" si="15"/>
        <v>6.3706689354680861E-3</v>
      </c>
      <c r="Y56" s="148">
        <f t="shared" si="16"/>
        <v>5.7244902127895608E-4</v>
      </c>
      <c r="Z56" s="2"/>
    </row>
    <row r="57" spans="1:26" x14ac:dyDescent="0.2">
      <c r="A57" s="145">
        <v>0.15380000000000002</v>
      </c>
      <c r="B57" s="7">
        <f t="shared" si="20"/>
        <v>0.16134999999999999</v>
      </c>
      <c r="C57" s="7">
        <f t="shared" si="1"/>
        <v>2.7008725915876228</v>
      </c>
      <c r="D57" s="146">
        <f t="shared" si="21"/>
        <v>2.6333156791678434</v>
      </c>
      <c r="E57" s="147">
        <f t="shared" si="17"/>
        <v>61.775003775305819</v>
      </c>
      <c r="F57" s="145">
        <f t="shared" si="3"/>
        <v>7.840635091442409</v>
      </c>
      <c r="G57" s="145">
        <v>7.84</v>
      </c>
      <c r="H57" s="151">
        <f t="shared" si="4"/>
        <v>153.80000000000001</v>
      </c>
      <c r="I57" s="145">
        <f t="shared" si="0"/>
        <v>20.646867320928894</v>
      </c>
      <c r="J57" s="148">
        <f t="shared" si="5"/>
        <v>0.13829512914242736</v>
      </c>
      <c r="K57" s="148">
        <f t="shared" si="6"/>
        <v>-1.8366851105927087E-2</v>
      </c>
      <c r="L57" s="148">
        <f t="shared" si="7"/>
        <v>2.4392848948416265E-3</v>
      </c>
      <c r="M57" s="161">
        <f t="shared" si="18"/>
        <v>161.17326080960203</v>
      </c>
      <c r="N57" s="145">
        <v>58.029850762886632</v>
      </c>
      <c r="O57" s="149">
        <f t="shared" si="19"/>
        <v>7.8325368327295601</v>
      </c>
      <c r="P57" s="90"/>
      <c r="Q57" s="145">
        <f t="shared" si="8"/>
        <v>1265.0864720042327</v>
      </c>
      <c r="R57" s="148">
        <f t="shared" si="9"/>
        <v>19393.810430380356</v>
      </c>
      <c r="S57" s="148">
        <f t="shared" si="10"/>
        <v>-964537.45814215438</v>
      </c>
      <c r="T57" s="148">
        <f t="shared" si="11"/>
        <v>47970588.941199742</v>
      </c>
      <c r="U57" s="54">
        <f t="shared" si="12"/>
        <v>2.2072929925182105</v>
      </c>
      <c r="V57" s="131">
        <f t="shared" si="13"/>
        <v>17.306578894233208</v>
      </c>
      <c r="W57" s="148">
        <f t="shared" si="14"/>
        <v>1.9041339104126136E-2</v>
      </c>
      <c r="X57" s="148">
        <f t="shared" si="15"/>
        <v>9.3836242751090839E-4</v>
      </c>
      <c r="Y57" s="148">
        <f t="shared" si="16"/>
        <v>4.6242758481905344E-5</v>
      </c>
      <c r="Z57" s="2"/>
    </row>
    <row r="58" spans="1:26" x14ac:dyDescent="0.2">
      <c r="A58" s="145">
        <v>0.1401</v>
      </c>
      <c r="B58" s="7">
        <f t="shared" si="20"/>
        <v>0.14695000000000003</v>
      </c>
      <c r="C58" s="7">
        <f t="shared" si="1"/>
        <v>2.8354711391186314</v>
      </c>
      <c r="D58" s="146">
        <f t="shared" si="21"/>
        <v>2.7681718653531271</v>
      </c>
      <c r="E58" s="147">
        <f t="shared" si="17"/>
        <v>68.23552707769332</v>
      </c>
      <c r="F58" s="145">
        <f t="shared" si="3"/>
        <v>6.4605233023874948</v>
      </c>
      <c r="G58" s="145">
        <v>6.46</v>
      </c>
      <c r="H58" s="151">
        <f t="shared" si="4"/>
        <v>140.1</v>
      </c>
      <c r="I58" s="145">
        <f t="shared" si="0"/>
        <v>17.883838841127336</v>
      </c>
      <c r="J58" s="148">
        <f t="shared" si="5"/>
        <v>2.7073323824127723E-5</v>
      </c>
      <c r="K58" s="148">
        <f t="shared" si="6"/>
        <v>5.5421530918524825E-8</v>
      </c>
      <c r="L58" s="148">
        <f t="shared" si="7"/>
        <v>1.1345286265204145E-10</v>
      </c>
      <c r="M58" s="161">
        <f t="shared" si="18"/>
        <v>146.79025853236993</v>
      </c>
      <c r="N58" s="145">
        <v>47.998462248629636</v>
      </c>
      <c r="O58" s="149">
        <f t="shared" si="19"/>
        <v>6.4785574757537034</v>
      </c>
      <c r="P58" s="90"/>
      <c r="Q58" s="145">
        <f t="shared" si="8"/>
        <v>949.37389928584253</v>
      </c>
      <c r="R58" s="148">
        <f t="shared" si="9"/>
        <v>26573.473484509588</v>
      </c>
      <c r="S58" s="148">
        <f t="shared" si="10"/>
        <v>-1704270.9451861517</v>
      </c>
      <c r="T58" s="148">
        <f t="shared" si="11"/>
        <v>109302212.83637746</v>
      </c>
      <c r="U58" s="54">
        <f t="shared" si="12"/>
        <v>2.1666972353755933</v>
      </c>
      <c r="V58" s="131">
        <f t="shared" si="13"/>
        <v>13.997997978362584</v>
      </c>
      <c r="W58" s="148">
        <f t="shared" si="14"/>
        <v>4.8725816213143828E-4</v>
      </c>
      <c r="X58" s="148">
        <f t="shared" si="15"/>
        <v>4.2316022125227966E-6</v>
      </c>
      <c r="Y58" s="148">
        <f t="shared" si="16"/>
        <v>3.6749425000288746E-8</v>
      </c>
      <c r="Z58" s="2"/>
    </row>
    <row r="59" spans="1:26" x14ac:dyDescent="0.2">
      <c r="A59" s="145">
        <v>0.12770000000000001</v>
      </c>
      <c r="B59" s="7">
        <f t="shared" si="20"/>
        <v>0.13390000000000002</v>
      </c>
      <c r="C59" s="7">
        <f t="shared" si="1"/>
        <v>2.9691695698467258</v>
      </c>
      <c r="D59" s="146">
        <f t="shared" si="21"/>
        <v>2.9023203544826783</v>
      </c>
      <c r="E59" s="147">
        <f t="shared" si="17"/>
        <v>73.205929680304138</v>
      </c>
      <c r="F59" s="145">
        <f t="shared" si="3"/>
        <v>4.9704026026108128</v>
      </c>
      <c r="G59" s="145">
        <v>4.97</v>
      </c>
      <c r="H59" s="151">
        <f t="shared" si="4"/>
        <v>127.7</v>
      </c>
      <c r="I59" s="145">
        <f t="shared" si="0"/>
        <v>14.425700643531041</v>
      </c>
      <c r="J59" s="148">
        <f t="shared" si="5"/>
        <v>9.2197169792260975E-2</v>
      </c>
      <c r="K59" s="148">
        <f t="shared" si="6"/>
        <v>1.2556846935499749E-2</v>
      </c>
      <c r="L59" s="148">
        <f t="shared" si="7"/>
        <v>1.7101870406308782E-3</v>
      </c>
      <c r="M59" s="161">
        <f t="shared" si="18"/>
        <v>133.75638302525979</v>
      </c>
      <c r="N59" s="145">
        <v>37.176222454841195</v>
      </c>
      <c r="O59" s="149">
        <f t="shared" si="19"/>
        <v>5.0178335434479537</v>
      </c>
      <c r="P59" s="90"/>
      <c r="Q59" s="145">
        <f t="shared" si="8"/>
        <v>665.53690848958786</v>
      </c>
      <c r="R59" s="148">
        <f t="shared" si="9"/>
        <v>29610.751756870883</v>
      </c>
      <c r="S59" s="148">
        <f t="shared" si="10"/>
        <v>-2285484.9514787821</v>
      </c>
      <c r="T59" s="148">
        <f t="shared" si="11"/>
        <v>176403541.06254402</v>
      </c>
      <c r="U59" s="54">
        <f t="shared" si="12"/>
        <v>2.1263145162745949</v>
      </c>
      <c r="V59" s="131">
        <f t="shared" si="13"/>
        <v>10.568639205660398</v>
      </c>
      <c r="W59" s="148">
        <f t="shared" si="14"/>
        <v>4.9941410554557881E-3</v>
      </c>
      <c r="X59" s="148">
        <f t="shared" si="15"/>
        <v>-1.5830528819088966E-4</v>
      </c>
      <c r="Y59" s="148">
        <f t="shared" si="16"/>
        <v>5.0179928822441897E-6</v>
      </c>
      <c r="Z59" s="2"/>
    </row>
    <row r="60" spans="1:26" x14ac:dyDescent="0.2">
      <c r="A60" s="145">
        <v>0.1163</v>
      </c>
      <c r="B60" s="7">
        <f t="shared" si="20"/>
        <v>0.122</v>
      </c>
      <c r="C60" s="7">
        <f t="shared" si="1"/>
        <v>3.1040769980762311</v>
      </c>
      <c r="D60" s="146">
        <f t="shared" si="21"/>
        <v>3.0366232839614784</v>
      </c>
      <c r="E60" s="147">
        <f t="shared" si="17"/>
        <v>76.856225354253723</v>
      </c>
      <c r="F60" s="145">
        <f t="shared" si="3"/>
        <v>3.6502956739495911</v>
      </c>
      <c r="G60" s="145">
        <v>3.65</v>
      </c>
      <c r="H60" s="151">
        <f t="shared" si="4"/>
        <v>116.3</v>
      </c>
      <c r="I60" s="145">
        <f t="shared" si="0"/>
        <v>11.084572836859186</v>
      </c>
      <c r="J60" s="148">
        <f t="shared" si="5"/>
        <v>0.26709010186277343</v>
      </c>
      <c r="K60" s="148">
        <f t="shared" si="6"/>
        <v>7.2247474222386018E-2</v>
      </c>
      <c r="L60" s="148">
        <f t="shared" si="7"/>
        <v>1.9542834029080299E-2</v>
      </c>
      <c r="M60" s="161">
        <f t="shared" si="18"/>
        <v>121.86677151709567</v>
      </c>
      <c r="N60" s="145">
        <v>27.057781190074181</v>
      </c>
      <c r="O60" s="149">
        <f t="shared" si="19"/>
        <v>3.6521043048888031</v>
      </c>
      <c r="P60" s="90"/>
      <c r="Q60" s="145">
        <f t="shared" si="8"/>
        <v>445.33607222185009</v>
      </c>
      <c r="R60" s="148">
        <f t="shared" si="9"/>
        <v>28968.787830219917</v>
      </c>
      <c r="S60" s="148">
        <f t="shared" si="10"/>
        <v>-2580663.9945897791</v>
      </c>
      <c r="T60" s="148">
        <f t="shared" si="11"/>
        <v>229896628.46798924</v>
      </c>
      <c r="U60" s="54">
        <f t="shared" si="12"/>
        <v>2.0858853059959315</v>
      </c>
      <c r="V60" s="131">
        <f t="shared" si="13"/>
        <v>7.6140981088319677</v>
      </c>
      <c r="W60" s="148">
        <f t="shared" si="14"/>
        <v>1.8990164949936123E-2</v>
      </c>
      <c r="X60" s="148">
        <f t="shared" si="15"/>
        <v>-1.3697114421289294E-3</v>
      </c>
      <c r="Y60" s="148">
        <f t="shared" si="16"/>
        <v>9.8793740846638743E-5</v>
      </c>
      <c r="Z60" s="2"/>
    </row>
    <row r="61" spans="1:26" x14ac:dyDescent="0.2">
      <c r="A61" s="145">
        <v>0.10590000000000001</v>
      </c>
      <c r="B61" s="7">
        <f t="shared" si="20"/>
        <v>0.1111</v>
      </c>
      <c r="C61" s="7">
        <f t="shared" si="1"/>
        <v>3.2392255055571129</v>
      </c>
      <c r="D61" s="146">
        <f t="shared" si="21"/>
        <v>3.1716512518166722</v>
      </c>
      <c r="E61" s="147">
        <f t="shared" si="17"/>
        <v>79.496439211576174</v>
      </c>
      <c r="F61" s="145">
        <f t="shared" si="3"/>
        <v>2.6402138573224438</v>
      </c>
      <c r="G61" s="145">
        <v>2.64</v>
      </c>
      <c r="H61" s="151">
        <f t="shared" si="4"/>
        <v>105.9</v>
      </c>
      <c r="I61" s="145">
        <f t="shared" si="0"/>
        <v>8.3738375856404534</v>
      </c>
      <c r="J61" s="148">
        <f t="shared" si="5"/>
        <v>0.43418771825903563</v>
      </c>
      <c r="K61" s="148">
        <f t="shared" si="6"/>
        <v>0.17607461551657236</v>
      </c>
      <c r="L61" s="148">
        <f t="shared" si="7"/>
        <v>7.1402918428044707E-2</v>
      </c>
      <c r="M61" s="161">
        <f t="shared" si="18"/>
        <v>110.97824111058888</v>
      </c>
      <c r="N61" s="145">
        <v>19.535649386996969</v>
      </c>
      <c r="O61" s="149">
        <f t="shared" si="19"/>
        <v>2.63681004454358</v>
      </c>
      <c r="P61" s="90"/>
      <c r="Q61" s="145">
        <f t="shared" si="8"/>
        <v>293.32775954852355</v>
      </c>
      <c r="R61" s="148">
        <f t="shared" si="9"/>
        <v>26393.845469423912</v>
      </c>
      <c r="S61" s="148">
        <f t="shared" si="10"/>
        <v>-2638969.9894421385</v>
      </c>
      <c r="T61" s="148">
        <f t="shared" si="11"/>
        <v>263855549.70547625</v>
      </c>
      <c r="U61" s="54">
        <f t="shared" si="12"/>
        <v>2.0452378374179663</v>
      </c>
      <c r="V61" s="131">
        <f t="shared" si="13"/>
        <v>5.3998652798711024</v>
      </c>
      <c r="W61" s="148">
        <f t="shared" si="14"/>
        <v>3.3578698127181235E-2</v>
      </c>
      <c r="X61" s="148">
        <f t="shared" si="15"/>
        <v>-3.7868336550541232E-3</v>
      </c>
      <c r="Y61" s="148">
        <f t="shared" si="16"/>
        <v>4.2705971139013753E-4</v>
      </c>
      <c r="Z61" s="2"/>
    </row>
    <row r="62" spans="1:26" x14ac:dyDescent="0.2">
      <c r="A62" s="145">
        <v>9.6489999999999992E-2</v>
      </c>
      <c r="B62" s="7">
        <f t="shared" si="20"/>
        <v>0.10119500000000001</v>
      </c>
      <c r="C62" s="7">
        <f t="shared" si="1"/>
        <v>3.3734767572175399</v>
      </c>
      <c r="D62" s="146">
        <f t="shared" si="21"/>
        <v>3.3063511313873262</v>
      </c>
      <c r="E62" s="147">
        <f t="shared" si="17"/>
        <v>81.476599604568008</v>
      </c>
      <c r="F62" s="145">
        <f t="shared" si="3"/>
        <v>1.9801603929918328</v>
      </c>
      <c r="G62" s="145">
        <v>1.98</v>
      </c>
      <c r="H62" s="151">
        <f t="shared" si="4"/>
        <v>96.49</v>
      </c>
      <c r="I62" s="145">
        <f t="shared" si="0"/>
        <v>6.5471055556969189</v>
      </c>
      <c r="J62" s="148">
        <f t="shared" si="5"/>
        <v>0.57789895104360167</v>
      </c>
      <c r="K62" s="148">
        <f t="shared" si="6"/>
        <v>0.31219624448790617</v>
      </c>
      <c r="L62" s="148">
        <f t="shared" si="7"/>
        <v>0.16865663953246871</v>
      </c>
      <c r="M62" s="161">
        <f t="shared" si="18"/>
        <v>101.0855627673903</v>
      </c>
      <c r="N62" s="145">
        <v>14.749660569276616</v>
      </c>
      <c r="O62" s="149">
        <f t="shared" si="19"/>
        <v>1.990824690402343</v>
      </c>
      <c r="P62" s="90"/>
      <c r="Q62" s="145">
        <f t="shared" si="8"/>
        <v>200.38233096880853</v>
      </c>
      <c r="R62" s="148">
        <f t="shared" si="9"/>
        <v>23911.737323750294</v>
      </c>
      <c r="S62" s="148">
        <f t="shared" si="10"/>
        <v>-2627643.9185394589</v>
      </c>
      <c r="T62" s="148">
        <f t="shared" si="11"/>
        <v>288749933.52237558</v>
      </c>
      <c r="U62" s="54">
        <f t="shared" si="12"/>
        <v>2.0046891332548737</v>
      </c>
      <c r="V62" s="131">
        <f t="shared" si="13"/>
        <v>3.9696060219324276</v>
      </c>
      <c r="W62" s="148">
        <f t="shared" si="14"/>
        <v>4.6549851087912243E-2</v>
      </c>
      <c r="X62" s="148">
        <f t="shared" si="15"/>
        <v>-7.1371900155000481E-3</v>
      </c>
      <c r="Y62" s="148">
        <f t="shared" si="16"/>
        <v>1.0942995547107391E-3</v>
      </c>
      <c r="Z62" s="2"/>
    </row>
    <row r="63" spans="1:26" x14ac:dyDescent="0.2">
      <c r="A63" s="145">
        <v>8.7900000000000006E-2</v>
      </c>
      <c r="B63" s="7">
        <f t="shared" si="20"/>
        <v>9.2194999999999999E-2</v>
      </c>
      <c r="C63" s="7">
        <f t="shared" si="1"/>
        <v>3.5079930244060451</v>
      </c>
      <c r="D63" s="146">
        <f t="shared" si="21"/>
        <v>3.4407348908117923</v>
      </c>
      <c r="E63" s="147">
        <f t="shared" si="17"/>
        <v>83.066728405000845</v>
      </c>
      <c r="F63" s="145">
        <f t="shared" si="3"/>
        <v>1.5901288004328356</v>
      </c>
      <c r="G63" s="145">
        <v>1.59</v>
      </c>
      <c r="H63" s="151">
        <f t="shared" si="4"/>
        <v>87.9</v>
      </c>
      <c r="I63" s="145">
        <f t="shared" si="0"/>
        <v>5.4712116445339589</v>
      </c>
      <c r="J63" s="148">
        <f t="shared" si="5"/>
        <v>0.72366572148706265</v>
      </c>
      <c r="K63" s="148">
        <f t="shared" si="6"/>
        <v>0.48819221593793122</v>
      </c>
      <c r="L63" s="148">
        <f t="shared" si="7"/>
        <v>0.32933940716804894</v>
      </c>
      <c r="M63" s="161">
        <f t="shared" si="18"/>
        <v>92.094902139043512</v>
      </c>
      <c r="N63" s="145">
        <v>11.821089253127274</v>
      </c>
      <c r="O63" s="149">
        <f t="shared" si="19"/>
        <v>1.595542910431176</v>
      </c>
      <c r="P63" s="90"/>
      <c r="Q63" s="145">
        <f t="shared" si="8"/>
        <v>146.60192475590526</v>
      </c>
      <c r="R63" s="148">
        <f t="shared" si="9"/>
        <v>22475.936447288401</v>
      </c>
      <c r="S63" s="148">
        <f t="shared" si="10"/>
        <v>-2672148.2027835865</v>
      </c>
      <c r="T63" s="148">
        <f t="shared" si="11"/>
        <v>317689811.69641083</v>
      </c>
      <c r="U63" s="54">
        <f t="shared" si="12"/>
        <v>1.9642355907380171</v>
      </c>
      <c r="V63" s="131">
        <f t="shared" si="13"/>
        <v>3.1233875836677254</v>
      </c>
      <c r="W63" s="148">
        <f t="shared" si="14"/>
        <v>5.9708660431007261E-2</v>
      </c>
      <c r="X63" s="148">
        <f t="shared" si="15"/>
        <v>-1.1570172661928462E-2</v>
      </c>
      <c r="Y63" s="148">
        <f t="shared" si="16"/>
        <v>2.2420348147237507E-3</v>
      </c>
      <c r="Z63" s="2"/>
    </row>
    <row r="64" spans="1:26" x14ac:dyDescent="0.2">
      <c r="A64" s="145">
        <v>8.0069999999999988E-2</v>
      </c>
      <c r="B64" s="7">
        <f t="shared" si="20"/>
        <v>8.3985000000000004E-2</v>
      </c>
      <c r="C64" s="7">
        <f t="shared" si="1"/>
        <v>3.6425943835736896</v>
      </c>
      <c r="D64" s="146">
        <f t="shared" si="21"/>
        <v>3.5752937039898676</v>
      </c>
      <c r="E64" s="147">
        <f t="shared" si="17"/>
        <v>84.436839383990147</v>
      </c>
      <c r="F64" s="145">
        <f t="shared" si="3"/>
        <v>1.3701109789892985</v>
      </c>
      <c r="G64" s="145">
        <v>1.37</v>
      </c>
      <c r="H64" s="151">
        <f t="shared" si="4"/>
        <v>80.069999999999993</v>
      </c>
      <c r="I64" s="145">
        <f t="shared" si="0"/>
        <v>4.8985491569478326</v>
      </c>
      <c r="J64" s="148">
        <f t="shared" si="5"/>
        <v>0.89708613046098218</v>
      </c>
      <c r="K64" s="148">
        <f t="shared" si="6"/>
        <v>0.72589422309494922</v>
      </c>
      <c r="L64" s="148">
        <f t="shared" si="7"/>
        <v>0.58737105081744201</v>
      </c>
      <c r="M64" s="161">
        <f t="shared" si="18"/>
        <v>83.893700597839867</v>
      </c>
      <c r="N64" s="145">
        <v>10.179027815631791</v>
      </c>
      <c r="O64" s="149">
        <f t="shared" si="19"/>
        <v>1.3739068641256102</v>
      </c>
      <c r="P64" s="90"/>
      <c r="Q64" s="145">
        <f t="shared" si="8"/>
        <v>115.06877057041623</v>
      </c>
      <c r="R64" s="148">
        <f t="shared" si="9"/>
        <v>22133.088405531631</v>
      </c>
      <c r="S64" s="148">
        <f t="shared" si="10"/>
        <v>-2813099.897164016</v>
      </c>
      <c r="T64" s="148">
        <f t="shared" si="11"/>
        <v>357543009.2009393</v>
      </c>
      <c r="U64" s="54">
        <f t="shared" si="12"/>
        <v>1.9237293517904706</v>
      </c>
      <c r="V64" s="131">
        <f t="shared" si="13"/>
        <v>2.63572270549209</v>
      </c>
      <c r="W64" s="148">
        <f t="shared" si="14"/>
        <v>7.5203604264570456E-2</v>
      </c>
      <c r="X64" s="148">
        <f t="shared" si="15"/>
        <v>-1.7618953521599923E-2</v>
      </c>
      <c r="Y64" s="148">
        <f t="shared" si="16"/>
        <v>4.1278277315565503E-3</v>
      </c>
      <c r="Z64" s="2"/>
    </row>
    <row r="65" spans="1:26" x14ac:dyDescent="0.2">
      <c r="A65" s="145">
        <v>7.2939999999999991E-2</v>
      </c>
      <c r="B65" s="7">
        <f t="shared" si="20"/>
        <v>7.650499999999999E-2</v>
      </c>
      <c r="C65" s="7">
        <f t="shared" si="1"/>
        <v>3.7771459901006996</v>
      </c>
      <c r="D65" s="146">
        <f t="shared" si="21"/>
        <v>3.7098701868371946</v>
      </c>
      <c r="E65" s="147">
        <f t="shared" si="17"/>
        <v>85.656938211995211</v>
      </c>
      <c r="F65" s="145">
        <f t="shared" si="3"/>
        <v>1.2200988280050686</v>
      </c>
      <c r="G65" s="145">
        <v>1.22</v>
      </c>
      <c r="H65" s="151">
        <f t="shared" si="4"/>
        <v>72.94</v>
      </c>
      <c r="I65" s="145">
        <f t="shared" si="0"/>
        <v>4.5264082670110062</v>
      </c>
      <c r="J65" s="148">
        <f t="shared" si="5"/>
        <v>1.0866876118055726</v>
      </c>
      <c r="K65" s="148">
        <f t="shared" si="6"/>
        <v>1.0255564473762071</v>
      </c>
      <c r="L65" s="148">
        <f t="shared" si="7"/>
        <v>0.96786419144629598</v>
      </c>
      <c r="M65" s="161">
        <f t="shared" si="18"/>
        <v>76.421893459924163</v>
      </c>
      <c r="N65" s="145">
        <v>9.067887478252775</v>
      </c>
      <c r="O65" s="149">
        <f t="shared" si="19"/>
        <v>1.2239315065391525</v>
      </c>
      <c r="P65" s="2"/>
      <c r="Q65" s="145">
        <f t="shared" si="8"/>
        <v>93.343660836527775</v>
      </c>
      <c r="R65" s="148">
        <f t="shared" si="9"/>
        <v>22097.925111535031</v>
      </c>
      <c r="S65" s="148">
        <f t="shared" si="10"/>
        <v>-2973923.1471776166</v>
      </c>
      <c r="T65" s="148">
        <f t="shared" si="11"/>
        <v>400228475.78129286</v>
      </c>
      <c r="U65" s="54">
        <f t="shared" si="12"/>
        <v>1.8832177937424661</v>
      </c>
      <c r="V65" s="131">
        <f t="shared" si="13"/>
        <v>2.2977118230234739</v>
      </c>
      <c r="W65" s="148">
        <f t="shared" si="14"/>
        <v>9.2132407883981998E-2</v>
      </c>
      <c r="X65" s="148">
        <f t="shared" si="15"/>
        <v>-2.5317518001312777E-2</v>
      </c>
      <c r="Y65" s="148">
        <f t="shared" si="16"/>
        <v>6.9571254292403635E-3</v>
      </c>
      <c r="Z65" s="2"/>
    </row>
    <row r="66" spans="1:26" x14ac:dyDescent="0.2">
      <c r="A66" s="145">
        <v>6.6450000000000009E-2</v>
      </c>
      <c r="B66" s="7">
        <f t="shared" si="20"/>
        <v>6.9695000000000007E-2</v>
      </c>
      <c r="C66" s="7">
        <f t="shared" si="1"/>
        <v>3.9115869902732747</v>
      </c>
      <c r="D66" s="146">
        <f t="shared" si="21"/>
        <v>3.844366490186987</v>
      </c>
      <c r="E66" s="147">
        <f t="shared" si="17"/>
        <v>86.767028129278515</v>
      </c>
      <c r="F66" s="145">
        <f t="shared" si="3"/>
        <v>1.1100899172833003</v>
      </c>
      <c r="G66" s="145">
        <v>1.1100000000000001</v>
      </c>
      <c r="H66" s="151">
        <f t="shared" si="4"/>
        <v>66.45</v>
      </c>
      <c r="I66" s="145">
        <f t="shared" si="0"/>
        <v>4.2675924790983641</v>
      </c>
      <c r="J66" s="148">
        <f t="shared" si="5"/>
        <v>1.2905963054653808</v>
      </c>
      <c r="K66" s="148">
        <f t="shared" si="6"/>
        <v>1.3915747735847543</v>
      </c>
      <c r="L66" s="148">
        <f t="shared" si="7"/>
        <v>1.5004539702127675</v>
      </c>
      <c r="M66" s="161">
        <f t="shared" si="18"/>
        <v>69.619415395419708</v>
      </c>
      <c r="N66" s="145">
        <v>8.2570786877391136</v>
      </c>
      <c r="O66" s="149">
        <f t="shared" si="19"/>
        <v>1.114493180703223</v>
      </c>
      <c r="P66" s="2"/>
      <c r="Q66" s="145">
        <f t="shared" si="8"/>
        <v>77.367716785059628</v>
      </c>
      <c r="R66" s="148">
        <f t="shared" si="9"/>
        <v>22191.732371038095</v>
      </c>
      <c r="S66" s="148">
        <f t="shared" si="10"/>
        <v>-3137673.3593243584</v>
      </c>
      <c r="T66" s="148">
        <f t="shared" si="11"/>
        <v>443633419.2035532</v>
      </c>
      <c r="U66" s="54">
        <f t="shared" si="12"/>
        <v>1.8427303721282566</v>
      </c>
      <c r="V66" s="131">
        <f t="shared" si="13"/>
        <v>2.0455964063712817</v>
      </c>
      <c r="W66" s="148">
        <f t="shared" si="14"/>
        <v>0.11034622065971186</v>
      </c>
      <c r="X66" s="148">
        <f t="shared" si="15"/>
        <v>-3.479021525398214E-2</v>
      </c>
      <c r="Y66" s="148">
        <f t="shared" si="16"/>
        <v>1.0968740661729993E-2</v>
      </c>
      <c r="Z66" s="2"/>
    </row>
    <row r="67" spans="1:26" x14ac:dyDescent="0.2">
      <c r="A67" s="145">
        <v>6.053E-2</v>
      </c>
      <c r="B67" s="7">
        <f t="shared" si="20"/>
        <v>6.3490000000000005E-2</v>
      </c>
      <c r="C67" s="7">
        <f t="shared" si="1"/>
        <v>4.046205838726614</v>
      </c>
      <c r="D67" s="146">
        <f t="shared" si="21"/>
        <v>3.9788964144999444</v>
      </c>
      <c r="E67" s="147">
        <f t="shared" si="17"/>
        <v>87.787110755971284</v>
      </c>
      <c r="F67" s="145">
        <f t="shared" si="3"/>
        <v>1.0200826266927623</v>
      </c>
      <c r="G67" s="145">
        <v>1.02</v>
      </c>
      <c r="H67" s="151">
        <f t="shared" si="4"/>
        <v>60.53</v>
      </c>
      <c r="I67" s="145">
        <f t="shared" si="0"/>
        <v>4.058803105841517</v>
      </c>
      <c r="J67" s="148">
        <f t="shared" si="5"/>
        <v>1.5003528783176288</v>
      </c>
      <c r="K67" s="148">
        <f t="shared" si="6"/>
        <v>1.8195854195609311</v>
      </c>
      <c r="L67" s="148">
        <f t="shared" si="7"/>
        <v>2.2067415918788975</v>
      </c>
      <c r="M67" s="161">
        <f t="shared" si="18"/>
        <v>63.420962622779534</v>
      </c>
      <c r="N67" s="145">
        <v>7.577561674406514</v>
      </c>
      <c r="O67" s="149">
        <f t="shared" si="19"/>
        <v>1.0227758668479561</v>
      </c>
      <c r="P67" s="2"/>
      <c r="Q67" s="145">
        <f t="shared" si="8"/>
        <v>64.765045968723484</v>
      </c>
      <c r="R67" s="148">
        <f t="shared" si="9"/>
        <v>22221.556900071828</v>
      </c>
      <c r="S67" s="148">
        <f t="shared" si="10"/>
        <v>-3279774.9889754537</v>
      </c>
      <c r="T67" s="148">
        <f t="shared" si="11"/>
        <v>484076072.0178957</v>
      </c>
      <c r="U67" s="54">
        <f t="shared" si="12"/>
        <v>1.8022328295956513</v>
      </c>
      <c r="V67" s="131">
        <f t="shared" si="13"/>
        <v>1.8384263987258616</v>
      </c>
      <c r="W67" s="148">
        <f t="shared" si="14"/>
        <v>0.12912137405100993</v>
      </c>
      <c r="X67" s="148">
        <f t="shared" si="15"/>
        <v>-4.5938787987655917E-2</v>
      </c>
      <c r="Y67" s="148">
        <f t="shared" si="16"/>
        <v>1.6344096841326119E-2</v>
      </c>
      <c r="Z67" s="2"/>
    </row>
    <row r="68" spans="1:26" x14ac:dyDescent="0.2">
      <c r="A68" s="145">
        <v>5.5140000000000002E-2</v>
      </c>
      <c r="B68" s="7">
        <f t="shared" si="20"/>
        <v>5.7834999999999998E-2</v>
      </c>
      <c r="C68" s="7">
        <f t="shared" si="1"/>
        <v>4.180756922426621</v>
      </c>
      <c r="D68" s="146">
        <f t="shared" si="21"/>
        <v>4.1134813805766175</v>
      </c>
      <c r="E68" s="147">
        <f t="shared" si="17"/>
        <v>88.717186092073504</v>
      </c>
      <c r="F68" s="145">
        <f t="shared" si="3"/>
        <v>0.93007533610222448</v>
      </c>
      <c r="G68" s="145">
        <v>0.93</v>
      </c>
      <c r="H68" s="151">
        <f t="shared" si="4"/>
        <v>55.14</v>
      </c>
      <c r="I68" s="145">
        <f t="shared" si="0"/>
        <v>3.8258475775900398</v>
      </c>
      <c r="J68" s="148">
        <f t="shared" si="5"/>
        <v>1.6884306970528582</v>
      </c>
      <c r="K68" s="148">
        <f t="shared" si="6"/>
        <v>2.2749182521644213</v>
      </c>
      <c r="L68" s="148">
        <f t="shared" si="7"/>
        <v>3.065126133435141</v>
      </c>
      <c r="M68" s="161">
        <f t="shared" si="18"/>
        <v>57.772174963385282</v>
      </c>
      <c r="N68" s="145">
        <v>6.9124328881356751</v>
      </c>
      <c r="O68" s="149">
        <f t="shared" si="19"/>
        <v>0.93300059345871411</v>
      </c>
      <c r="P68" s="2"/>
      <c r="Q68" s="145">
        <f t="shared" si="8"/>
        <v>53.790907063472154</v>
      </c>
      <c r="R68" s="148">
        <f t="shared" si="9"/>
        <v>21843.141007877319</v>
      </c>
      <c r="S68" s="148">
        <f t="shared" si="10"/>
        <v>-3347445.9251541742</v>
      </c>
      <c r="T68" s="148">
        <f t="shared" si="11"/>
        <v>512993722.73384452</v>
      </c>
      <c r="U68" s="54">
        <f t="shared" si="12"/>
        <v>1.7617187178411533</v>
      </c>
      <c r="V68" s="131">
        <f t="shared" si="13"/>
        <v>1.6385311286136905</v>
      </c>
      <c r="W68" s="148">
        <f t="shared" si="14"/>
        <v>0.14606734023846099</v>
      </c>
      <c r="X68" s="148">
        <f t="shared" si="15"/>
        <v>-5.7885610484588762E-2</v>
      </c>
      <c r="Y68" s="148">
        <f t="shared" si="16"/>
        <v>2.293972010240827E-2</v>
      </c>
      <c r="Z68" s="2"/>
    </row>
    <row r="69" spans="1:26" x14ac:dyDescent="0.2">
      <c r="A69" s="145">
        <v>5.0229999999999997E-2</v>
      </c>
      <c r="B69" s="7">
        <f t="shared" si="20"/>
        <v>5.2684999999999996E-2</v>
      </c>
      <c r="C69" s="7">
        <f t="shared" si="1"/>
        <v>4.3153069147649825</v>
      </c>
      <c r="D69" s="146">
        <f t="shared" si="21"/>
        <v>4.2480319185958013</v>
      </c>
      <c r="E69" s="147">
        <f t="shared" si="17"/>
        <v>89.577255757716415</v>
      </c>
      <c r="F69" s="145">
        <f t="shared" si="3"/>
        <v>0.86006966564291731</v>
      </c>
      <c r="G69" s="145">
        <v>0.86</v>
      </c>
      <c r="H69" s="151">
        <f t="shared" si="4"/>
        <v>50.23</v>
      </c>
      <c r="I69" s="145">
        <f t="shared" si="0"/>
        <v>3.6536033918671316</v>
      </c>
      <c r="J69" s="148">
        <f t="shared" si="5"/>
        <v>1.8887549410192712</v>
      </c>
      <c r="K69" s="148">
        <f t="shared" si="6"/>
        <v>2.7989594389628452</v>
      </c>
      <c r="L69" s="148">
        <f t="shared" si="7"/>
        <v>4.1477979862922147</v>
      </c>
      <c r="M69" s="161">
        <f t="shared" si="18"/>
        <v>52.627770235874529</v>
      </c>
      <c r="N69" s="145">
        <v>6.3921940885737465</v>
      </c>
      <c r="O69" s="149">
        <f t="shared" si="19"/>
        <v>0.86278174047503786</v>
      </c>
      <c r="P69" s="2"/>
      <c r="Q69" s="145">
        <f t="shared" si="8"/>
        <v>45.312770334397094</v>
      </c>
      <c r="R69" s="148">
        <f t="shared" si="9"/>
        <v>21579.437023825023</v>
      </c>
      <c r="S69" s="148">
        <f t="shared" si="10"/>
        <v>-3418167.5766033647</v>
      </c>
      <c r="T69" s="148">
        <f t="shared" si="11"/>
        <v>541435328.86621702</v>
      </c>
      <c r="U69" s="54">
        <f t="shared" si="12"/>
        <v>1.7212149699646522</v>
      </c>
      <c r="V69" s="131">
        <f t="shared" si="13"/>
        <v>1.4803647837170824</v>
      </c>
      <c r="W69" s="148">
        <f t="shared" si="14"/>
        <v>0.16409464581306926</v>
      </c>
      <c r="X69" s="148">
        <f t="shared" si="15"/>
        <v>-7.1676171675960645E-2</v>
      </c>
      <c r="Y69" s="148">
        <f t="shared" si="16"/>
        <v>3.1307990340978024E-2</v>
      </c>
      <c r="Z69" s="2"/>
    </row>
    <row r="70" spans="1:26" x14ac:dyDescent="0.2">
      <c r="A70" s="145">
        <v>4.5759999999999995E-2</v>
      </c>
      <c r="B70" s="7">
        <f t="shared" si="20"/>
        <v>4.7994999999999996E-2</v>
      </c>
      <c r="C70" s="7">
        <f t="shared" si="1"/>
        <v>4.4497691376584223</v>
      </c>
      <c r="D70" s="146">
        <f t="shared" si="21"/>
        <v>4.3825380262117024</v>
      </c>
      <c r="E70" s="147">
        <f t="shared" si="17"/>
        <v>90.36731975290003</v>
      </c>
      <c r="F70" s="145">
        <f t="shared" si="3"/>
        <v>0.79006399518361003</v>
      </c>
      <c r="G70" s="145">
        <v>0.79</v>
      </c>
      <c r="H70" s="151">
        <f t="shared" si="4"/>
        <v>45.76</v>
      </c>
      <c r="I70" s="145">
        <f t="shared" si="0"/>
        <v>3.4624855020329104</v>
      </c>
      <c r="J70" s="148">
        <f t="shared" si="5"/>
        <v>2.0642727261988423</v>
      </c>
      <c r="K70" s="148">
        <f t="shared" si="6"/>
        <v>3.3367177880481815</v>
      </c>
      <c r="L70" s="148">
        <f t="shared" si="7"/>
        <v>5.3935148470322298</v>
      </c>
      <c r="M70" s="161">
        <f t="shared" si="18"/>
        <v>47.942932743001869</v>
      </c>
      <c r="N70" s="145">
        <v>5.8757320694432469</v>
      </c>
      <c r="O70" s="149">
        <f t="shared" si="19"/>
        <v>0.79307265567875818</v>
      </c>
      <c r="P70" s="2"/>
      <c r="Q70" s="145">
        <f t="shared" si="8"/>
        <v>37.919121448837359</v>
      </c>
      <c r="R70" s="148">
        <f t="shared" si="9"/>
        <v>21014.215073285523</v>
      </c>
      <c r="S70" s="148">
        <f t="shared" si="10"/>
        <v>-3427193.4877158836</v>
      </c>
      <c r="T70" s="148">
        <f t="shared" si="11"/>
        <v>558938564.26614368</v>
      </c>
      <c r="U70" s="54">
        <f t="shared" si="12"/>
        <v>1.6807245969722586</v>
      </c>
      <c r="V70" s="131">
        <f t="shared" si="13"/>
        <v>1.3278799898872655</v>
      </c>
      <c r="W70" s="148">
        <f t="shared" si="14"/>
        <v>0.17997969886327819</v>
      </c>
      <c r="X70" s="148">
        <f t="shared" si="15"/>
        <v>-8.5902172206017299E-2</v>
      </c>
      <c r="Y70" s="148">
        <f t="shared" si="16"/>
        <v>4.1000086322612733E-2</v>
      </c>
      <c r="Z70" s="2"/>
    </row>
    <row r="71" spans="1:26" x14ac:dyDescent="0.2">
      <c r="A71" s="145">
        <v>4.1680000000000002E-2</v>
      </c>
      <c r="B71" s="7">
        <f t="shared" si="20"/>
        <v>4.3719999999999995E-2</v>
      </c>
      <c r="C71" s="7">
        <f t="shared" si="1"/>
        <v>4.5845009121583038</v>
      </c>
      <c r="D71" s="146">
        <f t="shared" si="21"/>
        <v>4.5171350249083631</v>
      </c>
      <c r="E71" s="147">
        <f t="shared" si="17"/>
        <v>91.097378887689942</v>
      </c>
      <c r="F71" s="145">
        <f t="shared" si="3"/>
        <v>0.73005913478991813</v>
      </c>
      <c r="G71" s="145">
        <v>0.73</v>
      </c>
      <c r="H71" s="151">
        <f t="shared" si="4"/>
        <v>41.68</v>
      </c>
      <c r="I71" s="145">
        <f t="shared" si="0"/>
        <v>3.2977756880138349</v>
      </c>
      <c r="J71" s="148">
        <f t="shared" si="5"/>
        <v>2.2383882421449055</v>
      </c>
      <c r="K71" s="148">
        <f t="shared" si="6"/>
        <v>3.9194407545169776</v>
      </c>
      <c r="L71" s="148">
        <f t="shared" si="7"/>
        <v>6.8629809337490837</v>
      </c>
      <c r="M71" s="161">
        <f t="shared" si="18"/>
        <v>43.672380287774558</v>
      </c>
      <c r="N71" s="145">
        <v>5.4186114411382613</v>
      </c>
      <c r="O71" s="149">
        <f t="shared" si="19"/>
        <v>0.73137313187972142</v>
      </c>
      <c r="P71" s="2"/>
      <c r="Q71" s="145">
        <f t="shared" si="8"/>
        <v>31.918185373015216</v>
      </c>
      <c r="R71" s="148">
        <f t="shared" si="9"/>
        <v>20449.545308701148</v>
      </c>
      <c r="S71" s="148">
        <f t="shared" si="10"/>
        <v>-3422523.7009986099</v>
      </c>
      <c r="T71" s="148">
        <f t="shared" si="11"/>
        <v>572808260.87185085</v>
      </c>
      <c r="U71" s="54">
        <f t="shared" si="12"/>
        <v>1.6402068630382176</v>
      </c>
      <c r="V71" s="131">
        <f t="shared" si="13"/>
        <v>1.197448003306167</v>
      </c>
      <c r="W71" s="148">
        <f t="shared" si="14"/>
        <v>0.19574557452955288</v>
      </c>
      <c r="X71" s="148">
        <f t="shared" si="15"/>
        <v>-0.10135820447901352</v>
      </c>
      <c r="Y71" s="148">
        <f t="shared" si="16"/>
        <v>5.248387167832734E-2</v>
      </c>
      <c r="Z71" s="2"/>
    </row>
    <row r="72" spans="1:26" x14ac:dyDescent="0.2">
      <c r="A72" s="145">
        <v>3.7969999999999997E-2</v>
      </c>
      <c r="B72" s="7">
        <f t="shared" si="20"/>
        <v>3.9824999999999999E-2</v>
      </c>
      <c r="C72" s="7">
        <f t="shared" si="1"/>
        <v>4.7189961908177231</v>
      </c>
      <c r="D72" s="146">
        <f t="shared" si="21"/>
        <v>4.6517485514880139</v>
      </c>
      <c r="E72" s="147">
        <f t="shared" si="17"/>
        <v>91.757432352020558</v>
      </c>
      <c r="F72" s="145">
        <f t="shared" si="3"/>
        <v>0.66005346433061096</v>
      </c>
      <c r="G72" s="145">
        <v>0.66</v>
      </c>
      <c r="H72" s="151">
        <f t="shared" si="4"/>
        <v>37.97</v>
      </c>
      <c r="I72" s="145">
        <f t="shared" si="0"/>
        <v>3.0704027466045649</v>
      </c>
      <c r="J72" s="148">
        <f t="shared" si="5"/>
        <v>2.3468709331697122</v>
      </c>
      <c r="K72" s="148">
        <f t="shared" si="6"/>
        <v>4.4253156311438069</v>
      </c>
      <c r="L72" s="148">
        <f t="shared" si="7"/>
        <v>8.3444803710599089</v>
      </c>
      <c r="M72" s="161">
        <f t="shared" si="18"/>
        <v>39.781774721598303</v>
      </c>
      <c r="N72" s="145">
        <v>4.907632973511701</v>
      </c>
      <c r="O72" s="149">
        <f t="shared" si="19"/>
        <v>0.66240418545298996</v>
      </c>
      <c r="P72" s="2"/>
      <c r="Q72" s="145">
        <f t="shared" si="8"/>
        <v>26.286629216966585</v>
      </c>
      <c r="R72" s="148">
        <f t="shared" si="9"/>
        <v>19359.200175911883</v>
      </c>
      <c r="S72" s="148">
        <f t="shared" si="10"/>
        <v>-3315442.9429693664</v>
      </c>
      <c r="T72" s="148">
        <f t="shared" si="11"/>
        <v>567800415.73011971</v>
      </c>
      <c r="U72" s="54">
        <f t="shared" si="12"/>
        <v>1.5996841537156323</v>
      </c>
      <c r="V72" s="131">
        <f t="shared" si="13"/>
        <v>1.0558770674947846</v>
      </c>
      <c r="W72" s="148">
        <f t="shared" si="14"/>
        <v>0.20575898467840528</v>
      </c>
      <c r="X72" s="148">
        <f t="shared" si="15"/>
        <v>-0.11488111840398393</v>
      </c>
      <c r="Y72" s="148">
        <f t="shared" si="16"/>
        <v>6.4141409845979339E-2</v>
      </c>
      <c r="Z72" s="2"/>
    </row>
    <row r="73" spans="1:26" x14ac:dyDescent="0.2">
      <c r="A73" s="145">
        <v>3.4590000000000003E-2</v>
      </c>
      <c r="B73" s="7">
        <f t="shared" si="20"/>
        <v>3.628E-2</v>
      </c>
      <c r="C73" s="7">
        <f t="shared" si="1"/>
        <v>4.853501176063884</v>
      </c>
      <c r="D73" s="146">
        <f t="shared" si="21"/>
        <v>4.7862486834408031</v>
      </c>
      <c r="E73" s="147">
        <f t="shared" si="17"/>
        <v>92.35748095595747</v>
      </c>
      <c r="F73" s="145">
        <f t="shared" si="3"/>
        <v>0.60004860393691906</v>
      </c>
      <c r="G73" s="145">
        <v>0.6</v>
      </c>
      <c r="H73" s="151">
        <f t="shared" si="4"/>
        <v>34.590000000000003</v>
      </c>
      <c r="I73" s="145">
        <f t="shared" si="0"/>
        <v>2.8719818405935706</v>
      </c>
      <c r="J73" s="148">
        <f t="shared" si="5"/>
        <v>2.4487387102924072</v>
      </c>
      <c r="K73" s="148">
        <f t="shared" si="6"/>
        <v>4.946755613362301</v>
      </c>
      <c r="L73" s="148">
        <f t="shared" si="7"/>
        <v>9.9930592821025783</v>
      </c>
      <c r="M73" s="161">
        <f t="shared" si="18"/>
        <v>36.240616716606795</v>
      </c>
      <c r="N73" s="145">
        <v>4.4611625572000584</v>
      </c>
      <c r="O73" s="149">
        <f t="shared" si="19"/>
        <v>0.6021421662592138</v>
      </c>
      <c r="P73" s="2"/>
      <c r="Q73" s="145">
        <f t="shared" si="8"/>
        <v>21.769763350831425</v>
      </c>
      <c r="R73" s="148">
        <f t="shared" si="9"/>
        <v>18335.409763414958</v>
      </c>
      <c r="S73" s="148">
        <f t="shared" si="10"/>
        <v>-3205108.347943923</v>
      </c>
      <c r="T73" s="148">
        <f t="shared" si="11"/>
        <v>560266700.04164314</v>
      </c>
      <c r="U73" s="54">
        <f t="shared" si="12"/>
        <v>1.5591955795770791</v>
      </c>
      <c r="V73" s="131">
        <f t="shared" si="13"/>
        <v>0.93559313078984174</v>
      </c>
      <c r="W73" s="148">
        <f t="shared" si="14"/>
        <v>0.21516660730695056</v>
      </c>
      <c r="X73" s="148">
        <f t="shared" si="15"/>
        <v>-0.12884545196701958</v>
      </c>
      <c r="Y73" s="148">
        <f t="shared" si="16"/>
        <v>7.7154864783004276E-2</v>
      </c>
      <c r="Z73" s="2"/>
    </row>
    <row r="74" spans="1:26" x14ac:dyDescent="0.2">
      <c r="A74" s="145">
        <v>3.1510000000000003E-2</v>
      </c>
      <c r="B74" s="7">
        <f t="shared" si="20"/>
        <v>3.3050000000000003E-2</v>
      </c>
      <c r="C74" s="7">
        <f t="shared" si="1"/>
        <v>4.9880464354192728</v>
      </c>
      <c r="D74" s="146">
        <f t="shared" si="21"/>
        <v>4.9207738057415789</v>
      </c>
      <c r="E74" s="147">
        <f t="shared" si="17"/>
        <v>92.897524699500693</v>
      </c>
      <c r="F74" s="145">
        <f t="shared" si="3"/>
        <v>0.54004374354322715</v>
      </c>
      <c r="G74" s="145">
        <v>0.54</v>
      </c>
      <c r="H74" s="151">
        <f t="shared" si="4"/>
        <v>31.51</v>
      </c>
      <c r="I74" s="145">
        <f t="shared" si="0"/>
        <v>2.6574331071821349</v>
      </c>
      <c r="J74" s="148">
        <f t="shared" si="5"/>
        <v>2.5071597998256885</v>
      </c>
      <c r="K74" s="148">
        <f t="shared" si="6"/>
        <v>5.4020494317651258</v>
      </c>
      <c r="L74" s="148">
        <f t="shared" si="7"/>
        <v>11.639520570353284</v>
      </c>
      <c r="M74" s="161">
        <f t="shared" si="18"/>
        <v>33.014101532526965</v>
      </c>
      <c r="N74" s="145">
        <v>4.0138444574754697</v>
      </c>
      <c r="O74" s="149">
        <f t="shared" si="19"/>
        <v>0.54176573161430164</v>
      </c>
      <c r="P74" s="2"/>
      <c r="Q74" s="145">
        <f t="shared" si="8"/>
        <v>17.848445724103659</v>
      </c>
      <c r="R74" s="148">
        <f t="shared" si="9"/>
        <v>17117.339703323883</v>
      </c>
      <c r="S74" s="148">
        <f t="shared" si="10"/>
        <v>-3047473.4790163743</v>
      </c>
      <c r="T74" s="148">
        <f t="shared" si="11"/>
        <v>542554787.50034833</v>
      </c>
      <c r="U74" s="54">
        <f t="shared" si="12"/>
        <v>1.5186994825941802</v>
      </c>
      <c r="V74" s="131">
        <f t="shared" si="13"/>
        <v>0.82016415389732322</v>
      </c>
      <c r="W74" s="148">
        <f t="shared" si="14"/>
        <v>0.22072744158793273</v>
      </c>
      <c r="X74" s="148">
        <f t="shared" si="15"/>
        <v>-0.14111397471702763</v>
      </c>
      <c r="Y74" s="148">
        <f t="shared" si="16"/>
        <v>9.0216031668654023E-2</v>
      </c>
      <c r="Z74" s="2"/>
    </row>
    <row r="75" spans="1:26" x14ac:dyDescent="0.2">
      <c r="A75" s="145">
        <v>2.87E-2</v>
      </c>
      <c r="B75" s="7">
        <f t="shared" si="20"/>
        <v>3.0105E-2</v>
      </c>
      <c r="C75" s="7">
        <f t="shared" si="1"/>
        <v>5.1228054528737621</v>
      </c>
      <c r="D75" s="146">
        <f t="shared" si="21"/>
        <v>5.055425944146517</v>
      </c>
      <c r="E75" s="147">
        <f t="shared" si="17"/>
        <v>93.387564392715845</v>
      </c>
      <c r="F75" s="145">
        <f t="shared" si="3"/>
        <v>0.49003969321515056</v>
      </c>
      <c r="G75" s="145">
        <v>0.49</v>
      </c>
      <c r="H75" s="151">
        <f t="shared" si="4"/>
        <v>28.7</v>
      </c>
      <c r="I75" s="145">
        <f t="shared" si="0"/>
        <v>2.4773593787414723</v>
      </c>
      <c r="J75" s="148">
        <f t="shared" si="5"/>
        <v>2.5682489505074004</v>
      </c>
      <c r="K75" s="148">
        <f t="shared" si="6"/>
        <v>5.8794953241918089</v>
      </c>
      <c r="L75" s="148">
        <f t="shared" si="7"/>
        <v>13.459935517685606</v>
      </c>
      <c r="M75" s="161">
        <f t="shared" si="18"/>
        <v>30.072196461183211</v>
      </c>
      <c r="N75" s="145">
        <v>3.6364148572146311</v>
      </c>
      <c r="O75" s="149">
        <f t="shared" si="19"/>
        <v>0.49082244627164667</v>
      </c>
      <c r="P75" s="2"/>
      <c r="Q75" s="145">
        <f t="shared" si="8"/>
        <v>14.752644964242108</v>
      </c>
      <c r="R75" s="148">
        <f t="shared" si="9"/>
        <v>16050.517365783167</v>
      </c>
      <c r="S75" s="148">
        <f t="shared" si="10"/>
        <v>-2904811.2916082582</v>
      </c>
      <c r="T75" s="148">
        <f t="shared" si="11"/>
        <v>525710695.02363771</v>
      </c>
      <c r="U75" s="54">
        <f t="shared" si="12"/>
        <v>1.4781651499539958</v>
      </c>
      <c r="V75" s="131">
        <f t="shared" si="13"/>
        <v>0.72435959660478311</v>
      </c>
      <c r="W75" s="148">
        <f t="shared" si="14"/>
        <v>0.22649277632194689</v>
      </c>
      <c r="X75" s="148">
        <f t="shared" si="15"/>
        <v>-0.15398056305225513</v>
      </c>
      <c r="Y75" s="148">
        <f t="shared" si="16"/>
        <v>0.10468331124250538</v>
      </c>
      <c r="Z75" s="2"/>
    </row>
    <row r="76" spans="1:26" x14ac:dyDescent="0.2">
      <c r="A76" s="145">
        <v>2.615E-2</v>
      </c>
      <c r="B76" s="7">
        <f t="shared" si="20"/>
        <v>2.7424999999999998E-2</v>
      </c>
      <c r="C76" s="7">
        <f t="shared" si="1"/>
        <v>5.2570452433025086</v>
      </c>
      <c r="D76" s="146">
        <f t="shared" si="21"/>
        <v>5.1899253480881349</v>
      </c>
      <c r="E76" s="147">
        <f t="shared" si="17"/>
        <v>93.837600845668533</v>
      </c>
      <c r="F76" s="145">
        <f t="shared" si="3"/>
        <v>0.45003645295268929</v>
      </c>
      <c r="G76" s="145">
        <v>0.45</v>
      </c>
      <c r="H76" s="151">
        <f t="shared" si="4"/>
        <v>26.15</v>
      </c>
      <c r="I76" s="145">
        <f t="shared" si="0"/>
        <v>2.3356555947428355</v>
      </c>
      <c r="J76" s="148">
        <f t="shared" si="5"/>
        <v>2.6438783015545453</v>
      </c>
      <c r="K76" s="148">
        <f t="shared" si="6"/>
        <v>6.4082337415936479</v>
      </c>
      <c r="L76" s="148">
        <f t="shared" si="7"/>
        <v>15.53228061320133</v>
      </c>
      <c r="M76" s="161">
        <f t="shared" si="18"/>
        <v>27.395346320132553</v>
      </c>
      <c r="N76" s="145">
        <v>3.3524817903493784</v>
      </c>
      <c r="O76" s="149">
        <f t="shared" si="19"/>
        <v>0.45249878741305327</v>
      </c>
      <c r="P76" s="2"/>
      <c r="Q76" s="145">
        <f t="shared" si="8"/>
        <v>12.342249722227503</v>
      </c>
      <c r="R76" s="148">
        <f t="shared" si="9"/>
        <v>15180.060808866947</v>
      </c>
      <c r="S76" s="148">
        <f t="shared" si="10"/>
        <v>-2787959.2419675193</v>
      </c>
      <c r="T76" s="148">
        <f t="shared" si="11"/>
        <v>512034624.41546482</v>
      </c>
      <c r="U76" s="54">
        <f t="shared" si="12"/>
        <v>1.4376767949686426</v>
      </c>
      <c r="V76" s="131">
        <f t="shared" si="13"/>
        <v>0.64700696530007873</v>
      </c>
      <c r="W76" s="148">
        <f t="shared" si="14"/>
        <v>0.233516643436911</v>
      </c>
      <c r="X76" s="148">
        <f t="shared" si="15"/>
        <v>-0.1682104267796859</v>
      </c>
      <c r="Y76" s="148">
        <f t="shared" si="16"/>
        <v>0.12116801295599487</v>
      </c>
      <c r="Z76" s="2"/>
    </row>
    <row r="77" spans="1:26" x14ac:dyDescent="0.2">
      <c r="A77" s="145">
        <v>2.3820000000000001E-2</v>
      </c>
      <c r="B77" s="7">
        <f t="shared" si="20"/>
        <v>2.4985E-2</v>
      </c>
      <c r="C77" s="7">
        <f t="shared" si="1"/>
        <v>5.391682776572698</v>
      </c>
      <c r="D77" s="146">
        <f t="shared" si="21"/>
        <v>5.3243640099376037</v>
      </c>
      <c r="E77" s="147">
        <f t="shared" si="17"/>
        <v>94.257634868424375</v>
      </c>
      <c r="F77" s="145">
        <f t="shared" si="3"/>
        <v>0.42003402275584334</v>
      </c>
      <c r="G77" s="145">
        <v>0.42</v>
      </c>
      <c r="H77" s="151">
        <f t="shared" si="4"/>
        <v>23.82</v>
      </c>
      <c r="I77" s="145">
        <f t="shared" si="0"/>
        <v>2.2364140337105249</v>
      </c>
      <c r="J77" s="148">
        <f t="shared" si="5"/>
        <v>2.7489496171291119</v>
      </c>
      <c r="K77" s="148">
        <f t="shared" si="6"/>
        <v>7.0324707644815021</v>
      </c>
      <c r="L77" s="148">
        <f t="shared" si="7"/>
        <v>17.99074262588212</v>
      </c>
      <c r="M77" s="161">
        <f t="shared" si="18"/>
        <v>24.957824424416472</v>
      </c>
      <c r="N77" s="145">
        <v>3.1197394408060242</v>
      </c>
      <c r="O77" s="149">
        <f t="shared" si="19"/>
        <v>0.42108455833321168</v>
      </c>
      <c r="P77" s="2"/>
      <c r="Q77" s="145">
        <f t="shared" si="8"/>
        <v>10.494550058554745</v>
      </c>
      <c r="R77" s="148">
        <f t="shared" si="9"/>
        <v>14547.016050403727</v>
      </c>
      <c r="S77" s="148">
        <f t="shared" si="10"/>
        <v>-2707189.4080988248</v>
      </c>
      <c r="T77" s="148">
        <f t="shared" si="11"/>
        <v>503806035.95464277</v>
      </c>
      <c r="U77" s="54">
        <f t="shared" si="12"/>
        <v>1.3972067251750255</v>
      </c>
      <c r="V77" s="131">
        <f t="shared" si="13"/>
        <v>0.58687436139678406</v>
      </c>
      <c r="W77" s="148">
        <f t="shared" si="14"/>
        <v>0.24312651159819998</v>
      </c>
      <c r="X77" s="148">
        <f t="shared" si="15"/>
        <v>-0.18497210692023941</v>
      </c>
      <c r="Y77" s="148">
        <f t="shared" si="16"/>
        <v>0.14072788736037536</v>
      </c>
      <c r="Z77" s="2"/>
    </row>
    <row r="78" spans="1:26" x14ac:dyDescent="0.2">
      <c r="A78" s="145">
        <v>2.1700000000000001E-2</v>
      </c>
      <c r="B78" s="7">
        <f t="shared" si="20"/>
        <v>2.2760000000000002E-2</v>
      </c>
      <c r="C78" s="7">
        <f t="shared" si="1"/>
        <v>5.5261611471049701</v>
      </c>
      <c r="D78" s="146">
        <f t="shared" si="21"/>
        <v>5.4589219618388345</v>
      </c>
      <c r="E78" s="147">
        <f t="shared" si="17"/>
        <v>94.637665650917754</v>
      </c>
      <c r="F78" s="145">
        <f t="shared" si="3"/>
        <v>0.38003078249338207</v>
      </c>
      <c r="G78" s="145">
        <v>0.38</v>
      </c>
      <c r="H78" s="151">
        <f t="shared" si="4"/>
        <v>21.7</v>
      </c>
      <c r="I78" s="145">
        <f t="shared" si="0"/>
        <v>2.0745583847279208</v>
      </c>
      <c r="J78" s="148">
        <f t="shared" si="5"/>
        <v>2.7556627499841011</v>
      </c>
      <c r="K78" s="148">
        <f t="shared" si="6"/>
        <v>7.4204409001065983</v>
      </c>
      <c r="L78" s="148">
        <f t="shared" si="7"/>
        <v>19.981742378414243</v>
      </c>
      <c r="M78" s="161">
        <f t="shared" si="18"/>
        <v>22.73530294497964</v>
      </c>
      <c r="N78" s="145">
        <v>2.8259621304838936</v>
      </c>
      <c r="O78" s="149">
        <f t="shared" si="19"/>
        <v>0.38143217988542938</v>
      </c>
      <c r="P78" s="2"/>
      <c r="Q78" s="145">
        <f t="shared" si="8"/>
        <v>8.6495006095493761</v>
      </c>
      <c r="R78" s="148">
        <f t="shared" si="9"/>
        <v>13478.186737673128</v>
      </c>
      <c r="S78" s="148">
        <f t="shared" si="10"/>
        <v>-2538269.9937228197</v>
      </c>
      <c r="T78" s="148">
        <f t="shared" si="11"/>
        <v>478017903.03329253</v>
      </c>
      <c r="U78" s="54">
        <f t="shared" si="12"/>
        <v>1.3567007454976439</v>
      </c>
      <c r="V78" s="131">
        <f t="shared" si="13"/>
        <v>0.51558804592082441</v>
      </c>
      <c r="W78" s="148">
        <f t="shared" si="14"/>
        <v>0.24401809853438672</v>
      </c>
      <c r="X78" s="148">
        <f t="shared" si="15"/>
        <v>-0.19553462374412811</v>
      </c>
      <c r="Y78" s="148">
        <f t="shared" si="16"/>
        <v>0.1566842349497691</v>
      </c>
      <c r="Z78" s="2"/>
    </row>
    <row r="79" spans="1:26" x14ac:dyDescent="0.2">
      <c r="A79" s="145">
        <v>1.9760000000000003E-2</v>
      </c>
      <c r="B79" s="7">
        <f t="shared" si="20"/>
        <v>2.0730000000000002E-2</v>
      </c>
      <c r="C79" s="7">
        <f t="shared" si="1"/>
        <v>5.6612732428521335</v>
      </c>
      <c r="D79" s="146">
        <f t="shared" si="21"/>
        <v>5.5937171949785522</v>
      </c>
      <c r="E79" s="147">
        <f t="shared" si="17"/>
        <v>94.987694003214287</v>
      </c>
      <c r="F79" s="145">
        <f t="shared" si="3"/>
        <v>0.35002835229653612</v>
      </c>
      <c r="G79" s="145">
        <v>0.35</v>
      </c>
      <c r="H79" s="151">
        <f t="shared" si="4"/>
        <v>19.760000000000002</v>
      </c>
      <c r="I79" s="145">
        <f t="shared" si="0"/>
        <v>1.9579596129711445</v>
      </c>
      <c r="J79" s="148">
        <f t="shared" si="5"/>
        <v>2.7985742965841331</v>
      </c>
      <c r="K79" s="148">
        <f t="shared" si="6"/>
        <v>7.9132274668265117</v>
      </c>
      <c r="L79" s="148">
        <f t="shared" si="7"/>
        <v>22.375382000102285</v>
      </c>
      <c r="M79" s="161">
        <f t="shared" si="18"/>
        <v>20.70729340111836</v>
      </c>
      <c r="N79" s="145">
        <v>2.5906514909778879</v>
      </c>
      <c r="O79" s="149">
        <f t="shared" si="19"/>
        <v>0.3496712977388447</v>
      </c>
      <c r="P79" s="2"/>
      <c r="Q79" s="145">
        <f t="shared" si="8"/>
        <v>7.2560877431071935</v>
      </c>
      <c r="R79" s="148">
        <f t="shared" si="9"/>
        <v>12683.192294479031</v>
      </c>
      <c r="S79" s="148">
        <f t="shared" si="10"/>
        <v>-2414300.1073069586</v>
      </c>
      <c r="T79" s="148">
        <f t="shared" si="11"/>
        <v>459572390.98863757</v>
      </c>
      <c r="U79" s="54">
        <f t="shared" si="12"/>
        <v>1.3161233370500693</v>
      </c>
      <c r="V79" s="131">
        <f t="shared" si="13"/>
        <v>0.46068048308665444</v>
      </c>
      <c r="W79" s="148">
        <f t="shared" si="14"/>
        <v>0.24809230060428347</v>
      </c>
      <c r="X79" s="148">
        <f t="shared" si="15"/>
        <v>-0.20886627325346627</v>
      </c>
      <c r="Y79" s="148">
        <f t="shared" si="16"/>
        <v>0.17584229738904855</v>
      </c>
      <c r="Z79" s="2"/>
    </row>
    <row r="80" spans="1:26" x14ac:dyDescent="0.2">
      <c r="A80" s="145">
        <v>1.7999999999999999E-2</v>
      </c>
      <c r="B80" s="7">
        <f t="shared" si="20"/>
        <v>1.8880000000000001E-2</v>
      </c>
      <c r="C80" s="7">
        <f t="shared" si="1"/>
        <v>5.7958592832197748</v>
      </c>
      <c r="D80" s="146">
        <f t="shared" si="21"/>
        <v>5.7285662630359546</v>
      </c>
      <c r="E80" s="147">
        <f t="shared" si="17"/>
        <v>95.307719925313975</v>
      </c>
      <c r="F80" s="145">
        <f t="shared" si="3"/>
        <v>0.32002592209969016</v>
      </c>
      <c r="G80" s="145">
        <v>0.32</v>
      </c>
      <c r="H80" s="151">
        <f t="shared" si="4"/>
        <v>18</v>
      </c>
      <c r="I80" s="145">
        <f t="shared" si="0"/>
        <v>1.8332897006372577</v>
      </c>
      <c r="J80" s="148">
        <f t="shared" si="5"/>
        <v>2.8085665556648434</v>
      </c>
      <c r="K80" s="148">
        <f t="shared" si="6"/>
        <v>8.3202140854668212</v>
      </c>
      <c r="L80" s="148">
        <f t="shared" si="7"/>
        <v>24.648147393328667</v>
      </c>
      <c r="M80" s="161">
        <f t="shared" si="18"/>
        <v>18.859480374602057</v>
      </c>
      <c r="N80" s="145">
        <v>2.3778537597621034</v>
      </c>
      <c r="O80" s="149">
        <f t="shared" si="19"/>
        <v>0.32094907898837199</v>
      </c>
      <c r="P80" s="2"/>
      <c r="Q80" s="145">
        <f t="shared" si="8"/>
        <v>6.0420894092421511</v>
      </c>
      <c r="R80" s="148">
        <f t="shared" si="9"/>
        <v>11822.554555705077</v>
      </c>
      <c r="S80" s="148">
        <f t="shared" si="10"/>
        <v>-2272345.7445949432</v>
      </c>
      <c r="T80" s="148">
        <f t="shared" si="11"/>
        <v>436754608.20665252</v>
      </c>
      <c r="U80" s="54">
        <f t="shared" si="12"/>
        <v>1.2755297226774578</v>
      </c>
      <c r="V80" s="131">
        <f t="shared" si="13"/>
        <v>0.40820257566541551</v>
      </c>
      <c r="W80" s="148">
        <f t="shared" si="14"/>
        <v>0.24922858309111515</v>
      </c>
      <c r="X80" s="148">
        <f t="shared" si="15"/>
        <v>-0.21993998640496942</v>
      </c>
      <c r="Y80" s="148">
        <f t="shared" si="16"/>
        <v>0.1940932978868371</v>
      </c>
      <c r="Z80" s="2"/>
    </row>
    <row r="81" spans="1:26" x14ac:dyDescent="0.2">
      <c r="A81" s="145">
        <v>1.6399999999999998E-2</v>
      </c>
      <c r="B81" s="7">
        <f t="shared" si="20"/>
        <v>1.72E-2</v>
      </c>
      <c r="C81" s="7">
        <f t="shared" si="1"/>
        <v>5.9301603749313667</v>
      </c>
      <c r="D81" s="146">
        <f t="shared" si="21"/>
        <v>5.8630098290755708</v>
      </c>
      <c r="E81" s="147">
        <f t="shared" si="17"/>
        <v>95.607744227282438</v>
      </c>
      <c r="F81" s="145">
        <f t="shared" si="3"/>
        <v>0.30002430196845953</v>
      </c>
      <c r="G81" s="145">
        <v>0.3</v>
      </c>
      <c r="H81" s="151">
        <f t="shared" si="4"/>
        <v>16.399999999999999</v>
      </c>
      <c r="I81" s="145">
        <f t="shared" si="0"/>
        <v>1.7590454314026154</v>
      </c>
      <c r="J81" s="148">
        <f t="shared" si="5"/>
        <v>2.8774421836386948</v>
      </c>
      <c r="K81" s="148">
        <f t="shared" si="6"/>
        <v>8.9111076915091214</v>
      </c>
      <c r="L81" s="148">
        <f t="shared" si="7"/>
        <v>27.596676222094278</v>
      </c>
      <c r="M81" s="161">
        <f t="shared" si="18"/>
        <v>17.181385275931621</v>
      </c>
      <c r="N81" s="145">
        <v>2.2339677075206055</v>
      </c>
      <c r="O81" s="149">
        <f t="shared" si="19"/>
        <v>0.3015281639061923</v>
      </c>
      <c r="P81" s="2"/>
      <c r="Q81" s="145">
        <f t="shared" si="8"/>
        <v>5.1604179938575037</v>
      </c>
      <c r="R81" s="148">
        <f t="shared" si="9"/>
        <v>11278.249306680766</v>
      </c>
      <c r="S81" s="148">
        <f t="shared" si="10"/>
        <v>-2186675.3976460327</v>
      </c>
      <c r="T81" s="148">
        <f t="shared" si="11"/>
        <v>423962014.37381274</v>
      </c>
      <c r="U81" s="54">
        <f t="shared" si="12"/>
        <v>1.2350581765755018</v>
      </c>
      <c r="V81" s="131">
        <f t="shared" si="13"/>
        <v>0.37054746731750338</v>
      </c>
      <c r="W81" s="148">
        <f t="shared" si="14"/>
        <v>0.25557422690375337</v>
      </c>
      <c r="X81" s="148">
        <f t="shared" si="15"/>
        <v>-0.23588339326751567</v>
      </c>
      <c r="Y81" s="148">
        <f t="shared" si="16"/>
        <v>0.21770964894809713</v>
      </c>
      <c r="Z81" s="2"/>
    </row>
    <row r="82" spans="1:26" x14ac:dyDescent="0.2">
      <c r="A82" s="145">
        <v>1.494E-2</v>
      </c>
      <c r="B82" s="7">
        <f t="shared" si="20"/>
        <v>1.567E-2</v>
      </c>
      <c r="C82" s="7">
        <f t="shared" si="1"/>
        <v>6.0646760416475747</v>
      </c>
      <c r="D82" s="146">
        <f t="shared" si="21"/>
        <v>5.9974182082894707</v>
      </c>
      <c r="E82" s="147">
        <f t="shared" si="17"/>
        <v>95.877766099054057</v>
      </c>
      <c r="F82" s="145">
        <f t="shared" si="3"/>
        <v>0.27002187177161358</v>
      </c>
      <c r="G82" s="145">
        <v>0.27</v>
      </c>
      <c r="H82" s="151">
        <f t="shared" si="4"/>
        <v>14.94</v>
      </c>
      <c r="I82" s="145">
        <f t="shared" si="0"/>
        <v>1.6194340903994799</v>
      </c>
      <c r="J82" s="148">
        <f t="shared" si="5"/>
        <v>2.8193678262521558</v>
      </c>
      <c r="K82" s="148">
        <f t="shared" si="6"/>
        <v>9.1102047420476122</v>
      </c>
      <c r="L82" s="148">
        <f t="shared" si="7"/>
        <v>29.437744755835883</v>
      </c>
      <c r="M82" s="161">
        <f t="shared" si="18"/>
        <v>15.652986935406284</v>
      </c>
      <c r="N82" s="145">
        <v>2.0073637395805162</v>
      </c>
      <c r="O82" s="149">
        <f t="shared" si="19"/>
        <v>0.27094245841152031</v>
      </c>
      <c r="P82" s="2"/>
      <c r="Q82" s="145">
        <f t="shared" si="8"/>
        <v>4.2312427306611848</v>
      </c>
      <c r="R82" s="148">
        <f t="shared" si="9"/>
        <v>10311.256649636216</v>
      </c>
      <c r="S82" s="148">
        <f t="shared" si="10"/>
        <v>-2014966.9322832306</v>
      </c>
      <c r="T82" s="148">
        <f t="shared" si="11"/>
        <v>393753339.30206597</v>
      </c>
      <c r="U82" s="54">
        <f t="shared" si="12"/>
        <v>1.1945972227635386</v>
      </c>
      <c r="V82" s="131">
        <f t="shared" si="13"/>
        <v>0.32256737810378194</v>
      </c>
      <c r="W82" s="148">
        <f t="shared" si="14"/>
        <v>0.25062604290099516</v>
      </c>
      <c r="X82" s="148">
        <f t="shared" si="15"/>
        <v>-0.24145701311866591</v>
      </c>
      <c r="Y82" s="148">
        <f t="shared" si="16"/>
        <v>0.23262342775454686</v>
      </c>
      <c r="Z82" s="2"/>
    </row>
    <row r="83" spans="1:26" x14ac:dyDescent="0.2">
      <c r="A83" s="145">
        <v>1.3609999999999999E-2</v>
      </c>
      <c r="B83" s="7">
        <f t="shared" si="20"/>
        <v>1.4274999999999999E-2</v>
      </c>
      <c r="C83" s="7">
        <f t="shared" si="1"/>
        <v>6.1991891229328173</v>
      </c>
      <c r="D83" s="146">
        <f t="shared" si="21"/>
        <v>6.1319325822901956</v>
      </c>
      <c r="E83" s="147">
        <f t="shared" si="17"/>
        <v>96.127786350694436</v>
      </c>
      <c r="F83" s="145">
        <f t="shared" si="3"/>
        <v>0.25002025164038294</v>
      </c>
      <c r="G83" s="145">
        <v>0.25</v>
      </c>
      <c r="H83" s="151">
        <f t="shared" si="4"/>
        <v>13.61</v>
      </c>
      <c r="I83" s="145">
        <f t="shared" si="0"/>
        <v>1.5331073272660578</v>
      </c>
      <c r="J83" s="148">
        <f t="shared" si="5"/>
        <v>2.832394972330448</v>
      </c>
      <c r="K83" s="148">
        <f t="shared" si="6"/>
        <v>9.5332971102463482</v>
      </c>
      <c r="L83" s="148">
        <f t="shared" si="7"/>
        <v>32.087245839676697</v>
      </c>
      <c r="M83" s="161">
        <f t="shared" si="18"/>
        <v>14.259502095094357</v>
      </c>
      <c r="N83" s="145">
        <v>1.858705854118387</v>
      </c>
      <c r="O83" s="149">
        <f t="shared" si="19"/>
        <v>0.25087746861660432</v>
      </c>
      <c r="P83" s="2"/>
      <c r="Q83" s="145">
        <f t="shared" si="8"/>
        <v>3.5690390921664665</v>
      </c>
      <c r="R83" s="148">
        <f t="shared" si="9"/>
        <v>9684.2589173962879</v>
      </c>
      <c r="S83" s="148">
        <f t="shared" si="10"/>
        <v>-1905952.1546621961</v>
      </c>
      <c r="T83" s="148">
        <f t="shared" si="11"/>
        <v>375109096.81854558</v>
      </c>
      <c r="U83" s="54">
        <f t="shared" si="12"/>
        <v>1.1541043613413575</v>
      </c>
      <c r="V83" s="131">
        <f t="shared" si="13"/>
        <v>0.28854946284182964</v>
      </c>
      <c r="W83" s="148">
        <f t="shared" si="14"/>
        <v>0.25197840714899966</v>
      </c>
      <c r="X83" s="148">
        <f t="shared" si="15"/>
        <v>-0.25296322851180558</v>
      </c>
      <c r="Y83" s="148">
        <f t="shared" si="16"/>
        <v>0.25395189890726322</v>
      </c>
      <c r="Z83" s="2"/>
    </row>
    <row r="84" spans="1:26" x14ac:dyDescent="0.2">
      <c r="A84" s="145">
        <v>1.24E-2</v>
      </c>
      <c r="B84" s="7">
        <f t="shared" si="20"/>
        <v>1.3004999999999999E-2</v>
      </c>
      <c r="C84" s="7">
        <f t="shared" si="1"/>
        <v>6.3335160691625738</v>
      </c>
      <c r="D84" s="146">
        <f t="shared" si="21"/>
        <v>6.266352596047696</v>
      </c>
      <c r="E84" s="147">
        <f t="shared" si="17"/>
        <v>96.367805792269209</v>
      </c>
      <c r="F84" s="145">
        <f t="shared" si="3"/>
        <v>0.24001944157476762</v>
      </c>
      <c r="G84" s="145">
        <v>0.24</v>
      </c>
      <c r="H84" s="151">
        <f t="shared" si="4"/>
        <v>12.4</v>
      </c>
      <c r="I84" s="145">
        <f t="shared" si="0"/>
        <v>1.5040464508139635</v>
      </c>
      <c r="J84" s="148">
        <f t="shared" si="5"/>
        <v>2.9406209415476989</v>
      </c>
      <c r="K84" s="148">
        <f t="shared" si="6"/>
        <v>10.292843229771341</v>
      </c>
      <c r="L84" s="148">
        <f t="shared" si="7"/>
        <v>36.027296227065001</v>
      </c>
      <c r="M84" s="161">
        <f t="shared" si="18"/>
        <v>12.99091990584192</v>
      </c>
      <c r="N84" s="145">
        <v>1.7868301804779496</v>
      </c>
      <c r="O84" s="149">
        <f t="shared" si="19"/>
        <v>0.24117610192747913</v>
      </c>
      <c r="P84" s="2"/>
      <c r="Q84" s="145">
        <f t="shared" si="8"/>
        <v>3.1214528376798527</v>
      </c>
      <c r="R84" s="148">
        <f t="shared" si="9"/>
        <v>9417.2603520738649</v>
      </c>
      <c r="S84" s="148">
        <f t="shared" si="10"/>
        <v>-1865364.276328672</v>
      </c>
      <c r="T84" s="148">
        <f t="shared" si="11"/>
        <v>369490037.79394466</v>
      </c>
      <c r="U84" s="54">
        <f t="shared" si="12"/>
        <v>1.1136399051827846</v>
      </c>
      <c r="V84" s="131">
        <f t="shared" si="13"/>
        <v>0.26729522815734913</v>
      </c>
      <c r="W84" s="148">
        <f t="shared" si="14"/>
        <v>0.26179270228137835</v>
      </c>
      <c r="X84" s="148">
        <f t="shared" si="15"/>
        <v>-0.27340918072923853</v>
      </c>
      <c r="Y84" s="148">
        <f t="shared" si="16"/>
        <v>0.28554111499520834</v>
      </c>
      <c r="Z84" s="2"/>
    </row>
    <row r="85" spans="1:26" x14ac:dyDescent="0.2">
      <c r="A85" s="145">
        <v>1.129E-2</v>
      </c>
      <c r="B85" s="7">
        <f t="shared" si="20"/>
        <v>1.1845E-2</v>
      </c>
      <c r="C85" s="7">
        <f t="shared" si="1"/>
        <v>6.4688107036638103</v>
      </c>
      <c r="D85" s="146">
        <f t="shared" si="21"/>
        <v>6.4011633864131916</v>
      </c>
      <c r="E85" s="147">
        <f t="shared" si="17"/>
        <v>96.597824423778363</v>
      </c>
      <c r="F85" s="145">
        <f t="shared" si="3"/>
        <v>0.2300186315091523</v>
      </c>
      <c r="G85" s="145">
        <v>0.23</v>
      </c>
      <c r="H85" s="151">
        <f t="shared" si="4"/>
        <v>11.29</v>
      </c>
      <c r="I85" s="145">
        <f t="shared" si="0"/>
        <v>1.4723868422092534</v>
      </c>
      <c r="J85" s="148">
        <f t="shared" si="5"/>
        <v>3.0393524994767587</v>
      </c>
      <c r="K85" s="148">
        <f t="shared" si="6"/>
        <v>11.048163688270607</v>
      </c>
      <c r="L85" s="148">
        <f t="shared" si="7"/>
        <v>40.160501588359637</v>
      </c>
      <c r="M85" s="161">
        <f t="shared" si="18"/>
        <v>11.831990534140919</v>
      </c>
      <c r="N85" s="145">
        <v>1.7001312162682265</v>
      </c>
      <c r="O85" s="149">
        <f t="shared" si="19"/>
        <v>0.22947397239233883</v>
      </c>
      <c r="P85" s="2"/>
      <c r="Q85" s="145">
        <f t="shared" si="8"/>
        <v>2.7245706902259088</v>
      </c>
      <c r="R85" s="148">
        <f t="shared" si="9"/>
        <v>9130.8876900985724</v>
      </c>
      <c r="S85" s="148">
        <f t="shared" si="10"/>
        <v>-1819231.611515251</v>
      </c>
      <c r="T85" s="148">
        <f t="shared" si="11"/>
        <v>362462420.81427342</v>
      </c>
      <c r="U85" s="54">
        <f t="shared" si="12"/>
        <v>1.0730578135436017</v>
      </c>
      <c r="V85" s="131">
        <f t="shared" si="13"/>
        <v>0.24682328980150239</v>
      </c>
      <c r="W85" s="148">
        <f t="shared" si="14"/>
        <v>0.27076117469422389</v>
      </c>
      <c r="X85" s="148">
        <f t="shared" si="15"/>
        <v>-0.29376366428912543</v>
      </c>
      <c r="Y85" s="148">
        <f t="shared" si="16"/>
        <v>0.3187203281786285</v>
      </c>
      <c r="Z85" s="2"/>
    </row>
    <row r="86" spans="1:26" x14ac:dyDescent="0.2">
      <c r="A86" s="145">
        <v>1.0289999999999999E-2</v>
      </c>
      <c r="B86" s="7">
        <f t="shared" si="20"/>
        <v>1.0789999999999999E-2</v>
      </c>
      <c r="C86" s="7">
        <f t="shared" si="1"/>
        <v>6.6026132075428441</v>
      </c>
      <c r="D86" s="146">
        <f t="shared" si="21"/>
        <v>6.5357119556033272</v>
      </c>
      <c r="E86" s="147">
        <f t="shared" si="17"/>
        <v>96.807841435156291</v>
      </c>
      <c r="F86" s="145">
        <f t="shared" si="3"/>
        <v>0.21001701137792167</v>
      </c>
      <c r="G86" s="145">
        <v>0.21</v>
      </c>
      <c r="H86" s="151">
        <f t="shared" si="4"/>
        <v>10.29</v>
      </c>
      <c r="I86" s="145">
        <f t="shared" si="0"/>
        <v>1.3726106921427625</v>
      </c>
      <c r="J86" s="148">
        <f t="shared" si="5"/>
        <v>2.9842971050883076</v>
      </c>
      <c r="K86" s="148">
        <f t="shared" si="6"/>
        <v>11.249568109448424</v>
      </c>
      <c r="L86" s="148">
        <f t="shared" si="7"/>
        <v>42.40622772891583</v>
      </c>
      <c r="M86" s="161">
        <f t="shared" si="18"/>
        <v>10.778408973498825</v>
      </c>
      <c r="N86" s="145">
        <v>1.5696044938575346</v>
      </c>
      <c r="O86" s="149">
        <f t="shared" si="19"/>
        <v>0.21185622312197425</v>
      </c>
      <c r="P86" s="2"/>
      <c r="Q86" s="145">
        <f t="shared" si="8"/>
        <v>2.2660835527677747</v>
      </c>
      <c r="R86" s="148">
        <f t="shared" si="9"/>
        <v>8425.4212927644858</v>
      </c>
      <c r="S86" s="148">
        <f t="shared" si="10"/>
        <v>-1687563.8044548796</v>
      </c>
      <c r="T86" s="148">
        <f t="shared" si="11"/>
        <v>338009399.78537315</v>
      </c>
      <c r="U86" s="54">
        <f t="shared" si="12"/>
        <v>1.0325546583437002</v>
      </c>
      <c r="V86" s="131">
        <f t="shared" si="13"/>
        <v>0.21685404342969491</v>
      </c>
      <c r="W86" s="148">
        <f t="shared" si="14"/>
        <v>0.26601927458075386</v>
      </c>
      <c r="X86" s="148">
        <f t="shared" si="15"/>
        <v>-0.29939353647139061</v>
      </c>
      <c r="Y86" s="148">
        <f t="shared" si="16"/>
        <v>0.33695486848504841</v>
      </c>
      <c r="Z86" s="2"/>
    </row>
    <row r="87" spans="1:26" x14ac:dyDescent="0.2">
      <c r="A87" s="145">
        <v>9.3710000000000009E-3</v>
      </c>
      <c r="B87" s="7">
        <f t="shared" si="20"/>
        <v>9.830499999999999E-3</v>
      </c>
      <c r="C87" s="7">
        <f t="shared" si="1"/>
        <v>6.7375812754049926</v>
      </c>
      <c r="D87" s="146">
        <f t="shared" si="21"/>
        <v>6.6700972414739184</v>
      </c>
      <c r="E87" s="147">
        <f t="shared" si="17"/>
        <v>97.0078576364686</v>
      </c>
      <c r="F87" s="145">
        <f t="shared" si="3"/>
        <v>0.20001620131230635</v>
      </c>
      <c r="G87" s="145">
        <v>0.2</v>
      </c>
      <c r="H87" s="151">
        <f t="shared" si="4"/>
        <v>9.3710000000000004</v>
      </c>
      <c r="I87" s="145">
        <f t="shared" si="0"/>
        <v>1.3341275126233065</v>
      </c>
      <c r="J87" s="148">
        <f t="shared" si="5"/>
        <v>3.0484471274892142</v>
      </c>
      <c r="K87" s="148">
        <f t="shared" si="6"/>
        <v>11.901053650193736</v>
      </c>
      <c r="L87" s="148">
        <f t="shared" si="7"/>
        <v>46.461385768381113</v>
      </c>
      <c r="M87" s="161">
        <f t="shared" si="18"/>
        <v>9.8197550885956382</v>
      </c>
      <c r="N87" s="145">
        <v>1.4819520237675448</v>
      </c>
      <c r="O87" s="149">
        <f t="shared" si="19"/>
        <v>0.2000253948252616</v>
      </c>
      <c r="Q87" s="145">
        <f t="shared" si="8"/>
        <v>1.9662592670006274</v>
      </c>
      <c r="R87" s="148">
        <f t="shared" si="9"/>
        <v>8101.2740750006969</v>
      </c>
      <c r="S87" s="148">
        <f t="shared" si="10"/>
        <v>-1630412.1389893719</v>
      </c>
      <c r="T87" s="148">
        <f t="shared" si="11"/>
        <v>328126627.78152841</v>
      </c>
      <c r="U87" s="54">
        <f t="shared" si="12"/>
        <v>0.99210065632077338</v>
      </c>
      <c r="V87" s="131">
        <f t="shared" si="13"/>
        <v>0.19843620459672706</v>
      </c>
      <c r="W87" s="148">
        <f t="shared" si="14"/>
        <v>0.27189221015591736</v>
      </c>
      <c r="X87" s="148">
        <f t="shared" si="15"/>
        <v>-0.31700240716510836</v>
      </c>
      <c r="Y87" s="148">
        <f t="shared" si="16"/>
        <v>0.36959692994090038</v>
      </c>
    </row>
    <row r="88" spans="1:26" x14ac:dyDescent="0.2">
      <c r="A88" s="145">
        <v>8.5370000000000012E-3</v>
      </c>
      <c r="B88" s="7">
        <f t="shared" si="20"/>
        <v>8.9540000000000002E-3</v>
      </c>
      <c r="C88" s="7">
        <f t="shared" si="1"/>
        <v>6.8720551053904488</v>
      </c>
      <c r="D88" s="146">
        <f t="shared" si="21"/>
        <v>6.8048181903977207</v>
      </c>
      <c r="E88" s="147">
        <f t="shared" si="17"/>
        <v>97.197873027715289</v>
      </c>
      <c r="F88" s="145">
        <f t="shared" si="3"/>
        <v>0.19001539124669103</v>
      </c>
      <c r="G88" s="145">
        <v>0.19</v>
      </c>
      <c r="H88" s="151">
        <f t="shared" si="4"/>
        <v>8.5370000000000008</v>
      </c>
      <c r="I88" s="145">
        <f t="shared" si="0"/>
        <v>1.293020190811023</v>
      </c>
      <c r="J88" s="148">
        <f t="shared" si="5"/>
        <v>3.0993495024729558</v>
      </c>
      <c r="K88" s="148">
        <f t="shared" si="6"/>
        <v>12.51732242661094</v>
      </c>
      <c r="L88" s="148">
        <f t="shared" si="7"/>
        <v>50.553627658552315</v>
      </c>
      <c r="M88" s="161">
        <f t="shared" si="18"/>
        <v>8.9442845996759335</v>
      </c>
      <c r="N88" s="145">
        <v>1.4130287749463359</v>
      </c>
      <c r="O88" s="149">
        <f t="shared" si="19"/>
        <v>0.19072252952530874</v>
      </c>
      <c r="Q88" s="145">
        <f t="shared" si="8"/>
        <v>1.7013978132228715</v>
      </c>
      <c r="R88" s="148">
        <f t="shared" si="9"/>
        <v>7763.393381970689</v>
      </c>
      <c r="S88" s="148">
        <f t="shared" si="10"/>
        <v>-1569216.9820988248</v>
      </c>
      <c r="T88" s="148">
        <f t="shared" si="11"/>
        <v>317186289.00423801</v>
      </c>
      <c r="U88" s="54">
        <f t="shared" si="12"/>
        <v>0.95154560965039403</v>
      </c>
      <c r="V88" s="131">
        <f t="shared" si="13"/>
        <v>0.18080831130679076</v>
      </c>
      <c r="W88" s="148">
        <f t="shared" si="14"/>
        <v>0.27657935057491534</v>
      </c>
      <c r="X88" s="148">
        <f t="shared" si="15"/>
        <v>-0.33368388918275066</v>
      </c>
      <c r="Y88" s="148">
        <f t="shared" si="16"/>
        <v>0.40257863672279787</v>
      </c>
    </row>
    <row r="89" spans="1:26" x14ac:dyDescent="0.2">
      <c r="A89" s="145">
        <v>7.7759999999999999E-3</v>
      </c>
      <c r="B89" s="7">
        <f t="shared" si="20"/>
        <v>8.1565000000000006E-3</v>
      </c>
      <c r="C89" s="7">
        <f t="shared" si="1"/>
        <v>7.0067560657183936</v>
      </c>
      <c r="D89" s="146">
        <f t="shared" si="21"/>
        <v>6.9394055855544217</v>
      </c>
      <c r="E89" s="147">
        <f t="shared" si="17"/>
        <v>97.377887608896359</v>
      </c>
      <c r="F89" s="145">
        <f t="shared" si="3"/>
        <v>0.18001458118107572</v>
      </c>
      <c r="G89" s="145">
        <v>0.18</v>
      </c>
      <c r="H89" s="151">
        <f t="shared" si="4"/>
        <v>7.7759999999999998</v>
      </c>
      <c r="I89" s="145">
        <f t="shared" si="0"/>
        <v>1.2491941901291967</v>
      </c>
      <c r="J89" s="148">
        <f t="shared" si="5"/>
        <v>3.1351830395942444</v>
      </c>
      <c r="K89" s="148">
        <f t="shared" si="6"/>
        <v>13.083999215659498</v>
      </c>
      <c r="L89" s="148">
        <f t="shared" si="7"/>
        <v>54.603202847618718</v>
      </c>
      <c r="M89" s="161">
        <f t="shared" si="18"/>
        <v>8.1476200205949674</v>
      </c>
      <c r="N89" s="145">
        <v>1.3364016169061439</v>
      </c>
      <c r="O89" s="149">
        <f t="shared" si="19"/>
        <v>0.18037983469072116</v>
      </c>
      <c r="Q89" s="145">
        <f t="shared" si="8"/>
        <v>1.4682889314034444</v>
      </c>
      <c r="R89" s="148">
        <f t="shared" si="9"/>
        <v>7412.9445288636407</v>
      </c>
      <c r="S89" s="148">
        <f t="shared" si="10"/>
        <v>-1504292.4758594034</v>
      </c>
      <c r="T89" s="148">
        <f t="shared" si="11"/>
        <v>305262752.75853187</v>
      </c>
      <c r="U89" s="54">
        <f t="shared" si="12"/>
        <v>0.91103076666994531</v>
      </c>
      <c r="V89" s="131">
        <f t="shared" si="13"/>
        <v>0.16399882190516452</v>
      </c>
      <c r="W89" s="148">
        <f t="shared" si="14"/>
        <v>0.27991619064273138</v>
      </c>
      <c r="X89" s="148">
        <f t="shared" si="15"/>
        <v>-0.3490504374803457</v>
      </c>
      <c r="Y89" s="148">
        <f t="shared" si="16"/>
        <v>0.43525959547200788</v>
      </c>
    </row>
    <row r="90" spans="1:26" x14ac:dyDescent="0.2">
      <c r="A90" s="145">
        <v>7.084E-3</v>
      </c>
      <c r="B90" s="7">
        <f t="shared" si="20"/>
        <v>7.43E-3</v>
      </c>
      <c r="C90" s="7">
        <f t="shared" si="1"/>
        <v>7.1412200725722599</v>
      </c>
      <c r="D90" s="146">
        <f t="shared" si="21"/>
        <v>7.0739880691453267</v>
      </c>
      <c r="E90" s="147">
        <f t="shared" si="17"/>
        <v>97.557902190077428</v>
      </c>
      <c r="F90" s="145">
        <f t="shared" si="3"/>
        <v>0.18001458118107572</v>
      </c>
      <c r="G90" s="145">
        <v>0.18</v>
      </c>
      <c r="H90" s="151">
        <f t="shared" si="4"/>
        <v>7.0839999999999996</v>
      </c>
      <c r="I90" s="145">
        <f t="shared" si="0"/>
        <v>1.2734209995471224</v>
      </c>
      <c r="J90" s="148">
        <f t="shared" si="5"/>
        <v>3.3406541014484672</v>
      </c>
      <c r="K90" s="148">
        <f t="shared" si="6"/>
        <v>14.391081180941914</v>
      </c>
      <c r="L90" s="148">
        <f t="shared" si="7"/>
        <v>61.994810377603308</v>
      </c>
      <c r="M90" s="161">
        <f t="shared" si="18"/>
        <v>7.4219393691945541</v>
      </c>
      <c r="N90" s="145">
        <v>1.3387566337861194</v>
      </c>
      <c r="O90" s="149">
        <f t="shared" si="19"/>
        <v>0.18069770137849672</v>
      </c>
      <c r="Q90" s="145">
        <f t="shared" si="8"/>
        <v>1.3375083381753925</v>
      </c>
      <c r="R90" s="148">
        <f t="shared" si="9"/>
        <v>7466.1175753719663</v>
      </c>
      <c r="S90" s="148">
        <f t="shared" si="10"/>
        <v>-1520506.899274348</v>
      </c>
      <c r="T90" s="148">
        <f t="shared" si="11"/>
        <v>309657758.18574762</v>
      </c>
      <c r="U90" s="54">
        <f t="shared" si="12"/>
        <v>0.87051740221812779</v>
      </c>
      <c r="V90" s="131">
        <f t="shared" si="13"/>
        <v>0.1567058255711343</v>
      </c>
      <c r="W90" s="148">
        <f t="shared" si="14"/>
        <v>0.2984001240533643</v>
      </c>
      <c r="X90" s="148">
        <f t="shared" si="15"/>
        <v>-0.3841887618022391</v>
      </c>
      <c r="Y90" s="148">
        <f t="shared" si="16"/>
        <v>0.49464123100947971</v>
      </c>
    </row>
    <row r="91" spans="1:26" x14ac:dyDescent="0.2">
      <c r="A91" s="145">
        <v>6.4530000000000004E-3</v>
      </c>
      <c r="B91" s="7">
        <f t="shared" si="20"/>
        <v>6.7685000000000002E-3</v>
      </c>
      <c r="C91" s="7">
        <f t="shared" si="1"/>
        <v>7.2758142591799571</v>
      </c>
      <c r="D91" s="146">
        <f t="shared" si="21"/>
        <v>7.208517165876108</v>
      </c>
      <c r="E91" s="147">
        <f t="shared" si="17"/>
        <v>97.727915961192892</v>
      </c>
      <c r="F91" s="145">
        <f t="shared" si="3"/>
        <v>0.1700137711154604</v>
      </c>
      <c r="G91" s="145">
        <v>0.17</v>
      </c>
      <c r="H91" s="151">
        <f t="shared" si="4"/>
        <v>6.4530000000000003</v>
      </c>
      <c r="I91" s="145">
        <f t="shared" si="0"/>
        <v>1.2255471875211279</v>
      </c>
      <c r="J91" s="148">
        <f t="shared" si="5"/>
        <v>3.3551962966592161</v>
      </c>
      <c r="K91" s="148">
        <f t="shared" si="6"/>
        <v>14.905098497045728</v>
      </c>
      <c r="L91" s="148">
        <f t="shared" si="7"/>
        <v>66.214296143519988</v>
      </c>
      <c r="M91" s="161">
        <f t="shared" si="18"/>
        <v>6.7611428028107783</v>
      </c>
      <c r="N91" s="145">
        <v>1.2631583532727233</v>
      </c>
      <c r="O91" s="149">
        <f t="shared" si="19"/>
        <v>0.17049387853856457</v>
      </c>
      <c r="Q91" s="145">
        <f t="shared" si="8"/>
        <v>1.1507382097949939</v>
      </c>
      <c r="R91" s="148">
        <f t="shared" si="9"/>
        <v>7097.2152581821929</v>
      </c>
      <c r="S91" s="148">
        <f t="shared" si="10"/>
        <v>-1450073.1664257094</v>
      </c>
      <c r="T91" s="148">
        <f t="shared" si="11"/>
        <v>296272849.4903295</v>
      </c>
      <c r="U91" s="54">
        <f t="shared" si="12"/>
        <v>0.83002010881258093</v>
      </c>
      <c r="V91" s="131">
        <f t="shared" si="13"/>
        <v>0.14111484880089167</v>
      </c>
      <c r="W91" s="148">
        <f t="shared" si="14"/>
        <v>0.29983022893843192</v>
      </c>
      <c r="X91" s="148">
        <f t="shared" si="15"/>
        <v>-0.39817232789531642</v>
      </c>
      <c r="Y91" s="148">
        <f t="shared" si="16"/>
        <v>0.52876990843418503</v>
      </c>
    </row>
    <row r="92" spans="1:26" x14ac:dyDescent="0.2">
      <c r="A92" s="145">
        <v>5.8780000000000004E-3</v>
      </c>
      <c r="B92" s="7">
        <f t="shared" si="20"/>
        <v>6.1655000000000008E-3</v>
      </c>
      <c r="C92" s="7">
        <f t="shared" si="1"/>
        <v>7.4104589256728426</v>
      </c>
      <c r="D92" s="146">
        <f t="shared" si="21"/>
        <v>7.3431365924263998</v>
      </c>
      <c r="E92" s="147">
        <f t="shared" si="17"/>
        <v>97.887928922242736</v>
      </c>
      <c r="F92" s="145">
        <f t="shared" si="3"/>
        <v>0.16001296104984508</v>
      </c>
      <c r="G92" s="145">
        <v>0.16</v>
      </c>
      <c r="H92" s="151">
        <f t="shared" si="4"/>
        <v>5.8780000000000001</v>
      </c>
      <c r="I92" s="145">
        <f t="shared" si="0"/>
        <v>1.1749970295476178</v>
      </c>
      <c r="J92" s="148">
        <f t="shared" si="5"/>
        <v>3.3521174693199765</v>
      </c>
      <c r="K92" s="148">
        <f t="shared" si="6"/>
        <v>15.342681269351175</v>
      </c>
      <c r="L92" s="148">
        <f t="shared" si="7"/>
        <v>70.223633475664897</v>
      </c>
      <c r="M92" s="161">
        <f t="shared" si="18"/>
        <v>6.1587932259493821</v>
      </c>
      <c r="N92" s="145">
        <v>1.1884092048926422</v>
      </c>
      <c r="O92" s="149">
        <f t="shared" si="19"/>
        <v>0.16040466668974493</v>
      </c>
      <c r="Q92" s="145">
        <f t="shared" si="8"/>
        <v>0.98655991135281995</v>
      </c>
      <c r="R92" s="148">
        <f t="shared" si="9"/>
        <v>6719.2181590141408</v>
      </c>
      <c r="S92" s="148">
        <f t="shared" si="10"/>
        <v>-1376894.0777551304</v>
      </c>
      <c r="T92" s="148">
        <f t="shared" si="11"/>
        <v>282151473.05699515</v>
      </c>
      <c r="U92" s="54">
        <f t="shared" si="12"/>
        <v>0.78949562342185919</v>
      </c>
      <c r="V92" s="131">
        <f t="shared" si="13"/>
        <v>0.12632953243962511</v>
      </c>
      <c r="W92" s="148">
        <f t="shared" si="14"/>
        <v>0.29967851985143534</v>
      </c>
      <c r="X92" s="148">
        <f t="shared" si="15"/>
        <v>-0.41011517714874485</v>
      </c>
      <c r="Y92" s="148">
        <f t="shared" si="16"/>
        <v>0.56124963047444387</v>
      </c>
    </row>
    <row r="93" spans="1:26" x14ac:dyDescent="0.2">
      <c r="A93" s="145">
        <v>5.3550000000000004E-3</v>
      </c>
      <c r="B93" s="7">
        <f t="shared" si="20"/>
        <v>5.6165E-3</v>
      </c>
      <c r="C93" s="7">
        <f t="shared" si="1"/>
        <v>7.5448977096865564</v>
      </c>
      <c r="D93" s="146">
        <f t="shared" si="21"/>
        <v>7.4776783176796995</v>
      </c>
      <c r="E93" s="147">
        <f t="shared" si="17"/>
        <v>98.03794107322696</v>
      </c>
      <c r="F93" s="145">
        <f t="shared" si="3"/>
        <v>0.15001215098422976</v>
      </c>
      <c r="G93" s="145">
        <v>0.15</v>
      </c>
      <c r="H93" s="151">
        <f t="shared" si="4"/>
        <v>5.3550000000000004</v>
      </c>
      <c r="I93" s="145">
        <f t="shared" si="0"/>
        <v>1.1217426088032683</v>
      </c>
      <c r="J93" s="148">
        <f t="shared" si="5"/>
        <v>3.3300802538556411</v>
      </c>
      <c r="K93" s="148">
        <f t="shared" si="6"/>
        <v>15.68985141634084</v>
      </c>
      <c r="L93" s="148">
        <f t="shared" si="7"/>
        <v>73.923575019499879</v>
      </c>
      <c r="M93" s="161">
        <f t="shared" si="18"/>
        <v>5.6104090759943661</v>
      </c>
      <c r="N93" s="145">
        <v>1.115839838070295</v>
      </c>
      <c r="O93" s="149">
        <f t="shared" si="19"/>
        <v>0.15060966926873789</v>
      </c>
      <c r="Q93" s="145">
        <f t="shared" si="8"/>
        <v>0.84254324600292652</v>
      </c>
      <c r="R93" s="148">
        <f t="shared" si="9"/>
        <v>6333.0650971431114</v>
      </c>
      <c r="S93" s="148">
        <f t="shared" si="10"/>
        <v>-1301240.910986067</v>
      </c>
      <c r="T93" s="148">
        <f t="shared" si="11"/>
        <v>267363098.66571188</v>
      </c>
      <c r="U93" s="54">
        <f t="shared" si="12"/>
        <v>0.74899452845223369</v>
      </c>
      <c r="V93" s="131">
        <f t="shared" si="13"/>
        <v>0.11235828028853846</v>
      </c>
      <c r="W93" s="148">
        <f t="shared" si="14"/>
        <v>0.29782396230673441</v>
      </c>
      <c r="X93" s="148">
        <f t="shared" si="15"/>
        <v>-0.41963938002846041</v>
      </c>
      <c r="Y93" s="148">
        <f t="shared" si="16"/>
        <v>0.59127951930645795</v>
      </c>
    </row>
    <row r="94" spans="1:26" x14ac:dyDescent="0.2">
      <c r="A94" s="145">
        <v>4.8780000000000004E-3</v>
      </c>
      <c r="B94" s="7">
        <f t="shared" si="20"/>
        <v>5.1165000000000004E-3</v>
      </c>
      <c r="C94" s="7">
        <f t="shared" si="1"/>
        <v>7.6794945265279901</v>
      </c>
      <c r="D94" s="146">
        <f t="shared" si="21"/>
        <v>7.6121961181072733</v>
      </c>
      <c r="E94" s="147">
        <f t="shared" si="17"/>
        <v>98.177952414145579</v>
      </c>
      <c r="F94" s="145">
        <f t="shared" si="3"/>
        <v>0.14001134091861447</v>
      </c>
      <c r="G94" s="145">
        <v>0.14000000000000001</v>
      </c>
      <c r="H94" s="151">
        <f t="shared" si="4"/>
        <v>4.8780000000000001</v>
      </c>
      <c r="I94" s="145">
        <f t="shared" ref="I94:I157" si="22">D94*F94</f>
        <v>1.0657937858316711</v>
      </c>
      <c r="J94" s="148">
        <f t="shared" si="5"/>
        <v>3.288083379045144</v>
      </c>
      <c r="K94" s="148">
        <f t="shared" si="6"/>
        <v>15.934286635831715</v>
      </c>
      <c r="L94" s="148">
        <f t="shared" si="7"/>
        <v>77.218689833400106</v>
      </c>
      <c r="M94" s="161">
        <f t="shared" si="18"/>
        <v>5.1109382700243975</v>
      </c>
      <c r="N94" s="145">
        <v>1.0402277275513838</v>
      </c>
      <c r="O94" s="149">
        <f t="shared" si="19"/>
        <v>0.14040397973388632</v>
      </c>
      <c r="Q94" s="145">
        <f t="shared" si="8"/>
        <v>0.71636802581009096</v>
      </c>
      <c r="R94" s="148">
        <f t="shared" si="9"/>
        <v>5939.6635814387118</v>
      </c>
      <c r="S94" s="148">
        <f t="shared" si="10"/>
        <v>-1223379.4014236999</v>
      </c>
      <c r="T94" s="148">
        <f t="shared" si="11"/>
        <v>251976755.80563578</v>
      </c>
      <c r="U94" s="54">
        <f t="shared" si="12"/>
        <v>0.70850063557279286</v>
      </c>
      <c r="V94" s="131">
        <f t="shared" si="13"/>
        <v>9.9198124028237328E-2</v>
      </c>
      <c r="W94" s="148">
        <f t="shared" si="14"/>
        <v>0.29417576683397073</v>
      </c>
      <c r="X94" s="148">
        <f t="shared" si="15"/>
        <v>-0.42641132823998779</v>
      </c>
      <c r="Y94" s="148">
        <f t="shared" si="16"/>
        <v>0.61808837216021062</v>
      </c>
    </row>
    <row r="95" spans="1:26" x14ac:dyDescent="0.2">
      <c r="A95" s="145">
        <v>4.444E-3</v>
      </c>
      <c r="B95" s="7">
        <f t="shared" si="20"/>
        <v>4.6610000000000002E-3</v>
      </c>
      <c r="C95" s="7">
        <f t="shared" ref="C95:C158" si="23">IF(A95=0,IF(B95&gt;0,IF(C94&lt;10,10,-LOG(0,2)),-LOG(0,2)),-LOG(A95,2))</f>
        <v>7.813925467935082</v>
      </c>
      <c r="D95" s="146">
        <f t="shared" si="21"/>
        <v>7.7467099972315356</v>
      </c>
      <c r="E95" s="147">
        <f t="shared" si="17"/>
        <v>98.307962944998579</v>
      </c>
      <c r="F95" s="145">
        <f t="shared" ref="F95:F158" si="24">(G95*100)/$A$10</f>
        <v>0.13001053085299913</v>
      </c>
      <c r="G95" s="145">
        <v>0.13</v>
      </c>
      <c r="H95" s="151">
        <f t="shared" ref="H95:H158" si="25">A95*1000</f>
        <v>4.444</v>
      </c>
      <c r="I95" s="145">
        <f t="shared" si="22"/>
        <v>1.0071538791043073</v>
      </c>
      <c r="J95" s="148">
        <f t="shared" ref="J95:J158" si="26">(F95)*(D95-$B$4)^2</f>
        <v>3.2250710205854265</v>
      </c>
      <c r="K95" s="148">
        <f t="shared" ref="K95:K158" si="27">(F95)*(D95-$B$4)^3</f>
        <v>16.062741064689863</v>
      </c>
      <c r="L95" s="148">
        <f t="shared" ref="L95:L158" si="28">(F95)*(D95-$B$4)^4</f>
        <v>80.001850769921589</v>
      </c>
      <c r="M95" s="161">
        <f t="shared" si="18"/>
        <v>4.6559458759740791</v>
      </c>
      <c r="N95" s="145">
        <v>0.96711761066444812</v>
      </c>
      <c r="O95" s="149">
        <f t="shared" si="19"/>
        <v>0.13053599496684087</v>
      </c>
      <c r="Q95" s="145">
        <f t="shared" ref="Q95:Q158" si="29">(B95*1000)*F95</f>
        <v>0.60597908430582903</v>
      </c>
      <c r="R95" s="148">
        <f t="shared" ref="R95:R158" si="30">(F95)*((B95*1000)-$B$15)^2</f>
        <v>5539.8236134144454</v>
      </c>
      <c r="S95" s="148">
        <f t="shared" ref="S95:S158" si="31">(F95)*((B95*1000)-$B$15)^3</f>
        <v>-1143548.6351514198</v>
      </c>
      <c r="T95" s="148">
        <f t="shared" ref="T95:T158" si="32">(F95)*((B95*1000)-$B$15)^4</f>
        <v>236055075.43419379</v>
      </c>
      <c r="U95" s="54">
        <f t="shared" ref="U95:U158" si="33">LOG(((2^(-D95))*1000),10)</f>
        <v>0.66800792312327117</v>
      </c>
      <c r="V95" s="131">
        <f t="shared" ref="V95:V158" si="34">U95*F95</f>
        <v>8.6848064699265912E-2</v>
      </c>
      <c r="W95" s="148">
        <f t="shared" ref="W95:W158" si="35">(F95)*(U95-LOG($E$15))^2</f>
        <v>0.2886382370469307</v>
      </c>
      <c r="X95" s="148">
        <f t="shared" ref="X95:X158" si="36">(F95)*(U95-LOG($E$15))^3</f>
        <v>-0.43007235704424551</v>
      </c>
      <c r="Y95" s="148">
        <f t="shared" ref="Y95:Y158" si="37">(F95)*(U95-LOG($E$15))^4</f>
        <v>0.64080987393059541</v>
      </c>
    </row>
    <row r="96" spans="1:26" x14ac:dyDescent="0.2">
      <c r="A96" s="145">
        <v>4.0480000000000004E-3</v>
      </c>
      <c r="B96" s="7">
        <f t="shared" si="20"/>
        <v>4.2459999999999998E-3</v>
      </c>
      <c r="C96" s="7">
        <f t="shared" si="23"/>
        <v>7.9485749946298645</v>
      </c>
      <c r="D96" s="146">
        <f t="shared" si="21"/>
        <v>7.8812502312824737</v>
      </c>
      <c r="E96" s="147">
        <f t="shared" ref="E96:E159" si="38">F96+E95</f>
        <v>98.427972665785958</v>
      </c>
      <c r="F96" s="145">
        <f t="shared" si="24"/>
        <v>0.12000972078738381</v>
      </c>
      <c r="G96" s="145">
        <v>0.12</v>
      </c>
      <c r="H96" s="151">
        <f t="shared" si="25"/>
        <v>4.048</v>
      </c>
      <c r="I96" s="145">
        <f t="shared" si="22"/>
        <v>0.94582663971171377</v>
      </c>
      <c r="J96" s="148">
        <f t="shared" si="26"/>
        <v>3.1399953512314873</v>
      </c>
      <c r="K96" s="148">
        <f t="shared" si="27"/>
        <v>16.061470152636346</v>
      </c>
      <c r="L96" s="148">
        <f t="shared" si="28"/>
        <v>82.156434837667362</v>
      </c>
      <c r="M96" s="161">
        <f t="shared" ref="M96:M159" si="39">((2^(-D96))*1000)</f>
        <v>4.2413809072046318</v>
      </c>
      <c r="N96" s="145">
        <v>0.89127473176653993</v>
      </c>
      <c r="O96" s="149">
        <f t="shared" ref="O96:O159" si="40">(N96*100)/$A$13</f>
        <v>0.12029915763814594</v>
      </c>
      <c r="Q96" s="145">
        <f t="shared" si="29"/>
        <v>0.50956127446323163</v>
      </c>
      <c r="R96" s="148">
        <f t="shared" si="30"/>
        <v>5134.2654296320316</v>
      </c>
      <c r="S96" s="148">
        <f t="shared" si="31"/>
        <v>-1061962.6993419069</v>
      </c>
      <c r="T96" s="148">
        <f t="shared" si="32"/>
        <v>219654552.38927442</v>
      </c>
      <c r="U96" s="54">
        <f t="shared" si="33"/>
        <v>0.62750727705028608</v>
      </c>
      <c r="V96" s="131">
        <f t="shared" si="34"/>
        <v>7.5306973110856323E-2</v>
      </c>
      <c r="W96" s="148">
        <f t="shared" si="35"/>
        <v>0.28111639882277301</v>
      </c>
      <c r="X96" s="148">
        <f t="shared" si="36"/>
        <v>-0.4302501778016567</v>
      </c>
      <c r="Y96" s="148">
        <f t="shared" si="37"/>
        <v>0.65850023788566403</v>
      </c>
    </row>
    <row r="97" spans="1:25" x14ac:dyDescent="0.2">
      <c r="A97" s="145">
        <v>3.6869999999999997E-3</v>
      </c>
      <c r="B97" s="7">
        <f t="shared" ref="B97:B160" si="41">IF(A97=0,IF(A96&gt;0,IF(B96&gt;0.001,((A96+(2^(-10)))/2),0),0),(A96+A97)/2)</f>
        <v>3.8675000000000003E-3</v>
      </c>
      <c r="C97" s="7">
        <f t="shared" si="23"/>
        <v>8.0833368682303579</v>
      </c>
      <c r="D97" s="146">
        <f t="shared" si="21"/>
        <v>8.0159559314301116</v>
      </c>
      <c r="E97" s="147">
        <f t="shared" si="38"/>
        <v>98.537981576507732</v>
      </c>
      <c r="F97" s="145">
        <f t="shared" si="24"/>
        <v>0.11000891072176849</v>
      </c>
      <c r="G97" s="145">
        <v>0.11</v>
      </c>
      <c r="H97" s="151">
        <f t="shared" si="25"/>
        <v>3.6869999999999998</v>
      </c>
      <c r="I97" s="145">
        <f t="shared" si="22"/>
        <v>0.8818265804103258</v>
      </c>
      <c r="J97" s="148">
        <f t="shared" si="26"/>
        <v>3.0319255743956104</v>
      </c>
      <c r="K97" s="148">
        <f t="shared" si="27"/>
        <v>15.917097343419233</v>
      </c>
      <c r="L97" s="148">
        <f t="shared" si="28"/>
        <v>83.562073548057867</v>
      </c>
      <c r="M97" s="161">
        <f t="shared" si="39"/>
        <v>3.8632856482533078</v>
      </c>
      <c r="N97" s="145">
        <v>0.81632072768514641</v>
      </c>
      <c r="O97" s="149">
        <f t="shared" si="40"/>
        <v>0.11018229554027636</v>
      </c>
      <c r="Q97" s="145">
        <f t="shared" si="29"/>
        <v>0.42545946221643965</v>
      </c>
      <c r="R97" s="148">
        <f t="shared" si="30"/>
        <v>4723.6505571888256</v>
      </c>
      <c r="S97" s="148">
        <f t="shared" si="31"/>
        <v>-978819.72161585581</v>
      </c>
      <c r="T97" s="148">
        <f t="shared" si="32"/>
        <v>202827884.03262544</v>
      </c>
      <c r="U97" s="54">
        <f t="shared" si="33"/>
        <v>0.5869568207189293</v>
      </c>
      <c r="V97" s="131">
        <f t="shared" si="34"/>
        <v>6.4570480488001764E-2</v>
      </c>
      <c r="W97" s="148">
        <f t="shared" si="35"/>
        <v>0.27152582298546163</v>
      </c>
      <c r="X97" s="148">
        <f t="shared" si="36"/>
        <v>-0.42658224533328509</v>
      </c>
      <c r="Y97" s="148">
        <f t="shared" si="37"/>
        <v>0.67018455199868943</v>
      </c>
    </row>
    <row r="98" spans="1:25" x14ac:dyDescent="0.2">
      <c r="A98" s="145">
        <v>3.359E-3</v>
      </c>
      <c r="B98" s="7">
        <f t="shared" si="41"/>
        <v>3.5230000000000001E-3</v>
      </c>
      <c r="C98" s="7">
        <f t="shared" si="23"/>
        <v>8.2177524890896745</v>
      </c>
      <c r="D98" s="146">
        <f t="shared" si="21"/>
        <v>8.1505446786600153</v>
      </c>
      <c r="E98" s="147">
        <f t="shared" si="38"/>
        <v>98.647990487229507</v>
      </c>
      <c r="F98" s="145">
        <f t="shared" si="24"/>
        <v>0.11000891072176849</v>
      </c>
      <c r="G98" s="145">
        <v>0.11</v>
      </c>
      <c r="H98" s="151">
        <f t="shared" si="25"/>
        <v>3.359</v>
      </c>
      <c r="I98" s="145">
        <f t="shared" si="22"/>
        <v>0.89663254188849495</v>
      </c>
      <c r="J98" s="148">
        <f t="shared" si="26"/>
        <v>3.189375885930521</v>
      </c>
      <c r="K98" s="148">
        <f t="shared" si="27"/>
        <v>17.172938999384513</v>
      </c>
      <c r="L98" s="148">
        <f t="shared" si="28"/>
        <v>92.466314546847386</v>
      </c>
      <c r="M98" s="161">
        <f t="shared" si="39"/>
        <v>3.5191807285219108</v>
      </c>
      <c r="N98" s="145">
        <v>0.81842355835195024</v>
      </c>
      <c r="O98" s="149">
        <f t="shared" si="40"/>
        <v>0.11046612357764342</v>
      </c>
      <c r="Q98" s="145">
        <f t="shared" si="29"/>
        <v>0.38756139247279042</v>
      </c>
      <c r="R98" s="148">
        <f t="shared" si="30"/>
        <v>4739.3698460507203</v>
      </c>
      <c r="S98" s="148">
        <f t="shared" si="31"/>
        <v>-983709.73516035406</v>
      </c>
      <c r="T98" s="148">
        <f t="shared" si="32"/>
        <v>204180064.9627752</v>
      </c>
      <c r="U98" s="54">
        <f t="shared" si="33"/>
        <v>0.54644157072389055</v>
      </c>
      <c r="V98" s="131">
        <f t="shared" si="34"/>
        <v>6.0113441968427418E-2</v>
      </c>
      <c r="W98" s="148">
        <f t="shared" si="35"/>
        <v>0.28571091431215462</v>
      </c>
      <c r="X98" s="148">
        <f t="shared" si="36"/>
        <v>-0.46044346582832246</v>
      </c>
      <c r="Y98" s="148">
        <f t="shared" si="37"/>
        <v>0.74203740425669285</v>
      </c>
    </row>
    <row r="99" spans="1:25" x14ac:dyDescent="0.2">
      <c r="A99" s="145">
        <v>3.0600000000000002E-3</v>
      </c>
      <c r="B99" s="7">
        <f t="shared" si="41"/>
        <v>3.2095000000000001E-3</v>
      </c>
      <c r="C99" s="7">
        <f t="shared" si="23"/>
        <v>8.352252631744161</v>
      </c>
      <c r="D99" s="146">
        <f t="shared" si="21"/>
        <v>8.2850025604169169</v>
      </c>
      <c r="E99" s="147">
        <f t="shared" si="38"/>
        <v>98.747998587885661</v>
      </c>
      <c r="F99" s="145">
        <f t="shared" si="24"/>
        <v>0.10000810065615318</v>
      </c>
      <c r="G99" s="145">
        <v>0.1</v>
      </c>
      <c r="H99" s="151">
        <f t="shared" si="25"/>
        <v>3.06</v>
      </c>
      <c r="I99" s="145">
        <f t="shared" si="22"/>
        <v>0.82856736999866176</v>
      </c>
      <c r="J99" s="148">
        <f t="shared" si="26"/>
        <v>3.0460479305478385</v>
      </c>
      <c r="K99" s="148">
        <f t="shared" si="27"/>
        <v>16.810766256190785</v>
      </c>
      <c r="L99" s="148">
        <f t="shared" si="28"/>
        <v>92.776564441471578</v>
      </c>
      <c r="M99" s="161">
        <f t="shared" si="39"/>
        <v>3.2060162195472452</v>
      </c>
      <c r="N99" s="145">
        <v>0.74355386308445093</v>
      </c>
      <c r="O99" s="149">
        <f t="shared" si="40"/>
        <v>0.10036064100051133</v>
      </c>
      <c r="Q99" s="145">
        <f t="shared" si="29"/>
        <v>0.32097599905592367</v>
      </c>
      <c r="R99" s="148">
        <f t="shared" si="30"/>
        <v>4321.5430182087284</v>
      </c>
      <c r="S99" s="148">
        <f t="shared" si="31"/>
        <v>-898339.86209130404</v>
      </c>
      <c r="T99" s="148">
        <f t="shared" si="32"/>
        <v>186742213.23769885</v>
      </c>
      <c r="U99" s="54">
        <f t="shared" si="33"/>
        <v>0.50596571516162225</v>
      </c>
      <c r="V99" s="131">
        <f t="shared" si="34"/>
        <v>5.0600670170446047E-2</v>
      </c>
      <c r="W99" s="148">
        <f t="shared" si="35"/>
        <v>0.27294803858908012</v>
      </c>
      <c r="X99" s="148">
        <f t="shared" si="36"/>
        <v>-0.45092298894889127</v>
      </c>
      <c r="Y99" s="148">
        <f t="shared" si="37"/>
        <v>0.74494597218452618</v>
      </c>
    </row>
    <row r="100" spans="1:25" x14ac:dyDescent="0.2">
      <c r="A100" s="145">
        <v>2.787E-3</v>
      </c>
      <c r="B100" s="7">
        <f t="shared" si="41"/>
        <v>2.9234999999999999E-3</v>
      </c>
      <c r="C100" s="7">
        <f t="shared" si="23"/>
        <v>8.4870712822203664</v>
      </c>
      <c r="D100" s="146">
        <f t="shared" si="21"/>
        <v>8.4196619569822637</v>
      </c>
      <c r="E100" s="147">
        <f t="shared" si="38"/>
        <v>98.844006364515565</v>
      </c>
      <c r="F100" s="145">
        <f t="shared" si="24"/>
        <v>9.6007776629907046E-2</v>
      </c>
      <c r="G100" s="145">
        <v>9.6000000000000002E-2</v>
      </c>
      <c r="H100" s="151">
        <f t="shared" si="25"/>
        <v>2.7869999999999999</v>
      </c>
      <c r="I100" s="145">
        <f t="shared" si="22"/>
        <v>0.80835302446527924</v>
      </c>
      <c r="J100" s="148">
        <f t="shared" si="26"/>
        <v>3.0686468961667477</v>
      </c>
      <c r="K100" s="148">
        <f t="shared" si="27"/>
        <v>17.348709324820717</v>
      </c>
      <c r="L100" s="148">
        <f t="shared" si="28"/>
        <v>98.081573221439285</v>
      </c>
      <c r="M100" s="161">
        <f t="shared" si="39"/>
        <v>2.9203116272069298</v>
      </c>
      <c r="N100" s="145">
        <v>0.71212533496507402</v>
      </c>
      <c r="O100" s="149">
        <f t="shared" si="40"/>
        <v>9.6118598312872158E-2</v>
      </c>
      <c r="Q100" s="145">
        <f t="shared" si="29"/>
        <v>0.28067873497753321</v>
      </c>
      <c r="R100" s="148">
        <f t="shared" si="30"/>
        <v>4160.1048958631809</v>
      </c>
      <c r="S100" s="148">
        <f t="shared" si="31"/>
        <v>-865970.73576160974</v>
      </c>
      <c r="T100" s="148">
        <f t="shared" si="32"/>
        <v>180261155.41971347</v>
      </c>
      <c r="U100" s="54">
        <f t="shared" si="33"/>
        <v>0.46542919759744172</v>
      </c>
      <c r="V100" s="131">
        <f t="shared" si="34"/>
        <v>4.4684822439972051E-2</v>
      </c>
      <c r="W100" s="148">
        <f t="shared" si="35"/>
        <v>0.27504682009397757</v>
      </c>
      <c r="X100" s="148">
        <f t="shared" si="36"/>
        <v>-0.46553971489635992</v>
      </c>
      <c r="Y100" s="148">
        <f t="shared" si="37"/>
        <v>0.78796484929995936</v>
      </c>
    </row>
    <row r="101" spans="1:25" x14ac:dyDescent="0.2">
      <c r="A101" s="145">
        <v>2.539E-3</v>
      </c>
      <c r="B101" s="7">
        <f t="shared" si="41"/>
        <v>2.663E-3</v>
      </c>
      <c r="C101" s="7">
        <f t="shared" si="23"/>
        <v>8.6215238896766682</v>
      </c>
      <c r="D101" s="146">
        <f t="shared" si="21"/>
        <v>8.5542975859485182</v>
      </c>
      <c r="E101" s="147">
        <f t="shared" si="38"/>
        <v>98.936013817119232</v>
      </c>
      <c r="F101" s="145">
        <f t="shared" si="24"/>
        <v>9.2007452603660916E-2</v>
      </c>
      <c r="G101" s="145">
        <v>9.1999999999999998E-2</v>
      </c>
      <c r="H101" s="151">
        <f t="shared" si="25"/>
        <v>2.5390000000000001</v>
      </c>
      <c r="I101" s="145">
        <f t="shared" si="22"/>
        <v>0.78705912969676928</v>
      </c>
      <c r="J101" s="148">
        <f t="shared" si="26"/>
        <v>3.0825205768335304</v>
      </c>
      <c r="K101" s="148">
        <f t="shared" si="27"/>
        <v>17.842161790980057</v>
      </c>
      <c r="L101" s="148">
        <f t="shared" si="28"/>
        <v>103.27351576109221</v>
      </c>
      <c r="M101" s="161">
        <f t="shared" si="39"/>
        <v>2.6601114638300376</v>
      </c>
      <c r="N101" s="145">
        <v>0.68431140417685199</v>
      </c>
      <c r="O101" s="149">
        <f t="shared" si="40"/>
        <v>9.236443326681848E-2</v>
      </c>
      <c r="Q101" s="145">
        <f t="shared" si="29"/>
        <v>0.245015846283549</v>
      </c>
      <c r="R101" s="148">
        <f t="shared" si="30"/>
        <v>3996.7518069150806</v>
      </c>
      <c r="S101" s="148">
        <f t="shared" si="31"/>
        <v>-833008.18100708188</v>
      </c>
      <c r="T101" s="148">
        <f t="shared" si="32"/>
        <v>173616642.50058115</v>
      </c>
      <c r="U101" s="54">
        <f t="shared" si="33"/>
        <v>0.42489983479351273</v>
      </c>
      <c r="V101" s="131">
        <f t="shared" si="34"/>
        <v>3.9093951411067474E-2</v>
      </c>
      <c r="W101" s="148">
        <f t="shared" si="35"/>
        <v>0.27636096954950495</v>
      </c>
      <c r="X101" s="148">
        <f t="shared" si="36"/>
        <v>-0.47896475660720961</v>
      </c>
      <c r="Y101" s="148">
        <f t="shared" si="37"/>
        <v>0.83009999004475721</v>
      </c>
    </row>
    <row r="102" spans="1:25" x14ac:dyDescent="0.2">
      <c r="A102" s="145">
        <v>2.313E-3</v>
      </c>
      <c r="B102" s="7">
        <f t="shared" si="41"/>
        <v>2.4260000000000002E-3</v>
      </c>
      <c r="C102" s="7">
        <f t="shared" si="23"/>
        <v>8.7560190186879847</v>
      </c>
      <c r="D102" s="146">
        <f t="shared" si="21"/>
        <v>8.6887714541823264</v>
      </c>
      <c r="E102" s="147">
        <f t="shared" si="38"/>
        <v>99.025021026703214</v>
      </c>
      <c r="F102" s="145">
        <f t="shared" si="24"/>
        <v>8.9007209583976329E-2</v>
      </c>
      <c r="G102" s="145">
        <v>8.8999999999999996E-2</v>
      </c>
      <c r="H102" s="151">
        <f t="shared" si="25"/>
        <v>2.3130000000000002</v>
      </c>
      <c r="I102" s="145">
        <f t="shared" si="22"/>
        <v>0.77336330184967716</v>
      </c>
      <c r="J102" s="148">
        <f t="shared" si="26"/>
        <v>3.1221720836762987</v>
      </c>
      <c r="K102" s="148">
        <f t="shared" si="27"/>
        <v>18.491522122170728</v>
      </c>
      <c r="L102" s="148">
        <f t="shared" si="28"/>
        <v>109.51875208367944</v>
      </c>
      <c r="M102" s="161">
        <f t="shared" si="39"/>
        <v>2.4233668727619433</v>
      </c>
      <c r="N102" s="145">
        <v>0.66178760701799977</v>
      </c>
      <c r="O102" s="149">
        <f t="shared" si="40"/>
        <v>8.9324300153595493E-2</v>
      </c>
      <c r="Q102" s="145">
        <f t="shared" si="29"/>
        <v>0.2159314904507266</v>
      </c>
      <c r="R102" s="148">
        <f t="shared" si="30"/>
        <v>3875.2211160225634</v>
      </c>
      <c r="S102" s="148">
        <f t="shared" si="31"/>
        <v>-808597.02462762932</v>
      </c>
      <c r="T102" s="148">
        <f t="shared" si="32"/>
        <v>168720475.20935521</v>
      </c>
      <c r="U102" s="54">
        <f t="shared" si="33"/>
        <v>0.38441916682217081</v>
      </c>
      <c r="V102" s="131">
        <f t="shared" si="34"/>
        <v>3.4216077349438517E-2</v>
      </c>
      <c r="W102" s="148">
        <f t="shared" si="35"/>
        <v>0.27998411210484869</v>
      </c>
      <c r="X102" s="148">
        <f t="shared" si="36"/>
        <v>-0.49657801552517378</v>
      </c>
      <c r="Y102" s="148">
        <f t="shared" si="37"/>
        <v>0.8807275657505047</v>
      </c>
    </row>
    <row r="103" spans="1:25" x14ac:dyDescent="0.2">
      <c r="A103" s="145">
        <v>2.1070000000000004E-3</v>
      </c>
      <c r="B103" s="7">
        <f t="shared" si="41"/>
        <v>2.2100000000000002E-3</v>
      </c>
      <c r="C103" s="7">
        <f t="shared" si="23"/>
        <v>8.8905939705068686</v>
      </c>
      <c r="D103" s="146">
        <f t="shared" si="21"/>
        <v>8.8233064945974267</v>
      </c>
      <c r="E103" s="147">
        <f t="shared" si="38"/>
        <v>99.112028074274065</v>
      </c>
      <c r="F103" s="145">
        <f t="shared" si="24"/>
        <v>8.7007047570853258E-2</v>
      </c>
      <c r="G103" s="145">
        <v>8.6999999999999994E-2</v>
      </c>
      <c r="H103" s="151">
        <f t="shared" si="25"/>
        <v>2.1070000000000002</v>
      </c>
      <c r="I103" s="145">
        <f t="shared" si="22"/>
        <v>0.76768984790765682</v>
      </c>
      <c r="J103" s="148">
        <f t="shared" si="26"/>
        <v>3.1922407545741112</v>
      </c>
      <c r="K103" s="148">
        <f t="shared" si="27"/>
        <v>19.335982342086158</v>
      </c>
      <c r="L103" s="148">
        <f t="shared" si="28"/>
        <v>117.12155876643725</v>
      </c>
      <c r="M103" s="161">
        <f t="shared" si="39"/>
        <v>2.2075984689249979</v>
      </c>
      <c r="N103" s="145">
        <v>0.64653225875161857</v>
      </c>
      <c r="O103" s="149">
        <f t="shared" si="40"/>
        <v>8.7265220634663368E-2</v>
      </c>
      <c r="Q103" s="145">
        <f t="shared" si="29"/>
        <v>0.1922855751315857</v>
      </c>
      <c r="R103" s="148">
        <f t="shared" si="30"/>
        <v>3795.9844034085809</v>
      </c>
      <c r="S103" s="148">
        <f t="shared" si="31"/>
        <v>-792883.56002988643</v>
      </c>
      <c r="T103" s="148">
        <f t="shared" si="32"/>
        <v>165612993.35191187</v>
      </c>
      <c r="U103" s="54">
        <f t="shared" si="33"/>
        <v>0.34392008418935954</v>
      </c>
      <c r="V103" s="131">
        <f t="shared" si="34"/>
        <v>2.9923471125635464E-2</v>
      </c>
      <c r="W103" s="148">
        <f t="shared" si="35"/>
        <v>0.28633428423543578</v>
      </c>
      <c r="X103" s="148">
        <f t="shared" si="36"/>
        <v>-0.51943691569962014</v>
      </c>
      <c r="Y103" s="148">
        <f t="shared" si="37"/>
        <v>0.94230668224724945</v>
      </c>
    </row>
    <row r="104" spans="1:25" x14ac:dyDescent="0.2">
      <c r="A104" s="145">
        <v>1.9190000000000001E-3</v>
      </c>
      <c r="B104" s="7">
        <f t="shared" si="41"/>
        <v>2.013E-3</v>
      </c>
      <c r="C104" s="7">
        <f t="shared" si="23"/>
        <v>9.0254295731287932</v>
      </c>
      <c r="D104" s="146">
        <f t="shared" si="21"/>
        <v>8.95801177181783</v>
      </c>
      <c r="E104" s="147">
        <f t="shared" si="38"/>
        <v>99.197034959831797</v>
      </c>
      <c r="F104" s="145">
        <f t="shared" si="24"/>
        <v>8.50068855577302E-2</v>
      </c>
      <c r="G104" s="145">
        <v>8.5000000000000006E-2</v>
      </c>
      <c r="H104" s="151">
        <f t="shared" si="25"/>
        <v>1.919</v>
      </c>
      <c r="I104" s="145">
        <f t="shared" si="22"/>
        <v>0.76149268151171823</v>
      </c>
      <c r="J104" s="148">
        <f t="shared" si="26"/>
        <v>3.2591184776582791</v>
      </c>
      <c r="K104" s="148">
        <f t="shared" si="27"/>
        <v>20.180093321804474</v>
      </c>
      <c r="L104" s="148">
        <f t="shared" si="28"/>
        <v>124.95285742706177</v>
      </c>
      <c r="M104" s="161">
        <f t="shared" si="39"/>
        <v>2.0108040680285106</v>
      </c>
      <c r="N104" s="145">
        <v>0.63044836752862077</v>
      </c>
      <c r="O104" s="149">
        <f t="shared" si="40"/>
        <v>8.5094309133744675E-2</v>
      </c>
      <c r="Q104" s="145">
        <f t="shared" si="29"/>
        <v>0.17111886062771089</v>
      </c>
      <c r="R104" s="148">
        <f t="shared" si="30"/>
        <v>3715.7194599102077</v>
      </c>
      <c r="S104" s="148">
        <f t="shared" si="31"/>
        <v>-776850.27340525307</v>
      </c>
      <c r="T104" s="148">
        <f t="shared" si="32"/>
        <v>162417091.44112843</v>
      </c>
      <c r="U104" s="54">
        <f t="shared" si="33"/>
        <v>0.30336975517178622</v>
      </c>
      <c r="V104" s="131">
        <f t="shared" si="34"/>
        <v>2.5788518059564659E-2</v>
      </c>
      <c r="W104" s="148">
        <f t="shared" si="35"/>
        <v>0.29239822826637279</v>
      </c>
      <c r="X104" s="148">
        <f t="shared" si="36"/>
        <v>-0.54229431625538937</v>
      </c>
      <c r="Y104" s="148">
        <f t="shared" si="37"/>
        <v>1.0057623371609232</v>
      </c>
    </row>
    <row r="105" spans="1:25" x14ac:dyDescent="0.2">
      <c r="A105" s="145">
        <v>1.748E-3</v>
      </c>
      <c r="B105" s="7">
        <f t="shared" si="41"/>
        <v>1.8335000000000001E-3</v>
      </c>
      <c r="C105" s="7">
        <f t="shared" si="23"/>
        <v>9.1600790998235748</v>
      </c>
      <c r="D105" s="146">
        <f t="shared" si="21"/>
        <v>9.0927543364761831</v>
      </c>
      <c r="E105" s="147">
        <f t="shared" si="38"/>
        <v>99.28004168337641</v>
      </c>
      <c r="F105" s="145">
        <f t="shared" si="24"/>
        <v>8.3006723544607142E-2</v>
      </c>
      <c r="G105" s="145">
        <v>8.3000000000000004E-2</v>
      </c>
      <c r="H105" s="151">
        <f t="shared" si="25"/>
        <v>1.748</v>
      </c>
      <c r="I105" s="145">
        <f t="shared" si="22"/>
        <v>0.75475974546690627</v>
      </c>
      <c r="J105" s="148">
        <f t="shared" si="26"/>
        <v>3.3224471713435078</v>
      </c>
      <c r="K105" s="148">
        <f t="shared" si="27"/>
        <v>21.019892489546908</v>
      </c>
      <c r="L105" s="148">
        <f t="shared" si="28"/>
        <v>132.98507319634646</v>
      </c>
      <c r="M105" s="161">
        <f t="shared" si="39"/>
        <v>1.8315053917474569</v>
      </c>
      <c r="N105" s="145">
        <v>0.61646502280519422</v>
      </c>
      <c r="O105" s="149">
        <f t="shared" si="40"/>
        <v>8.320691736638483E-2</v>
      </c>
      <c r="Q105" s="145">
        <f t="shared" si="29"/>
        <v>0.15219282761903721</v>
      </c>
      <c r="R105" s="148">
        <f t="shared" si="30"/>
        <v>3634.5236432091169</v>
      </c>
      <c r="S105" s="148">
        <f t="shared" si="31"/>
        <v>-760526.95598261827</v>
      </c>
      <c r="T105" s="148">
        <f t="shared" si="32"/>
        <v>159140868.94355315</v>
      </c>
      <c r="U105" s="54">
        <f t="shared" si="33"/>
        <v>0.26280820151692819</v>
      </c>
      <c r="V105" s="131">
        <f t="shared" si="34"/>
        <v>2.1814847728571059E-2</v>
      </c>
      <c r="W105" s="148">
        <f t="shared" si="35"/>
        <v>0.29814356269721715</v>
      </c>
      <c r="X105" s="148">
        <f t="shared" si="36"/>
        <v>-0.56504302643904758</v>
      </c>
      <c r="Y105" s="148">
        <f t="shared" si="37"/>
        <v>1.0708720954396049</v>
      </c>
    </row>
    <row r="106" spans="1:25" x14ac:dyDescent="0.2">
      <c r="A106" s="145">
        <v>1.593E-3</v>
      </c>
      <c r="B106" s="7">
        <f t="shared" si="41"/>
        <v>1.6705000000000001E-3</v>
      </c>
      <c r="C106" s="7">
        <f t="shared" si="23"/>
        <v>9.2940380177988651</v>
      </c>
      <c r="D106" s="146">
        <f t="shared" si="21"/>
        <v>9.2270585588112191</v>
      </c>
      <c r="E106" s="147">
        <f t="shared" si="38"/>
        <v>99.36004816390134</v>
      </c>
      <c r="F106" s="145">
        <f t="shared" si="24"/>
        <v>8.0006480524922541E-2</v>
      </c>
      <c r="G106" s="145">
        <v>0.08</v>
      </c>
      <c r="H106" s="151">
        <f t="shared" si="25"/>
        <v>1.593</v>
      </c>
      <c r="I106" s="145">
        <f t="shared" si="22"/>
        <v>0.73822448088784964</v>
      </c>
      <c r="J106" s="148">
        <f t="shared" si="26"/>
        <v>3.3397637492193311</v>
      </c>
      <c r="K106" s="148">
        <f t="shared" si="27"/>
        <v>21.577992436155519</v>
      </c>
      <c r="L106" s="148">
        <f t="shared" si="28"/>
        <v>139.41398031032011</v>
      </c>
      <c r="M106" s="161">
        <f t="shared" si="39"/>
        <v>1.6687012914239643</v>
      </c>
      <c r="N106" s="145">
        <v>0.59724639265659307</v>
      </c>
      <c r="O106" s="149">
        <f t="shared" si="40"/>
        <v>8.0612896762599334E-2</v>
      </c>
      <c r="Q106" s="145">
        <f t="shared" si="29"/>
        <v>0.13365082571688311</v>
      </c>
      <c r="R106" s="148">
        <f t="shared" si="30"/>
        <v>3508.6151472138235</v>
      </c>
      <c r="S106" s="148">
        <f t="shared" si="31"/>
        <v>-734752.40756844997</v>
      </c>
      <c r="T106" s="148">
        <f t="shared" si="32"/>
        <v>153867288.8807241</v>
      </c>
      <c r="U106" s="54">
        <f t="shared" si="33"/>
        <v>0.22237860204975834</v>
      </c>
      <c r="V106" s="131">
        <f t="shared" si="34"/>
        <v>1.7791729294053493E-2</v>
      </c>
      <c r="W106" s="148">
        <f t="shared" si="35"/>
        <v>0.29975863476515774</v>
      </c>
      <c r="X106" s="148">
        <f t="shared" si="36"/>
        <v>-0.58022303985624935</v>
      </c>
      <c r="Y106" s="148">
        <f t="shared" si="37"/>
        <v>1.1230995105237849</v>
      </c>
    </row>
    <row r="107" spans="1:25" x14ac:dyDescent="0.2">
      <c r="A107" s="145">
        <v>1.451E-3</v>
      </c>
      <c r="B107" s="7">
        <f t="shared" si="41"/>
        <v>1.5219999999999999E-3</v>
      </c>
      <c r="C107" s="7">
        <f t="shared" si="23"/>
        <v>9.4287367652574314</v>
      </c>
      <c r="D107" s="146">
        <f t="shared" si="21"/>
        <v>9.3613873915281474</v>
      </c>
      <c r="E107" s="147">
        <f t="shared" si="38"/>
        <v>99.437054401406584</v>
      </c>
      <c r="F107" s="145">
        <f t="shared" si="24"/>
        <v>7.7006237505237954E-2</v>
      </c>
      <c r="G107" s="145">
        <v>7.6999999999999999E-2</v>
      </c>
      <c r="H107" s="151">
        <f t="shared" si="25"/>
        <v>1.4510000000000001</v>
      </c>
      <c r="I107" s="145">
        <f t="shared" si="22"/>
        <v>0.72088522085055651</v>
      </c>
      <c r="J107" s="148">
        <f t="shared" si="26"/>
        <v>3.3495779670085777</v>
      </c>
      <c r="K107" s="148">
        <f t="shared" si="27"/>
        <v>22.091346345831045</v>
      </c>
      <c r="L107" s="148">
        <f t="shared" si="28"/>
        <v>145.69823069600247</v>
      </c>
      <c r="M107" s="161">
        <f t="shared" si="39"/>
        <v>1.5203430533928846</v>
      </c>
      <c r="N107" s="145">
        <v>0.57169230566843432</v>
      </c>
      <c r="O107" s="149">
        <f t="shared" si="40"/>
        <v>7.7163752487192414E-2</v>
      </c>
      <c r="Q107" s="145">
        <f t="shared" si="29"/>
        <v>0.11720349348297217</v>
      </c>
      <c r="R107" s="148">
        <f t="shared" si="30"/>
        <v>3381.833249342666</v>
      </c>
      <c r="S107" s="148">
        <f t="shared" si="31"/>
        <v>-708704.73163797625</v>
      </c>
      <c r="T107" s="148">
        <f t="shared" si="32"/>
        <v>148517788.90744591</v>
      </c>
      <c r="U107" s="54">
        <f t="shared" si="33"/>
        <v>0.18194159411943361</v>
      </c>
      <c r="V107" s="131">
        <f t="shared" si="34"/>
        <v>1.401063760884271E-2</v>
      </c>
      <c r="W107" s="148">
        <f t="shared" si="35"/>
        <v>0.30069835208930878</v>
      </c>
      <c r="X107" s="148">
        <f t="shared" si="36"/>
        <v>-0.59420133041583922</v>
      </c>
      <c r="Y107" s="148">
        <f t="shared" si="37"/>
        <v>1.1741840905170258</v>
      </c>
    </row>
    <row r="108" spans="1:25" x14ac:dyDescent="0.2">
      <c r="A108" s="145">
        <v>1.322E-3</v>
      </c>
      <c r="B108" s="7">
        <f t="shared" si="41"/>
        <v>1.3865000000000001E-3</v>
      </c>
      <c r="C108" s="7">
        <f t="shared" si="23"/>
        <v>9.5630621078164832</v>
      </c>
      <c r="D108" s="146">
        <f t="shared" si="21"/>
        <v>9.4958994365369573</v>
      </c>
      <c r="E108" s="147">
        <f t="shared" si="38"/>
        <v>99.511060395892144</v>
      </c>
      <c r="F108" s="145">
        <f t="shared" si="24"/>
        <v>7.4005994485553339E-2</v>
      </c>
      <c r="G108" s="145">
        <v>7.3999999999999996E-2</v>
      </c>
      <c r="H108" s="151">
        <f t="shared" si="25"/>
        <v>1.3220000000000001</v>
      </c>
      <c r="I108" s="145">
        <f t="shared" si="22"/>
        <v>0.70275348133572313</v>
      </c>
      <c r="J108" s="148">
        <f t="shared" si="26"/>
        <v>3.3517216467530768</v>
      </c>
      <c r="K108" s="148">
        <f t="shared" si="27"/>
        <v>22.556331409716083</v>
      </c>
      <c r="L108" s="148">
        <f t="shared" si="28"/>
        <v>151.79902757074834</v>
      </c>
      <c r="M108" s="161">
        <f t="shared" si="39"/>
        <v>1.3849989169670849</v>
      </c>
      <c r="N108" s="145">
        <v>0.55094588314948079</v>
      </c>
      <c r="O108" s="149">
        <f t="shared" si="40"/>
        <v>7.4363519221195468E-2</v>
      </c>
      <c r="Q108" s="145">
        <f t="shared" si="29"/>
        <v>0.1026093113542197</v>
      </c>
      <c r="R108" s="148">
        <f t="shared" si="30"/>
        <v>3254.2777737908632</v>
      </c>
      <c r="S108" s="148">
        <f t="shared" si="31"/>
        <v>-682414.8682836087</v>
      </c>
      <c r="T108" s="148">
        <f t="shared" si="32"/>
        <v>143100892.06431171</v>
      </c>
      <c r="U108" s="54">
        <f t="shared" si="33"/>
        <v>0.14144943379367844</v>
      </c>
      <c r="V108" s="131">
        <f t="shared" si="34"/>
        <v>1.0468106017319609E-2</v>
      </c>
      <c r="W108" s="148">
        <f t="shared" si="35"/>
        <v>0.30094741005645753</v>
      </c>
      <c r="X108" s="148">
        <f t="shared" si="36"/>
        <v>-0.60687949745039982</v>
      </c>
      <c r="Y108" s="148">
        <f t="shared" si="37"/>
        <v>1.2238109122007617</v>
      </c>
    </row>
    <row r="109" spans="1:25" x14ac:dyDescent="0.2">
      <c r="A109" s="145">
        <v>1.204E-3</v>
      </c>
      <c r="B109" s="7">
        <f t="shared" si="41"/>
        <v>1.263E-3</v>
      </c>
      <c r="C109" s="7">
        <f t="shared" si="23"/>
        <v>9.6979488925644723</v>
      </c>
      <c r="D109" s="146">
        <f t="shared" si="21"/>
        <v>9.6305055001904769</v>
      </c>
      <c r="E109" s="147">
        <f t="shared" si="38"/>
        <v>99.581066066351454</v>
      </c>
      <c r="F109" s="145">
        <f t="shared" si="24"/>
        <v>7.0005670459307237E-2</v>
      </c>
      <c r="G109" s="145">
        <v>7.0000000000000007E-2</v>
      </c>
      <c r="H109" s="151">
        <f t="shared" si="25"/>
        <v>1.204</v>
      </c>
      <c r="I109" s="145">
        <f t="shared" si="22"/>
        <v>0.6741899944028803</v>
      </c>
      <c r="J109" s="148">
        <f t="shared" si="26"/>
        <v>3.2986477819726621</v>
      </c>
      <c r="K109" s="148">
        <f t="shared" si="27"/>
        <v>22.643174252655616</v>
      </c>
      <c r="L109" s="148">
        <f t="shared" si="28"/>
        <v>155.43136888944008</v>
      </c>
      <c r="M109" s="161">
        <f t="shared" si="39"/>
        <v>1.2616211792768866</v>
      </c>
      <c r="N109" s="145">
        <v>0.51899576811842485</v>
      </c>
      <c r="O109" s="149">
        <f t="shared" si="40"/>
        <v>7.0051075720121689E-2</v>
      </c>
      <c r="Q109" s="145">
        <f t="shared" si="29"/>
        <v>8.8417161790105045E-2</v>
      </c>
      <c r="R109" s="148">
        <f t="shared" si="30"/>
        <v>3081.9979033948403</v>
      </c>
      <c r="S109" s="148">
        <f t="shared" si="31"/>
        <v>-646668.78635491745</v>
      </c>
      <c r="T109" s="148">
        <f t="shared" si="32"/>
        <v>135684881.15618557</v>
      </c>
      <c r="U109" s="54">
        <f t="shared" si="33"/>
        <v>0.10092897103571384</v>
      </c>
      <c r="V109" s="131">
        <f t="shared" si="34"/>
        <v>7.0656002861231486E-3</v>
      </c>
      <c r="W109" s="148">
        <f t="shared" si="35"/>
        <v>0.29623554288056486</v>
      </c>
      <c r="X109" s="148">
        <f t="shared" si="36"/>
        <v>-0.60938132038860804</v>
      </c>
      <c r="Y109" s="148">
        <f t="shared" si="37"/>
        <v>1.2535484095785259</v>
      </c>
    </row>
    <row r="110" spans="1:25" x14ac:dyDescent="0.2">
      <c r="A110" s="145">
        <v>1.0969999999999999E-3</v>
      </c>
      <c r="B110" s="7">
        <f t="shared" si="41"/>
        <v>1.1505E-3</v>
      </c>
      <c r="C110" s="7">
        <f t="shared" si="23"/>
        <v>9.8322207589209807</v>
      </c>
      <c r="D110" s="146">
        <f t="shared" si="21"/>
        <v>9.7650848257427256</v>
      </c>
      <c r="E110" s="147">
        <f t="shared" si="38"/>
        <v>99.647071412784513</v>
      </c>
      <c r="F110" s="145">
        <f t="shared" si="24"/>
        <v>6.6005346433061107E-2</v>
      </c>
      <c r="G110" s="145">
        <v>6.6000000000000003E-2</v>
      </c>
      <c r="H110" s="151">
        <f t="shared" si="25"/>
        <v>1.097</v>
      </c>
      <c r="I110" s="145">
        <f t="shared" si="22"/>
        <v>0.6445478068713768</v>
      </c>
      <c r="J110" s="148">
        <f t="shared" si="26"/>
        <v>3.2333010553395591</v>
      </c>
      <c r="K110" s="148">
        <f t="shared" si="27"/>
        <v>22.629744917258009</v>
      </c>
      <c r="L110" s="148">
        <f t="shared" si="28"/>
        <v>158.38468062677319</v>
      </c>
      <c r="M110" s="161">
        <f t="shared" si="39"/>
        <v>1.1492554111249609</v>
      </c>
      <c r="N110" s="145">
        <v>0.49157986869571607</v>
      </c>
      <c r="O110" s="149">
        <f t="shared" si="40"/>
        <v>6.6350634667667496E-2</v>
      </c>
      <c r="Q110" s="145">
        <f t="shared" si="29"/>
        <v>7.5939151071236805E-2</v>
      </c>
      <c r="R110" s="148">
        <f t="shared" si="30"/>
        <v>2909.0006714777483</v>
      </c>
      <c r="S110" s="148">
        <f t="shared" si="31"/>
        <v>-610697.54597451631</v>
      </c>
      <c r="T110" s="148">
        <f t="shared" si="32"/>
        <v>128206052.44819009</v>
      </c>
      <c r="U110" s="54">
        <f t="shared" si="33"/>
        <v>6.0416557248258902E-2</v>
      </c>
      <c r="V110" s="131">
        <f t="shared" si="34"/>
        <v>3.9878157914641976E-3</v>
      </c>
      <c r="W110" s="148">
        <f t="shared" si="35"/>
        <v>0.29041756082532916</v>
      </c>
      <c r="X110" s="148">
        <f t="shared" si="36"/>
        <v>-0.60917876046078279</v>
      </c>
      <c r="Y110" s="148">
        <f t="shared" si="37"/>
        <v>1.2778110288576248</v>
      </c>
    </row>
    <row r="111" spans="1:25" x14ac:dyDescent="0.2">
      <c r="A111" s="145">
        <v>9.990000000000001E-4</v>
      </c>
      <c r="B111" s="7">
        <f t="shared" si="41"/>
        <v>1.0479999999999999E-3</v>
      </c>
      <c r="C111" s="7">
        <f t="shared" si="23"/>
        <v>9.9672277015317565</v>
      </c>
      <c r="D111" s="146">
        <f t="shared" si="21"/>
        <v>9.8997242302263686</v>
      </c>
      <c r="E111" s="147">
        <f t="shared" si="38"/>
        <v>99.708076354184769</v>
      </c>
      <c r="F111" s="145">
        <f t="shared" si="24"/>
        <v>6.1004941400253435E-2</v>
      </c>
      <c r="G111" s="145">
        <v>6.0999999999999999E-2</v>
      </c>
      <c r="H111" s="151">
        <f t="shared" si="25"/>
        <v>0.99900000000000011</v>
      </c>
      <c r="I111" s="145">
        <f t="shared" si="22"/>
        <v>0.60393209654362867</v>
      </c>
      <c r="J111" s="148">
        <f t="shared" si="26"/>
        <v>3.1044341713190242</v>
      </c>
      <c r="K111" s="148">
        <f t="shared" si="27"/>
        <v>22.145789912263016</v>
      </c>
      <c r="L111" s="148">
        <f t="shared" si="28"/>
        <v>157.97919484622602</v>
      </c>
      <c r="M111" s="161">
        <f t="shared" si="39"/>
        <v>1.0468538579954705</v>
      </c>
      <c r="N111" s="145">
        <v>0.45186521685873809</v>
      </c>
      <c r="O111" s="149">
        <f t="shared" si="40"/>
        <v>6.0990178467578392E-2</v>
      </c>
      <c r="Q111" s="145">
        <f t="shared" si="29"/>
        <v>6.3933178587465583E-2</v>
      </c>
      <c r="R111" s="148">
        <f t="shared" si="30"/>
        <v>2691.2479084093152</v>
      </c>
      <c r="S111" s="148">
        <f t="shared" si="31"/>
        <v>-565259.73531023844</v>
      </c>
      <c r="T111" s="148">
        <f t="shared" si="32"/>
        <v>118725059.61439091</v>
      </c>
      <c r="U111" s="54">
        <f t="shared" si="33"/>
        <v>1.9886057900346855E-2</v>
      </c>
      <c r="V111" s="131">
        <f t="shared" si="34"/>
        <v>1.2131477968927067E-3</v>
      </c>
      <c r="W111" s="148">
        <f t="shared" si="35"/>
        <v>0.27888931239974069</v>
      </c>
      <c r="X111" s="148">
        <f t="shared" si="36"/>
        <v>-0.59630067392304298</v>
      </c>
      <c r="Y111" s="148">
        <f t="shared" si="37"/>
        <v>1.2749663680600971</v>
      </c>
    </row>
    <row r="112" spans="1:25" x14ac:dyDescent="0.2">
      <c r="A112" s="145">
        <v>9.1E-4</v>
      </c>
      <c r="B112" s="7">
        <f t="shared" si="41"/>
        <v>9.5450000000000005E-4</v>
      </c>
      <c r="C112" s="7">
        <f t="shared" si="23"/>
        <v>10.101845834238116</v>
      </c>
      <c r="D112" s="146">
        <f t="shared" si="21"/>
        <v>10.034536767884937</v>
      </c>
      <c r="E112" s="147">
        <f t="shared" si="38"/>
        <v>99.763080809545656</v>
      </c>
      <c r="F112" s="145">
        <f t="shared" si="24"/>
        <v>5.5004455360884247E-2</v>
      </c>
      <c r="G112" s="145">
        <v>5.5E-2</v>
      </c>
      <c r="H112" s="151">
        <f t="shared" si="25"/>
        <v>0.91</v>
      </c>
      <c r="I112" s="145">
        <f t="shared" si="22"/>
        <v>0.55194422971627866</v>
      </c>
      <c r="J112" s="148">
        <f t="shared" si="26"/>
        <v>2.9058750850201309</v>
      </c>
      <c r="K112" s="148">
        <f t="shared" si="27"/>
        <v>21.121097316808161</v>
      </c>
      <c r="L112" s="148">
        <f t="shared" si="28"/>
        <v>153.516837033272</v>
      </c>
      <c r="M112" s="161">
        <f t="shared" si="39"/>
        <v>0.95346211251417734</v>
      </c>
      <c r="N112" s="145">
        <v>0.40859618429609845</v>
      </c>
      <c r="O112" s="149">
        <f t="shared" si="40"/>
        <v>5.5149972318363216E-2</v>
      </c>
      <c r="Q112" s="145">
        <f t="shared" si="29"/>
        <v>5.2501752641964015E-2</v>
      </c>
      <c r="R112" s="148">
        <f t="shared" si="30"/>
        <v>2428.6958785180555</v>
      </c>
      <c r="S112" s="148">
        <f t="shared" si="31"/>
        <v>-510341.36319114751</v>
      </c>
      <c r="T112" s="148">
        <f t="shared" si="32"/>
        <v>107237925.21224166</v>
      </c>
      <c r="U112" s="54">
        <f t="shared" si="33"/>
        <v>-2.0696559726462577E-2</v>
      </c>
      <c r="V112" s="131">
        <f t="shared" si="34"/>
        <v>-1.1384029955980855E-3</v>
      </c>
      <c r="W112" s="148">
        <f t="shared" si="35"/>
        <v>0.26109372490192811</v>
      </c>
      <c r="X112" s="148">
        <f t="shared" si="36"/>
        <v>-0.56884732067294708</v>
      </c>
      <c r="Y112" s="148">
        <f t="shared" si="37"/>
        <v>1.2393529348831973</v>
      </c>
    </row>
    <row r="113" spans="1:25" x14ac:dyDescent="0.2">
      <c r="A113" s="145">
        <v>8.2899999999999998E-4</v>
      </c>
      <c r="B113" s="7">
        <f t="shared" si="41"/>
        <v>8.6950000000000005E-4</v>
      </c>
      <c r="C113" s="7">
        <f t="shared" si="23"/>
        <v>10.236340277828424</v>
      </c>
      <c r="D113" s="146">
        <f t="shared" si="21"/>
        <v>10.169093056033269</v>
      </c>
      <c r="E113" s="147">
        <f t="shared" si="38"/>
        <v>99.813084859873726</v>
      </c>
      <c r="F113" s="145">
        <f t="shared" si="24"/>
        <v>5.0004050328076588E-2</v>
      </c>
      <c r="G113" s="145">
        <v>0.05</v>
      </c>
      <c r="H113" s="151">
        <f t="shared" si="25"/>
        <v>0.82899999999999996</v>
      </c>
      <c r="I113" s="145">
        <f t="shared" si="22"/>
        <v>0.50849584096478173</v>
      </c>
      <c r="J113" s="148">
        <f t="shared" si="26"/>
        <v>2.7404189421844753</v>
      </c>
      <c r="K113" s="148">
        <f t="shared" si="27"/>
        <v>20.287234504812389</v>
      </c>
      <c r="L113" s="148">
        <f t="shared" si="28"/>
        <v>150.18575354218407</v>
      </c>
      <c r="M113" s="161">
        <f t="shared" si="39"/>
        <v>0.86855627336402375</v>
      </c>
      <c r="N113" s="145">
        <v>0.37179268520859632</v>
      </c>
      <c r="O113" s="149">
        <f t="shared" si="40"/>
        <v>5.0182446839897726E-2</v>
      </c>
      <c r="Q113" s="145">
        <f t="shared" si="29"/>
        <v>4.3478521760262595E-2</v>
      </c>
      <c r="R113" s="148">
        <f t="shared" si="30"/>
        <v>2209.6919533165928</v>
      </c>
      <c r="S113" s="148">
        <f t="shared" si="31"/>
        <v>-464509.93745020137</v>
      </c>
      <c r="T113" s="148">
        <f t="shared" si="32"/>
        <v>97646860.534625694</v>
      </c>
      <c r="U113" s="54">
        <f t="shared" si="33"/>
        <v>-6.1202038564316198E-2</v>
      </c>
      <c r="V113" s="131">
        <f t="shared" si="34"/>
        <v>-3.0603498165509514E-3</v>
      </c>
      <c r="W113" s="148">
        <f t="shared" si="35"/>
        <v>0.24626565419764726</v>
      </c>
      <c r="X113" s="148">
        <f t="shared" si="36"/>
        <v>-0.54651637371055473</v>
      </c>
      <c r="Y113" s="148">
        <f t="shared" si="37"/>
        <v>1.2128372009765549</v>
      </c>
    </row>
    <row r="114" spans="1:25" x14ac:dyDescent="0.2">
      <c r="A114" s="145">
        <v>7.5500000000000003E-4</v>
      </c>
      <c r="B114" s="7">
        <f t="shared" si="41"/>
        <v>7.9199999999999995E-4</v>
      </c>
      <c r="C114" s="7">
        <f t="shared" si="23"/>
        <v>10.371235735111734</v>
      </c>
      <c r="D114" s="146">
        <f t="shared" si="21"/>
        <v>10.303788006470079</v>
      </c>
      <c r="E114" s="147">
        <f t="shared" si="38"/>
        <v>99.857088424162427</v>
      </c>
      <c r="F114" s="145">
        <f t="shared" si="24"/>
        <v>4.4003564288707393E-2</v>
      </c>
      <c r="G114" s="145">
        <v>4.3999999999999997E-2</v>
      </c>
      <c r="H114" s="151">
        <f t="shared" si="25"/>
        <v>0.755</v>
      </c>
      <c r="I114" s="145">
        <f t="shared" si="22"/>
        <v>0.4534033979599183</v>
      </c>
      <c r="J114" s="148">
        <f t="shared" si="26"/>
        <v>2.50012265731853</v>
      </c>
      <c r="K114" s="148">
        <f t="shared" si="27"/>
        <v>18.845082627393975</v>
      </c>
      <c r="L114" s="148">
        <f t="shared" si="28"/>
        <v>142.04788640818259</v>
      </c>
      <c r="M114" s="161">
        <f t="shared" si="39"/>
        <v>0.79113526024315206</v>
      </c>
      <c r="N114" s="145">
        <v>0.3262049380676344</v>
      </c>
      <c r="O114" s="149">
        <f t="shared" si="40"/>
        <v>4.40292738796269E-2</v>
      </c>
      <c r="Q114" s="145">
        <f t="shared" si="29"/>
        <v>3.4850822916656254E-2</v>
      </c>
      <c r="R114" s="148">
        <f t="shared" si="30"/>
        <v>1945.9629642422792</v>
      </c>
      <c r="S114" s="148">
        <f t="shared" si="31"/>
        <v>-409221.01462735306</v>
      </c>
      <c r="T114" s="148">
        <f t="shared" si="32"/>
        <v>86056025.674592808</v>
      </c>
      <c r="U114" s="54">
        <f t="shared" si="33"/>
        <v>-0.10174925891026912</v>
      </c>
      <c r="V114" s="131">
        <f t="shared" si="34"/>
        <v>-4.4773300557863606E-3</v>
      </c>
      <c r="W114" s="148">
        <f t="shared" si="35"/>
        <v>0.22470526549047681</v>
      </c>
      <c r="X114" s="148">
        <f t="shared" si="36"/>
        <v>-0.50778041485756842</v>
      </c>
      <c r="Y114" s="148">
        <f t="shared" si="37"/>
        <v>1.147462873867777</v>
      </c>
    </row>
    <row r="115" spans="1:25" x14ac:dyDescent="0.2">
      <c r="A115" s="145">
        <v>6.8799999999999992E-4</v>
      </c>
      <c r="B115" s="7">
        <f t="shared" si="41"/>
        <v>7.2149999999999992E-4</v>
      </c>
      <c r="C115" s="7">
        <f t="shared" si="23"/>
        <v>10.505303814622078</v>
      </c>
      <c r="D115" s="146">
        <f t="shared" ref="D115:D178" si="42">(C114+C115)/2</f>
        <v>10.438269774866907</v>
      </c>
      <c r="E115" s="147">
        <f t="shared" si="38"/>
        <v>99.895091502411759</v>
      </c>
      <c r="F115" s="145">
        <f t="shared" si="24"/>
        <v>3.8003078249338205E-2</v>
      </c>
      <c r="G115" s="145">
        <v>3.7999999999999999E-2</v>
      </c>
      <c r="H115" s="151">
        <f t="shared" si="25"/>
        <v>0.68799999999999994</v>
      </c>
      <c r="I115" s="145">
        <f t="shared" si="22"/>
        <v>0.39668638304196896</v>
      </c>
      <c r="J115" s="148">
        <f t="shared" si="26"/>
        <v>2.2369299292894378</v>
      </c>
      <c r="K115" s="148">
        <f t="shared" si="27"/>
        <v>17.16205077129797</v>
      </c>
      <c r="L115" s="148">
        <f t="shared" si="28"/>
        <v>131.66974200670145</v>
      </c>
      <c r="M115" s="161">
        <f t="shared" si="39"/>
        <v>0.7207218603594584</v>
      </c>
      <c r="N115" s="145">
        <v>0.28346104746287532</v>
      </c>
      <c r="O115" s="149">
        <f t="shared" si="40"/>
        <v>3.8259948383617563E-2</v>
      </c>
      <c r="Q115" s="145">
        <f t="shared" si="29"/>
        <v>2.7419220956897514E-2</v>
      </c>
      <c r="R115" s="148">
        <f t="shared" si="30"/>
        <v>1681.7314044759212</v>
      </c>
      <c r="S115" s="148">
        <f t="shared" si="31"/>
        <v>-353773.71599871118</v>
      </c>
      <c r="T115" s="148">
        <f t="shared" si="32"/>
        <v>74420827.129965588</v>
      </c>
      <c r="U115" s="54">
        <f t="shared" si="33"/>
        <v>-0.14223230506765078</v>
      </c>
      <c r="V115" s="131">
        <f t="shared" si="34"/>
        <v>-5.405265419069675E-3</v>
      </c>
      <c r="W115" s="148">
        <f t="shared" si="35"/>
        <v>0.20107911963723138</v>
      </c>
      <c r="X115" s="148">
        <f t="shared" si="36"/>
        <v>-0.46253124409052399</v>
      </c>
      <c r="Y115" s="148">
        <f t="shared" si="37"/>
        <v>1.0639351920074556</v>
      </c>
    </row>
    <row r="116" spans="1:25" x14ac:dyDescent="0.2">
      <c r="A116" s="145">
        <v>6.2699999999999995E-4</v>
      </c>
      <c r="B116" s="7">
        <f t="shared" si="41"/>
        <v>6.5749999999999988E-4</v>
      </c>
      <c r="C116" s="7">
        <f t="shared" si="23"/>
        <v>10.639246936522136</v>
      </c>
      <c r="D116" s="146">
        <f t="shared" si="42"/>
        <v>10.572275375572108</v>
      </c>
      <c r="E116" s="147">
        <f t="shared" si="38"/>
        <v>99.927094094621722</v>
      </c>
      <c r="F116" s="145">
        <f t="shared" si="24"/>
        <v>3.2002592209969018E-2</v>
      </c>
      <c r="G116" s="145">
        <v>3.2000000000000001E-2</v>
      </c>
      <c r="H116" s="151">
        <f t="shared" si="25"/>
        <v>0.627</v>
      </c>
      <c r="I116" s="145">
        <f t="shared" si="22"/>
        <v>0.33834021757593119</v>
      </c>
      <c r="J116" s="148">
        <f t="shared" si="26"/>
        <v>1.9501095490673777</v>
      </c>
      <c r="K116" s="148">
        <f t="shared" si="27"/>
        <v>15.222848826977589</v>
      </c>
      <c r="L116" s="148">
        <f t="shared" si="28"/>
        <v>118.83185050800772</v>
      </c>
      <c r="M116" s="161">
        <f t="shared" si="39"/>
        <v>0.65679220458223964</v>
      </c>
      <c r="N116" s="145">
        <v>0.23892673065995679</v>
      </c>
      <c r="O116" s="149">
        <f t="shared" si="40"/>
        <v>3.2248961415813848E-2</v>
      </c>
      <c r="Q116" s="145">
        <f t="shared" si="29"/>
        <v>2.1041704378054624E-2</v>
      </c>
      <c r="R116" s="148">
        <f t="shared" si="30"/>
        <v>1417.0567138104666</v>
      </c>
      <c r="S116" s="148">
        <f t="shared" si="31"/>
        <v>-298186.70035699714</v>
      </c>
      <c r="T116" s="148">
        <f t="shared" si="32"/>
        <v>62746471.191474237</v>
      </c>
      <c r="U116" s="54">
        <f t="shared" si="33"/>
        <v>-0.18257201046688684</v>
      </c>
      <c r="V116" s="131">
        <f t="shared" si="34"/>
        <v>-5.8427775999259747E-3</v>
      </c>
      <c r="W116" s="148">
        <f t="shared" si="35"/>
        <v>0.17532098080279301</v>
      </c>
      <c r="X116" s="148">
        <f t="shared" si="36"/>
        <v>-0.41035361016154498</v>
      </c>
      <c r="Y116" s="148">
        <f t="shared" si="37"/>
        <v>0.96046739301569439</v>
      </c>
    </row>
    <row r="117" spans="1:25" x14ac:dyDescent="0.2">
      <c r="A117" s="145">
        <v>5.71E-4</v>
      </c>
      <c r="B117" s="7">
        <f t="shared" si="41"/>
        <v>5.9899999999999992E-4</v>
      </c>
      <c r="C117" s="7">
        <f t="shared" si="23"/>
        <v>10.774221633961332</v>
      </c>
      <c r="D117" s="146">
        <f t="shared" si="42"/>
        <v>10.706734285241733</v>
      </c>
      <c r="E117" s="147">
        <f t="shared" si="38"/>
        <v>99.953096200792316</v>
      </c>
      <c r="F117" s="145">
        <f t="shared" si="24"/>
        <v>2.6002106170599826E-2</v>
      </c>
      <c r="G117" s="145">
        <v>2.5999999999999999E-2</v>
      </c>
      <c r="H117" s="151">
        <f t="shared" si="25"/>
        <v>0.57099999999999995</v>
      </c>
      <c r="I117" s="145">
        <f t="shared" si="22"/>
        <v>0.27839764162525682</v>
      </c>
      <c r="J117" s="148">
        <f t="shared" si="26"/>
        <v>1.6395180650720236</v>
      </c>
      <c r="K117" s="148">
        <f t="shared" si="27"/>
        <v>13.018772739172412</v>
      </c>
      <c r="L117" s="148">
        <f t="shared" si="28"/>
        <v>103.37699061996805</v>
      </c>
      <c r="M117" s="161">
        <f t="shared" si="39"/>
        <v>0.5983452180806661</v>
      </c>
      <c r="N117" s="145">
        <v>0.19264430047945388</v>
      </c>
      <c r="O117" s="149">
        <f t="shared" si="40"/>
        <v>2.6002024118348517E-2</v>
      </c>
      <c r="Q117" s="145">
        <f t="shared" si="29"/>
        <v>1.5575261596189296E-2</v>
      </c>
      <c r="R117" s="148">
        <f t="shared" si="30"/>
        <v>1151.9988391160261</v>
      </c>
      <c r="S117" s="148">
        <f t="shared" si="31"/>
        <v>-242478.81365098225</v>
      </c>
      <c r="T117" s="148">
        <f t="shared" si="32"/>
        <v>51038224.235281542</v>
      </c>
      <c r="U117" s="54">
        <f t="shared" si="33"/>
        <v>-0.22304817546171782</v>
      </c>
      <c r="V117" s="131">
        <f t="shared" si="34"/>
        <v>-5.7997223395141653E-3</v>
      </c>
      <c r="W117" s="148">
        <f t="shared" si="35"/>
        <v>0.14741766620840688</v>
      </c>
      <c r="X117" s="148">
        <f t="shared" si="36"/>
        <v>-0.35101043994249931</v>
      </c>
      <c r="Y117" s="148">
        <f t="shared" si="37"/>
        <v>0.83577723157308159</v>
      </c>
    </row>
    <row r="118" spans="1:25" x14ac:dyDescent="0.2">
      <c r="A118" s="145">
        <v>5.2000000000000006E-4</v>
      </c>
      <c r="B118" s="7">
        <f t="shared" si="41"/>
        <v>5.4549999999999998E-4</v>
      </c>
      <c r="C118" s="7">
        <f t="shared" si="23"/>
        <v>10.90920075629572</v>
      </c>
      <c r="D118" s="146">
        <f t="shared" si="42"/>
        <v>10.841711195128525</v>
      </c>
      <c r="E118" s="147">
        <f t="shared" si="38"/>
        <v>99.973097820923542</v>
      </c>
      <c r="F118" s="145">
        <f t="shared" si="24"/>
        <v>2.0001620131230635E-2</v>
      </c>
      <c r="G118" s="145">
        <v>0.02</v>
      </c>
      <c r="H118" s="151">
        <f t="shared" si="25"/>
        <v>0.52</v>
      </c>
      <c r="I118" s="145">
        <f t="shared" si="22"/>
        <v>0.21685178889747125</v>
      </c>
      <c r="J118" s="148">
        <f t="shared" si="26"/>
        <v>1.3044075774843791</v>
      </c>
      <c r="K118" s="148">
        <f t="shared" si="27"/>
        <v>10.533856118606725</v>
      </c>
      <c r="L118" s="148">
        <f t="shared" si="28"/>
        <v>85.067065419464086</v>
      </c>
      <c r="M118" s="161">
        <f t="shared" si="39"/>
        <v>0.54490366120994305</v>
      </c>
      <c r="N118" s="145">
        <v>0.14818306553868438</v>
      </c>
      <c r="O118" s="149">
        <f t="shared" si="40"/>
        <v>2.0000901321649174E-2</v>
      </c>
      <c r="Q118" s="145">
        <f t="shared" si="29"/>
        <v>1.0910883781586311E-2</v>
      </c>
      <c r="R118" s="148">
        <f t="shared" si="30"/>
        <v>886.60348543216935</v>
      </c>
      <c r="S118" s="148">
        <f t="shared" si="31"/>
        <v>-186664.42804957548</v>
      </c>
      <c r="T118" s="148">
        <f t="shared" si="32"/>
        <v>39300103.452774994</v>
      </c>
      <c r="U118" s="54">
        <f t="shared" si="33"/>
        <v>-0.26368027405967609</v>
      </c>
      <c r="V118" s="131">
        <f t="shared" si="34"/>
        <v>-5.2740326778404284E-3</v>
      </c>
      <c r="W118" s="148">
        <f t="shared" si="35"/>
        <v>0.11730144032535092</v>
      </c>
      <c r="X118" s="148">
        <f t="shared" si="36"/>
        <v>-0.28406807593733147</v>
      </c>
      <c r="Y118" s="148">
        <f t="shared" si="37"/>
        <v>0.68792566862708826</v>
      </c>
    </row>
    <row r="119" spans="1:25" x14ac:dyDescent="0.2">
      <c r="A119" s="145">
        <v>4.7399999999999997E-4</v>
      </c>
      <c r="B119" s="7">
        <f t="shared" si="41"/>
        <v>4.9700000000000005E-4</v>
      </c>
      <c r="C119" s="7">
        <f t="shared" si="23"/>
        <v>11.042825320425916</v>
      </c>
      <c r="D119" s="146">
        <f t="shared" si="42"/>
        <v>10.976013038360819</v>
      </c>
      <c r="E119" s="147">
        <f t="shared" si="38"/>
        <v>99.987098955015398</v>
      </c>
      <c r="F119" s="145">
        <f t="shared" si="24"/>
        <v>1.4001134091861446E-2</v>
      </c>
      <c r="G119" s="145">
        <v>1.4E-2</v>
      </c>
      <c r="H119" s="151">
        <f t="shared" si="25"/>
        <v>0.47399999999999998</v>
      </c>
      <c r="I119" s="145">
        <f t="shared" si="22"/>
        <v>0.15367663034410939</v>
      </c>
      <c r="J119" s="148">
        <f t="shared" si="26"/>
        <v>0.94370815443934297</v>
      </c>
      <c r="K119" s="148">
        <f t="shared" si="27"/>
        <v>7.7477385008519466</v>
      </c>
      <c r="L119" s="148">
        <f t="shared" si="28"/>
        <v>63.608067383126382</v>
      </c>
      <c r="M119" s="161">
        <f t="shared" si="39"/>
        <v>0.49646752159632723</v>
      </c>
      <c r="N119" s="145">
        <v>0.10477964274756808</v>
      </c>
      <c r="O119" s="149">
        <f t="shared" si="40"/>
        <v>1.4142555949246892E-2</v>
      </c>
      <c r="Q119" s="145">
        <f t="shared" si="29"/>
        <v>6.9585636436551388E-3</v>
      </c>
      <c r="R119" s="148">
        <f t="shared" si="30"/>
        <v>620.90840757884939</v>
      </c>
      <c r="S119" s="148">
        <f t="shared" si="31"/>
        <v>-130755.42100305117</v>
      </c>
      <c r="T119" s="148">
        <f t="shared" si="32"/>
        <v>27535430.20677169</v>
      </c>
      <c r="U119" s="54">
        <f t="shared" si="33"/>
        <v>-0.30410915734555816</v>
      </c>
      <c r="V119" s="131">
        <f t="shared" si="34"/>
        <v>-4.2578730905581509E-3</v>
      </c>
      <c r="W119" s="148">
        <f t="shared" si="35"/>
        <v>8.4875492688134671E-2</v>
      </c>
      <c r="X119" s="148">
        <f t="shared" si="36"/>
        <v>-0.20897380718688921</v>
      </c>
      <c r="Y119" s="148">
        <f t="shared" si="37"/>
        <v>0.5145189819474012</v>
      </c>
    </row>
    <row r="120" spans="1:25" x14ac:dyDescent="0.2">
      <c r="A120" s="145">
        <v>4.3199999999999998E-4</v>
      </c>
      <c r="B120" s="7">
        <f t="shared" si="41"/>
        <v>4.5299999999999995E-4</v>
      </c>
      <c r="C120" s="7">
        <f t="shared" si="23"/>
        <v>11.176681067160706</v>
      </c>
      <c r="D120" s="146">
        <f t="shared" si="42"/>
        <v>11.10975319379331</v>
      </c>
      <c r="E120" s="147">
        <f t="shared" si="38"/>
        <v>99.995599643571168</v>
      </c>
      <c r="F120" s="145">
        <f t="shared" si="24"/>
        <v>8.5006885557730207E-3</v>
      </c>
      <c r="G120" s="145">
        <v>8.5000000000000006E-3</v>
      </c>
      <c r="H120" s="151">
        <f t="shared" si="25"/>
        <v>0.432</v>
      </c>
      <c r="I120" s="145">
        <f t="shared" si="22"/>
        <v>9.4440551831941555E-2</v>
      </c>
      <c r="J120" s="148">
        <f t="shared" si="26"/>
        <v>0.59178508366666449</v>
      </c>
      <c r="K120" s="148">
        <f t="shared" si="27"/>
        <v>4.9376348417000502</v>
      </c>
      <c r="L120" s="148">
        <f t="shared" si="28"/>
        <v>41.197790385171253</v>
      </c>
      <c r="M120" s="161">
        <f t="shared" si="39"/>
        <v>0.45251298323915562</v>
      </c>
      <c r="N120" s="145">
        <v>6.3506339945310922E-2</v>
      </c>
      <c r="O120" s="149">
        <f t="shared" si="40"/>
        <v>8.5717219705761811E-3</v>
      </c>
      <c r="Q120" s="145">
        <f t="shared" si="29"/>
        <v>3.8508119157651781E-3</v>
      </c>
      <c r="R120" s="148">
        <f t="shared" si="30"/>
        <v>377.13765311433906</v>
      </c>
      <c r="S120" s="148">
        <f t="shared" si="31"/>
        <v>-79436.991666356829</v>
      </c>
      <c r="T120" s="148">
        <f t="shared" si="32"/>
        <v>16731916.298709456</v>
      </c>
      <c r="U120" s="54">
        <f t="shared" si="33"/>
        <v>-0.34436895575550103</v>
      </c>
      <c r="V120" s="131">
        <f t="shared" si="34"/>
        <v>-2.9273732411542932E-3</v>
      </c>
      <c r="W120" s="148">
        <f t="shared" si="35"/>
        <v>5.3230581006114698E-2</v>
      </c>
      <c r="X120" s="148">
        <f t="shared" si="36"/>
        <v>-0.13320323036715787</v>
      </c>
      <c r="Y120" s="148">
        <f t="shared" si="37"/>
        <v>0.33332532249099339</v>
      </c>
    </row>
    <row r="121" spans="1:25" x14ac:dyDescent="0.2">
      <c r="A121" s="145">
        <v>3.9300000000000001E-4</v>
      </c>
      <c r="B121" s="7">
        <f t="shared" si="41"/>
        <v>4.125E-4</v>
      </c>
      <c r="C121" s="7">
        <f t="shared" si="23"/>
        <v>11.313183067065568</v>
      </c>
      <c r="D121" s="146">
        <f t="shared" si="42"/>
        <v>11.244932067113137</v>
      </c>
      <c r="E121" s="147">
        <f t="shared" si="38"/>
        <v>100.00000000000004</v>
      </c>
      <c r="F121" s="145">
        <f t="shared" si="24"/>
        <v>4.4003564288707395E-3</v>
      </c>
      <c r="G121" s="145">
        <v>4.4000000000000003E-3</v>
      </c>
      <c r="H121" s="151">
        <f t="shared" si="25"/>
        <v>0.39300000000000002</v>
      </c>
      <c r="I121" s="145">
        <f t="shared" si="22"/>
        <v>4.9481709113736026E-2</v>
      </c>
      <c r="J121" s="148">
        <f t="shared" si="26"/>
        <v>0.31634238533398806</v>
      </c>
      <c r="K121" s="148">
        <f t="shared" si="27"/>
        <v>2.6822061234678474</v>
      </c>
      <c r="L121" s="148">
        <f t="shared" si="28"/>
        <v>22.741908837707253</v>
      </c>
      <c r="M121" s="161">
        <f t="shared" si="39"/>
        <v>0.41203883312134559</v>
      </c>
      <c r="N121" s="145">
        <v>3.223657112670629E-2</v>
      </c>
      <c r="O121" s="149">
        <f t="shared" si="40"/>
        <v>4.3511077039046515E-3</v>
      </c>
      <c r="Q121" s="145">
        <f t="shared" si="29"/>
        <v>1.81514702690918E-3</v>
      </c>
      <c r="R121" s="148">
        <f t="shared" si="30"/>
        <v>195.2992791979805</v>
      </c>
      <c r="S121" s="148">
        <f t="shared" si="31"/>
        <v>-41144.049398906012</v>
      </c>
      <c r="T121" s="148">
        <f t="shared" si="32"/>
        <v>8667890.6747195143</v>
      </c>
      <c r="U121" s="54">
        <f t="shared" si="33"/>
        <v>-0.38506185140483051</v>
      </c>
      <c r="V121" s="131">
        <f t="shared" si="34"/>
        <v>-1.6944093933421154E-3</v>
      </c>
      <c r="W121" s="148">
        <f t="shared" si="35"/>
        <v>2.8458109464412989E-2</v>
      </c>
      <c r="X121" s="148">
        <f t="shared" si="36"/>
        <v>-7.2371094458440297E-2</v>
      </c>
      <c r="Y121" s="148">
        <f t="shared" si="37"/>
        <v>0.18404508984203966</v>
      </c>
    </row>
    <row r="122" spans="1:25" x14ac:dyDescent="0.2">
      <c r="A122" s="145"/>
      <c r="B122" s="7">
        <f t="shared" si="41"/>
        <v>0</v>
      </c>
      <c r="C122" s="7" t="e">
        <f t="shared" si="23"/>
        <v>#NUM!</v>
      </c>
      <c r="D122" s="146" t="e">
        <f t="shared" si="42"/>
        <v>#NUM!</v>
      </c>
      <c r="E122" s="147">
        <f t="shared" si="38"/>
        <v>100.00000000000004</v>
      </c>
      <c r="F122" s="145">
        <f t="shared" si="24"/>
        <v>0</v>
      </c>
      <c r="G122" s="145"/>
      <c r="H122" s="151">
        <f t="shared" si="25"/>
        <v>0</v>
      </c>
      <c r="I122" s="145" t="e">
        <f t="shared" si="22"/>
        <v>#NUM!</v>
      </c>
      <c r="J122" s="148" t="e">
        <f t="shared" si="26"/>
        <v>#NUM!</v>
      </c>
      <c r="K122" s="148" t="e">
        <f t="shared" si="27"/>
        <v>#NUM!</v>
      </c>
      <c r="L122" s="148" t="e">
        <f t="shared" si="28"/>
        <v>#NUM!</v>
      </c>
      <c r="M122" s="161" t="e">
        <f t="shared" si="39"/>
        <v>#NUM!</v>
      </c>
      <c r="N122" s="145">
        <v>0</v>
      </c>
      <c r="O122" s="149">
        <f t="shared" si="40"/>
        <v>0</v>
      </c>
      <c r="Q122" s="145">
        <f t="shared" si="29"/>
        <v>0</v>
      </c>
      <c r="R122" s="148">
        <f t="shared" si="30"/>
        <v>0</v>
      </c>
      <c r="S122" s="148">
        <f t="shared" si="31"/>
        <v>0</v>
      </c>
      <c r="T122" s="148">
        <f t="shared" si="32"/>
        <v>0</v>
      </c>
      <c r="U122" s="54" t="e">
        <f t="shared" si="33"/>
        <v>#NUM!</v>
      </c>
      <c r="V122" s="131" t="e">
        <f t="shared" si="34"/>
        <v>#NUM!</v>
      </c>
      <c r="W122" s="148" t="e">
        <f t="shared" si="35"/>
        <v>#NUM!</v>
      </c>
      <c r="X122" s="148" t="e">
        <f t="shared" si="36"/>
        <v>#NUM!</v>
      </c>
      <c r="Y122" s="148" t="e">
        <f t="shared" si="37"/>
        <v>#NUM!</v>
      </c>
    </row>
    <row r="123" spans="1:25" x14ac:dyDescent="0.2">
      <c r="A123" s="145"/>
      <c r="B123" s="7">
        <f t="shared" si="41"/>
        <v>0</v>
      </c>
      <c r="C123" s="7" t="e">
        <f t="shared" si="23"/>
        <v>#NUM!</v>
      </c>
      <c r="D123" s="146" t="e">
        <f t="shared" si="42"/>
        <v>#NUM!</v>
      </c>
      <c r="E123" s="147">
        <f t="shared" si="38"/>
        <v>100.00000000000004</v>
      </c>
      <c r="F123" s="145">
        <f t="shared" si="24"/>
        <v>0</v>
      </c>
      <c r="G123" s="145"/>
      <c r="H123" s="151">
        <f t="shared" si="25"/>
        <v>0</v>
      </c>
      <c r="I123" s="145" t="e">
        <f t="shared" si="22"/>
        <v>#NUM!</v>
      </c>
      <c r="J123" s="148" t="e">
        <f t="shared" si="26"/>
        <v>#NUM!</v>
      </c>
      <c r="K123" s="148" t="e">
        <f t="shared" si="27"/>
        <v>#NUM!</v>
      </c>
      <c r="L123" s="148" t="e">
        <f t="shared" si="28"/>
        <v>#NUM!</v>
      </c>
      <c r="M123" s="161" t="e">
        <f t="shared" si="39"/>
        <v>#NUM!</v>
      </c>
      <c r="N123" s="145">
        <v>0</v>
      </c>
      <c r="O123" s="149">
        <f t="shared" si="40"/>
        <v>0</v>
      </c>
      <c r="Q123" s="145">
        <f t="shared" si="29"/>
        <v>0</v>
      </c>
      <c r="R123" s="148">
        <f t="shared" si="30"/>
        <v>0</v>
      </c>
      <c r="S123" s="148">
        <f t="shared" si="31"/>
        <v>0</v>
      </c>
      <c r="T123" s="148">
        <f t="shared" si="32"/>
        <v>0</v>
      </c>
      <c r="U123" s="54" t="e">
        <f t="shared" si="33"/>
        <v>#NUM!</v>
      </c>
      <c r="V123" s="131" t="e">
        <f t="shared" si="34"/>
        <v>#NUM!</v>
      </c>
      <c r="W123" s="148" t="e">
        <f t="shared" si="35"/>
        <v>#NUM!</v>
      </c>
      <c r="X123" s="148" t="e">
        <f t="shared" si="36"/>
        <v>#NUM!</v>
      </c>
      <c r="Y123" s="148" t="e">
        <f t="shared" si="37"/>
        <v>#NUM!</v>
      </c>
    </row>
    <row r="124" spans="1:25" x14ac:dyDescent="0.2">
      <c r="A124" s="145"/>
      <c r="B124" s="7">
        <f t="shared" si="41"/>
        <v>0</v>
      </c>
      <c r="C124" s="7" t="e">
        <f t="shared" si="23"/>
        <v>#NUM!</v>
      </c>
      <c r="D124" s="146" t="e">
        <f t="shared" si="42"/>
        <v>#NUM!</v>
      </c>
      <c r="E124" s="147">
        <f t="shared" si="38"/>
        <v>100.00000000000004</v>
      </c>
      <c r="F124" s="145">
        <f t="shared" si="24"/>
        <v>0</v>
      </c>
      <c r="G124" s="145"/>
      <c r="H124" s="151">
        <f t="shared" si="25"/>
        <v>0</v>
      </c>
      <c r="I124" s="145" t="e">
        <f t="shared" si="22"/>
        <v>#NUM!</v>
      </c>
      <c r="J124" s="148" t="e">
        <f t="shared" si="26"/>
        <v>#NUM!</v>
      </c>
      <c r="K124" s="148" t="e">
        <f t="shared" si="27"/>
        <v>#NUM!</v>
      </c>
      <c r="L124" s="148" t="e">
        <f t="shared" si="28"/>
        <v>#NUM!</v>
      </c>
      <c r="M124" s="161" t="e">
        <f t="shared" si="39"/>
        <v>#NUM!</v>
      </c>
      <c r="N124" s="145">
        <v>0</v>
      </c>
      <c r="O124" s="149">
        <f t="shared" si="40"/>
        <v>0</v>
      </c>
      <c r="Q124" s="145">
        <f t="shared" si="29"/>
        <v>0</v>
      </c>
      <c r="R124" s="148">
        <f t="shared" si="30"/>
        <v>0</v>
      </c>
      <c r="S124" s="148">
        <f t="shared" si="31"/>
        <v>0</v>
      </c>
      <c r="T124" s="148">
        <f t="shared" si="32"/>
        <v>0</v>
      </c>
      <c r="U124" s="54" t="e">
        <f t="shared" si="33"/>
        <v>#NUM!</v>
      </c>
      <c r="V124" s="131" t="e">
        <f t="shared" si="34"/>
        <v>#NUM!</v>
      </c>
      <c r="W124" s="148" t="e">
        <f t="shared" si="35"/>
        <v>#NUM!</v>
      </c>
      <c r="X124" s="148" t="e">
        <f t="shared" si="36"/>
        <v>#NUM!</v>
      </c>
      <c r="Y124" s="148" t="e">
        <f t="shared" si="37"/>
        <v>#NUM!</v>
      </c>
    </row>
    <row r="125" spans="1:25" x14ac:dyDescent="0.2">
      <c r="A125" s="145"/>
      <c r="B125" s="7">
        <f t="shared" si="41"/>
        <v>0</v>
      </c>
      <c r="C125" s="7" t="e">
        <f t="shared" si="23"/>
        <v>#NUM!</v>
      </c>
      <c r="D125" s="146" t="e">
        <f t="shared" si="42"/>
        <v>#NUM!</v>
      </c>
      <c r="E125" s="147">
        <f t="shared" si="38"/>
        <v>100.00000000000004</v>
      </c>
      <c r="F125" s="145">
        <f t="shared" si="24"/>
        <v>0</v>
      </c>
      <c r="G125" s="145"/>
      <c r="H125" s="151">
        <f t="shared" si="25"/>
        <v>0</v>
      </c>
      <c r="I125" s="145" t="e">
        <f t="shared" si="22"/>
        <v>#NUM!</v>
      </c>
      <c r="J125" s="148" t="e">
        <f t="shared" si="26"/>
        <v>#NUM!</v>
      </c>
      <c r="K125" s="148" t="e">
        <f t="shared" si="27"/>
        <v>#NUM!</v>
      </c>
      <c r="L125" s="148" t="e">
        <f t="shared" si="28"/>
        <v>#NUM!</v>
      </c>
      <c r="M125" s="161" t="e">
        <f t="shared" si="39"/>
        <v>#NUM!</v>
      </c>
      <c r="N125" s="145">
        <v>0</v>
      </c>
      <c r="O125" s="149">
        <f t="shared" si="40"/>
        <v>0</v>
      </c>
      <c r="Q125" s="145">
        <f t="shared" si="29"/>
        <v>0</v>
      </c>
      <c r="R125" s="148">
        <f t="shared" si="30"/>
        <v>0</v>
      </c>
      <c r="S125" s="148">
        <f t="shared" si="31"/>
        <v>0</v>
      </c>
      <c r="T125" s="148">
        <f t="shared" si="32"/>
        <v>0</v>
      </c>
      <c r="U125" s="54" t="e">
        <f t="shared" si="33"/>
        <v>#NUM!</v>
      </c>
      <c r="V125" s="131" t="e">
        <f t="shared" si="34"/>
        <v>#NUM!</v>
      </c>
      <c r="W125" s="148" t="e">
        <f t="shared" si="35"/>
        <v>#NUM!</v>
      </c>
      <c r="X125" s="148" t="e">
        <f t="shared" si="36"/>
        <v>#NUM!</v>
      </c>
      <c r="Y125" s="148" t="e">
        <f t="shared" si="37"/>
        <v>#NUM!</v>
      </c>
    </row>
    <row r="126" spans="1:25" x14ac:dyDescent="0.2">
      <c r="A126" s="145"/>
      <c r="B126" s="7">
        <f t="shared" si="41"/>
        <v>0</v>
      </c>
      <c r="C126" s="7" t="e">
        <f t="shared" si="23"/>
        <v>#NUM!</v>
      </c>
      <c r="D126" s="146" t="e">
        <f t="shared" si="42"/>
        <v>#NUM!</v>
      </c>
      <c r="E126" s="147">
        <f t="shared" si="38"/>
        <v>100.00000000000004</v>
      </c>
      <c r="F126" s="145">
        <f t="shared" si="24"/>
        <v>0</v>
      </c>
      <c r="G126" s="145"/>
      <c r="H126" s="151">
        <f t="shared" si="25"/>
        <v>0</v>
      </c>
      <c r="I126" s="145" t="e">
        <f t="shared" si="22"/>
        <v>#NUM!</v>
      </c>
      <c r="J126" s="148" t="e">
        <f t="shared" si="26"/>
        <v>#NUM!</v>
      </c>
      <c r="K126" s="148" t="e">
        <f t="shared" si="27"/>
        <v>#NUM!</v>
      </c>
      <c r="L126" s="148" t="e">
        <f t="shared" si="28"/>
        <v>#NUM!</v>
      </c>
      <c r="M126" s="161" t="e">
        <f t="shared" si="39"/>
        <v>#NUM!</v>
      </c>
      <c r="N126" s="145">
        <v>0</v>
      </c>
      <c r="O126" s="149">
        <f t="shared" si="40"/>
        <v>0</v>
      </c>
      <c r="Q126" s="145">
        <f t="shared" si="29"/>
        <v>0</v>
      </c>
      <c r="R126" s="148">
        <f t="shared" si="30"/>
        <v>0</v>
      </c>
      <c r="S126" s="148">
        <f t="shared" si="31"/>
        <v>0</v>
      </c>
      <c r="T126" s="148">
        <f t="shared" si="32"/>
        <v>0</v>
      </c>
      <c r="U126" s="54" t="e">
        <f t="shared" si="33"/>
        <v>#NUM!</v>
      </c>
      <c r="V126" s="131" t="e">
        <f t="shared" si="34"/>
        <v>#NUM!</v>
      </c>
      <c r="W126" s="148" t="e">
        <f t="shared" si="35"/>
        <v>#NUM!</v>
      </c>
      <c r="X126" s="148" t="e">
        <f t="shared" si="36"/>
        <v>#NUM!</v>
      </c>
      <c r="Y126" s="148" t="e">
        <f t="shared" si="37"/>
        <v>#NUM!</v>
      </c>
    </row>
    <row r="127" spans="1:25" x14ac:dyDescent="0.2">
      <c r="A127" s="145"/>
      <c r="B127" s="7">
        <f t="shared" si="41"/>
        <v>0</v>
      </c>
      <c r="C127" s="7" t="e">
        <f t="shared" si="23"/>
        <v>#NUM!</v>
      </c>
      <c r="D127" s="146" t="e">
        <f t="shared" si="42"/>
        <v>#NUM!</v>
      </c>
      <c r="E127" s="147">
        <f t="shared" si="38"/>
        <v>100.00000000000004</v>
      </c>
      <c r="F127" s="145">
        <f t="shared" si="24"/>
        <v>0</v>
      </c>
      <c r="G127" s="145"/>
      <c r="H127" s="151">
        <f t="shared" si="25"/>
        <v>0</v>
      </c>
      <c r="I127" s="145" t="e">
        <f t="shared" si="22"/>
        <v>#NUM!</v>
      </c>
      <c r="J127" s="148" t="e">
        <f t="shared" si="26"/>
        <v>#NUM!</v>
      </c>
      <c r="K127" s="148" t="e">
        <f t="shared" si="27"/>
        <v>#NUM!</v>
      </c>
      <c r="L127" s="148" t="e">
        <f t="shared" si="28"/>
        <v>#NUM!</v>
      </c>
      <c r="M127" s="161" t="e">
        <f t="shared" si="39"/>
        <v>#NUM!</v>
      </c>
      <c r="N127" s="145">
        <v>0</v>
      </c>
      <c r="O127" s="149">
        <f t="shared" si="40"/>
        <v>0</v>
      </c>
      <c r="Q127" s="145">
        <f t="shared" si="29"/>
        <v>0</v>
      </c>
      <c r="R127" s="148">
        <f t="shared" si="30"/>
        <v>0</v>
      </c>
      <c r="S127" s="148">
        <f t="shared" si="31"/>
        <v>0</v>
      </c>
      <c r="T127" s="148">
        <f t="shared" si="32"/>
        <v>0</v>
      </c>
      <c r="U127" s="54" t="e">
        <f t="shared" si="33"/>
        <v>#NUM!</v>
      </c>
      <c r="V127" s="131" t="e">
        <f t="shared" si="34"/>
        <v>#NUM!</v>
      </c>
      <c r="W127" s="148" t="e">
        <f t="shared" si="35"/>
        <v>#NUM!</v>
      </c>
      <c r="X127" s="148" t="e">
        <f t="shared" si="36"/>
        <v>#NUM!</v>
      </c>
      <c r="Y127" s="148" t="e">
        <f t="shared" si="37"/>
        <v>#NUM!</v>
      </c>
    </row>
    <row r="128" spans="1:25" x14ac:dyDescent="0.2">
      <c r="A128" s="145"/>
      <c r="B128" s="7">
        <f t="shared" si="41"/>
        <v>0</v>
      </c>
      <c r="C128" s="7" t="e">
        <f t="shared" si="23"/>
        <v>#NUM!</v>
      </c>
      <c r="D128" s="146" t="e">
        <f t="shared" si="42"/>
        <v>#NUM!</v>
      </c>
      <c r="E128" s="147">
        <f t="shared" si="38"/>
        <v>100.00000000000004</v>
      </c>
      <c r="F128" s="145">
        <f t="shared" si="24"/>
        <v>0</v>
      </c>
      <c r="G128" s="145"/>
      <c r="H128" s="151">
        <f t="shared" si="25"/>
        <v>0</v>
      </c>
      <c r="I128" s="145" t="e">
        <f t="shared" si="22"/>
        <v>#NUM!</v>
      </c>
      <c r="J128" s="148" t="e">
        <f t="shared" si="26"/>
        <v>#NUM!</v>
      </c>
      <c r="K128" s="148" t="e">
        <f t="shared" si="27"/>
        <v>#NUM!</v>
      </c>
      <c r="L128" s="148" t="e">
        <f t="shared" si="28"/>
        <v>#NUM!</v>
      </c>
      <c r="M128" s="161" t="e">
        <f t="shared" si="39"/>
        <v>#NUM!</v>
      </c>
      <c r="N128" s="145">
        <v>0</v>
      </c>
      <c r="O128" s="149">
        <f t="shared" si="40"/>
        <v>0</v>
      </c>
      <c r="Q128" s="145">
        <f t="shared" si="29"/>
        <v>0</v>
      </c>
      <c r="R128" s="148">
        <f t="shared" si="30"/>
        <v>0</v>
      </c>
      <c r="S128" s="148">
        <f t="shared" si="31"/>
        <v>0</v>
      </c>
      <c r="T128" s="148">
        <f t="shared" si="32"/>
        <v>0</v>
      </c>
      <c r="U128" s="54" t="e">
        <f t="shared" si="33"/>
        <v>#NUM!</v>
      </c>
      <c r="V128" s="131" t="e">
        <f t="shared" si="34"/>
        <v>#NUM!</v>
      </c>
      <c r="W128" s="148" t="e">
        <f t="shared" si="35"/>
        <v>#NUM!</v>
      </c>
      <c r="X128" s="148" t="e">
        <f t="shared" si="36"/>
        <v>#NUM!</v>
      </c>
      <c r="Y128" s="148" t="e">
        <f t="shared" si="37"/>
        <v>#NUM!</v>
      </c>
    </row>
    <row r="129" spans="1:25" x14ac:dyDescent="0.2">
      <c r="A129" s="145"/>
      <c r="B129" s="7">
        <f t="shared" si="41"/>
        <v>0</v>
      </c>
      <c r="C129" s="7" t="e">
        <f t="shared" si="23"/>
        <v>#NUM!</v>
      </c>
      <c r="D129" s="146" t="e">
        <f t="shared" si="42"/>
        <v>#NUM!</v>
      </c>
      <c r="E129" s="147">
        <f t="shared" si="38"/>
        <v>100.00000000000004</v>
      </c>
      <c r="F129" s="145">
        <f t="shared" si="24"/>
        <v>0</v>
      </c>
      <c r="G129" s="145"/>
      <c r="H129" s="151">
        <f t="shared" si="25"/>
        <v>0</v>
      </c>
      <c r="I129" s="145" t="e">
        <f t="shared" si="22"/>
        <v>#NUM!</v>
      </c>
      <c r="J129" s="148" t="e">
        <f t="shared" si="26"/>
        <v>#NUM!</v>
      </c>
      <c r="K129" s="148" t="e">
        <f t="shared" si="27"/>
        <v>#NUM!</v>
      </c>
      <c r="L129" s="148" t="e">
        <f t="shared" si="28"/>
        <v>#NUM!</v>
      </c>
      <c r="M129" s="161" t="e">
        <f t="shared" si="39"/>
        <v>#NUM!</v>
      </c>
      <c r="N129" s="145">
        <v>0</v>
      </c>
      <c r="O129" s="149">
        <f t="shared" si="40"/>
        <v>0</v>
      </c>
      <c r="Q129" s="145">
        <f t="shared" si="29"/>
        <v>0</v>
      </c>
      <c r="R129" s="148">
        <f t="shared" si="30"/>
        <v>0</v>
      </c>
      <c r="S129" s="148">
        <f t="shared" si="31"/>
        <v>0</v>
      </c>
      <c r="T129" s="148">
        <f t="shared" si="32"/>
        <v>0</v>
      </c>
      <c r="U129" s="54" t="e">
        <f t="shared" si="33"/>
        <v>#NUM!</v>
      </c>
      <c r="V129" s="131" t="e">
        <f t="shared" si="34"/>
        <v>#NUM!</v>
      </c>
      <c r="W129" s="148" t="e">
        <f t="shared" si="35"/>
        <v>#NUM!</v>
      </c>
      <c r="X129" s="148" t="e">
        <f t="shared" si="36"/>
        <v>#NUM!</v>
      </c>
      <c r="Y129" s="148" t="e">
        <f t="shared" si="37"/>
        <v>#NUM!</v>
      </c>
    </row>
    <row r="130" spans="1:25" x14ac:dyDescent="0.2">
      <c r="A130" s="145"/>
      <c r="B130" s="7">
        <f t="shared" si="41"/>
        <v>0</v>
      </c>
      <c r="C130" s="7" t="e">
        <f t="shared" si="23"/>
        <v>#NUM!</v>
      </c>
      <c r="D130" s="146" t="e">
        <f t="shared" si="42"/>
        <v>#NUM!</v>
      </c>
      <c r="E130" s="147">
        <f t="shared" si="38"/>
        <v>100.00000000000004</v>
      </c>
      <c r="F130" s="145">
        <f t="shared" si="24"/>
        <v>0</v>
      </c>
      <c r="G130" s="145"/>
      <c r="H130" s="151">
        <f t="shared" si="25"/>
        <v>0</v>
      </c>
      <c r="I130" s="145" t="e">
        <f t="shared" si="22"/>
        <v>#NUM!</v>
      </c>
      <c r="J130" s="148" t="e">
        <f t="shared" si="26"/>
        <v>#NUM!</v>
      </c>
      <c r="K130" s="148" t="e">
        <f t="shared" si="27"/>
        <v>#NUM!</v>
      </c>
      <c r="L130" s="148" t="e">
        <f t="shared" si="28"/>
        <v>#NUM!</v>
      </c>
      <c r="M130" s="161" t="e">
        <f t="shared" si="39"/>
        <v>#NUM!</v>
      </c>
      <c r="N130" s="145">
        <v>0</v>
      </c>
      <c r="O130" s="149">
        <f t="shared" si="40"/>
        <v>0</v>
      </c>
      <c r="Q130" s="145">
        <f t="shared" si="29"/>
        <v>0</v>
      </c>
      <c r="R130" s="148">
        <f t="shared" si="30"/>
        <v>0</v>
      </c>
      <c r="S130" s="148">
        <f t="shared" si="31"/>
        <v>0</v>
      </c>
      <c r="T130" s="148">
        <f t="shared" si="32"/>
        <v>0</v>
      </c>
      <c r="U130" s="54" t="e">
        <f t="shared" si="33"/>
        <v>#NUM!</v>
      </c>
      <c r="V130" s="131" t="e">
        <f t="shared" si="34"/>
        <v>#NUM!</v>
      </c>
      <c r="W130" s="148" t="e">
        <f t="shared" si="35"/>
        <v>#NUM!</v>
      </c>
      <c r="X130" s="148" t="e">
        <f t="shared" si="36"/>
        <v>#NUM!</v>
      </c>
      <c r="Y130" s="148" t="e">
        <f t="shared" si="37"/>
        <v>#NUM!</v>
      </c>
    </row>
    <row r="131" spans="1:25" x14ac:dyDescent="0.2">
      <c r="A131" s="145"/>
      <c r="B131" s="7">
        <f t="shared" si="41"/>
        <v>0</v>
      </c>
      <c r="C131" s="7" t="e">
        <f t="shared" si="23"/>
        <v>#NUM!</v>
      </c>
      <c r="D131" s="146" t="e">
        <f t="shared" si="42"/>
        <v>#NUM!</v>
      </c>
      <c r="E131" s="147">
        <f t="shared" si="38"/>
        <v>100.00000000000004</v>
      </c>
      <c r="F131" s="145">
        <f t="shared" si="24"/>
        <v>0</v>
      </c>
      <c r="G131" s="145"/>
      <c r="H131" s="151">
        <f t="shared" si="25"/>
        <v>0</v>
      </c>
      <c r="I131" s="145" t="e">
        <f t="shared" si="22"/>
        <v>#NUM!</v>
      </c>
      <c r="J131" s="148" t="e">
        <f t="shared" si="26"/>
        <v>#NUM!</v>
      </c>
      <c r="K131" s="148" t="e">
        <f t="shared" si="27"/>
        <v>#NUM!</v>
      </c>
      <c r="L131" s="148" t="e">
        <f t="shared" si="28"/>
        <v>#NUM!</v>
      </c>
      <c r="M131" s="161" t="e">
        <f t="shared" si="39"/>
        <v>#NUM!</v>
      </c>
      <c r="N131" s="145">
        <v>0</v>
      </c>
      <c r="O131" s="149">
        <f t="shared" si="40"/>
        <v>0</v>
      </c>
      <c r="Q131" s="145">
        <f t="shared" si="29"/>
        <v>0</v>
      </c>
      <c r="R131" s="148">
        <f t="shared" si="30"/>
        <v>0</v>
      </c>
      <c r="S131" s="148">
        <f t="shared" si="31"/>
        <v>0</v>
      </c>
      <c r="T131" s="148">
        <f t="shared" si="32"/>
        <v>0</v>
      </c>
      <c r="U131" s="54" t="e">
        <f t="shared" si="33"/>
        <v>#NUM!</v>
      </c>
      <c r="V131" s="131" t="e">
        <f t="shared" si="34"/>
        <v>#NUM!</v>
      </c>
      <c r="W131" s="148" t="e">
        <f t="shared" si="35"/>
        <v>#NUM!</v>
      </c>
      <c r="X131" s="148" t="e">
        <f t="shared" si="36"/>
        <v>#NUM!</v>
      </c>
      <c r="Y131" s="148" t="e">
        <f t="shared" si="37"/>
        <v>#NUM!</v>
      </c>
    </row>
    <row r="132" spans="1:25" x14ac:dyDescent="0.2">
      <c r="A132" s="145"/>
      <c r="B132" s="7">
        <f t="shared" si="41"/>
        <v>0</v>
      </c>
      <c r="C132" s="7" t="e">
        <f t="shared" si="23"/>
        <v>#NUM!</v>
      </c>
      <c r="D132" s="146" t="e">
        <f t="shared" si="42"/>
        <v>#NUM!</v>
      </c>
      <c r="E132" s="147">
        <f t="shared" si="38"/>
        <v>100.00000000000004</v>
      </c>
      <c r="F132" s="145">
        <f t="shared" si="24"/>
        <v>0</v>
      </c>
      <c r="G132" s="145"/>
      <c r="H132" s="151">
        <f t="shared" si="25"/>
        <v>0</v>
      </c>
      <c r="I132" s="145" t="e">
        <f t="shared" si="22"/>
        <v>#NUM!</v>
      </c>
      <c r="J132" s="148" t="e">
        <f t="shared" si="26"/>
        <v>#NUM!</v>
      </c>
      <c r="K132" s="148" t="e">
        <f t="shared" si="27"/>
        <v>#NUM!</v>
      </c>
      <c r="L132" s="148" t="e">
        <f t="shared" si="28"/>
        <v>#NUM!</v>
      </c>
      <c r="M132" s="161" t="e">
        <f t="shared" si="39"/>
        <v>#NUM!</v>
      </c>
      <c r="N132" s="145">
        <v>0</v>
      </c>
      <c r="O132" s="149">
        <f t="shared" si="40"/>
        <v>0</v>
      </c>
      <c r="Q132" s="145">
        <f t="shared" si="29"/>
        <v>0</v>
      </c>
      <c r="R132" s="148">
        <f t="shared" si="30"/>
        <v>0</v>
      </c>
      <c r="S132" s="148">
        <f t="shared" si="31"/>
        <v>0</v>
      </c>
      <c r="T132" s="148">
        <f t="shared" si="32"/>
        <v>0</v>
      </c>
      <c r="U132" s="54" t="e">
        <f t="shared" si="33"/>
        <v>#NUM!</v>
      </c>
      <c r="V132" s="131" t="e">
        <f t="shared" si="34"/>
        <v>#NUM!</v>
      </c>
      <c r="W132" s="148" t="e">
        <f t="shared" si="35"/>
        <v>#NUM!</v>
      </c>
      <c r="X132" s="148" t="e">
        <f t="shared" si="36"/>
        <v>#NUM!</v>
      </c>
      <c r="Y132" s="148" t="e">
        <f t="shared" si="37"/>
        <v>#NUM!</v>
      </c>
    </row>
    <row r="133" spans="1:25" x14ac:dyDescent="0.2">
      <c r="A133" s="145"/>
      <c r="B133" s="7">
        <f t="shared" si="41"/>
        <v>0</v>
      </c>
      <c r="C133" s="7" t="e">
        <f t="shared" si="23"/>
        <v>#NUM!</v>
      </c>
      <c r="D133" s="146" t="e">
        <f t="shared" si="42"/>
        <v>#NUM!</v>
      </c>
      <c r="E133" s="147">
        <f t="shared" si="38"/>
        <v>100.00000000000004</v>
      </c>
      <c r="F133" s="145">
        <f t="shared" si="24"/>
        <v>0</v>
      </c>
      <c r="G133" s="145"/>
      <c r="H133" s="151">
        <f t="shared" si="25"/>
        <v>0</v>
      </c>
      <c r="I133" s="145" t="e">
        <f t="shared" si="22"/>
        <v>#NUM!</v>
      </c>
      <c r="J133" s="148" t="e">
        <f t="shared" si="26"/>
        <v>#NUM!</v>
      </c>
      <c r="K133" s="148" t="e">
        <f t="shared" si="27"/>
        <v>#NUM!</v>
      </c>
      <c r="L133" s="148" t="e">
        <f t="shared" si="28"/>
        <v>#NUM!</v>
      </c>
      <c r="M133" s="161" t="e">
        <f t="shared" si="39"/>
        <v>#NUM!</v>
      </c>
      <c r="N133" s="145">
        <v>0</v>
      </c>
      <c r="O133" s="149">
        <f t="shared" si="40"/>
        <v>0</v>
      </c>
      <c r="Q133" s="145">
        <f t="shared" si="29"/>
        <v>0</v>
      </c>
      <c r="R133" s="148">
        <f t="shared" si="30"/>
        <v>0</v>
      </c>
      <c r="S133" s="148">
        <f t="shared" si="31"/>
        <v>0</v>
      </c>
      <c r="T133" s="148">
        <f t="shared" si="32"/>
        <v>0</v>
      </c>
      <c r="U133" s="54" t="e">
        <f t="shared" si="33"/>
        <v>#NUM!</v>
      </c>
      <c r="V133" s="131" t="e">
        <f t="shared" si="34"/>
        <v>#NUM!</v>
      </c>
      <c r="W133" s="148" t="e">
        <f t="shared" si="35"/>
        <v>#NUM!</v>
      </c>
      <c r="X133" s="148" t="e">
        <f t="shared" si="36"/>
        <v>#NUM!</v>
      </c>
      <c r="Y133" s="148" t="e">
        <f t="shared" si="37"/>
        <v>#NUM!</v>
      </c>
    </row>
    <row r="134" spans="1:25" x14ac:dyDescent="0.2">
      <c r="A134" s="145"/>
      <c r="B134" s="7">
        <f t="shared" si="41"/>
        <v>0</v>
      </c>
      <c r="C134" s="7" t="e">
        <f t="shared" si="23"/>
        <v>#NUM!</v>
      </c>
      <c r="D134" s="146" t="e">
        <f t="shared" si="42"/>
        <v>#NUM!</v>
      </c>
      <c r="E134" s="147">
        <f t="shared" si="38"/>
        <v>100.00000000000004</v>
      </c>
      <c r="F134" s="145">
        <f t="shared" si="24"/>
        <v>0</v>
      </c>
      <c r="G134" s="145"/>
      <c r="H134" s="151">
        <f t="shared" si="25"/>
        <v>0</v>
      </c>
      <c r="I134" s="145" t="e">
        <f t="shared" si="22"/>
        <v>#NUM!</v>
      </c>
      <c r="J134" s="148" t="e">
        <f t="shared" si="26"/>
        <v>#NUM!</v>
      </c>
      <c r="K134" s="148" t="e">
        <f t="shared" si="27"/>
        <v>#NUM!</v>
      </c>
      <c r="L134" s="148" t="e">
        <f t="shared" si="28"/>
        <v>#NUM!</v>
      </c>
      <c r="M134" s="161" t="e">
        <f t="shared" si="39"/>
        <v>#NUM!</v>
      </c>
      <c r="N134" s="145">
        <v>0</v>
      </c>
      <c r="O134" s="149">
        <f t="shared" si="40"/>
        <v>0</v>
      </c>
      <c r="Q134" s="145">
        <f t="shared" si="29"/>
        <v>0</v>
      </c>
      <c r="R134" s="148">
        <f t="shared" si="30"/>
        <v>0</v>
      </c>
      <c r="S134" s="148">
        <f t="shared" si="31"/>
        <v>0</v>
      </c>
      <c r="T134" s="148">
        <f t="shared" si="32"/>
        <v>0</v>
      </c>
      <c r="U134" s="54" t="e">
        <f t="shared" si="33"/>
        <v>#NUM!</v>
      </c>
      <c r="V134" s="131" t="e">
        <f t="shared" si="34"/>
        <v>#NUM!</v>
      </c>
      <c r="W134" s="148" t="e">
        <f t="shared" si="35"/>
        <v>#NUM!</v>
      </c>
      <c r="X134" s="148" t="e">
        <f t="shared" si="36"/>
        <v>#NUM!</v>
      </c>
      <c r="Y134" s="148" t="e">
        <f t="shared" si="37"/>
        <v>#NUM!</v>
      </c>
    </row>
    <row r="135" spans="1:25" x14ac:dyDescent="0.2">
      <c r="A135" s="145"/>
      <c r="B135" s="7">
        <f t="shared" si="41"/>
        <v>0</v>
      </c>
      <c r="C135" s="7" t="e">
        <f t="shared" si="23"/>
        <v>#NUM!</v>
      </c>
      <c r="D135" s="146" t="e">
        <f t="shared" si="42"/>
        <v>#NUM!</v>
      </c>
      <c r="E135" s="147">
        <f t="shared" si="38"/>
        <v>100.00000000000004</v>
      </c>
      <c r="F135" s="145">
        <f t="shared" si="24"/>
        <v>0</v>
      </c>
      <c r="G135" s="145"/>
      <c r="H135" s="151">
        <f t="shared" si="25"/>
        <v>0</v>
      </c>
      <c r="I135" s="145" t="e">
        <f t="shared" si="22"/>
        <v>#NUM!</v>
      </c>
      <c r="J135" s="148" t="e">
        <f t="shared" si="26"/>
        <v>#NUM!</v>
      </c>
      <c r="K135" s="148" t="e">
        <f t="shared" si="27"/>
        <v>#NUM!</v>
      </c>
      <c r="L135" s="148" t="e">
        <f t="shared" si="28"/>
        <v>#NUM!</v>
      </c>
      <c r="M135" s="161" t="e">
        <f t="shared" si="39"/>
        <v>#NUM!</v>
      </c>
      <c r="N135" s="145">
        <v>0</v>
      </c>
      <c r="O135" s="149">
        <f t="shared" si="40"/>
        <v>0</v>
      </c>
      <c r="Q135" s="145">
        <f t="shared" si="29"/>
        <v>0</v>
      </c>
      <c r="R135" s="148">
        <f t="shared" si="30"/>
        <v>0</v>
      </c>
      <c r="S135" s="148">
        <f t="shared" si="31"/>
        <v>0</v>
      </c>
      <c r="T135" s="148">
        <f t="shared" si="32"/>
        <v>0</v>
      </c>
      <c r="U135" s="54" t="e">
        <f t="shared" si="33"/>
        <v>#NUM!</v>
      </c>
      <c r="V135" s="131" t="e">
        <f t="shared" si="34"/>
        <v>#NUM!</v>
      </c>
      <c r="W135" s="148" t="e">
        <f t="shared" si="35"/>
        <v>#NUM!</v>
      </c>
      <c r="X135" s="148" t="e">
        <f t="shared" si="36"/>
        <v>#NUM!</v>
      </c>
      <c r="Y135" s="148" t="e">
        <f t="shared" si="37"/>
        <v>#NUM!</v>
      </c>
    </row>
    <row r="136" spans="1:25" x14ac:dyDescent="0.2">
      <c r="A136" s="145"/>
      <c r="B136" s="7">
        <f t="shared" si="41"/>
        <v>0</v>
      </c>
      <c r="C136" s="7" t="e">
        <f t="shared" si="23"/>
        <v>#NUM!</v>
      </c>
      <c r="D136" s="146" t="e">
        <f t="shared" si="42"/>
        <v>#NUM!</v>
      </c>
      <c r="E136" s="147">
        <f t="shared" si="38"/>
        <v>100.00000000000004</v>
      </c>
      <c r="F136" s="145">
        <f t="shared" si="24"/>
        <v>0</v>
      </c>
      <c r="G136" s="145"/>
      <c r="H136" s="151">
        <f t="shared" si="25"/>
        <v>0</v>
      </c>
      <c r="I136" s="145" t="e">
        <f t="shared" si="22"/>
        <v>#NUM!</v>
      </c>
      <c r="J136" s="148" t="e">
        <f t="shared" si="26"/>
        <v>#NUM!</v>
      </c>
      <c r="K136" s="148" t="e">
        <f t="shared" si="27"/>
        <v>#NUM!</v>
      </c>
      <c r="L136" s="148" t="e">
        <f t="shared" si="28"/>
        <v>#NUM!</v>
      </c>
      <c r="M136" s="161" t="e">
        <f t="shared" si="39"/>
        <v>#NUM!</v>
      </c>
      <c r="N136" s="145">
        <v>0</v>
      </c>
      <c r="O136" s="149">
        <f t="shared" si="40"/>
        <v>0</v>
      </c>
      <c r="Q136" s="145">
        <f t="shared" si="29"/>
        <v>0</v>
      </c>
      <c r="R136" s="148">
        <f t="shared" si="30"/>
        <v>0</v>
      </c>
      <c r="S136" s="148">
        <f t="shared" si="31"/>
        <v>0</v>
      </c>
      <c r="T136" s="148">
        <f t="shared" si="32"/>
        <v>0</v>
      </c>
      <c r="U136" s="54" t="e">
        <f t="shared" si="33"/>
        <v>#NUM!</v>
      </c>
      <c r="V136" s="131" t="e">
        <f t="shared" si="34"/>
        <v>#NUM!</v>
      </c>
      <c r="W136" s="148" t="e">
        <f t="shared" si="35"/>
        <v>#NUM!</v>
      </c>
      <c r="X136" s="148" t="e">
        <f t="shared" si="36"/>
        <v>#NUM!</v>
      </c>
      <c r="Y136" s="148" t="e">
        <f t="shared" si="37"/>
        <v>#NUM!</v>
      </c>
    </row>
    <row r="137" spans="1:25" x14ac:dyDescent="0.2">
      <c r="A137" s="145"/>
      <c r="B137" s="7">
        <f t="shared" si="41"/>
        <v>0</v>
      </c>
      <c r="C137" s="7" t="e">
        <f t="shared" si="23"/>
        <v>#NUM!</v>
      </c>
      <c r="D137" s="146" t="e">
        <f t="shared" si="42"/>
        <v>#NUM!</v>
      </c>
      <c r="E137" s="147">
        <f t="shared" si="38"/>
        <v>100.00000000000004</v>
      </c>
      <c r="F137" s="145">
        <f t="shared" si="24"/>
        <v>0</v>
      </c>
      <c r="G137" s="145"/>
      <c r="H137" s="151">
        <f t="shared" si="25"/>
        <v>0</v>
      </c>
      <c r="I137" s="145" t="e">
        <f t="shared" si="22"/>
        <v>#NUM!</v>
      </c>
      <c r="J137" s="148" t="e">
        <f t="shared" si="26"/>
        <v>#NUM!</v>
      </c>
      <c r="K137" s="148" t="e">
        <f t="shared" si="27"/>
        <v>#NUM!</v>
      </c>
      <c r="L137" s="148" t="e">
        <f t="shared" si="28"/>
        <v>#NUM!</v>
      </c>
      <c r="M137" s="161" t="e">
        <f t="shared" si="39"/>
        <v>#NUM!</v>
      </c>
      <c r="N137" s="145">
        <v>0</v>
      </c>
      <c r="O137" s="149">
        <f t="shared" si="40"/>
        <v>0</v>
      </c>
      <c r="Q137" s="145">
        <f t="shared" si="29"/>
        <v>0</v>
      </c>
      <c r="R137" s="148">
        <f t="shared" si="30"/>
        <v>0</v>
      </c>
      <c r="S137" s="148">
        <f t="shared" si="31"/>
        <v>0</v>
      </c>
      <c r="T137" s="148">
        <f t="shared" si="32"/>
        <v>0</v>
      </c>
      <c r="U137" s="54" t="e">
        <f t="shared" si="33"/>
        <v>#NUM!</v>
      </c>
      <c r="V137" s="131" t="e">
        <f t="shared" si="34"/>
        <v>#NUM!</v>
      </c>
      <c r="W137" s="148" t="e">
        <f t="shared" si="35"/>
        <v>#NUM!</v>
      </c>
      <c r="X137" s="148" t="e">
        <f t="shared" si="36"/>
        <v>#NUM!</v>
      </c>
      <c r="Y137" s="148" t="e">
        <f t="shared" si="37"/>
        <v>#NUM!</v>
      </c>
    </row>
    <row r="138" spans="1:25" x14ac:dyDescent="0.2">
      <c r="A138" s="145"/>
      <c r="B138" s="7">
        <f t="shared" si="41"/>
        <v>0</v>
      </c>
      <c r="C138" s="7" t="e">
        <f t="shared" si="23"/>
        <v>#NUM!</v>
      </c>
      <c r="D138" s="146" t="e">
        <f t="shared" si="42"/>
        <v>#NUM!</v>
      </c>
      <c r="E138" s="147">
        <f t="shared" si="38"/>
        <v>100.00000000000004</v>
      </c>
      <c r="F138" s="145">
        <f t="shared" si="24"/>
        <v>0</v>
      </c>
      <c r="G138" s="145"/>
      <c r="H138" s="151">
        <f t="shared" si="25"/>
        <v>0</v>
      </c>
      <c r="I138" s="145" t="e">
        <f t="shared" si="22"/>
        <v>#NUM!</v>
      </c>
      <c r="J138" s="148" t="e">
        <f t="shared" si="26"/>
        <v>#NUM!</v>
      </c>
      <c r="K138" s="148" t="e">
        <f t="shared" si="27"/>
        <v>#NUM!</v>
      </c>
      <c r="L138" s="148" t="e">
        <f t="shared" si="28"/>
        <v>#NUM!</v>
      </c>
      <c r="M138" s="161" t="e">
        <f t="shared" si="39"/>
        <v>#NUM!</v>
      </c>
      <c r="N138" s="145">
        <v>0</v>
      </c>
      <c r="O138" s="149">
        <f t="shared" si="40"/>
        <v>0</v>
      </c>
      <c r="Q138" s="145">
        <f t="shared" si="29"/>
        <v>0</v>
      </c>
      <c r="R138" s="148">
        <f t="shared" si="30"/>
        <v>0</v>
      </c>
      <c r="S138" s="148">
        <f t="shared" si="31"/>
        <v>0</v>
      </c>
      <c r="T138" s="148">
        <f t="shared" si="32"/>
        <v>0</v>
      </c>
      <c r="U138" s="54" t="e">
        <f t="shared" si="33"/>
        <v>#NUM!</v>
      </c>
      <c r="V138" s="131" t="e">
        <f t="shared" si="34"/>
        <v>#NUM!</v>
      </c>
      <c r="W138" s="148" t="e">
        <f t="shared" si="35"/>
        <v>#NUM!</v>
      </c>
      <c r="X138" s="148" t="e">
        <f t="shared" si="36"/>
        <v>#NUM!</v>
      </c>
      <c r="Y138" s="148" t="e">
        <f t="shared" si="37"/>
        <v>#NUM!</v>
      </c>
    </row>
    <row r="139" spans="1:25" x14ac:dyDescent="0.2">
      <c r="A139" s="145"/>
      <c r="B139" s="7">
        <f t="shared" si="41"/>
        <v>0</v>
      </c>
      <c r="C139" s="7" t="e">
        <f t="shared" si="23"/>
        <v>#NUM!</v>
      </c>
      <c r="D139" s="146" t="e">
        <f t="shared" si="42"/>
        <v>#NUM!</v>
      </c>
      <c r="E139" s="147">
        <f t="shared" si="38"/>
        <v>100.00000000000004</v>
      </c>
      <c r="F139" s="145">
        <f t="shared" si="24"/>
        <v>0</v>
      </c>
      <c r="G139" s="145"/>
      <c r="H139" s="151">
        <f t="shared" si="25"/>
        <v>0</v>
      </c>
      <c r="I139" s="145" t="e">
        <f t="shared" si="22"/>
        <v>#NUM!</v>
      </c>
      <c r="J139" s="148" t="e">
        <f t="shared" si="26"/>
        <v>#NUM!</v>
      </c>
      <c r="K139" s="148" t="e">
        <f t="shared" si="27"/>
        <v>#NUM!</v>
      </c>
      <c r="L139" s="148" t="e">
        <f t="shared" si="28"/>
        <v>#NUM!</v>
      </c>
      <c r="M139" s="161" t="e">
        <f t="shared" si="39"/>
        <v>#NUM!</v>
      </c>
      <c r="N139" s="145">
        <v>0</v>
      </c>
      <c r="O139" s="149">
        <f t="shared" si="40"/>
        <v>0</v>
      </c>
      <c r="Q139" s="145">
        <f t="shared" si="29"/>
        <v>0</v>
      </c>
      <c r="R139" s="148">
        <f t="shared" si="30"/>
        <v>0</v>
      </c>
      <c r="S139" s="148">
        <f t="shared" si="31"/>
        <v>0</v>
      </c>
      <c r="T139" s="148">
        <f t="shared" si="32"/>
        <v>0</v>
      </c>
      <c r="U139" s="54" t="e">
        <f t="shared" si="33"/>
        <v>#NUM!</v>
      </c>
      <c r="V139" s="131" t="e">
        <f t="shared" si="34"/>
        <v>#NUM!</v>
      </c>
      <c r="W139" s="148" t="e">
        <f t="shared" si="35"/>
        <v>#NUM!</v>
      </c>
      <c r="X139" s="148" t="e">
        <f t="shared" si="36"/>
        <v>#NUM!</v>
      </c>
      <c r="Y139" s="148" t="e">
        <f t="shared" si="37"/>
        <v>#NUM!</v>
      </c>
    </row>
    <row r="140" spans="1:25" x14ac:dyDescent="0.2">
      <c r="A140" s="145"/>
      <c r="B140" s="7">
        <f t="shared" si="41"/>
        <v>0</v>
      </c>
      <c r="C140" s="7" t="e">
        <f t="shared" si="23"/>
        <v>#NUM!</v>
      </c>
      <c r="D140" s="146" t="e">
        <f t="shared" si="42"/>
        <v>#NUM!</v>
      </c>
      <c r="E140" s="147">
        <f t="shared" si="38"/>
        <v>100.00000000000004</v>
      </c>
      <c r="F140" s="145">
        <f t="shared" si="24"/>
        <v>0</v>
      </c>
      <c r="G140" s="145"/>
      <c r="H140" s="151">
        <f t="shared" si="25"/>
        <v>0</v>
      </c>
      <c r="I140" s="145" t="e">
        <f t="shared" si="22"/>
        <v>#NUM!</v>
      </c>
      <c r="J140" s="148" t="e">
        <f t="shared" si="26"/>
        <v>#NUM!</v>
      </c>
      <c r="K140" s="148" t="e">
        <f t="shared" si="27"/>
        <v>#NUM!</v>
      </c>
      <c r="L140" s="148" t="e">
        <f t="shared" si="28"/>
        <v>#NUM!</v>
      </c>
      <c r="M140" s="161" t="e">
        <f t="shared" si="39"/>
        <v>#NUM!</v>
      </c>
      <c r="N140" s="145">
        <v>0</v>
      </c>
      <c r="O140" s="149">
        <f t="shared" si="40"/>
        <v>0</v>
      </c>
      <c r="Q140" s="145">
        <f t="shared" si="29"/>
        <v>0</v>
      </c>
      <c r="R140" s="148">
        <f t="shared" si="30"/>
        <v>0</v>
      </c>
      <c r="S140" s="148">
        <f t="shared" si="31"/>
        <v>0</v>
      </c>
      <c r="T140" s="148">
        <f t="shared" si="32"/>
        <v>0</v>
      </c>
      <c r="U140" s="54" t="e">
        <f t="shared" si="33"/>
        <v>#NUM!</v>
      </c>
      <c r="V140" s="131" t="e">
        <f t="shared" si="34"/>
        <v>#NUM!</v>
      </c>
      <c r="W140" s="148" t="e">
        <f t="shared" si="35"/>
        <v>#NUM!</v>
      </c>
      <c r="X140" s="148" t="e">
        <f t="shared" si="36"/>
        <v>#NUM!</v>
      </c>
      <c r="Y140" s="148" t="e">
        <f t="shared" si="37"/>
        <v>#NUM!</v>
      </c>
    </row>
    <row r="141" spans="1:25" x14ac:dyDescent="0.2">
      <c r="A141" s="145"/>
      <c r="B141" s="7">
        <f t="shared" si="41"/>
        <v>0</v>
      </c>
      <c r="C141" s="7" t="e">
        <f t="shared" si="23"/>
        <v>#NUM!</v>
      </c>
      <c r="D141" s="146" t="e">
        <f t="shared" si="42"/>
        <v>#NUM!</v>
      </c>
      <c r="E141" s="147">
        <f t="shared" si="38"/>
        <v>100.00000000000004</v>
      </c>
      <c r="F141" s="145">
        <f t="shared" si="24"/>
        <v>0</v>
      </c>
      <c r="G141" s="145"/>
      <c r="H141" s="151">
        <f t="shared" si="25"/>
        <v>0</v>
      </c>
      <c r="I141" s="145" t="e">
        <f t="shared" si="22"/>
        <v>#NUM!</v>
      </c>
      <c r="J141" s="148" t="e">
        <f t="shared" si="26"/>
        <v>#NUM!</v>
      </c>
      <c r="K141" s="148" t="e">
        <f t="shared" si="27"/>
        <v>#NUM!</v>
      </c>
      <c r="L141" s="148" t="e">
        <f t="shared" si="28"/>
        <v>#NUM!</v>
      </c>
      <c r="M141" s="161" t="e">
        <f t="shared" si="39"/>
        <v>#NUM!</v>
      </c>
      <c r="N141" s="145">
        <v>0</v>
      </c>
      <c r="O141" s="149">
        <f t="shared" si="40"/>
        <v>0</v>
      </c>
      <c r="Q141" s="145">
        <f t="shared" si="29"/>
        <v>0</v>
      </c>
      <c r="R141" s="148">
        <f t="shared" si="30"/>
        <v>0</v>
      </c>
      <c r="S141" s="148">
        <f t="shared" si="31"/>
        <v>0</v>
      </c>
      <c r="T141" s="148">
        <f t="shared" si="32"/>
        <v>0</v>
      </c>
      <c r="U141" s="54" t="e">
        <f t="shared" si="33"/>
        <v>#NUM!</v>
      </c>
      <c r="V141" s="131" t="e">
        <f t="shared" si="34"/>
        <v>#NUM!</v>
      </c>
      <c r="W141" s="148" t="e">
        <f t="shared" si="35"/>
        <v>#NUM!</v>
      </c>
      <c r="X141" s="148" t="e">
        <f t="shared" si="36"/>
        <v>#NUM!</v>
      </c>
      <c r="Y141" s="148" t="e">
        <f t="shared" si="37"/>
        <v>#NUM!</v>
      </c>
    </row>
    <row r="142" spans="1:25" x14ac:dyDescent="0.2">
      <c r="A142" s="145"/>
      <c r="B142" s="7">
        <f t="shared" si="41"/>
        <v>0</v>
      </c>
      <c r="C142" s="7" t="e">
        <f t="shared" si="23"/>
        <v>#NUM!</v>
      </c>
      <c r="D142" s="146" t="e">
        <f t="shared" si="42"/>
        <v>#NUM!</v>
      </c>
      <c r="E142" s="147">
        <f t="shared" si="38"/>
        <v>100.00000000000004</v>
      </c>
      <c r="F142" s="145">
        <f t="shared" si="24"/>
        <v>0</v>
      </c>
      <c r="G142" s="145"/>
      <c r="H142" s="151">
        <f t="shared" si="25"/>
        <v>0</v>
      </c>
      <c r="I142" s="145" t="e">
        <f t="shared" si="22"/>
        <v>#NUM!</v>
      </c>
      <c r="J142" s="148" t="e">
        <f t="shared" si="26"/>
        <v>#NUM!</v>
      </c>
      <c r="K142" s="148" t="e">
        <f t="shared" si="27"/>
        <v>#NUM!</v>
      </c>
      <c r="L142" s="148" t="e">
        <f t="shared" si="28"/>
        <v>#NUM!</v>
      </c>
      <c r="M142" s="161" t="e">
        <f t="shared" si="39"/>
        <v>#NUM!</v>
      </c>
      <c r="N142" s="145">
        <v>0</v>
      </c>
      <c r="O142" s="149">
        <f t="shared" si="40"/>
        <v>0</v>
      </c>
      <c r="Q142" s="145">
        <f t="shared" si="29"/>
        <v>0</v>
      </c>
      <c r="R142" s="148">
        <f t="shared" si="30"/>
        <v>0</v>
      </c>
      <c r="S142" s="148">
        <f t="shared" si="31"/>
        <v>0</v>
      </c>
      <c r="T142" s="148">
        <f t="shared" si="32"/>
        <v>0</v>
      </c>
      <c r="U142" s="54" t="e">
        <f t="shared" si="33"/>
        <v>#NUM!</v>
      </c>
      <c r="V142" s="131" t="e">
        <f t="shared" si="34"/>
        <v>#NUM!</v>
      </c>
      <c r="W142" s="148" t="e">
        <f t="shared" si="35"/>
        <v>#NUM!</v>
      </c>
      <c r="X142" s="148" t="e">
        <f t="shared" si="36"/>
        <v>#NUM!</v>
      </c>
      <c r="Y142" s="148" t="e">
        <f t="shared" si="37"/>
        <v>#NUM!</v>
      </c>
    </row>
    <row r="143" spans="1:25" x14ac:dyDescent="0.2">
      <c r="A143" s="145"/>
      <c r="B143" s="7">
        <f t="shared" si="41"/>
        <v>0</v>
      </c>
      <c r="C143" s="7" t="e">
        <f t="shared" si="23"/>
        <v>#NUM!</v>
      </c>
      <c r="D143" s="146" t="e">
        <f t="shared" si="42"/>
        <v>#NUM!</v>
      </c>
      <c r="E143" s="147">
        <f t="shared" si="38"/>
        <v>100.00000000000004</v>
      </c>
      <c r="F143" s="145">
        <f t="shared" si="24"/>
        <v>0</v>
      </c>
      <c r="G143" s="145"/>
      <c r="H143" s="151">
        <f t="shared" si="25"/>
        <v>0</v>
      </c>
      <c r="I143" s="145" t="e">
        <f t="shared" si="22"/>
        <v>#NUM!</v>
      </c>
      <c r="J143" s="148" t="e">
        <f t="shared" si="26"/>
        <v>#NUM!</v>
      </c>
      <c r="K143" s="148" t="e">
        <f t="shared" si="27"/>
        <v>#NUM!</v>
      </c>
      <c r="L143" s="148" t="e">
        <f t="shared" si="28"/>
        <v>#NUM!</v>
      </c>
      <c r="M143" s="161" t="e">
        <f t="shared" si="39"/>
        <v>#NUM!</v>
      </c>
      <c r="N143" s="145">
        <v>0</v>
      </c>
      <c r="O143" s="149">
        <f t="shared" si="40"/>
        <v>0</v>
      </c>
      <c r="Q143" s="145">
        <f t="shared" si="29"/>
        <v>0</v>
      </c>
      <c r="R143" s="148">
        <f t="shared" si="30"/>
        <v>0</v>
      </c>
      <c r="S143" s="148">
        <f t="shared" si="31"/>
        <v>0</v>
      </c>
      <c r="T143" s="148">
        <f t="shared" si="32"/>
        <v>0</v>
      </c>
      <c r="U143" s="54" t="e">
        <f t="shared" si="33"/>
        <v>#NUM!</v>
      </c>
      <c r="V143" s="131" t="e">
        <f t="shared" si="34"/>
        <v>#NUM!</v>
      </c>
      <c r="W143" s="148" t="e">
        <f t="shared" si="35"/>
        <v>#NUM!</v>
      </c>
      <c r="X143" s="148" t="e">
        <f t="shared" si="36"/>
        <v>#NUM!</v>
      </c>
      <c r="Y143" s="148" t="e">
        <f t="shared" si="37"/>
        <v>#NUM!</v>
      </c>
    </row>
    <row r="144" spans="1:25" x14ac:dyDescent="0.2">
      <c r="A144" s="145"/>
      <c r="B144" s="7">
        <f t="shared" si="41"/>
        <v>0</v>
      </c>
      <c r="C144" s="7" t="e">
        <f t="shared" si="23"/>
        <v>#NUM!</v>
      </c>
      <c r="D144" s="146" t="e">
        <f t="shared" si="42"/>
        <v>#NUM!</v>
      </c>
      <c r="E144" s="147">
        <f t="shared" si="38"/>
        <v>100.00000000000004</v>
      </c>
      <c r="F144" s="145">
        <f t="shared" si="24"/>
        <v>0</v>
      </c>
      <c r="G144" s="145"/>
      <c r="H144" s="151">
        <f t="shared" si="25"/>
        <v>0</v>
      </c>
      <c r="I144" s="145" t="e">
        <f t="shared" si="22"/>
        <v>#NUM!</v>
      </c>
      <c r="J144" s="148" t="e">
        <f t="shared" si="26"/>
        <v>#NUM!</v>
      </c>
      <c r="K144" s="148" t="e">
        <f t="shared" si="27"/>
        <v>#NUM!</v>
      </c>
      <c r="L144" s="148" t="e">
        <f t="shared" si="28"/>
        <v>#NUM!</v>
      </c>
      <c r="M144" s="161" t="e">
        <f t="shared" si="39"/>
        <v>#NUM!</v>
      </c>
      <c r="N144" s="145">
        <v>0</v>
      </c>
      <c r="O144" s="149">
        <f t="shared" si="40"/>
        <v>0</v>
      </c>
      <c r="Q144" s="145">
        <f t="shared" si="29"/>
        <v>0</v>
      </c>
      <c r="R144" s="148">
        <f t="shared" si="30"/>
        <v>0</v>
      </c>
      <c r="S144" s="148">
        <f t="shared" si="31"/>
        <v>0</v>
      </c>
      <c r="T144" s="148">
        <f t="shared" si="32"/>
        <v>0</v>
      </c>
      <c r="U144" s="54" t="e">
        <f t="shared" si="33"/>
        <v>#NUM!</v>
      </c>
      <c r="V144" s="131" t="e">
        <f t="shared" si="34"/>
        <v>#NUM!</v>
      </c>
      <c r="W144" s="148" t="e">
        <f t="shared" si="35"/>
        <v>#NUM!</v>
      </c>
      <c r="X144" s="148" t="e">
        <f t="shared" si="36"/>
        <v>#NUM!</v>
      </c>
      <c r="Y144" s="148" t="e">
        <f t="shared" si="37"/>
        <v>#NUM!</v>
      </c>
    </row>
    <row r="145" spans="1:25" x14ac:dyDescent="0.2">
      <c r="A145" s="145"/>
      <c r="B145" s="7">
        <f t="shared" si="41"/>
        <v>0</v>
      </c>
      <c r="C145" s="7" t="e">
        <f t="shared" si="23"/>
        <v>#NUM!</v>
      </c>
      <c r="D145" s="146" t="e">
        <f t="shared" si="42"/>
        <v>#NUM!</v>
      </c>
      <c r="E145" s="147">
        <f t="shared" si="38"/>
        <v>100.00000000000004</v>
      </c>
      <c r="F145" s="145">
        <f t="shared" si="24"/>
        <v>0</v>
      </c>
      <c r="G145" s="145"/>
      <c r="H145" s="151">
        <f t="shared" si="25"/>
        <v>0</v>
      </c>
      <c r="I145" s="145" t="e">
        <f t="shared" si="22"/>
        <v>#NUM!</v>
      </c>
      <c r="J145" s="148" t="e">
        <f t="shared" si="26"/>
        <v>#NUM!</v>
      </c>
      <c r="K145" s="148" t="e">
        <f t="shared" si="27"/>
        <v>#NUM!</v>
      </c>
      <c r="L145" s="148" t="e">
        <f t="shared" si="28"/>
        <v>#NUM!</v>
      </c>
      <c r="M145" s="161" t="e">
        <f t="shared" si="39"/>
        <v>#NUM!</v>
      </c>
      <c r="N145" s="145">
        <v>0</v>
      </c>
      <c r="O145" s="149">
        <f t="shared" si="40"/>
        <v>0</v>
      </c>
      <c r="Q145" s="145">
        <f t="shared" si="29"/>
        <v>0</v>
      </c>
      <c r="R145" s="148">
        <f t="shared" si="30"/>
        <v>0</v>
      </c>
      <c r="S145" s="148">
        <f t="shared" si="31"/>
        <v>0</v>
      </c>
      <c r="T145" s="148">
        <f t="shared" si="32"/>
        <v>0</v>
      </c>
      <c r="U145" s="54" t="e">
        <f t="shared" si="33"/>
        <v>#NUM!</v>
      </c>
      <c r="V145" s="131" t="e">
        <f t="shared" si="34"/>
        <v>#NUM!</v>
      </c>
      <c r="W145" s="148" t="e">
        <f t="shared" si="35"/>
        <v>#NUM!</v>
      </c>
      <c r="X145" s="148" t="e">
        <f t="shared" si="36"/>
        <v>#NUM!</v>
      </c>
      <c r="Y145" s="148" t="e">
        <f t="shared" si="37"/>
        <v>#NUM!</v>
      </c>
    </row>
    <row r="146" spans="1:25" x14ac:dyDescent="0.2">
      <c r="A146" s="145"/>
      <c r="B146" s="7">
        <f t="shared" si="41"/>
        <v>0</v>
      </c>
      <c r="C146" s="7" t="e">
        <f t="shared" si="23"/>
        <v>#NUM!</v>
      </c>
      <c r="D146" s="146" t="e">
        <f t="shared" si="42"/>
        <v>#NUM!</v>
      </c>
      <c r="E146" s="147">
        <f t="shared" si="38"/>
        <v>100.00000000000004</v>
      </c>
      <c r="F146" s="145">
        <f t="shared" si="24"/>
        <v>0</v>
      </c>
      <c r="G146" s="145"/>
      <c r="H146" s="151">
        <f t="shared" si="25"/>
        <v>0</v>
      </c>
      <c r="I146" s="145" t="e">
        <f t="shared" si="22"/>
        <v>#NUM!</v>
      </c>
      <c r="J146" s="148" t="e">
        <f t="shared" si="26"/>
        <v>#NUM!</v>
      </c>
      <c r="K146" s="148" t="e">
        <f t="shared" si="27"/>
        <v>#NUM!</v>
      </c>
      <c r="L146" s="148" t="e">
        <f t="shared" si="28"/>
        <v>#NUM!</v>
      </c>
      <c r="M146" s="161" t="e">
        <f t="shared" si="39"/>
        <v>#NUM!</v>
      </c>
      <c r="N146" s="145">
        <v>0</v>
      </c>
      <c r="O146" s="149">
        <f t="shared" si="40"/>
        <v>0</v>
      </c>
      <c r="Q146" s="145">
        <f t="shared" si="29"/>
        <v>0</v>
      </c>
      <c r="R146" s="148">
        <f t="shared" si="30"/>
        <v>0</v>
      </c>
      <c r="S146" s="148">
        <f t="shared" si="31"/>
        <v>0</v>
      </c>
      <c r="T146" s="148">
        <f t="shared" si="32"/>
        <v>0</v>
      </c>
      <c r="U146" s="54" t="e">
        <f t="shared" si="33"/>
        <v>#NUM!</v>
      </c>
      <c r="V146" s="131" t="e">
        <f t="shared" si="34"/>
        <v>#NUM!</v>
      </c>
      <c r="W146" s="148" t="e">
        <f t="shared" si="35"/>
        <v>#NUM!</v>
      </c>
      <c r="X146" s="148" t="e">
        <f t="shared" si="36"/>
        <v>#NUM!</v>
      </c>
      <c r="Y146" s="148" t="e">
        <f t="shared" si="37"/>
        <v>#NUM!</v>
      </c>
    </row>
    <row r="147" spans="1:25" x14ac:dyDescent="0.2">
      <c r="A147" s="145"/>
      <c r="B147" s="7">
        <f t="shared" si="41"/>
        <v>0</v>
      </c>
      <c r="C147" s="7" t="e">
        <f t="shared" si="23"/>
        <v>#NUM!</v>
      </c>
      <c r="D147" s="146" t="e">
        <f t="shared" si="42"/>
        <v>#NUM!</v>
      </c>
      <c r="E147" s="147">
        <f t="shared" si="38"/>
        <v>100.00000000000004</v>
      </c>
      <c r="F147" s="145">
        <f t="shared" si="24"/>
        <v>0</v>
      </c>
      <c r="G147" s="145"/>
      <c r="H147" s="151">
        <f t="shared" si="25"/>
        <v>0</v>
      </c>
      <c r="I147" s="145" t="e">
        <f t="shared" si="22"/>
        <v>#NUM!</v>
      </c>
      <c r="J147" s="148" t="e">
        <f t="shared" si="26"/>
        <v>#NUM!</v>
      </c>
      <c r="K147" s="148" t="e">
        <f t="shared" si="27"/>
        <v>#NUM!</v>
      </c>
      <c r="L147" s="148" t="e">
        <f t="shared" si="28"/>
        <v>#NUM!</v>
      </c>
      <c r="M147" s="161" t="e">
        <f t="shared" si="39"/>
        <v>#NUM!</v>
      </c>
      <c r="N147" s="145">
        <v>0</v>
      </c>
      <c r="O147" s="149">
        <f t="shared" si="40"/>
        <v>0</v>
      </c>
      <c r="Q147" s="145">
        <f t="shared" si="29"/>
        <v>0</v>
      </c>
      <c r="R147" s="148">
        <f t="shared" si="30"/>
        <v>0</v>
      </c>
      <c r="S147" s="148">
        <f t="shared" si="31"/>
        <v>0</v>
      </c>
      <c r="T147" s="148">
        <f t="shared" si="32"/>
        <v>0</v>
      </c>
      <c r="U147" s="54" t="e">
        <f t="shared" si="33"/>
        <v>#NUM!</v>
      </c>
      <c r="V147" s="131" t="e">
        <f t="shared" si="34"/>
        <v>#NUM!</v>
      </c>
      <c r="W147" s="148" t="e">
        <f t="shared" si="35"/>
        <v>#NUM!</v>
      </c>
      <c r="X147" s="148" t="e">
        <f t="shared" si="36"/>
        <v>#NUM!</v>
      </c>
      <c r="Y147" s="148" t="e">
        <f t="shared" si="37"/>
        <v>#NUM!</v>
      </c>
    </row>
    <row r="148" spans="1:25" x14ac:dyDescent="0.2">
      <c r="A148" s="145"/>
      <c r="B148" s="7">
        <f t="shared" si="41"/>
        <v>0</v>
      </c>
      <c r="C148" s="7" t="e">
        <f t="shared" si="23"/>
        <v>#NUM!</v>
      </c>
      <c r="D148" s="146" t="e">
        <f t="shared" si="42"/>
        <v>#NUM!</v>
      </c>
      <c r="E148" s="147">
        <f t="shared" si="38"/>
        <v>100.00000000000004</v>
      </c>
      <c r="F148" s="145">
        <f t="shared" si="24"/>
        <v>0</v>
      </c>
      <c r="G148" s="145"/>
      <c r="H148" s="151">
        <f t="shared" si="25"/>
        <v>0</v>
      </c>
      <c r="I148" s="145" t="e">
        <f t="shared" si="22"/>
        <v>#NUM!</v>
      </c>
      <c r="J148" s="148" t="e">
        <f t="shared" si="26"/>
        <v>#NUM!</v>
      </c>
      <c r="K148" s="148" t="e">
        <f t="shared" si="27"/>
        <v>#NUM!</v>
      </c>
      <c r="L148" s="148" t="e">
        <f t="shared" si="28"/>
        <v>#NUM!</v>
      </c>
      <c r="M148" s="161" t="e">
        <f t="shared" si="39"/>
        <v>#NUM!</v>
      </c>
      <c r="N148" s="145">
        <v>0</v>
      </c>
      <c r="O148" s="149">
        <f t="shared" si="40"/>
        <v>0</v>
      </c>
      <c r="Q148" s="145">
        <f t="shared" si="29"/>
        <v>0</v>
      </c>
      <c r="R148" s="148">
        <f t="shared" si="30"/>
        <v>0</v>
      </c>
      <c r="S148" s="148">
        <f t="shared" si="31"/>
        <v>0</v>
      </c>
      <c r="T148" s="148">
        <f t="shared" si="32"/>
        <v>0</v>
      </c>
      <c r="U148" s="54" t="e">
        <f t="shared" si="33"/>
        <v>#NUM!</v>
      </c>
      <c r="V148" s="131" t="e">
        <f t="shared" si="34"/>
        <v>#NUM!</v>
      </c>
      <c r="W148" s="148" t="e">
        <f t="shared" si="35"/>
        <v>#NUM!</v>
      </c>
      <c r="X148" s="148" t="e">
        <f t="shared" si="36"/>
        <v>#NUM!</v>
      </c>
      <c r="Y148" s="148" t="e">
        <f t="shared" si="37"/>
        <v>#NUM!</v>
      </c>
    </row>
    <row r="149" spans="1:25" x14ac:dyDescent="0.2">
      <c r="A149" s="145"/>
      <c r="B149" s="7">
        <f t="shared" si="41"/>
        <v>0</v>
      </c>
      <c r="C149" s="7" t="e">
        <f t="shared" si="23"/>
        <v>#NUM!</v>
      </c>
      <c r="D149" s="146" t="e">
        <f t="shared" si="42"/>
        <v>#NUM!</v>
      </c>
      <c r="E149" s="147">
        <f t="shared" si="38"/>
        <v>100.00000000000004</v>
      </c>
      <c r="F149" s="145">
        <f t="shared" si="24"/>
        <v>0</v>
      </c>
      <c r="G149" s="145"/>
      <c r="H149" s="151">
        <f t="shared" si="25"/>
        <v>0</v>
      </c>
      <c r="I149" s="145" t="e">
        <f t="shared" si="22"/>
        <v>#NUM!</v>
      </c>
      <c r="J149" s="148" t="e">
        <f t="shared" si="26"/>
        <v>#NUM!</v>
      </c>
      <c r="K149" s="148" t="e">
        <f t="shared" si="27"/>
        <v>#NUM!</v>
      </c>
      <c r="L149" s="148" t="e">
        <f t="shared" si="28"/>
        <v>#NUM!</v>
      </c>
      <c r="M149" s="161" t="e">
        <f t="shared" si="39"/>
        <v>#NUM!</v>
      </c>
      <c r="N149" s="145">
        <v>0</v>
      </c>
      <c r="O149" s="149">
        <f t="shared" si="40"/>
        <v>0</v>
      </c>
      <c r="Q149" s="145">
        <f t="shared" si="29"/>
        <v>0</v>
      </c>
      <c r="R149" s="148">
        <f t="shared" si="30"/>
        <v>0</v>
      </c>
      <c r="S149" s="148">
        <f t="shared" si="31"/>
        <v>0</v>
      </c>
      <c r="T149" s="148">
        <f t="shared" si="32"/>
        <v>0</v>
      </c>
      <c r="U149" s="54" t="e">
        <f t="shared" si="33"/>
        <v>#NUM!</v>
      </c>
      <c r="V149" s="131" t="e">
        <f t="shared" si="34"/>
        <v>#NUM!</v>
      </c>
      <c r="W149" s="148" t="e">
        <f t="shared" si="35"/>
        <v>#NUM!</v>
      </c>
      <c r="X149" s="148" t="e">
        <f t="shared" si="36"/>
        <v>#NUM!</v>
      </c>
      <c r="Y149" s="148" t="e">
        <f t="shared" si="37"/>
        <v>#NUM!</v>
      </c>
    </row>
    <row r="150" spans="1:25" x14ac:dyDescent="0.2">
      <c r="A150" s="145"/>
      <c r="B150" s="7">
        <f t="shared" si="41"/>
        <v>0</v>
      </c>
      <c r="C150" s="7" t="e">
        <f t="shared" si="23"/>
        <v>#NUM!</v>
      </c>
      <c r="D150" s="146" t="e">
        <f t="shared" si="42"/>
        <v>#NUM!</v>
      </c>
      <c r="E150" s="147">
        <f t="shared" si="38"/>
        <v>100.00000000000004</v>
      </c>
      <c r="F150" s="145">
        <f t="shared" si="24"/>
        <v>0</v>
      </c>
      <c r="G150" s="145"/>
      <c r="H150" s="151">
        <f t="shared" si="25"/>
        <v>0</v>
      </c>
      <c r="I150" s="145" t="e">
        <f t="shared" si="22"/>
        <v>#NUM!</v>
      </c>
      <c r="J150" s="148" t="e">
        <f t="shared" si="26"/>
        <v>#NUM!</v>
      </c>
      <c r="K150" s="148" t="e">
        <f t="shared" si="27"/>
        <v>#NUM!</v>
      </c>
      <c r="L150" s="148" t="e">
        <f t="shared" si="28"/>
        <v>#NUM!</v>
      </c>
      <c r="M150" s="161" t="e">
        <f t="shared" si="39"/>
        <v>#NUM!</v>
      </c>
      <c r="N150" s="145">
        <v>0</v>
      </c>
      <c r="O150" s="149">
        <f t="shared" si="40"/>
        <v>0</v>
      </c>
      <c r="Q150" s="145">
        <f t="shared" si="29"/>
        <v>0</v>
      </c>
      <c r="R150" s="148">
        <f t="shared" si="30"/>
        <v>0</v>
      </c>
      <c r="S150" s="148">
        <f t="shared" si="31"/>
        <v>0</v>
      </c>
      <c r="T150" s="148">
        <f t="shared" si="32"/>
        <v>0</v>
      </c>
      <c r="U150" s="54" t="e">
        <f t="shared" si="33"/>
        <v>#NUM!</v>
      </c>
      <c r="V150" s="131" t="e">
        <f t="shared" si="34"/>
        <v>#NUM!</v>
      </c>
      <c r="W150" s="148" t="e">
        <f t="shared" si="35"/>
        <v>#NUM!</v>
      </c>
      <c r="X150" s="148" t="e">
        <f t="shared" si="36"/>
        <v>#NUM!</v>
      </c>
      <c r="Y150" s="148" t="e">
        <f t="shared" si="37"/>
        <v>#NUM!</v>
      </c>
    </row>
    <row r="151" spans="1:25" x14ac:dyDescent="0.2">
      <c r="A151" s="145"/>
      <c r="B151" s="7">
        <f t="shared" si="41"/>
        <v>0</v>
      </c>
      <c r="C151" s="7" t="e">
        <f t="shared" si="23"/>
        <v>#NUM!</v>
      </c>
      <c r="D151" s="146" t="e">
        <f t="shared" si="42"/>
        <v>#NUM!</v>
      </c>
      <c r="E151" s="147">
        <f t="shared" si="38"/>
        <v>100.00000000000004</v>
      </c>
      <c r="F151" s="145">
        <f t="shared" si="24"/>
        <v>0</v>
      </c>
      <c r="G151" s="145"/>
      <c r="H151" s="151">
        <f t="shared" si="25"/>
        <v>0</v>
      </c>
      <c r="I151" s="145" t="e">
        <f t="shared" si="22"/>
        <v>#NUM!</v>
      </c>
      <c r="J151" s="148" t="e">
        <f t="shared" si="26"/>
        <v>#NUM!</v>
      </c>
      <c r="K151" s="148" t="e">
        <f t="shared" si="27"/>
        <v>#NUM!</v>
      </c>
      <c r="L151" s="148" t="e">
        <f t="shared" si="28"/>
        <v>#NUM!</v>
      </c>
      <c r="M151" s="161" t="e">
        <f t="shared" si="39"/>
        <v>#NUM!</v>
      </c>
      <c r="N151" s="145">
        <v>0</v>
      </c>
      <c r="O151" s="149">
        <f t="shared" si="40"/>
        <v>0</v>
      </c>
      <c r="Q151" s="145">
        <f t="shared" si="29"/>
        <v>0</v>
      </c>
      <c r="R151" s="148">
        <f t="shared" si="30"/>
        <v>0</v>
      </c>
      <c r="S151" s="148">
        <f t="shared" si="31"/>
        <v>0</v>
      </c>
      <c r="T151" s="148">
        <f t="shared" si="32"/>
        <v>0</v>
      </c>
      <c r="U151" s="54" t="e">
        <f t="shared" si="33"/>
        <v>#NUM!</v>
      </c>
      <c r="V151" s="131" t="e">
        <f t="shared" si="34"/>
        <v>#NUM!</v>
      </c>
      <c r="W151" s="148" t="e">
        <f t="shared" si="35"/>
        <v>#NUM!</v>
      </c>
      <c r="X151" s="148" t="e">
        <f t="shared" si="36"/>
        <v>#NUM!</v>
      </c>
      <c r="Y151" s="148" t="e">
        <f t="shared" si="37"/>
        <v>#NUM!</v>
      </c>
    </row>
    <row r="152" spans="1:25" x14ac:dyDescent="0.2">
      <c r="A152" s="145"/>
      <c r="B152" s="7">
        <f t="shared" si="41"/>
        <v>0</v>
      </c>
      <c r="C152" s="7" t="e">
        <f t="shared" si="23"/>
        <v>#NUM!</v>
      </c>
      <c r="D152" s="146" t="e">
        <f t="shared" si="42"/>
        <v>#NUM!</v>
      </c>
      <c r="E152" s="147">
        <f t="shared" si="38"/>
        <v>100.00000000000004</v>
      </c>
      <c r="F152" s="145">
        <f t="shared" si="24"/>
        <v>0</v>
      </c>
      <c r="G152" s="145"/>
      <c r="H152" s="151">
        <f t="shared" si="25"/>
        <v>0</v>
      </c>
      <c r="I152" s="145" t="e">
        <f t="shared" si="22"/>
        <v>#NUM!</v>
      </c>
      <c r="J152" s="148" t="e">
        <f t="shared" si="26"/>
        <v>#NUM!</v>
      </c>
      <c r="K152" s="148" t="e">
        <f t="shared" si="27"/>
        <v>#NUM!</v>
      </c>
      <c r="L152" s="148" t="e">
        <f t="shared" si="28"/>
        <v>#NUM!</v>
      </c>
      <c r="M152" s="161" t="e">
        <f t="shared" si="39"/>
        <v>#NUM!</v>
      </c>
      <c r="N152" s="145">
        <v>0</v>
      </c>
      <c r="O152" s="149">
        <f t="shared" si="40"/>
        <v>0</v>
      </c>
      <c r="Q152" s="145">
        <f t="shared" si="29"/>
        <v>0</v>
      </c>
      <c r="R152" s="148">
        <f t="shared" si="30"/>
        <v>0</v>
      </c>
      <c r="S152" s="148">
        <f t="shared" si="31"/>
        <v>0</v>
      </c>
      <c r="T152" s="148">
        <f t="shared" si="32"/>
        <v>0</v>
      </c>
      <c r="U152" s="54" t="e">
        <f t="shared" si="33"/>
        <v>#NUM!</v>
      </c>
      <c r="V152" s="131" t="e">
        <f t="shared" si="34"/>
        <v>#NUM!</v>
      </c>
      <c r="W152" s="148" t="e">
        <f t="shared" si="35"/>
        <v>#NUM!</v>
      </c>
      <c r="X152" s="148" t="e">
        <f t="shared" si="36"/>
        <v>#NUM!</v>
      </c>
      <c r="Y152" s="148" t="e">
        <f t="shared" si="37"/>
        <v>#NUM!</v>
      </c>
    </row>
    <row r="153" spans="1:25" x14ac:dyDescent="0.2">
      <c r="A153" s="145"/>
      <c r="B153" s="7">
        <f t="shared" si="41"/>
        <v>0</v>
      </c>
      <c r="C153" s="7" t="e">
        <f t="shared" si="23"/>
        <v>#NUM!</v>
      </c>
      <c r="D153" s="146" t="e">
        <f t="shared" si="42"/>
        <v>#NUM!</v>
      </c>
      <c r="E153" s="147">
        <f t="shared" si="38"/>
        <v>100.00000000000004</v>
      </c>
      <c r="F153" s="145">
        <f t="shared" si="24"/>
        <v>0</v>
      </c>
      <c r="G153" s="145"/>
      <c r="H153" s="151">
        <f t="shared" si="25"/>
        <v>0</v>
      </c>
      <c r="I153" s="145" t="e">
        <f t="shared" si="22"/>
        <v>#NUM!</v>
      </c>
      <c r="J153" s="148" t="e">
        <f t="shared" si="26"/>
        <v>#NUM!</v>
      </c>
      <c r="K153" s="148" t="e">
        <f t="shared" si="27"/>
        <v>#NUM!</v>
      </c>
      <c r="L153" s="148" t="e">
        <f t="shared" si="28"/>
        <v>#NUM!</v>
      </c>
      <c r="M153" s="161" t="e">
        <f t="shared" si="39"/>
        <v>#NUM!</v>
      </c>
      <c r="N153" s="145">
        <v>0</v>
      </c>
      <c r="O153" s="149">
        <f t="shared" si="40"/>
        <v>0</v>
      </c>
      <c r="Q153" s="145">
        <f t="shared" si="29"/>
        <v>0</v>
      </c>
      <c r="R153" s="148">
        <f t="shared" si="30"/>
        <v>0</v>
      </c>
      <c r="S153" s="148">
        <f t="shared" si="31"/>
        <v>0</v>
      </c>
      <c r="T153" s="148">
        <f t="shared" si="32"/>
        <v>0</v>
      </c>
      <c r="U153" s="54" t="e">
        <f t="shared" si="33"/>
        <v>#NUM!</v>
      </c>
      <c r="V153" s="131" t="e">
        <f t="shared" si="34"/>
        <v>#NUM!</v>
      </c>
      <c r="W153" s="148" t="e">
        <f t="shared" si="35"/>
        <v>#NUM!</v>
      </c>
      <c r="X153" s="148" t="e">
        <f t="shared" si="36"/>
        <v>#NUM!</v>
      </c>
      <c r="Y153" s="148" t="e">
        <f t="shared" si="37"/>
        <v>#NUM!</v>
      </c>
    </row>
    <row r="154" spans="1:25" x14ac:dyDescent="0.2">
      <c r="A154" s="145"/>
      <c r="B154" s="7">
        <f t="shared" si="41"/>
        <v>0</v>
      </c>
      <c r="C154" s="7" t="e">
        <f t="shared" si="23"/>
        <v>#NUM!</v>
      </c>
      <c r="D154" s="146" t="e">
        <f t="shared" si="42"/>
        <v>#NUM!</v>
      </c>
      <c r="E154" s="147">
        <f t="shared" si="38"/>
        <v>100.00000000000004</v>
      </c>
      <c r="F154" s="145">
        <f t="shared" si="24"/>
        <v>0</v>
      </c>
      <c r="G154" s="145"/>
      <c r="H154" s="151">
        <f t="shared" si="25"/>
        <v>0</v>
      </c>
      <c r="I154" s="145" t="e">
        <f t="shared" si="22"/>
        <v>#NUM!</v>
      </c>
      <c r="J154" s="148" t="e">
        <f t="shared" si="26"/>
        <v>#NUM!</v>
      </c>
      <c r="K154" s="148" t="e">
        <f t="shared" si="27"/>
        <v>#NUM!</v>
      </c>
      <c r="L154" s="148" t="e">
        <f t="shared" si="28"/>
        <v>#NUM!</v>
      </c>
      <c r="M154" s="161" t="e">
        <f t="shared" si="39"/>
        <v>#NUM!</v>
      </c>
      <c r="N154" s="145">
        <v>0</v>
      </c>
      <c r="O154" s="149">
        <f t="shared" si="40"/>
        <v>0</v>
      </c>
      <c r="Q154" s="145">
        <f t="shared" si="29"/>
        <v>0</v>
      </c>
      <c r="R154" s="148">
        <f t="shared" si="30"/>
        <v>0</v>
      </c>
      <c r="S154" s="148">
        <f t="shared" si="31"/>
        <v>0</v>
      </c>
      <c r="T154" s="148">
        <f t="shared" si="32"/>
        <v>0</v>
      </c>
      <c r="U154" s="54" t="e">
        <f t="shared" si="33"/>
        <v>#NUM!</v>
      </c>
      <c r="V154" s="131" t="e">
        <f t="shared" si="34"/>
        <v>#NUM!</v>
      </c>
      <c r="W154" s="148" t="e">
        <f t="shared" si="35"/>
        <v>#NUM!</v>
      </c>
      <c r="X154" s="148" t="e">
        <f t="shared" si="36"/>
        <v>#NUM!</v>
      </c>
      <c r="Y154" s="148" t="e">
        <f t="shared" si="37"/>
        <v>#NUM!</v>
      </c>
    </row>
    <row r="155" spans="1:25" x14ac:dyDescent="0.2">
      <c r="A155" s="145"/>
      <c r="B155" s="7">
        <f t="shared" si="41"/>
        <v>0</v>
      </c>
      <c r="C155" s="7" t="e">
        <f t="shared" si="23"/>
        <v>#NUM!</v>
      </c>
      <c r="D155" s="146" t="e">
        <f t="shared" si="42"/>
        <v>#NUM!</v>
      </c>
      <c r="E155" s="147">
        <f t="shared" si="38"/>
        <v>100.00000000000004</v>
      </c>
      <c r="F155" s="145">
        <f t="shared" si="24"/>
        <v>0</v>
      </c>
      <c r="G155" s="145"/>
      <c r="H155" s="151">
        <f t="shared" si="25"/>
        <v>0</v>
      </c>
      <c r="I155" s="145" t="e">
        <f t="shared" si="22"/>
        <v>#NUM!</v>
      </c>
      <c r="J155" s="148" t="e">
        <f t="shared" si="26"/>
        <v>#NUM!</v>
      </c>
      <c r="K155" s="148" t="e">
        <f t="shared" si="27"/>
        <v>#NUM!</v>
      </c>
      <c r="L155" s="148" t="e">
        <f t="shared" si="28"/>
        <v>#NUM!</v>
      </c>
      <c r="M155" s="161" t="e">
        <f t="shared" si="39"/>
        <v>#NUM!</v>
      </c>
      <c r="N155" s="145">
        <v>0</v>
      </c>
      <c r="O155" s="149">
        <f t="shared" si="40"/>
        <v>0</v>
      </c>
      <c r="Q155" s="145">
        <f t="shared" si="29"/>
        <v>0</v>
      </c>
      <c r="R155" s="148">
        <f t="shared" si="30"/>
        <v>0</v>
      </c>
      <c r="S155" s="148">
        <f t="shared" si="31"/>
        <v>0</v>
      </c>
      <c r="T155" s="148">
        <f t="shared" si="32"/>
        <v>0</v>
      </c>
      <c r="U155" s="54" t="e">
        <f t="shared" si="33"/>
        <v>#NUM!</v>
      </c>
      <c r="V155" s="131" t="e">
        <f t="shared" si="34"/>
        <v>#NUM!</v>
      </c>
      <c r="W155" s="148" t="e">
        <f t="shared" si="35"/>
        <v>#NUM!</v>
      </c>
      <c r="X155" s="148" t="e">
        <f t="shared" si="36"/>
        <v>#NUM!</v>
      </c>
      <c r="Y155" s="148" t="e">
        <f t="shared" si="37"/>
        <v>#NUM!</v>
      </c>
    </row>
    <row r="156" spans="1:25" x14ac:dyDescent="0.2">
      <c r="A156" s="145"/>
      <c r="B156" s="7">
        <f t="shared" si="41"/>
        <v>0</v>
      </c>
      <c r="C156" s="7" t="e">
        <f t="shared" si="23"/>
        <v>#NUM!</v>
      </c>
      <c r="D156" s="146" t="e">
        <f t="shared" si="42"/>
        <v>#NUM!</v>
      </c>
      <c r="E156" s="147">
        <f t="shared" si="38"/>
        <v>100.00000000000004</v>
      </c>
      <c r="F156" s="145">
        <f t="shared" si="24"/>
        <v>0</v>
      </c>
      <c r="G156" s="145"/>
      <c r="H156" s="151">
        <f t="shared" si="25"/>
        <v>0</v>
      </c>
      <c r="I156" s="145" t="e">
        <f t="shared" si="22"/>
        <v>#NUM!</v>
      </c>
      <c r="J156" s="148" t="e">
        <f t="shared" si="26"/>
        <v>#NUM!</v>
      </c>
      <c r="K156" s="148" t="e">
        <f t="shared" si="27"/>
        <v>#NUM!</v>
      </c>
      <c r="L156" s="148" t="e">
        <f t="shared" si="28"/>
        <v>#NUM!</v>
      </c>
      <c r="M156" s="161" t="e">
        <f t="shared" si="39"/>
        <v>#NUM!</v>
      </c>
      <c r="N156" s="145">
        <v>0</v>
      </c>
      <c r="O156" s="149">
        <f t="shared" si="40"/>
        <v>0</v>
      </c>
      <c r="Q156" s="145">
        <f t="shared" si="29"/>
        <v>0</v>
      </c>
      <c r="R156" s="148">
        <f t="shared" si="30"/>
        <v>0</v>
      </c>
      <c r="S156" s="148">
        <f t="shared" si="31"/>
        <v>0</v>
      </c>
      <c r="T156" s="148">
        <f t="shared" si="32"/>
        <v>0</v>
      </c>
      <c r="U156" s="54" t="e">
        <f t="shared" si="33"/>
        <v>#NUM!</v>
      </c>
      <c r="V156" s="131" t="e">
        <f t="shared" si="34"/>
        <v>#NUM!</v>
      </c>
      <c r="W156" s="148" t="e">
        <f t="shared" si="35"/>
        <v>#NUM!</v>
      </c>
      <c r="X156" s="148" t="e">
        <f t="shared" si="36"/>
        <v>#NUM!</v>
      </c>
      <c r="Y156" s="148" t="e">
        <f t="shared" si="37"/>
        <v>#NUM!</v>
      </c>
    </row>
    <row r="157" spans="1:25" x14ac:dyDescent="0.2">
      <c r="A157" s="145"/>
      <c r="B157" s="7">
        <f t="shared" si="41"/>
        <v>0</v>
      </c>
      <c r="C157" s="7" t="e">
        <f t="shared" si="23"/>
        <v>#NUM!</v>
      </c>
      <c r="D157" s="146" t="e">
        <f t="shared" si="42"/>
        <v>#NUM!</v>
      </c>
      <c r="E157" s="147">
        <f t="shared" si="38"/>
        <v>100.00000000000004</v>
      </c>
      <c r="F157" s="145">
        <f t="shared" si="24"/>
        <v>0</v>
      </c>
      <c r="G157" s="145"/>
      <c r="H157" s="151">
        <f t="shared" si="25"/>
        <v>0</v>
      </c>
      <c r="I157" s="145" t="e">
        <f t="shared" si="22"/>
        <v>#NUM!</v>
      </c>
      <c r="J157" s="148" t="e">
        <f t="shared" si="26"/>
        <v>#NUM!</v>
      </c>
      <c r="K157" s="148" t="e">
        <f t="shared" si="27"/>
        <v>#NUM!</v>
      </c>
      <c r="L157" s="148" t="e">
        <f t="shared" si="28"/>
        <v>#NUM!</v>
      </c>
      <c r="M157" s="161" t="e">
        <f t="shared" si="39"/>
        <v>#NUM!</v>
      </c>
      <c r="N157" s="145">
        <v>0</v>
      </c>
      <c r="O157" s="149">
        <f t="shared" si="40"/>
        <v>0</v>
      </c>
      <c r="Q157" s="145">
        <f t="shared" si="29"/>
        <v>0</v>
      </c>
      <c r="R157" s="148">
        <f t="shared" si="30"/>
        <v>0</v>
      </c>
      <c r="S157" s="148">
        <f t="shared" si="31"/>
        <v>0</v>
      </c>
      <c r="T157" s="148">
        <f t="shared" si="32"/>
        <v>0</v>
      </c>
      <c r="U157" s="54" t="e">
        <f t="shared" si="33"/>
        <v>#NUM!</v>
      </c>
      <c r="V157" s="131" t="e">
        <f t="shared" si="34"/>
        <v>#NUM!</v>
      </c>
      <c r="W157" s="148" t="e">
        <f t="shared" si="35"/>
        <v>#NUM!</v>
      </c>
      <c r="X157" s="148" t="e">
        <f t="shared" si="36"/>
        <v>#NUM!</v>
      </c>
      <c r="Y157" s="148" t="e">
        <f t="shared" si="37"/>
        <v>#NUM!</v>
      </c>
    </row>
    <row r="158" spans="1:25" x14ac:dyDescent="0.2">
      <c r="A158" s="145"/>
      <c r="B158" s="7">
        <f t="shared" si="41"/>
        <v>0</v>
      </c>
      <c r="C158" s="7" t="e">
        <f t="shared" si="23"/>
        <v>#NUM!</v>
      </c>
      <c r="D158" s="146" t="e">
        <f t="shared" si="42"/>
        <v>#NUM!</v>
      </c>
      <c r="E158" s="147">
        <f t="shared" si="38"/>
        <v>100.00000000000004</v>
      </c>
      <c r="F158" s="145">
        <f t="shared" si="24"/>
        <v>0</v>
      </c>
      <c r="G158" s="145"/>
      <c r="H158" s="151">
        <f t="shared" si="25"/>
        <v>0</v>
      </c>
      <c r="I158" s="145" t="e">
        <f t="shared" ref="I158:I221" si="43">D158*F158</f>
        <v>#NUM!</v>
      </c>
      <c r="J158" s="148" t="e">
        <f t="shared" si="26"/>
        <v>#NUM!</v>
      </c>
      <c r="K158" s="148" t="e">
        <f t="shared" si="27"/>
        <v>#NUM!</v>
      </c>
      <c r="L158" s="148" t="e">
        <f t="shared" si="28"/>
        <v>#NUM!</v>
      </c>
      <c r="M158" s="161" t="e">
        <f t="shared" si="39"/>
        <v>#NUM!</v>
      </c>
      <c r="N158" s="145">
        <v>0</v>
      </c>
      <c r="O158" s="149">
        <f t="shared" si="40"/>
        <v>0</v>
      </c>
      <c r="Q158" s="145">
        <f t="shared" si="29"/>
        <v>0</v>
      </c>
      <c r="R158" s="148">
        <f t="shared" si="30"/>
        <v>0</v>
      </c>
      <c r="S158" s="148">
        <f t="shared" si="31"/>
        <v>0</v>
      </c>
      <c r="T158" s="148">
        <f t="shared" si="32"/>
        <v>0</v>
      </c>
      <c r="U158" s="54" t="e">
        <f t="shared" si="33"/>
        <v>#NUM!</v>
      </c>
      <c r="V158" s="131" t="e">
        <f t="shared" si="34"/>
        <v>#NUM!</v>
      </c>
      <c r="W158" s="148" t="e">
        <f t="shared" si="35"/>
        <v>#NUM!</v>
      </c>
      <c r="X158" s="148" t="e">
        <f t="shared" si="36"/>
        <v>#NUM!</v>
      </c>
      <c r="Y158" s="148" t="e">
        <f t="shared" si="37"/>
        <v>#NUM!</v>
      </c>
    </row>
    <row r="159" spans="1:25" x14ac:dyDescent="0.2">
      <c r="A159" s="145"/>
      <c r="B159" s="7">
        <f t="shared" si="41"/>
        <v>0</v>
      </c>
      <c r="C159" s="7" t="e">
        <f t="shared" ref="C159:C222" si="44">IF(A159=0,IF(B159&gt;0,IF(C158&lt;10,10,-LOG(0,2)),-LOG(0,2)),-LOG(A159,2))</f>
        <v>#NUM!</v>
      </c>
      <c r="D159" s="146" t="e">
        <f t="shared" si="42"/>
        <v>#NUM!</v>
      </c>
      <c r="E159" s="147">
        <f t="shared" si="38"/>
        <v>100.00000000000004</v>
      </c>
      <c r="F159" s="145">
        <f t="shared" ref="F159:F222" si="45">(G159*100)/$A$10</f>
        <v>0</v>
      </c>
      <c r="G159" s="145"/>
      <c r="H159" s="151">
        <f t="shared" ref="H159:H222" si="46">A159*1000</f>
        <v>0</v>
      </c>
      <c r="I159" s="145" t="e">
        <f t="shared" si="43"/>
        <v>#NUM!</v>
      </c>
      <c r="J159" s="148" t="e">
        <f t="shared" ref="J159:J222" si="47">(F159)*(D159-$B$4)^2</f>
        <v>#NUM!</v>
      </c>
      <c r="K159" s="148" t="e">
        <f t="shared" ref="K159:K222" si="48">(F159)*(D159-$B$4)^3</f>
        <v>#NUM!</v>
      </c>
      <c r="L159" s="148" t="e">
        <f t="shared" ref="L159:L222" si="49">(F159)*(D159-$B$4)^4</f>
        <v>#NUM!</v>
      </c>
      <c r="M159" s="161" t="e">
        <f t="shared" si="39"/>
        <v>#NUM!</v>
      </c>
      <c r="N159" s="145">
        <v>0</v>
      </c>
      <c r="O159" s="149">
        <f t="shared" si="40"/>
        <v>0</v>
      </c>
      <c r="Q159" s="145">
        <f t="shared" ref="Q159:Q222" si="50">(B159*1000)*F159</f>
        <v>0</v>
      </c>
      <c r="R159" s="148">
        <f t="shared" ref="R159:R222" si="51">(F159)*((B159*1000)-$B$15)^2</f>
        <v>0</v>
      </c>
      <c r="S159" s="148">
        <f t="shared" ref="S159:S222" si="52">(F159)*((B159*1000)-$B$15)^3</f>
        <v>0</v>
      </c>
      <c r="T159" s="148">
        <f t="shared" ref="T159:T222" si="53">(F159)*((B159*1000)-$B$15)^4</f>
        <v>0</v>
      </c>
      <c r="U159" s="54" t="e">
        <f t="shared" ref="U159:U222" si="54">LOG(((2^(-D159))*1000),10)</f>
        <v>#NUM!</v>
      </c>
      <c r="V159" s="131" t="e">
        <f t="shared" ref="V159:V222" si="55">U159*F159</f>
        <v>#NUM!</v>
      </c>
      <c r="W159" s="148" t="e">
        <f t="shared" ref="W159:W222" si="56">(F159)*(U159-LOG($E$15))^2</f>
        <v>#NUM!</v>
      </c>
      <c r="X159" s="148" t="e">
        <f t="shared" ref="X159:X222" si="57">(F159)*(U159-LOG($E$15))^3</f>
        <v>#NUM!</v>
      </c>
      <c r="Y159" s="148" t="e">
        <f t="shared" ref="Y159:Y222" si="58">(F159)*(U159-LOG($E$15))^4</f>
        <v>#NUM!</v>
      </c>
    </row>
    <row r="160" spans="1:25" x14ac:dyDescent="0.2">
      <c r="A160" s="145"/>
      <c r="B160" s="7">
        <f t="shared" si="41"/>
        <v>0</v>
      </c>
      <c r="C160" s="7" t="e">
        <f t="shared" si="44"/>
        <v>#NUM!</v>
      </c>
      <c r="D160" s="146" t="e">
        <f t="shared" si="42"/>
        <v>#NUM!</v>
      </c>
      <c r="E160" s="147">
        <f t="shared" ref="E160:E223" si="59">F160+E159</f>
        <v>100.00000000000004</v>
      </c>
      <c r="F160" s="145">
        <f t="shared" si="45"/>
        <v>0</v>
      </c>
      <c r="G160" s="145"/>
      <c r="H160" s="151">
        <f t="shared" si="46"/>
        <v>0</v>
      </c>
      <c r="I160" s="145" t="e">
        <f t="shared" si="43"/>
        <v>#NUM!</v>
      </c>
      <c r="J160" s="148" t="e">
        <f t="shared" si="47"/>
        <v>#NUM!</v>
      </c>
      <c r="K160" s="148" t="e">
        <f t="shared" si="48"/>
        <v>#NUM!</v>
      </c>
      <c r="L160" s="148" t="e">
        <f t="shared" si="49"/>
        <v>#NUM!</v>
      </c>
      <c r="M160" s="161" t="e">
        <f t="shared" ref="M160:M223" si="60">((2^(-D160))*1000)</f>
        <v>#NUM!</v>
      </c>
      <c r="N160" s="145">
        <v>0</v>
      </c>
      <c r="O160" s="149">
        <f t="shared" ref="O160:O223" si="61">(N160*100)/$A$13</f>
        <v>0</v>
      </c>
      <c r="Q160" s="145">
        <f t="shared" si="50"/>
        <v>0</v>
      </c>
      <c r="R160" s="148">
        <f t="shared" si="51"/>
        <v>0</v>
      </c>
      <c r="S160" s="148">
        <f t="shared" si="52"/>
        <v>0</v>
      </c>
      <c r="T160" s="148">
        <f t="shared" si="53"/>
        <v>0</v>
      </c>
      <c r="U160" s="54" t="e">
        <f t="shared" si="54"/>
        <v>#NUM!</v>
      </c>
      <c r="V160" s="131" t="e">
        <f t="shared" si="55"/>
        <v>#NUM!</v>
      </c>
      <c r="W160" s="148" t="e">
        <f t="shared" si="56"/>
        <v>#NUM!</v>
      </c>
      <c r="X160" s="148" t="e">
        <f t="shared" si="57"/>
        <v>#NUM!</v>
      </c>
      <c r="Y160" s="148" t="e">
        <f t="shared" si="58"/>
        <v>#NUM!</v>
      </c>
    </row>
    <row r="161" spans="1:25" x14ac:dyDescent="0.2">
      <c r="A161" s="145"/>
      <c r="B161" s="7">
        <f t="shared" ref="B161:B224" si="62">IF(A161=0,IF(A160&gt;0,IF(B160&gt;0.001,((A160+(2^(-10)))/2),0),0),(A160+A161)/2)</f>
        <v>0</v>
      </c>
      <c r="C161" s="7" t="e">
        <f t="shared" si="44"/>
        <v>#NUM!</v>
      </c>
      <c r="D161" s="146" t="e">
        <f t="shared" si="42"/>
        <v>#NUM!</v>
      </c>
      <c r="E161" s="147">
        <f t="shared" si="59"/>
        <v>100.00000000000004</v>
      </c>
      <c r="F161" s="145">
        <f t="shared" si="45"/>
        <v>0</v>
      </c>
      <c r="G161" s="145"/>
      <c r="H161" s="151">
        <f t="shared" si="46"/>
        <v>0</v>
      </c>
      <c r="I161" s="145" t="e">
        <f t="shared" si="43"/>
        <v>#NUM!</v>
      </c>
      <c r="J161" s="148" t="e">
        <f t="shared" si="47"/>
        <v>#NUM!</v>
      </c>
      <c r="K161" s="148" t="e">
        <f t="shared" si="48"/>
        <v>#NUM!</v>
      </c>
      <c r="L161" s="148" t="e">
        <f t="shared" si="49"/>
        <v>#NUM!</v>
      </c>
      <c r="M161" s="161" t="e">
        <f t="shared" si="60"/>
        <v>#NUM!</v>
      </c>
      <c r="N161" s="145">
        <v>0</v>
      </c>
      <c r="O161" s="149">
        <f t="shared" si="61"/>
        <v>0</v>
      </c>
      <c r="Q161" s="145">
        <f t="shared" si="50"/>
        <v>0</v>
      </c>
      <c r="R161" s="148">
        <f t="shared" si="51"/>
        <v>0</v>
      </c>
      <c r="S161" s="148">
        <f t="shared" si="52"/>
        <v>0</v>
      </c>
      <c r="T161" s="148">
        <f t="shared" si="53"/>
        <v>0</v>
      </c>
      <c r="U161" s="54" t="e">
        <f t="shared" si="54"/>
        <v>#NUM!</v>
      </c>
      <c r="V161" s="131" t="e">
        <f t="shared" si="55"/>
        <v>#NUM!</v>
      </c>
      <c r="W161" s="148" t="e">
        <f t="shared" si="56"/>
        <v>#NUM!</v>
      </c>
      <c r="X161" s="148" t="e">
        <f t="shared" si="57"/>
        <v>#NUM!</v>
      </c>
      <c r="Y161" s="148" t="e">
        <f t="shared" si="58"/>
        <v>#NUM!</v>
      </c>
    </row>
    <row r="162" spans="1:25" x14ac:dyDescent="0.2">
      <c r="A162" s="145"/>
      <c r="B162" s="7">
        <f t="shared" si="62"/>
        <v>0</v>
      </c>
      <c r="C162" s="7" t="e">
        <f t="shared" si="44"/>
        <v>#NUM!</v>
      </c>
      <c r="D162" s="146" t="e">
        <f t="shared" si="42"/>
        <v>#NUM!</v>
      </c>
      <c r="E162" s="147">
        <f t="shared" si="59"/>
        <v>100.00000000000004</v>
      </c>
      <c r="F162" s="145">
        <f t="shared" si="45"/>
        <v>0</v>
      </c>
      <c r="G162" s="145"/>
      <c r="H162" s="151">
        <f t="shared" si="46"/>
        <v>0</v>
      </c>
      <c r="I162" s="145" t="e">
        <f t="shared" si="43"/>
        <v>#NUM!</v>
      </c>
      <c r="J162" s="148" t="e">
        <f t="shared" si="47"/>
        <v>#NUM!</v>
      </c>
      <c r="K162" s="148" t="e">
        <f t="shared" si="48"/>
        <v>#NUM!</v>
      </c>
      <c r="L162" s="148" t="e">
        <f t="shared" si="49"/>
        <v>#NUM!</v>
      </c>
      <c r="M162" s="161" t="e">
        <f t="shared" si="60"/>
        <v>#NUM!</v>
      </c>
      <c r="N162" s="145">
        <v>0</v>
      </c>
      <c r="O162" s="149">
        <f t="shared" si="61"/>
        <v>0</v>
      </c>
      <c r="Q162" s="145">
        <f t="shared" si="50"/>
        <v>0</v>
      </c>
      <c r="R162" s="148">
        <f t="shared" si="51"/>
        <v>0</v>
      </c>
      <c r="S162" s="148">
        <f t="shared" si="52"/>
        <v>0</v>
      </c>
      <c r="T162" s="148">
        <f t="shared" si="53"/>
        <v>0</v>
      </c>
      <c r="U162" s="54" t="e">
        <f t="shared" si="54"/>
        <v>#NUM!</v>
      </c>
      <c r="V162" s="131" t="e">
        <f t="shared" si="55"/>
        <v>#NUM!</v>
      </c>
      <c r="W162" s="148" t="e">
        <f t="shared" si="56"/>
        <v>#NUM!</v>
      </c>
      <c r="X162" s="148" t="e">
        <f t="shared" si="57"/>
        <v>#NUM!</v>
      </c>
      <c r="Y162" s="148" t="e">
        <f t="shared" si="58"/>
        <v>#NUM!</v>
      </c>
    </row>
    <row r="163" spans="1:25" x14ac:dyDescent="0.2">
      <c r="A163" s="145"/>
      <c r="B163" s="7">
        <f t="shared" si="62"/>
        <v>0</v>
      </c>
      <c r="C163" s="7" t="e">
        <f t="shared" si="44"/>
        <v>#NUM!</v>
      </c>
      <c r="D163" s="146" t="e">
        <f t="shared" si="42"/>
        <v>#NUM!</v>
      </c>
      <c r="E163" s="147">
        <f t="shared" si="59"/>
        <v>100.00000000000004</v>
      </c>
      <c r="F163" s="145">
        <f t="shared" si="45"/>
        <v>0</v>
      </c>
      <c r="G163" s="145"/>
      <c r="H163" s="151">
        <f t="shared" si="46"/>
        <v>0</v>
      </c>
      <c r="I163" s="145" t="e">
        <f t="shared" si="43"/>
        <v>#NUM!</v>
      </c>
      <c r="J163" s="148" t="e">
        <f t="shared" si="47"/>
        <v>#NUM!</v>
      </c>
      <c r="K163" s="148" t="e">
        <f t="shared" si="48"/>
        <v>#NUM!</v>
      </c>
      <c r="L163" s="148" t="e">
        <f t="shared" si="49"/>
        <v>#NUM!</v>
      </c>
      <c r="M163" s="161" t="e">
        <f t="shared" si="60"/>
        <v>#NUM!</v>
      </c>
      <c r="N163" s="145">
        <v>0</v>
      </c>
      <c r="O163" s="149">
        <f t="shared" si="61"/>
        <v>0</v>
      </c>
      <c r="Q163" s="145">
        <f t="shared" si="50"/>
        <v>0</v>
      </c>
      <c r="R163" s="148">
        <f t="shared" si="51"/>
        <v>0</v>
      </c>
      <c r="S163" s="148">
        <f t="shared" si="52"/>
        <v>0</v>
      </c>
      <c r="T163" s="148">
        <f t="shared" si="53"/>
        <v>0</v>
      </c>
      <c r="U163" s="54" t="e">
        <f t="shared" si="54"/>
        <v>#NUM!</v>
      </c>
      <c r="V163" s="131" t="e">
        <f t="shared" si="55"/>
        <v>#NUM!</v>
      </c>
      <c r="W163" s="148" t="e">
        <f t="shared" si="56"/>
        <v>#NUM!</v>
      </c>
      <c r="X163" s="148" t="e">
        <f t="shared" si="57"/>
        <v>#NUM!</v>
      </c>
      <c r="Y163" s="148" t="e">
        <f t="shared" si="58"/>
        <v>#NUM!</v>
      </c>
    </row>
    <row r="164" spans="1:25" x14ac:dyDescent="0.2">
      <c r="A164" s="145"/>
      <c r="B164" s="7">
        <f t="shared" si="62"/>
        <v>0</v>
      </c>
      <c r="C164" s="7" t="e">
        <f t="shared" si="44"/>
        <v>#NUM!</v>
      </c>
      <c r="D164" s="146" t="e">
        <f t="shared" si="42"/>
        <v>#NUM!</v>
      </c>
      <c r="E164" s="147">
        <f t="shared" si="59"/>
        <v>100.00000000000004</v>
      </c>
      <c r="F164" s="145">
        <f t="shared" si="45"/>
        <v>0</v>
      </c>
      <c r="G164" s="145"/>
      <c r="H164" s="151">
        <f t="shared" si="46"/>
        <v>0</v>
      </c>
      <c r="I164" s="145" t="e">
        <f t="shared" si="43"/>
        <v>#NUM!</v>
      </c>
      <c r="J164" s="148" t="e">
        <f t="shared" si="47"/>
        <v>#NUM!</v>
      </c>
      <c r="K164" s="148" t="e">
        <f t="shared" si="48"/>
        <v>#NUM!</v>
      </c>
      <c r="L164" s="148" t="e">
        <f t="shared" si="49"/>
        <v>#NUM!</v>
      </c>
      <c r="M164" s="161" t="e">
        <f t="shared" si="60"/>
        <v>#NUM!</v>
      </c>
      <c r="N164" s="145">
        <v>0</v>
      </c>
      <c r="O164" s="149">
        <f t="shared" si="61"/>
        <v>0</v>
      </c>
      <c r="Q164" s="145">
        <f t="shared" si="50"/>
        <v>0</v>
      </c>
      <c r="R164" s="148">
        <f t="shared" si="51"/>
        <v>0</v>
      </c>
      <c r="S164" s="148">
        <f t="shared" si="52"/>
        <v>0</v>
      </c>
      <c r="T164" s="148">
        <f t="shared" si="53"/>
        <v>0</v>
      </c>
      <c r="U164" s="54" t="e">
        <f t="shared" si="54"/>
        <v>#NUM!</v>
      </c>
      <c r="V164" s="131" t="e">
        <f t="shared" si="55"/>
        <v>#NUM!</v>
      </c>
      <c r="W164" s="148" t="e">
        <f t="shared" si="56"/>
        <v>#NUM!</v>
      </c>
      <c r="X164" s="148" t="e">
        <f t="shared" si="57"/>
        <v>#NUM!</v>
      </c>
      <c r="Y164" s="148" t="e">
        <f t="shared" si="58"/>
        <v>#NUM!</v>
      </c>
    </row>
    <row r="165" spans="1:25" x14ac:dyDescent="0.2">
      <c r="A165" s="145"/>
      <c r="B165" s="7">
        <f t="shared" si="62"/>
        <v>0</v>
      </c>
      <c r="C165" s="7" t="e">
        <f t="shared" si="44"/>
        <v>#NUM!</v>
      </c>
      <c r="D165" s="146" t="e">
        <f t="shared" si="42"/>
        <v>#NUM!</v>
      </c>
      <c r="E165" s="147">
        <f t="shared" si="59"/>
        <v>100.00000000000004</v>
      </c>
      <c r="F165" s="145">
        <f t="shared" si="45"/>
        <v>0</v>
      </c>
      <c r="G165" s="145"/>
      <c r="H165" s="151">
        <f t="shared" si="46"/>
        <v>0</v>
      </c>
      <c r="I165" s="145" t="e">
        <f t="shared" si="43"/>
        <v>#NUM!</v>
      </c>
      <c r="J165" s="148" t="e">
        <f t="shared" si="47"/>
        <v>#NUM!</v>
      </c>
      <c r="K165" s="148" t="e">
        <f t="shared" si="48"/>
        <v>#NUM!</v>
      </c>
      <c r="L165" s="148" t="e">
        <f t="shared" si="49"/>
        <v>#NUM!</v>
      </c>
      <c r="M165" s="161" t="e">
        <f t="shared" si="60"/>
        <v>#NUM!</v>
      </c>
      <c r="N165" s="145">
        <v>0</v>
      </c>
      <c r="O165" s="149">
        <f t="shared" si="61"/>
        <v>0</v>
      </c>
      <c r="Q165" s="145">
        <f t="shared" si="50"/>
        <v>0</v>
      </c>
      <c r="R165" s="148">
        <f t="shared" si="51"/>
        <v>0</v>
      </c>
      <c r="S165" s="148">
        <f t="shared" si="52"/>
        <v>0</v>
      </c>
      <c r="T165" s="148">
        <f t="shared" si="53"/>
        <v>0</v>
      </c>
      <c r="U165" s="54" t="e">
        <f t="shared" si="54"/>
        <v>#NUM!</v>
      </c>
      <c r="V165" s="131" t="e">
        <f t="shared" si="55"/>
        <v>#NUM!</v>
      </c>
      <c r="W165" s="148" t="e">
        <f t="shared" si="56"/>
        <v>#NUM!</v>
      </c>
      <c r="X165" s="148" t="e">
        <f t="shared" si="57"/>
        <v>#NUM!</v>
      </c>
      <c r="Y165" s="148" t="e">
        <f t="shared" si="58"/>
        <v>#NUM!</v>
      </c>
    </row>
    <row r="166" spans="1:25" x14ac:dyDescent="0.2">
      <c r="A166" s="145"/>
      <c r="B166" s="7">
        <f t="shared" si="62"/>
        <v>0</v>
      </c>
      <c r="C166" s="7" t="e">
        <f t="shared" si="44"/>
        <v>#NUM!</v>
      </c>
      <c r="D166" s="146" t="e">
        <f t="shared" si="42"/>
        <v>#NUM!</v>
      </c>
      <c r="E166" s="147">
        <f t="shared" si="59"/>
        <v>100.00000000000004</v>
      </c>
      <c r="F166" s="145">
        <f t="shared" si="45"/>
        <v>0</v>
      </c>
      <c r="G166" s="145"/>
      <c r="H166" s="151">
        <f t="shared" si="46"/>
        <v>0</v>
      </c>
      <c r="I166" s="145" t="e">
        <f t="shared" si="43"/>
        <v>#NUM!</v>
      </c>
      <c r="J166" s="148" t="e">
        <f t="shared" si="47"/>
        <v>#NUM!</v>
      </c>
      <c r="K166" s="148" t="e">
        <f t="shared" si="48"/>
        <v>#NUM!</v>
      </c>
      <c r="L166" s="148" t="e">
        <f t="shared" si="49"/>
        <v>#NUM!</v>
      </c>
      <c r="M166" s="161" t="e">
        <f t="shared" si="60"/>
        <v>#NUM!</v>
      </c>
      <c r="N166" s="145">
        <v>0</v>
      </c>
      <c r="O166" s="149">
        <f t="shared" si="61"/>
        <v>0</v>
      </c>
      <c r="Q166" s="145">
        <f t="shared" si="50"/>
        <v>0</v>
      </c>
      <c r="R166" s="148">
        <f t="shared" si="51"/>
        <v>0</v>
      </c>
      <c r="S166" s="148">
        <f t="shared" si="52"/>
        <v>0</v>
      </c>
      <c r="T166" s="148">
        <f t="shared" si="53"/>
        <v>0</v>
      </c>
      <c r="U166" s="54" t="e">
        <f t="shared" si="54"/>
        <v>#NUM!</v>
      </c>
      <c r="V166" s="131" t="e">
        <f t="shared" si="55"/>
        <v>#NUM!</v>
      </c>
      <c r="W166" s="148" t="e">
        <f t="shared" si="56"/>
        <v>#NUM!</v>
      </c>
      <c r="X166" s="148" t="e">
        <f t="shared" si="57"/>
        <v>#NUM!</v>
      </c>
      <c r="Y166" s="148" t="e">
        <f t="shared" si="58"/>
        <v>#NUM!</v>
      </c>
    </row>
    <row r="167" spans="1:25" x14ac:dyDescent="0.2">
      <c r="A167" s="145"/>
      <c r="B167" s="7">
        <f t="shared" si="62"/>
        <v>0</v>
      </c>
      <c r="C167" s="7" t="e">
        <f t="shared" si="44"/>
        <v>#NUM!</v>
      </c>
      <c r="D167" s="146" t="e">
        <f t="shared" si="42"/>
        <v>#NUM!</v>
      </c>
      <c r="E167" s="147">
        <f t="shared" si="59"/>
        <v>100.00000000000004</v>
      </c>
      <c r="F167" s="145">
        <f t="shared" si="45"/>
        <v>0</v>
      </c>
      <c r="G167" s="145"/>
      <c r="H167" s="151">
        <f t="shared" si="46"/>
        <v>0</v>
      </c>
      <c r="I167" s="145" t="e">
        <f t="shared" si="43"/>
        <v>#NUM!</v>
      </c>
      <c r="J167" s="148" t="e">
        <f t="shared" si="47"/>
        <v>#NUM!</v>
      </c>
      <c r="K167" s="148" t="e">
        <f t="shared" si="48"/>
        <v>#NUM!</v>
      </c>
      <c r="L167" s="148" t="e">
        <f t="shared" si="49"/>
        <v>#NUM!</v>
      </c>
      <c r="M167" s="161" t="e">
        <f t="shared" si="60"/>
        <v>#NUM!</v>
      </c>
      <c r="N167" s="145">
        <v>0</v>
      </c>
      <c r="O167" s="149">
        <f t="shared" si="61"/>
        <v>0</v>
      </c>
      <c r="Q167" s="145">
        <f t="shared" si="50"/>
        <v>0</v>
      </c>
      <c r="R167" s="148">
        <f t="shared" si="51"/>
        <v>0</v>
      </c>
      <c r="S167" s="148">
        <f t="shared" si="52"/>
        <v>0</v>
      </c>
      <c r="T167" s="148">
        <f t="shared" si="53"/>
        <v>0</v>
      </c>
      <c r="U167" s="54" t="e">
        <f t="shared" si="54"/>
        <v>#NUM!</v>
      </c>
      <c r="V167" s="131" t="e">
        <f t="shared" si="55"/>
        <v>#NUM!</v>
      </c>
      <c r="W167" s="148" t="e">
        <f t="shared" si="56"/>
        <v>#NUM!</v>
      </c>
      <c r="X167" s="148" t="e">
        <f t="shared" si="57"/>
        <v>#NUM!</v>
      </c>
      <c r="Y167" s="148" t="e">
        <f t="shared" si="58"/>
        <v>#NUM!</v>
      </c>
    </row>
    <row r="168" spans="1:25" x14ac:dyDescent="0.2">
      <c r="A168" s="145"/>
      <c r="B168" s="7">
        <f t="shared" si="62"/>
        <v>0</v>
      </c>
      <c r="C168" s="7" t="e">
        <f t="shared" si="44"/>
        <v>#NUM!</v>
      </c>
      <c r="D168" s="146" t="e">
        <f t="shared" si="42"/>
        <v>#NUM!</v>
      </c>
      <c r="E168" s="147">
        <f t="shared" si="59"/>
        <v>100.00000000000004</v>
      </c>
      <c r="F168" s="145">
        <f t="shared" si="45"/>
        <v>0</v>
      </c>
      <c r="G168" s="145"/>
      <c r="H168" s="151">
        <f t="shared" si="46"/>
        <v>0</v>
      </c>
      <c r="I168" s="145" t="e">
        <f t="shared" si="43"/>
        <v>#NUM!</v>
      </c>
      <c r="J168" s="148" t="e">
        <f t="shared" si="47"/>
        <v>#NUM!</v>
      </c>
      <c r="K168" s="148" t="e">
        <f t="shared" si="48"/>
        <v>#NUM!</v>
      </c>
      <c r="L168" s="148" t="e">
        <f t="shared" si="49"/>
        <v>#NUM!</v>
      </c>
      <c r="M168" s="161" t="e">
        <f t="shared" si="60"/>
        <v>#NUM!</v>
      </c>
      <c r="N168" s="145">
        <v>0</v>
      </c>
      <c r="O168" s="149">
        <f t="shared" si="61"/>
        <v>0</v>
      </c>
      <c r="Q168" s="145">
        <f t="shared" si="50"/>
        <v>0</v>
      </c>
      <c r="R168" s="148">
        <f t="shared" si="51"/>
        <v>0</v>
      </c>
      <c r="S168" s="148">
        <f t="shared" si="52"/>
        <v>0</v>
      </c>
      <c r="T168" s="148">
        <f t="shared" si="53"/>
        <v>0</v>
      </c>
      <c r="U168" s="54" t="e">
        <f t="shared" si="54"/>
        <v>#NUM!</v>
      </c>
      <c r="V168" s="131" t="e">
        <f t="shared" si="55"/>
        <v>#NUM!</v>
      </c>
      <c r="W168" s="148" t="e">
        <f t="shared" si="56"/>
        <v>#NUM!</v>
      </c>
      <c r="X168" s="148" t="e">
        <f t="shared" si="57"/>
        <v>#NUM!</v>
      </c>
      <c r="Y168" s="148" t="e">
        <f t="shared" si="58"/>
        <v>#NUM!</v>
      </c>
    </row>
    <row r="169" spans="1:25" x14ac:dyDescent="0.2">
      <c r="A169" s="145"/>
      <c r="B169" s="7">
        <f t="shared" si="62"/>
        <v>0</v>
      </c>
      <c r="C169" s="7" t="e">
        <f t="shared" si="44"/>
        <v>#NUM!</v>
      </c>
      <c r="D169" s="146" t="e">
        <f t="shared" si="42"/>
        <v>#NUM!</v>
      </c>
      <c r="E169" s="147">
        <f t="shared" si="59"/>
        <v>100.00000000000004</v>
      </c>
      <c r="F169" s="145">
        <f t="shared" si="45"/>
        <v>0</v>
      </c>
      <c r="G169" s="145"/>
      <c r="H169" s="151">
        <f t="shared" si="46"/>
        <v>0</v>
      </c>
      <c r="I169" s="145" t="e">
        <f t="shared" si="43"/>
        <v>#NUM!</v>
      </c>
      <c r="J169" s="148" t="e">
        <f t="shared" si="47"/>
        <v>#NUM!</v>
      </c>
      <c r="K169" s="148" t="e">
        <f t="shared" si="48"/>
        <v>#NUM!</v>
      </c>
      <c r="L169" s="148" t="e">
        <f t="shared" si="49"/>
        <v>#NUM!</v>
      </c>
      <c r="M169" s="161" t="e">
        <f t="shared" si="60"/>
        <v>#NUM!</v>
      </c>
      <c r="N169" s="145">
        <v>0</v>
      </c>
      <c r="O169" s="149">
        <f t="shared" si="61"/>
        <v>0</v>
      </c>
      <c r="Q169" s="145">
        <f t="shared" si="50"/>
        <v>0</v>
      </c>
      <c r="R169" s="148">
        <f t="shared" si="51"/>
        <v>0</v>
      </c>
      <c r="S169" s="148">
        <f t="shared" si="52"/>
        <v>0</v>
      </c>
      <c r="T169" s="148">
        <f t="shared" si="53"/>
        <v>0</v>
      </c>
      <c r="U169" s="54" t="e">
        <f t="shared" si="54"/>
        <v>#NUM!</v>
      </c>
      <c r="V169" s="131" t="e">
        <f t="shared" si="55"/>
        <v>#NUM!</v>
      </c>
      <c r="W169" s="148" t="e">
        <f t="shared" si="56"/>
        <v>#NUM!</v>
      </c>
      <c r="X169" s="148" t="e">
        <f t="shared" si="57"/>
        <v>#NUM!</v>
      </c>
      <c r="Y169" s="148" t="e">
        <f t="shared" si="58"/>
        <v>#NUM!</v>
      </c>
    </row>
    <row r="170" spans="1:25" x14ac:dyDescent="0.2">
      <c r="A170" s="145"/>
      <c r="B170" s="7">
        <f t="shared" si="62"/>
        <v>0</v>
      </c>
      <c r="C170" s="7" t="e">
        <f t="shared" si="44"/>
        <v>#NUM!</v>
      </c>
      <c r="D170" s="146" t="e">
        <f t="shared" si="42"/>
        <v>#NUM!</v>
      </c>
      <c r="E170" s="147">
        <f t="shared" si="59"/>
        <v>100.00000000000004</v>
      </c>
      <c r="F170" s="145">
        <f t="shared" si="45"/>
        <v>0</v>
      </c>
      <c r="G170" s="145"/>
      <c r="H170" s="151">
        <f t="shared" si="46"/>
        <v>0</v>
      </c>
      <c r="I170" s="145" t="e">
        <f t="shared" si="43"/>
        <v>#NUM!</v>
      </c>
      <c r="J170" s="148" t="e">
        <f t="shared" si="47"/>
        <v>#NUM!</v>
      </c>
      <c r="K170" s="148" t="e">
        <f t="shared" si="48"/>
        <v>#NUM!</v>
      </c>
      <c r="L170" s="148" t="e">
        <f t="shared" si="49"/>
        <v>#NUM!</v>
      </c>
      <c r="M170" s="161" t="e">
        <f t="shared" si="60"/>
        <v>#NUM!</v>
      </c>
      <c r="N170" s="145">
        <v>0</v>
      </c>
      <c r="O170" s="149">
        <f t="shared" si="61"/>
        <v>0</v>
      </c>
      <c r="Q170" s="145">
        <f t="shared" si="50"/>
        <v>0</v>
      </c>
      <c r="R170" s="148">
        <f t="shared" si="51"/>
        <v>0</v>
      </c>
      <c r="S170" s="148">
        <f t="shared" si="52"/>
        <v>0</v>
      </c>
      <c r="T170" s="148">
        <f t="shared" si="53"/>
        <v>0</v>
      </c>
      <c r="U170" s="54" t="e">
        <f t="shared" si="54"/>
        <v>#NUM!</v>
      </c>
      <c r="V170" s="131" t="e">
        <f t="shared" si="55"/>
        <v>#NUM!</v>
      </c>
      <c r="W170" s="148" t="e">
        <f t="shared" si="56"/>
        <v>#NUM!</v>
      </c>
      <c r="X170" s="148" t="e">
        <f t="shared" si="57"/>
        <v>#NUM!</v>
      </c>
      <c r="Y170" s="148" t="e">
        <f t="shared" si="58"/>
        <v>#NUM!</v>
      </c>
    </row>
    <row r="171" spans="1:25" x14ac:dyDescent="0.2">
      <c r="A171" s="145"/>
      <c r="B171" s="7">
        <f t="shared" si="62"/>
        <v>0</v>
      </c>
      <c r="C171" s="7" t="e">
        <f t="shared" si="44"/>
        <v>#NUM!</v>
      </c>
      <c r="D171" s="146" t="e">
        <f t="shared" si="42"/>
        <v>#NUM!</v>
      </c>
      <c r="E171" s="147">
        <f t="shared" si="59"/>
        <v>100.00000000000004</v>
      </c>
      <c r="F171" s="145">
        <f t="shared" si="45"/>
        <v>0</v>
      </c>
      <c r="G171" s="145"/>
      <c r="H171" s="151">
        <f t="shared" si="46"/>
        <v>0</v>
      </c>
      <c r="I171" s="145" t="e">
        <f t="shared" si="43"/>
        <v>#NUM!</v>
      </c>
      <c r="J171" s="148" t="e">
        <f t="shared" si="47"/>
        <v>#NUM!</v>
      </c>
      <c r="K171" s="148" t="e">
        <f t="shared" si="48"/>
        <v>#NUM!</v>
      </c>
      <c r="L171" s="148" t="e">
        <f t="shared" si="49"/>
        <v>#NUM!</v>
      </c>
      <c r="M171" s="161" t="e">
        <f t="shared" si="60"/>
        <v>#NUM!</v>
      </c>
      <c r="N171" s="145">
        <v>0</v>
      </c>
      <c r="O171" s="149">
        <f t="shared" si="61"/>
        <v>0</v>
      </c>
      <c r="Q171" s="145">
        <f t="shared" si="50"/>
        <v>0</v>
      </c>
      <c r="R171" s="148">
        <f t="shared" si="51"/>
        <v>0</v>
      </c>
      <c r="S171" s="148">
        <f t="shared" si="52"/>
        <v>0</v>
      </c>
      <c r="T171" s="148">
        <f t="shared" si="53"/>
        <v>0</v>
      </c>
      <c r="U171" s="54" t="e">
        <f t="shared" si="54"/>
        <v>#NUM!</v>
      </c>
      <c r="V171" s="131" t="e">
        <f t="shared" si="55"/>
        <v>#NUM!</v>
      </c>
      <c r="W171" s="148" t="e">
        <f t="shared" si="56"/>
        <v>#NUM!</v>
      </c>
      <c r="X171" s="148" t="e">
        <f t="shared" si="57"/>
        <v>#NUM!</v>
      </c>
      <c r="Y171" s="148" t="e">
        <f t="shared" si="58"/>
        <v>#NUM!</v>
      </c>
    </row>
    <row r="172" spans="1:25" x14ac:dyDescent="0.2">
      <c r="A172" s="145"/>
      <c r="B172" s="7">
        <f t="shared" si="62"/>
        <v>0</v>
      </c>
      <c r="C172" s="7" t="e">
        <f t="shared" si="44"/>
        <v>#NUM!</v>
      </c>
      <c r="D172" s="146" t="e">
        <f t="shared" si="42"/>
        <v>#NUM!</v>
      </c>
      <c r="E172" s="147">
        <f t="shared" si="59"/>
        <v>100.00000000000004</v>
      </c>
      <c r="F172" s="145">
        <f t="shared" si="45"/>
        <v>0</v>
      </c>
      <c r="G172" s="145"/>
      <c r="H172" s="151">
        <f t="shared" si="46"/>
        <v>0</v>
      </c>
      <c r="I172" s="145" t="e">
        <f t="shared" si="43"/>
        <v>#NUM!</v>
      </c>
      <c r="J172" s="148" t="e">
        <f t="shared" si="47"/>
        <v>#NUM!</v>
      </c>
      <c r="K172" s="148" t="e">
        <f t="shared" si="48"/>
        <v>#NUM!</v>
      </c>
      <c r="L172" s="148" t="e">
        <f t="shared" si="49"/>
        <v>#NUM!</v>
      </c>
      <c r="M172" s="161" t="e">
        <f t="shared" si="60"/>
        <v>#NUM!</v>
      </c>
      <c r="N172" s="145">
        <v>0</v>
      </c>
      <c r="O172" s="149">
        <f t="shared" si="61"/>
        <v>0</v>
      </c>
      <c r="Q172" s="145">
        <f t="shared" si="50"/>
        <v>0</v>
      </c>
      <c r="R172" s="148">
        <f t="shared" si="51"/>
        <v>0</v>
      </c>
      <c r="S172" s="148">
        <f t="shared" si="52"/>
        <v>0</v>
      </c>
      <c r="T172" s="148">
        <f t="shared" si="53"/>
        <v>0</v>
      </c>
      <c r="U172" s="54" t="e">
        <f t="shared" si="54"/>
        <v>#NUM!</v>
      </c>
      <c r="V172" s="131" t="e">
        <f t="shared" si="55"/>
        <v>#NUM!</v>
      </c>
      <c r="W172" s="148" t="e">
        <f t="shared" si="56"/>
        <v>#NUM!</v>
      </c>
      <c r="X172" s="148" t="e">
        <f t="shared" si="57"/>
        <v>#NUM!</v>
      </c>
      <c r="Y172" s="148" t="e">
        <f t="shared" si="58"/>
        <v>#NUM!</v>
      </c>
    </row>
    <row r="173" spans="1:25" x14ac:dyDescent="0.2">
      <c r="A173" s="145"/>
      <c r="B173" s="7">
        <f t="shared" si="62"/>
        <v>0</v>
      </c>
      <c r="C173" s="7" t="e">
        <f t="shared" si="44"/>
        <v>#NUM!</v>
      </c>
      <c r="D173" s="146" t="e">
        <f t="shared" si="42"/>
        <v>#NUM!</v>
      </c>
      <c r="E173" s="147">
        <f t="shared" si="59"/>
        <v>100.00000000000004</v>
      </c>
      <c r="F173" s="145">
        <f t="shared" si="45"/>
        <v>0</v>
      </c>
      <c r="G173" s="145"/>
      <c r="H173" s="151">
        <f t="shared" si="46"/>
        <v>0</v>
      </c>
      <c r="I173" s="145" t="e">
        <f t="shared" si="43"/>
        <v>#NUM!</v>
      </c>
      <c r="J173" s="148" t="e">
        <f t="shared" si="47"/>
        <v>#NUM!</v>
      </c>
      <c r="K173" s="148" t="e">
        <f t="shared" si="48"/>
        <v>#NUM!</v>
      </c>
      <c r="L173" s="148" t="e">
        <f t="shared" si="49"/>
        <v>#NUM!</v>
      </c>
      <c r="M173" s="161" t="e">
        <f t="shared" si="60"/>
        <v>#NUM!</v>
      </c>
      <c r="N173" s="145">
        <v>0</v>
      </c>
      <c r="O173" s="149">
        <f t="shared" si="61"/>
        <v>0</v>
      </c>
      <c r="Q173" s="145">
        <f t="shared" si="50"/>
        <v>0</v>
      </c>
      <c r="R173" s="148">
        <f t="shared" si="51"/>
        <v>0</v>
      </c>
      <c r="S173" s="148">
        <f t="shared" si="52"/>
        <v>0</v>
      </c>
      <c r="T173" s="148">
        <f t="shared" si="53"/>
        <v>0</v>
      </c>
      <c r="U173" s="54" t="e">
        <f t="shared" si="54"/>
        <v>#NUM!</v>
      </c>
      <c r="V173" s="131" t="e">
        <f t="shared" si="55"/>
        <v>#NUM!</v>
      </c>
      <c r="W173" s="148" t="e">
        <f t="shared" si="56"/>
        <v>#NUM!</v>
      </c>
      <c r="X173" s="148" t="e">
        <f t="shared" si="57"/>
        <v>#NUM!</v>
      </c>
      <c r="Y173" s="148" t="e">
        <f t="shared" si="58"/>
        <v>#NUM!</v>
      </c>
    </row>
    <row r="174" spans="1:25" x14ac:dyDescent="0.2">
      <c r="A174" s="145"/>
      <c r="B174" s="7">
        <f t="shared" si="62"/>
        <v>0</v>
      </c>
      <c r="C174" s="7" t="e">
        <f t="shared" si="44"/>
        <v>#NUM!</v>
      </c>
      <c r="D174" s="146" t="e">
        <f t="shared" si="42"/>
        <v>#NUM!</v>
      </c>
      <c r="E174" s="147">
        <f t="shared" si="59"/>
        <v>100.00000000000004</v>
      </c>
      <c r="F174" s="145">
        <f t="shared" si="45"/>
        <v>0</v>
      </c>
      <c r="G174" s="145"/>
      <c r="H174" s="151">
        <f t="shared" si="46"/>
        <v>0</v>
      </c>
      <c r="I174" s="145" t="e">
        <f t="shared" si="43"/>
        <v>#NUM!</v>
      </c>
      <c r="J174" s="148" t="e">
        <f t="shared" si="47"/>
        <v>#NUM!</v>
      </c>
      <c r="K174" s="148" t="e">
        <f t="shared" si="48"/>
        <v>#NUM!</v>
      </c>
      <c r="L174" s="148" t="e">
        <f t="shared" si="49"/>
        <v>#NUM!</v>
      </c>
      <c r="M174" s="161" t="e">
        <f t="shared" si="60"/>
        <v>#NUM!</v>
      </c>
      <c r="N174" s="145">
        <v>0</v>
      </c>
      <c r="O174" s="149">
        <f t="shared" si="61"/>
        <v>0</v>
      </c>
      <c r="Q174" s="145">
        <f t="shared" si="50"/>
        <v>0</v>
      </c>
      <c r="R174" s="148">
        <f t="shared" si="51"/>
        <v>0</v>
      </c>
      <c r="S174" s="148">
        <f t="shared" si="52"/>
        <v>0</v>
      </c>
      <c r="T174" s="148">
        <f t="shared" si="53"/>
        <v>0</v>
      </c>
      <c r="U174" s="54" t="e">
        <f t="shared" si="54"/>
        <v>#NUM!</v>
      </c>
      <c r="V174" s="131" t="e">
        <f t="shared" si="55"/>
        <v>#NUM!</v>
      </c>
      <c r="W174" s="148" t="e">
        <f t="shared" si="56"/>
        <v>#NUM!</v>
      </c>
      <c r="X174" s="148" t="e">
        <f t="shared" si="57"/>
        <v>#NUM!</v>
      </c>
      <c r="Y174" s="148" t="e">
        <f t="shared" si="58"/>
        <v>#NUM!</v>
      </c>
    </row>
    <row r="175" spans="1:25" x14ac:dyDescent="0.2">
      <c r="A175" s="145"/>
      <c r="B175" s="7">
        <f t="shared" si="62"/>
        <v>0</v>
      </c>
      <c r="C175" s="7" t="e">
        <f t="shared" si="44"/>
        <v>#NUM!</v>
      </c>
      <c r="D175" s="146" t="e">
        <f t="shared" si="42"/>
        <v>#NUM!</v>
      </c>
      <c r="E175" s="147">
        <f t="shared" si="59"/>
        <v>100.00000000000004</v>
      </c>
      <c r="F175" s="145">
        <f t="shared" si="45"/>
        <v>0</v>
      </c>
      <c r="G175" s="145"/>
      <c r="H175" s="151">
        <f t="shared" si="46"/>
        <v>0</v>
      </c>
      <c r="I175" s="145" t="e">
        <f t="shared" si="43"/>
        <v>#NUM!</v>
      </c>
      <c r="J175" s="148" t="e">
        <f t="shared" si="47"/>
        <v>#NUM!</v>
      </c>
      <c r="K175" s="148" t="e">
        <f t="shared" si="48"/>
        <v>#NUM!</v>
      </c>
      <c r="L175" s="148" t="e">
        <f t="shared" si="49"/>
        <v>#NUM!</v>
      </c>
      <c r="M175" s="161" t="e">
        <f t="shared" si="60"/>
        <v>#NUM!</v>
      </c>
      <c r="N175" s="145">
        <v>0</v>
      </c>
      <c r="O175" s="149">
        <f t="shared" si="61"/>
        <v>0</v>
      </c>
      <c r="Q175" s="145">
        <f t="shared" si="50"/>
        <v>0</v>
      </c>
      <c r="R175" s="148">
        <f t="shared" si="51"/>
        <v>0</v>
      </c>
      <c r="S175" s="148">
        <f t="shared" si="52"/>
        <v>0</v>
      </c>
      <c r="T175" s="148">
        <f t="shared" si="53"/>
        <v>0</v>
      </c>
      <c r="U175" s="54" t="e">
        <f t="shared" si="54"/>
        <v>#NUM!</v>
      </c>
      <c r="V175" s="131" t="e">
        <f t="shared" si="55"/>
        <v>#NUM!</v>
      </c>
      <c r="W175" s="148" t="e">
        <f t="shared" si="56"/>
        <v>#NUM!</v>
      </c>
      <c r="X175" s="148" t="e">
        <f t="shared" si="57"/>
        <v>#NUM!</v>
      </c>
      <c r="Y175" s="148" t="e">
        <f t="shared" si="58"/>
        <v>#NUM!</v>
      </c>
    </row>
    <row r="176" spans="1:25" x14ac:dyDescent="0.2">
      <c r="A176" s="145"/>
      <c r="B176" s="7">
        <f t="shared" si="62"/>
        <v>0</v>
      </c>
      <c r="C176" s="7" t="e">
        <f t="shared" si="44"/>
        <v>#NUM!</v>
      </c>
      <c r="D176" s="146" t="e">
        <f t="shared" si="42"/>
        <v>#NUM!</v>
      </c>
      <c r="E176" s="147">
        <f t="shared" si="59"/>
        <v>100.00000000000004</v>
      </c>
      <c r="F176" s="145">
        <f t="shared" si="45"/>
        <v>0</v>
      </c>
      <c r="G176" s="145"/>
      <c r="H176" s="151">
        <f t="shared" si="46"/>
        <v>0</v>
      </c>
      <c r="I176" s="145" t="e">
        <f t="shared" si="43"/>
        <v>#NUM!</v>
      </c>
      <c r="J176" s="148" t="e">
        <f t="shared" si="47"/>
        <v>#NUM!</v>
      </c>
      <c r="K176" s="148" t="e">
        <f t="shared" si="48"/>
        <v>#NUM!</v>
      </c>
      <c r="L176" s="148" t="e">
        <f t="shared" si="49"/>
        <v>#NUM!</v>
      </c>
      <c r="M176" s="161" t="e">
        <f t="shared" si="60"/>
        <v>#NUM!</v>
      </c>
      <c r="N176" s="145">
        <v>0</v>
      </c>
      <c r="O176" s="149">
        <f t="shared" si="61"/>
        <v>0</v>
      </c>
      <c r="Q176" s="145">
        <f t="shared" si="50"/>
        <v>0</v>
      </c>
      <c r="R176" s="148">
        <f t="shared" si="51"/>
        <v>0</v>
      </c>
      <c r="S176" s="148">
        <f t="shared" si="52"/>
        <v>0</v>
      </c>
      <c r="T176" s="148">
        <f t="shared" si="53"/>
        <v>0</v>
      </c>
      <c r="U176" s="54" t="e">
        <f t="shared" si="54"/>
        <v>#NUM!</v>
      </c>
      <c r="V176" s="131" t="e">
        <f t="shared" si="55"/>
        <v>#NUM!</v>
      </c>
      <c r="W176" s="148" t="e">
        <f t="shared" si="56"/>
        <v>#NUM!</v>
      </c>
      <c r="X176" s="148" t="e">
        <f t="shared" si="57"/>
        <v>#NUM!</v>
      </c>
      <c r="Y176" s="148" t="e">
        <f t="shared" si="58"/>
        <v>#NUM!</v>
      </c>
    </row>
    <row r="177" spans="1:25" x14ac:dyDescent="0.2">
      <c r="A177" s="145"/>
      <c r="B177" s="7">
        <f t="shared" si="62"/>
        <v>0</v>
      </c>
      <c r="C177" s="7" t="e">
        <f t="shared" si="44"/>
        <v>#NUM!</v>
      </c>
      <c r="D177" s="146" t="e">
        <f t="shared" si="42"/>
        <v>#NUM!</v>
      </c>
      <c r="E177" s="147">
        <f t="shared" si="59"/>
        <v>100.00000000000004</v>
      </c>
      <c r="F177" s="145">
        <f t="shared" si="45"/>
        <v>0</v>
      </c>
      <c r="G177" s="145"/>
      <c r="H177" s="151">
        <f t="shared" si="46"/>
        <v>0</v>
      </c>
      <c r="I177" s="145" t="e">
        <f t="shared" si="43"/>
        <v>#NUM!</v>
      </c>
      <c r="J177" s="148" t="e">
        <f t="shared" si="47"/>
        <v>#NUM!</v>
      </c>
      <c r="K177" s="148" t="e">
        <f t="shared" si="48"/>
        <v>#NUM!</v>
      </c>
      <c r="L177" s="148" t="e">
        <f t="shared" si="49"/>
        <v>#NUM!</v>
      </c>
      <c r="M177" s="161" t="e">
        <f t="shared" si="60"/>
        <v>#NUM!</v>
      </c>
      <c r="N177" s="145">
        <v>0</v>
      </c>
      <c r="O177" s="149">
        <f t="shared" si="61"/>
        <v>0</v>
      </c>
      <c r="Q177" s="145">
        <f t="shared" si="50"/>
        <v>0</v>
      </c>
      <c r="R177" s="148">
        <f t="shared" si="51"/>
        <v>0</v>
      </c>
      <c r="S177" s="148">
        <f t="shared" si="52"/>
        <v>0</v>
      </c>
      <c r="T177" s="148">
        <f t="shared" si="53"/>
        <v>0</v>
      </c>
      <c r="U177" s="54" t="e">
        <f t="shared" si="54"/>
        <v>#NUM!</v>
      </c>
      <c r="V177" s="131" t="e">
        <f t="shared" si="55"/>
        <v>#NUM!</v>
      </c>
      <c r="W177" s="148" t="e">
        <f t="shared" si="56"/>
        <v>#NUM!</v>
      </c>
      <c r="X177" s="148" t="e">
        <f t="shared" si="57"/>
        <v>#NUM!</v>
      </c>
      <c r="Y177" s="148" t="e">
        <f t="shared" si="58"/>
        <v>#NUM!</v>
      </c>
    </row>
    <row r="178" spans="1:25" x14ac:dyDescent="0.2">
      <c r="A178" s="145"/>
      <c r="B178" s="7">
        <f t="shared" si="62"/>
        <v>0</v>
      </c>
      <c r="C178" s="7" t="e">
        <f t="shared" si="44"/>
        <v>#NUM!</v>
      </c>
      <c r="D178" s="146" t="e">
        <f t="shared" si="42"/>
        <v>#NUM!</v>
      </c>
      <c r="E178" s="147">
        <f t="shared" si="59"/>
        <v>100.00000000000004</v>
      </c>
      <c r="F178" s="145">
        <f t="shared" si="45"/>
        <v>0</v>
      </c>
      <c r="G178" s="145"/>
      <c r="H178" s="151">
        <f t="shared" si="46"/>
        <v>0</v>
      </c>
      <c r="I178" s="145" t="e">
        <f t="shared" si="43"/>
        <v>#NUM!</v>
      </c>
      <c r="J178" s="148" t="e">
        <f t="shared" si="47"/>
        <v>#NUM!</v>
      </c>
      <c r="K178" s="148" t="e">
        <f t="shared" si="48"/>
        <v>#NUM!</v>
      </c>
      <c r="L178" s="148" t="e">
        <f t="shared" si="49"/>
        <v>#NUM!</v>
      </c>
      <c r="M178" s="161" t="e">
        <f t="shared" si="60"/>
        <v>#NUM!</v>
      </c>
      <c r="N178" s="145">
        <v>0</v>
      </c>
      <c r="O178" s="149">
        <f t="shared" si="61"/>
        <v>0</v>
      </c>
      <c r="Q178" s="145">
        <f t="shared" si="50"/>
        <v>0</v>
      </c>
      <c r="R178" s="148">
        <f t="shared" si="51"/>
        <v>0</v>
      </c>
      <c r="S178" s="148">
        <f t="shared" si="52"/>
        <v>0</v>
      </c>
      <c r="T178" s="148">
        <f t="shared" si="53"/>
        <v>0</v>
      </c>
      <c r="U178" s="54" t="e">
        <f t="shared" si="54"/>
        <v>#NUM!</v>
      </c>
      <c r="V178" s="131" t="e">
        <f t="shared" si="55"/>
        <v>#NUM!</v>
      </c>
      <c r="W178" s="148" t="e">
        <f t="shared" si="56"/>
        <v>#NUM!</v>
      </c>
      <c r="X178" s="148" t="e">
        <f t="shared" si="57"/>
        <v>#NUM!</v>
      </c>
      <c r="Y178" s="148" t="e">
        <f t="shared" si="58"/>
        <v>#NUM!</v>
      </c>
    </row>
    <row r="179" spans="1:25" x14ac:dyDescent="0.2">
      <c r="A179" s="145"/>
      <c r="B179" s="7">
        <f t="shared" si="62"/>
        <v>0</v>
      </c>
      <c r="C179" s="7" t="e">
        <f t="shared" si="44"/>
        <v>#NUM!</v>
      </c>
      <c r="D179" s="146" t="e">
        <f t="shared" ref="D179:D242" si="63">(C178+C179)/2</f>
        <v>#NUM!</v>
      </c>
      <c r="E179" s="147">
        <f t="shared" si="59"/>
        <v>100.00000000000004</v>
      </c>
      <c r="F179" s="145">
        <f t="shared" si="45"/>
        <v>0</v>
      </c>
      <c r="G179" s="145"/>
      <c r="H179" s="151">
        <f t="shared" si="46"/>
        <v>0</v>
      </c>
      <c r="I179" s="145" t="e">
        <f t="shared" si="43"/>
        <v>#NUM!</v>
      </c>
      <c r="J179" s="148" t="e">
        <f t="shared" si="47"/>
        <v>#NUM!</v>
      </c>
      <c r="K179" s="148" t="e">
        <f t="shared" si="48"/>
        <v>#NUM!</v>
      </c>
      <c r="L179" s="148" t="e">
        <f t="shared" si="49"/>
        <v>#NUM!</v>
      </c>
      <c r="M179" s="161" t="e">
        <f t="shared" si="60"/>
        <v>#NUM!</v>
      </c>
      <c r="N179" s="145">
        <v>0</v>
      </c>
      <c r="O179" s="149">
        <f t="shared" si="61"/>
        <v>0</v>
      </c>
      <c r="Q179" s="145">
        <f t="shared" si="50"/>
        <v>0</v>
      </c>
      <c r="R179" s="148">
        <f t="shared" si="51"/>
        <v>0</v>
      </c>
      <c r="S179" s="148">
        <f t="shared" si="52"/>
        <v>0</v>
      </c>
      <c r="T179" s="148">
        <f t="shared" si="53"/>
        <v>0</v>
      </c>
      <c r="U179" s="54" t="e">
        <f t="shared" si="54"/>
        <v>#NUM!</v>
      </c>
      <c r="V179" s="131" t="e">
        <f t="shared" si="55"/>
        <v>#NUM!</v>
      </c>
      <c r="W179" s="148" t="e">
        <f t="shared" si="56"/>
        <v>#NUM!</v>
      </c>
      <c r="X179" s="148" t="e">
        <f t="shared" si="57"/>
        <v>#NUM!</v>
      </c>
      <c r="Y179" s="148" t="e">
        <f t="shared" si="58"/>
        <v>#NUM!</v>
      </c>
    </row>
    <row r="180" spans="1:25" x14ac:dyDescent="0.2">
      <c r="A180" s="145"/>
      <c r="B180" s="7">
        <f t="shared" si="62"/>
        <v>0</v>
      </c>
      <c r="C180" s="7" t="e">
        <f t="shared" si="44"/>
        <v>#NUM!</v>
      </c>
      <c r="D180" s="146" t="e">
        <f t="shared" si="63"/>
        <v>#NUM!</v>
      </c>
      <c r="E180" s="147">
        <f t="shared" si="59"/>
        <v>100.00000000000004</v>
      </c>
      <c r="F180" s="145">
        <f t="shared" si="45"/>
        <v>0</v>
      </c>
      <c r="G180" s="145"/>
      <c r="H180" s="151">
        <f t="shared" si="46"/>
        <v>0</v>
      </c>
      <c r="I180" s="145" t="e">
        <f t="shared" si="43"/>
        <v>#NUM!</v>
      </c>
      <c r="J180" s="148" t="e">
        <f t="shared" si="47"/>
        <v>#NUM!</v>
      </c>
      <c r="K180" s="148" t="e">
        <f t="shared" si="48"/>
        <v>#NUM!</v>
      </c>
      <c r="L180" s="148" t="e">
        <f t="shared" si="49"/>
        <v>#NUM!</v>
      </c>
      <c r="M180" s="161" t="e">
        <f t="shared" si="60"/>
        <v>#NUM!</v>
      </c>
      <c r="N180" s="145">
        <v>0</v>
      </c>
      <c r="O180" s="149">
        <f t="shared" si="61"/>
        <v>0</v>
      </c>
      <c r="Q180" s="145">
        <f t="shared" si="50"/>
        <v>0</v>
      </c>
      <c r="R180" s="148">
        <f t="shared" si="51"/>
        <v>0</v>
      </c>
      <c r="S180" s="148">
        <f t="shared" si="52"/>
        <v>0</v>
      </c>
      <c r="T180" s="148">
        <f t="shared" si="53"/>
        <v>0</v>
      </c>
      <c r="U180" s="54" t="e">
        <f t="shared" si="54"/>
        <v>#NUM!</v>
      </c>
      <c r="V180" s="131" t="e">
        <f t="shared" si="55"/>
        <v>#NUM!</v>
      </c>
      <c r="W180" s="148" t="e">
        <f t="shared" si="56"/>
        <v>#NUM!</v>
      </c>
      <c r="X180" s="148" t="e">
        <f t="shared" si="57"/>
        <v>#NUM!</v>
      </c>
      <c r="Y180" s="148" t="e">
        <f t="shared" si="58"/>
        <v>#NUM!</v>
      </c>
    </row>
    <row r="181" spans="1:25" x14ac:dyDescent="0.2">
      <c r="A181" s="145"/>
      <c r="B181" s="7">
        <f t="shared" si="62"/>
        <v>0</v>
      </c>
      <c r="C181" s="7" t="e">
        <f t="shared" si="44"/>
        <v>#NUM!</v>
      </c>
      <c r="D181" s="146" t="e">
        <f t="shared" si="63"/>
        <v>#NUM!</v>
      </c>
      <c r="E181" s="147">
        <f t="shared" si="59"/>
        <v>100.00000000000004</v>
      </c>
      <c r="F181" s="145">
        <f t="shared" si="45"/>
        <v>0</v>
      </c>
      <c r="G181" s="145"/>
      <c r="H181" s="151">
        <f t="shared" si="46"/>
        <v>0</v>
      </c>
      <c r="I181" s="145" t="e">
        <f t="shared" si="43"/>
        <v>#NUM!</v>
      </c>
      <c r="J181" s="148" t="e">
        <f t="shared" si="47"/>
        <v>#NUM!</v>
      </c>
      <c r="K181" s="148" t="e">
        <f t="shared" si="48"/>
        <v>#NUM!</v>
      </c>
      <c r="L181" s="148" t="e">
        <f t="shared" si="49"/>
        <v>#NUM!</v>
      </c>
      <c r="M181" s="161" t="e">
        <f t="shared" si="60"/>
        <v>#NUM!</v>
      </c>
      <c r="N181" s="145">
        <v>0</v>
      </c>
      <c r="O181" s="149">
        <f t="shared" si="61"/>
        <v>0</v>
      </c>
      <c r="Q181" s="145">
        <f t="shared" si="50"/>
        <v>0</v>
      </c>
      <c r="R181" s="148">
        <f t="shared" si="51"/>
        <v>0</v>
      </c>
      <c r="S181" s="148">
        <f t="shared" si="52"/>
        <v>0</v>
      </c>
      <c r="T181" s="148">
        <f t="shared" si="53"/>
        <v>0</v>
      </c>
      <c r="U181" s="54" t="e">
        <f t="shared" si="54"/>
        <v>#NUM!</v>
      </c>
      <c r="V181" s="131" t="e">
        <f t="shared" si="55"/>
        <v>#NUM!</v>
      </c>
      <c r="W181" s="148" t="e">
        <f t="shared" si="56"/>
        <v>#NUM!</v>
      </c>
      <c r="X181" s="148" t="e">
        <f t="shared" si="57"/>
        <v>#NUM!</v>
      </c>
      <c r="Y181" s="148" t="e">
        <f t="shared" si="58"/>
        <v>#NUM!</v>
      </c>
    </row>
    <row r="182" spans="1:25" x14ac:dyDescent="0.2">
      <c r="A182" s="145"/>
      <c r="B182" s="7">
        <f t="shared" si="62"/>
        <v>0</v>
      </c>
      <c r="C182" s="7" t="e">
        <f t="shared" si="44"/>
        <v>#NUM!</v>
      </c>
      <c r="D182" s="146" t="e">
        <f t="shared" si="63"/>
        <v>#NUM!</v>
      </c>
      <c r="E182" s="147">
        <f t="shared" si="59"/>
        <v>100.00000000000004</v>
      </c>
      <c r="F182" s="145">
        <f t="shared" si="45"/>
        <v>0</v>
      </c>
      <c r="G182" s="145"/>
      <c r="H182" s="151">
        <f t="shared" si="46"/>
        <v>0</v>
      </c>
      <c r="I182" s="145" t="e">
        <f t="shared" si="43"/>
        <v>#NUM!</v>
      </c>
      <c r="J182" s="148" t="e">
        <f t="shared" si="47"/>
        <v>#NUM!</v>
      </c>
      <c r="K182" s="148" t="e">
        <f t="shared" si="48"/>
        <v>#NUM!</v>
      </c>
      <c r="L182" s="148" t="e">
        <f t="shared" si="49"/>
        <v>#NUM!</v>
      </c>
      <c r="M182" s="161" t="e">
        <f t="shared" si="60"/>
        <v>#NUM!</v>
      </c>
      <c r="N182" s="145">
        <v>0</v>
      </c>
      <c r="O182" s="149">
        <f t="shared" si="61"/>
        <v>0</v>
      </c>
      <c r="Q182" s="145">
        <f t="shared" si="50"/>
        <v>0</v>
      </c>
      <c r="R182" s="148">
        <f t="shared" si="51"/>
        <v>0</v>
      </c>
      <c r="S182" s="148">
        <f t="shared" si="52"/>
        <v>0</v>
      </c>
      <c r="T182" s="148">
        <f t="shared" si="53"/>
        <v>0</v>
      </c>
      <c r="U182" s="54" t="e">
        <f t="shared" si="54"/>
        <v>#NUM!</v>
      </c>
      <c r="V182" s="131" t="e">
        <f t="shared" si="55"/>
        <v>#NUM!</v>
      </c>
      <c r="W182" s="148" t="e">
        <f t="shared" si="56"/>
        <v>#NUM!</v>
      </c>
      <c r="X182" s="148" t="e">
        <f t="shared" si="57"/>
        <v>#NUM!</v>
      </c>
      <c r="Y182" s="148" t="e">
        <f t="shared" si="58"/>
        <v>#NUM!</v>
      </c>
    </row>
    <row r="183" spans="1:25" x14ac:dyDescent="0.2">
      <c r="A183" s="145"/>
      <c r="B183" s="7">
        <f t="shared" si="62"/>
        <v>0</v>
      </c>
      <c r="C183" s="7" t="e">
        <f t="shared" si="44"/>
        <v>#NUM!</v>
      </c>
      <c r="D183" s="146" t="e">
        <f t="shared" si="63"/>
        <v>#NUM!</v>
      </c>
      <c r="E183" s="147">
        <f t="shared" si="59"/>
        <v>100.00000000000004</v>
      </c>
      <c r="F183" s="145">
        <f t="shared" si="45"/>
        <v>0</v>
      </c>
      <c r="G183" s="145"/>
      <c r="H183" s="151">
        <f t="shared" si="46"/>
        <v>0</v>
      </c>
      <c r="I183" s="145" t="e">
        <f t="shared" si="43"/>
        <v>#NUM!</v>
      </c>
      <c r="J183" s="148" t="e">
        <f t="shared" si="47"/>
        <v>#NUM!</v>
      </c>
      <c r="K183" s="148" t="e">
        <f t="shared" si="48"/>
        <v>#NUM!</v>
      </c>
      <c r="L183" s="148" t="e">
        <f t="shared" si="49"/>
        <v>#NUM!</v>
      </c>
      <c r="M183" s="161" t="e">
        <f t="shared" si="60"/>
        <v>#NUM!</v>
      </c>
      <c r="N183" s="145">
        <v>0</v>
      </c>
      <c r="O183" s="149">
        <f t="shared" si="61"/>
        <v>0</v>
      </c>
      <c r="Q183" s="145">
        <f t="shared" si="50"/>
        <v>0</v>
      </c>
      <c r="R183" s="148">
        <f t="shared" si="51"/>
        <v>0</v>
      </c>
      <c r="S183" s="148">
        <f t="shared" si="52"/>
        <v>0</v>
      </c>
      <c r="T183" s="148">
        <f t="shared" si="53"/>
        <v>0</v>
      </c>
      <c r="U183" s="54" t="e">
        <f t="shared" si="54"/>
        <v>#NUM!</v>
      </c>
      <c r="V183" s="131" t="e">
        <f t="shared" si="55"/>
        <v>#NUM!</v>
      </c>
      <c r="W183" s="148" t="e">
        <f t="shared" si="56"/>
        <v>#NUM!</v>
      </c>
      <c r="X183" s="148" t="e">
        <f t="shared" si="57"/>
        <v>#NUM!</v>
      </c>
      <c r="Y183" s="148" t="e">
        <f t="shared" si="58"/>
        <v>#NUM!</v>
      </c>
    </row>
    <row r="184" spans="1:25" x14ac:dyDescent="0.2">
      <c r="A184" s="145"/>
      <c r="B184" s="7">
        <f t="shared" si="62"/>
        <v>0</v>
      </c>
      <c r="C184" s="7" t="e">
        <f t="shared" si="44"/>
        <v>#NUM!</v>
      </c>
      <c r="D184" s="146" t="e">
        <f t="shared" si="63"/>
        <v>#NUM!</v>
      </c>
      <c r="E184" s="147">
        <f t="shared" si="59"/>
        <v>100.00000000000004</v>
      </c>
      <c r="F184" s="145">
        <f t="shared" si="45"/>
        <v>0</v>
      </c>
      <c r="G184" s="145"/>
      <c r="H184" s="151">
        <f t="shared" si="46"/>
        <v>0</v>
      </c>
      <c r="I184" s="145" t="e">
        <f t="shared" si="43"/>
        <v>#NUM!</v>
      </c>
      <c r="J184" s="148" t="e">
        <f t="shared" si="47"/>
        <v>#NUM!</v>
      </c>
      <c r="K184" s="148" t="e">
        <f t="shared" si="48"/>
        <v>#NUM!</v>
      </c>
      <c r="L184" s="148" t="e">
        <f t="shared" si="49"/>
        <v>#NUM!</v>
      </c>
      <c r="M184" s="161" t="e">
        <f t="shared" si="60"/>
        <v>#NUM!</v>
      </c>
      <c r="N184" s="145">
        <v>0</v>
      </c>
      <c r="O184" s="149">
        <f t="shared" si="61"/>
        <v>0</v>
      </c>
      <c r="Q184" s="145">
        <f t="shared" si="50"/>
        <v>0</v>
      </c>
      <c r="R184" s="148">
        <f t="shared" si="51"/>
        <v>0</v>
      </c>
      <c r="S184" s="148">
        <f t="shared" si="52"/>
        <v>0</v>
      </c>
      <c r="T184" s="148">
        <f t="shared" si="53"/>
        <v>0</v>
      </c>
      <c r="U184" s="54" t="e">
        <f t="shared" si="54"/>
        <v>#NUM!</v>
      </c>
      <c r="V184" s="131" t="e">
        <f t="shared" si="55"/>
        <v>#NUM!</v>
      </c>
      <c r="W184" s="148" t="e">
        <f t="shared" si="56"/>
        <v>#NUM!</v>
      </c>
      <c r="X184" s="148" t="e">
        <f t="shared" si="57"/>
        <v>#NUM!</v>
      </c>
      <c r="Y184" s="148" t="e">
        <f t="shared" si="58"/>
        <v>#NUM!</v>
      </c>
    </row>
    <row r="185" spans="1:25" x14ac:dyDescent="0.2">
      <c r="A185" s="145"/>
      <c r="B185" s="7">
        <f t="shared" si="62"/>
        <v>0</v>
      </c>
      <c r="C185" s="7" t="e">
        <f t="shared" si="44"/>
        <v>#NUM!</v>
      </c>
      <c r="D185" s="146" t="e">
        <f t="shared" si="63"/>
        <v>#NUM!</v>
      </c>
      <c r="E185" s="147">
        <f t="shared" si="59"/>
        <v>100.00000000000004</v>
      </c>
      <c r="F185" s="145">
        <f t="shared" si="45"/>
        <v>0</v>
      </c>
      <c r="G185" s="145"/>
      <c r="H185" s="151">
        <f t="shared" si="46"/>
        <v>0</v>
      </c>
      <c r="I185" s="145" t="e">
        <f t="shared" si="43"/>
        <v>#NUM!</v>
      </c>
      <c r="J185" s="148" t="e">
        <f t="shared" si="47"/>
        <v>#NUM!</v>
      </c>
      <c r="K185" s="148" t="e">
        <f t="shared" si="48"/>
        <v>#NUM!</v>
      </c>
      <c r="L185" s="148" t="e">
        <f t="shared" si="49"/>
        <v>#NUM!</v>
      </c>
      <c r="M185" s="161" t="e">
        <f t="shared" si="60"/>
        <v>#NUM!</v>
      </c>
      <c r="N185" s="145">
        <v>0</v>
      </c>
      <c r="O185" s="149">
        <f t="shared" si="61"/>
        <v>0</v>
      </c>
      <c r="Q185" s="145">
        <f t="shared" si="50"/>
        <v>0</v>
      </c>
      <c r="R185" s="148">
        <f t="shared" si="51"/>
        <v>0</v>
      </c>
      <c r="S185" s="148">
        <f t="shared" si="52"/>
        <v>0</v>
      </c>
      <c r="T185" s="148">
        <f t="shared" si="53"/>
        <v>0</v>
      </c>
      <c r="U185" s="54" t="e">
        <f t="shared" si="54"/>
        <v>#NUM!</v>
      </c>
      <c r="V185" s="131" t="e">
        <f t="shared" si="55"/>
        <v>#NUM!</v>
      </c>
      <c r="W185" s="148" t="e">
        <f t="shared" si="56"/>
        <v>#NUM!</v>
      </c>
      <c r="X185" s="148" t="e">
        <f t="shared" si="57"/>
        <v>#NUM!</v>
      </c>
      <c r="Y185" s="148" t="e">
        <f t="shared" si="58"/>
        <v>#NUM!</v>
      </c>
    </row>
    <row r="186" spans="1:25" x14ac:dyDescent="0.2">
      <c r="A186" s="145"/>
      <c r="B186" s="7">
        <f t="shared" si="62"/>
        <v>0</v>
      </c>
      <c r="C186" s="7" t="e">
        <f t="shared" si="44"/>
        <v>#NUM!</v>
      </c>
      <c r="D186" s="146" t="e">
        <f t="shared" si="63"/>
        <v>#NUM!</v>
      </c>
      <c r="E186" s="147">
        <f t="shared" si="59"/>
        <v>100.00000000000004</v>
      </c>
      <c r="F186" s="145">
        <f t="shared" si="45"/>
        <v>0</v>
      </c>
      <c r="G186" s="145"/>
      <c r="H186" s="151">
        <f t="shared" si="46"/>
        <v>0</v>
      </c>
      <c r="I186" s="145" t="e">
        <f t="shared" si="43"/>
        <v>#NUM!</v>
      </c>
      <c r="J186" s="148" t="e">
        <f t="shared" si="47"/>
        <v>#NUM!</v>
      </c>
      <c r="K186" s="148" t="e">
        <f t="shared" si="48"/>
        <v>#NUM!</v>
      </c>
      <c r="L186" s="148" t="e">
        <f t="shared" si="49"/>
        <v>#NUM!</v>
      </c>
      <c r="M186" s="161" t="e">
        <f t="shared" si="60"/>
        <v>#NUM!</v>
      </c>
      <c r="N186" s="145">
        <v>0</v>
      </c>
      <c r="O186" s="149">
        <f t="shared" si="61"/>
        <v>0</v>
      </c>
      <c r="Q186" s="145">
        <f t="shared" si="50"/>
        <v>0</v>
      </c>
      <c r="R186" s="148">
        <f t="shared" si="51"/>
        <v>0</v>
      </c>
      <c r="S186" s="148">
        <f t="shared" si="52"/>
        <v>0</v>
      </c>
      <c r="T186" s="148">
        <f t="shared" si="53"/>
        <v>0</v>
      </c>
      <c r="U186" s="54" t="e">
        <f t="shared" si="54"/>
        <v>#NUM!</v>
      </c>
      <c r="V186" s="131" t="e">
        <f t="shared" si="55"/>
        <v>#NUM!</v>
      </c>
      <c r="W186" s="148" t="e">
        <f t="shared" si="56"/>
        <v>#NUM!</v>
      </c>
      <c r="X186" s="148" t="e">
        <f t="shared" si="57"/>
        <v>#NUM!</v>
      </c>
      <c r="Y186" s="148" t="e">
        <f t="shared" si="58"/>
        <v>#NUM!</v>
      </c>
    </row>
    <row r="187" spans="1:25" x14ac:dyDescent="0.2">
      <c r="A187" s="145"/>
      <c r="B187" s="7">
        <f t="shared" si="62"/>
        <v>0</v>
      </c>
      <c r="C187" s="7" t="e">
        <f t="shared" si="44"/>
        <v>#NUM!</v>
      </c>
      <c r="D187" s="146" t="e">
        <f t="shared" si="63"/>
        <v>#NUM!</v>
      </c>
      <c r="E187" s="147">
        <f t="shared" si="59"/>
        <v>100.00000000000004</v>
      </c>
      <c r="F187" s="145">
        <f t="shared" si="45"/>
        <v>0</v>
      </c>
      <c r="G187" s="145"/>
      <c r="H187" s="151">
        <f t="shared" si="46"/>
        <v>0</v>
      </c>
      <c r="I187" s="145" t="e">
        <f t="shared" si="43"/>
        <v>#NUM!</v>
      </c>
      <c r="J187" s="148" t="e">
        <f t="shared" si="47"/>
        <v>#NUM!</v>
      </c>
      <c r="K187" s="148" t="e">
        <f t="shared" si="48"/>
        <v>#NUM!</v>
      </c>
      <c r="L187" s="148" t="e">
        <f t="shared" si="49"/>
        <v>#NUM!</v>
      </c>
      <c r="M187" s="161" t="e">
        <f t="shared" si="60"/>
        <v>#NUM!</v>
      </c>
      <c r="N187" s="145">
        <v>0</v>
      </c>
      <c r="O187" s="149">
        <f t="shared" si="61"/>
        <v>0</v>
      </c>
      <c r="Q187" s="145">
        <f t="shared" si="50"/>
        <v>0</v>
      </c>
      <c r="R187" s="148">
        <f t="shared" si="51"/>
        <v>0</v>
      </c>
      <c r="S187" s="148">
        <f t="shared" si="52"/>
        <v>0</v>
      </c>
      <c r="T187" s="148">
        <f t="shared" si="53"/>
        <v>0</v>
      </c>
      <c r="U187" s="54" t="e">
        <f t="shared" si="54"/>
        <v>#NUM!</v>
      </c>
      <c r="V187" s="131" t="e">
        <f t="shared" si="55"/>
        <v>#NUM!</v>
      </c>
      <c r="W187" s="148" t="e">
        <f t="shared" si="56"/>
        <v>#NUM!</v>
      </c>
      <c r="X187" s="148" t="e">
        <f t="shared" si="57"/>
        <v>#NUM!</v>
      </c>
      <c r="Y187" s="148" t="e">
        <f t="shared" si="58"/>
        <v>#NUM!</v>
      </c>
    </row>
    <row r="188" spans="1:25" x14ac:dyDescent="0.2">
      <c r="A188" s="145"/>
      <c r="B188" s="7">
        <f t="shared" si="62"/>
        <v>0</v>
      </c>
      <c r="C188" s="7" t="e">
        <f t="shared" si="44"/>
        <v>#NUM!</v>
      </c>
      <c r="D188" s="146" t="e">
        <f t="shared" si="63"/>
        <v>#NUM!</v>
      </c>
      <c r="E188" s="147">
        <f t="shared" si="59"/>
        <v>100.00000000000004</v>
      </c>
      <c r="F188" s="145">
        <f t="shared" si="45"/>
        <v>0</v>
      </c>
      <c r="G188" s="145"/>
      <c r="H188" s="151">
        <f t="shared" si="46"/>
        <v>0</v>
      </c>
      <c r="I188" s="145" t="e">
        <f t="shared" si="43"/>
        <v>#NUM!</v>
      </c>
      <c r="J188" s="148" t="e">
        <f t="shared" si="47"/>
        <v>#NUM!</v>
      </c>
      <c r="K188" s="148" t="e">
        <f t="shared" si="48"/>
        <v>#NUM!</v>
      </c>
      <c r="L188" s="148" t="e">
        <f t="shared" si="49"/>
        <v>#NUM!</v>
      </c>
      <c r="M188" s="161" t="e">
        <f t="shared" si="60"/>
        <v>#NUM!</v>
      </c>
      <c r="N188" s="145">
        <v>0</v>
      </c>
      <c r="O188" s="149">
        <f t="shared" si="61"/>
        <v>0</v>
      </c>
      <c r="Q188" s="145">
        <f t="shared" si="50"/>
        <v>0</v>
      </c>
      <c r="R188" s="148">
        <f t="shared" si="51"/>
        <v>0</v>
      </c>
      <c r="S188" s="148">
        <f t="shared" si="52"/>
        <v>0</v>
      </c>
      <c r="T188" s="148">
        <f t="shared" si="53"/>
        <v>0</v>
      </c>
      <c r="U188" s="54" t="e">
        <f t="shared" si="54"/>
        <v>#NUM!</v>
      </c>
      <c r="V188" s="131" t="e">
        <f t="shared" si="55"/>
        <v>#NUM!</v>
      </c>
      <c r="W188" s="148" t="e">
        <f t="shared" si="56"/>
        <v>#NUM!</v>
      </c>
      <c r="X188" s="148" t="e">
        <f t="shared" si="57"/>
        <v>#NUM!</v>
      </c>
      <c r="Y188" s="148" t="e">
        <f t="shared" si="58"/>
        <v>#NUM!</v>
      </c>
    </row>
    <row r="189" spans="1:25" x14ac:dyDescent="0.2">
      <c r="A189" s="145"/>
      <c r="B189" s="7">
        <f t="shared" si="62"/>
        <v>0</v>
      </c>
      <c r="C189" s="7" t="e">
        <f t="shared" si="44"/>
        <v>#NUM!</v>
      </c>
      <c r="D189" s="146" t="e">
        <f t="shared" si="63"/>
        <v>#NUM!</v>
      </c>
      <c r="E189" s="147">
        <f t="shared" si="59"/>
        <v>100.00000000000004</v>
      </c>
      <c r="F189" s="145">
        <f t="shared" si="45"/>
        <v>0</v>
      </c>
      <c r="G189" s="145"/>
      <c r="H189" s="151">
        <f t="shared" si="46"/>
        <v>0</v>
      </c>
      <c r="I189" s="145" t="e">
        <f t="shared" si="43"/>
        <v>#NUM!</v>
      </c>
      <c r="J189" s="148" t="e">
        <f t="shared" si="47"/>
        <v>#NUM!</v>
      </c>
      <c r="K189" s="148" t="e">
        <f t="shared" si="48"/>
        <v>#NUM!</v>
      </c>
      <c r="L189" s="148" t="e">
        <f t="shared" si="49"/>
        <v>#NUM!</v>
      </c>
      <c r="M189" s="161" t="e">
        <f t="shared" si="60"/>
        <v>#NUM!</v>
      </c>
      <c r="N189" s="145">
        <v>0</v>
      </c>
      <c r="O189" s="149">
        <f t="shared" si="61"/>
        <v>0</v>
      </c>
      <c r="Q189" s="145">
        <f t="shared" si="50"/>
        <v>0</v>
      </c>
      <c r="R189" s="148">
        <f t="shared" si="51"/>
        <v>0</v>
      </c>
      <c r="S189" s="148">
        <f t="shared" si="52"/>
        <v>0</v>
      </c>
      <c r="T189" s="148">
        <f t="shared" si="53"/>
        <v>0</v>
      </c>
      <c r="U189" s="54" t="e">
        <f t="shared" si="54"/>
        <v>#NUM!</v>
      </c>
      <c r="V189" s="131" t="e">
        <f t="shared" si="55"/>
        <v>#NUM!</v>
      </c>
      <c r="W189" s="148" t="e">
        <f t="shared" si="56"/>
        <v>#NUM!</v>
      </c>
      <c r="X189" s="148" t="e">
        <f t="shared" si="57"/>
        <v>#NUM!</v>
      </c>
      <c r="Y189" s="148" t="e">
        <f t="shared" si="58"/>
        <v>#NUM!</v>
      </c>
    </row>
    <row r="190" spans="1:25" x14ac:dyDescent="0.2">
      <c r="A190" s="145"/>
      <c r="B190" s="7">
        <f t="shared" si="62"/>
        <v>0</v>
      </c>
      <c r="C190" s="7" t="e">
        <f t="shared" si="44"/>
        <v>#NUM!</v>
      </c>
      <c r="D190" s="146" t="e">
        <f t="shared" si="63"/>
        <v>#NUM!</v>
      </c>
      <c r="E190" s="147">
        <f t="shared" si="59"/>
        <v>100.00000000000004</v>
      </c>
      <c r="F190" s="145">
        <f t="shared" si="45"/>
        <v>0</v>
      </c>
      <c r="G190" s="145"/>
      <c r="H190" s="151">
        <f t="shared" si="46"/>
        <v>0</v>
      </c>
      <c r="I190" s="145" t="e">
        <f t="shared" si="43"/>
        <v>#NUM!</v>
      </c>
      <c r="J190" s="148" t="e">
        <f t="shared" si="47"/>
        <v>#NUM!</v>
      </c>
      <c r="K190" s="148" t="e">
        <f t="shared" si="48"/>
        <v>#NUM!</v>
      </c>
      <c r="L190" s="148" t="e">
        <f t="shared" si="49"/>
        <v>#NUM!</v>
      </c>
      <c r="M190" s="161" t="e">
        <f t="shared" si="60"/>
        <v>#NUM!</v>
      </c>
      <c r="N190" s="145">
        <v>0</v>
      </c>
      <c r="O190" s="149">
        <f t="shared" si="61"/>
        <v>0</v>
      </c>
      <c r="Q190" s="145">
        <f t="shared" si="50"/>
        <v>0</v>
      </c>
      <c r="R190" s="148">
        <f t="shared" si="51"/>
        <v>0</v>
      </c>
      <c r="S190" s="148">
        <f t="shared" si="52"/>
        <v>0</v>
      </c>
      <c r="T190" s="148">
        <f t="shared" si="53"/>
        <v>0</v>
      </c>
      <c r="U190" s="54" t="e">
        <f t="shared" si="54"/>
        <v>#NUM!</v>
      </c>
      <c r="V190" s="131" t="e">
        <f t="shared" si="55"/>
        <v>#NUM!</v>
      </c>
      <c r="W190" s="148" t="e">
        <f t="shared" si="56"/>
        <v>#NUM!</v>
      </c>
      <c r="X190" s="148" t="e">
        <f t="shared" si="57"/>
        <v>#NUM!</v>
      </c>
      <c r="Y190" s="148" t="e">
        <f t="shared" si="58"/>
        <v>#NUM!</v>
      </c>
    </row>
    <row r="191" spans="1:25" x14ac:dyDescent="0.2">
      <c r="A191" s="145"/>
      <c r="B191" s="7">
        <f t="shared" si="62"/>
        <v>0</v>
      </c>
      <c r="C191" s="7" t="e">
        <f t="shared" si="44"/>
        <v>#NUM!</v>
      </c>
      <c r="D191" s="146" t="e">
        <f t="shared" si="63"/>
        <v>#NUM!</v>
      </c>
      <c r="E191" s="147">
        <f t="shared" si="59"/>
        <v>100.00000000000004</v>
      </c>
      <c r="F191" s="145">
        <f t="shared" si="45"/>
        <v>0</v>
      </c>
      <c r="G191" s="145"/>
      <c r="H191" s="151">
        <f t="shared" si="46"/>
        <v>0</v>
      </c>
      <c r="I191" s="145" t="e">
        <f t="shared" si="43"/>
        <v>#NUM!</v>
      </c>
      <c r="J191" s="148" t="e">
        <f t="shared" si="47"/>
        <v>#NUM!</v>
      </c>
      <c r="K191" s="148" t="e">
        <f t="shared" si="48"/>
        <v>#NUM!</v>
      </c>
      <c r="L191" s="148" t="e">
        <f t="shared" si="49"/>
        <v>#NUM!</v>
      </c>
      <c r="M191" s="161" t="e">
        <f t="shared" si="60"/>
        <v>#NUM!</v>
      </c>
      <c r="N191" s="145">
        <v>0</v>
      </c>
      <c r="O191" s="149">
        <f t="shared" si="61"/>
        <v>0</v>
      </c>
      <c r="Q191" s="145">
        <f t="shared" si="50"/>
        <v>0</v>
      </c>
      <c r="R191" s="148">
        <f t="shared" si="51"/>
        <v>0</v>
      </c>
      <c r="S191" s="148">
        <f t="shared" si="52"/>
        <v>0</v>
      </c>
      <c r="T191" s="148">
        <f t="shared" si="53"/>
        <v>0</v>
      </c>
      <c r="U191" s="54" t="e">
        <f t="shared" si="54"/>
        <v>#NUM!</v>
      </c>
      <c r="V191" s="131" t="e">
        <f t="shared" si="55"/>
        <v>#NUM!</v>
      </c>
      <c r="W191" s="148" t="e">
        <f t="shared" si="56"/>
        <v>#NUM!</v>
      </c>
      <c r="X191" s="148" t="e">
        <f t="shared" si="57"/>
        <v>#NUM!</v>
      </c>
      <c r="Y191" s="148" t="e">
        <f t="shared" si="58"/>
        <v>#NUM!</v>
      </c>
    </row>
    <row r="192" spans="1:25" x14ac:dyDescent="0.2">
      <c r="A192" s="145"/>
      <c r="B192" s="7">
        <f t="shared" si="62"/>
        <v>0</v>
      </c>
      <c r="C192" s="7" t="e">
        <f t="shared" si="44"/>
        <v>#NUM!</v>
      </c>
      <c r="D192" s="146" t="e">
        <f t="shared" si="63"/>
        <v>#NUM!</v>
      </c>
      <c r="E192" s="147">
        <f t="shared" si="59"/>
        <v>100.00000000000004</v>
      </c>
      <c r="F192" s="145">
        <f t="shared" si="45"/>
        <v>0</v>
      </c>
      <c r="G192" s="145"/>
      <c r="H192" s="151">
        <f t="shared" si="46"/>
        <v>0</v>
      </c>
      <c r="I192" s="145" t="e">
        <f t="shared" si="43"/>
        <v>#NUM!</v>
      </c>
      <c r="J192" s="148" t="e">
        <f t="shared" si="47"/>
        <v>#NUM!</v>
      </c>
      <c r="K192" s="148" t="e">
        <f t="shared" si="48"/>
        <v>#NUM!</v>
      </c>
      <c r="L192" s="148" t="e">
        <f t="shared" si="49"/>
        <v>#NUM!</v>
      </c>
      <c r="M192" s="161" t="e">
        <f t="shared" si="60"/>
        <v>#NUM!</v>
      </c>
      <c r="N192" s="145">
        <v>0</v>
      </c>
      <c r="O192" s="149">
        <f t="shared" si="61"/>
        <v>0</v>
      </c>
      <c r="Q192" s="145">
        <f t="shared" si="50"/>
        <v>0</v>
      </c>
      <c r="R192" s="148">
        <f t="shared" si="51"/>
        <v>0</v>
      </c>
      <c r="S192" s="148">
        <f t="shared" si="52"/>
        <v>0</v>
      </c>
      <c r="T192" s="148">
        <f t="shared" si="53"/>
        <v>0</v>
      </c>
      <c r="U192" s="54" t="e">
        <f t="shared" si="54"/>
        <v>#NUM!</v>
      </c>
      <c r="V192" s="131" t="e">
        <f t="shared" si="55"/>
        <v>#NUM!</v>
      </c>
      <c r="W192" s="148" t="e">
        <f t="shared" si="56"/>
        <v>#NUM!</v>
      </c>
      <c r="X192" s="148" t="e">
        <f t="shared" si="57"/>
        <v>#NUM!</v>
      </c>
      <c r="Y192" s="148" t="e">
        <f t="shared" si="58"/>
        <v>#NUM!</v>
      </c>
    </row>
    <row r="193" spans="1:25" x14ac:dyDescent="0.2">
      <c r="A193" s="145"/>
      <c r="B193" s="7">
        <f t="shared" si="62"/>
        <v>0</v>
      </c>
      <c r="C193" s="7" t="e">
        <f t="shared" si="44"/>
        <v>#NUM!</v>
      </c>
      <c r="D193" s="146" t="e">
        <f t="shared" si="63"/>
        <v>#NUM!</v>
      </c>
      <c r="E193" s="147">
        <f t="shared" si="59"/>
        <v>100.00000000000004</v>
      </c>
      <c r="F193" s="145">
        <f t="shared" si="45"/>
        <v>0</v>
      </c>
      <c r="G193" s="145"/>
      <c r="H193" s="151">
        <f t="shared" si="46"/>
        <v>0</v>
      </c>
      <c r="I193" s="145" t="e">
        <f t="shared" si="43"/>
        <v>#NUM!</v>
      </c>
      <c r="J193" s="148" t="e">
        <f t="shared" si="47"/>
        <v>#NUM!</v>
      </c>
      <c r="K193" s="148" t="e">
        <f t="shared" si="48"/>
        <v>#NUM!</v>
      </c>
      <c r="L193" s="148" t="e">
        <f t="shared" si="49"/>
        <v>#NUM!</v>
      </c>
      <c r="M193" s="161" t="e">
        <f t="shared" si="60"/>
        <v>#NUM!</v>
      </c>
      <c r="N193" s="145">
        <v>0</v>
      </c>
      <c r="O193" s="149">
        <f t="shared" si="61"/>
        <v>0</v>
      </c>
      <c r="Q193" s="145">
        <f t="shared" si="50"/>
        <v>0</v>
      </c>
      <c r="R193" s="148">
        <f t="shared" si="51"/>
        <v>0</v>
      </c>
      <c r="S193" s="148">
        <f t="shared" si="52"/>
        <v>0</v>
      </c>
      <c r="T193" s="148">
        <f t="shared" si="53"/>
        <v>0</v>
      </c>
      <c r="U193" s="54" t="e">
        <f t="shared" si="54"/>
        <v>#NUM!</v>
      </c>
      <c r="V193" s="131" t="e">
        <f t="shared" si="55"/>
        <v>#NUM!</v>
      </c>
      <c r="W193" s="148" t="e">
        <f t="shared" si="56"/>
        <v>#NUM!</v>
      </c>
      <c r="X193" s="148" t="e">
        <f t="shared" si="57"/>
        <v>#NUM!</v>
      </c>
      <c r="Y193" s="148" t="e">
        <f t="shared" si="58"/>
        <v>#NUM!</v>
      </c>
    </row>
    <row r="194" spans="1:25" x14ac:dyDescent="0.2">
      <c r="A194" s="145"/>
      <c r="B194" s="7">
        <f t="shared" si="62"/>
        <v>0</v>
      </c>
      <c r="C194" s="7" t="e">
        <f t="shared" si="44"/>
        <v>#NUM!</v>
      </c>
      <c r="D194" s="146" t="e">
        <f t="shared" si="63"/>
        <v>#NUM!</v>
      </c>
      <c r="E194" s="147">
        <f t="shared" si="59"/>
        <v>100.00000000000004</v>
      </c>
      <c r="F194" s="145">
        <f t="shared" si="45"/>
        <v>0</v>
      </c>
      <c r="G194" s="145"/>
      <c r="H194" s="151">
        <f t="shared" si="46"/>
        <v>0</v>
      </c>
      <c r="I194" s="145" t="e">
        <f t="shared" si="43"/>
        <v>#NUM!</v>
      </c>
      <c r="J194" s="148" t="e">
        <f t="shared" si="47"/>
        <v>#NUM!</v>
      </c>
      <c r="K194" s="148" t="e">
        <f t="shared" si="48"/>
        <v>#NUM!</v>
      </c>
      <c r="L194" s="148" t="e">
        <f t="shared" si="49"/>
        <v>#NUM!</v>
      </c>
      <c r="M194" s="161" t="e">
        <f t="shared" si="60"/>
        <v>#NUM!</v>
      </c>
      <c r="N194" s="145">
        <v>0</v>
      </c>
      <c r="O194" s="149">
        <f t="shared" si="61"/>
        <v>0</v>
      </c>
      <c r="Q194" s="145">
        <f t="shared" si="50"/>
        <v>0</v>
      </c>
      <c r="R194" s="148">
        <f t="shared" si="51"/>
        <v>0</v>
      </c>
      <c r="S194" s="148">
        <f t="shared" si="52"/>
        <v>0</v>
      </c>
      <c r="T194" s="148">
        <f t="shared" si="53"/>
        <v>0</v>
      </c>
      <c r="U194" s="54" t="e">
        <f t="shared" si="54"/>
        <v>#NUM!</v>
      </c>
      <c r="V194" s="131" t="e">
        <f t="shared" si="55"/>
        <v>#NUM!</v>
      </c>
      <c r="W194" s="148" t="e">
        <f t="shared" si="56"/>
        <v>#NUM!</v>
      </c>
      <c r="X194" s="148" t="e">
        <f t="shared" si="57"/>
        <v>#NUM!</v>
      </c>
      <c r="Y194" s="148" t="e">
        <f t="shared" si="58"/>
        <v>#NUM!</v>
      </c>
    </row>
    <row r="195" spans="1:25" x14ac:dyDescent="0.2">
      <c r="A195" s="145"/>
      <c r="B195" s="7">
        <f t="shared" si="62"/>
        <v>0</v>
      </c>
      <c r="C195" s="7" t="e">
        <f t="shared" si="44"/>
        <v>#NUM!</v>
      </c>
      <c r="D195" s="146" t="e">
        <f t="shared" si="63"/>
        <v>#NUM!</v>
      </c>
      <c r="E195" s="147">
        <f t="shared" si="59"/>
        <v>100.00000000000004</v>
      </c>
      <c r="F195" s="145">
        <f t="shared" si="45"/>
        <v>0</v>
      </c>
      <c r="G195" s="145"/>
      <c r="H195" s="151">
        <f t="shared" si="46"/>
        <v>0</v>
      </c>
      <c r="I195" s="145" t="e">
        <f t="shared" si="43"/>
        <v>#NUM!</v>
      </c>
      <c r="J195" s="148" t="e">
        <f t="shared" si="47"/>
        <v>#NUM!</v>
      </c>
      <c r="K195" s="148" t="e">
        <f t="shared" si="48"/>
        <v>#NUM!</v>
      </c>
      <c r="L195" s="148" t="e">
        <f t="shared" si="49"/>
        <v>#NUM!</v>
      </c>
      <c r="M195" s="161" t="e">
        <f t="shared" si="60"/>
        <v>#NUM!</v>
      </c>
      <c r="N195" s="145">
        <v>0</v>
      </c>
      <c r="O195" s="149">
        <f t="shared" si="61"/>
        <v>0</v>
      </c>
      <c r="Q195" s="145">
        <f t="shared" si="50"/>
        <v>0</v>
      </c>
      <c r="R195" s="148">
        <f t="shared" si="51"/>
        <v>0</v>
      </c>
      <c r="S195" s="148">
        <f t="shared" si="52"/>
        <v>0</v>
      </c>
      <c r="T195" s="148">
        <f t="shared" si="53"/>
        <v>0</v>
      </c>
      <c r="U195" s="54" t="e">
        <f t="shared" si="54"/>
        <v>#NUM!</v>
      </c>
      <c r="V195" s="131" t="e">
        <f t="shared" si="55"/>
        <v>#NUM!</v>
      </c>
      <c r="W195" s="148" t="e">
        <f t="shared" si="56"/>
        <v>#NUM!</v>
      </c>
      <c r="X195" s="148" t="e">
        <f t="shared" si="57"/>
        <v>#NUM!</v>
      </c>
      <c r="Y195" s="148" t="e">
        <f t="shared" si="58"/>
        <v>#NUM!</v>
      </c>
    </row>
    <row r="196" spans="1:25" x14ac:dyDescent="0.2">
      <c r="A196" s="145"/>
      <c r="B196" s="7">
        <f t="shared" si="62"/>
        <v>0</v>
      </c>
      <c r="C196" s="7" t="e">
        <f t="shared" si="44"/>
        <v>#NUM!</v>
      </c>
      <c r="D196" s="146" t="e">
        <f t="shared" si="63"/>
        <v>#NUM!</v>
      </c>
      <c r="E196" s="147">
        <f t="shared" si="59"/>
        <v>100.00000000000004</v>
      </c>
      <c r="F196" s="145">
        <f t="shared" si="45"/>
        <v>0</v>
      </c>
      <c r="G196" s="145"/>
      <c r="H196" s="151">
        <f t="shared" si="46"/>
        <v>0</v>
      </c>
      <c r="I196" s="145" t="e">
        <f t="shared" si="43"/>
        <v>#NUM!</v>
      </c>
      <c r="J196" s="148" t="e">
        <f t="shared" si="47"/>
        <v>#NUM!</v>
      </c>
      <c r="K196" s="148" t="e">
        <f t="shared" si="48"/>
        <v>#NUM!</v>
      </c>
      <c r="L196" s="148" t="e">
        <f t="shared" si="49"/>
        <v>#NUM!</v>
      </c>
      <c r="M196" s="161" t="e">
        <f t="shared" si="60"/>
        <v>#NUM!</v>
      </c>
      <c r="N196" s="145">
        <v>0</v>
      </c>
      <c r="O196" s="149">
        <f t="shared" si="61"/>
        <v>0</v>
      </c>
      <c r="Q196" s="145">
        <f t="shared" si="50"/>
        <v>0</v>
      </c>
      <c r="R196" s="148">
        <f t="shared" si="51"/>
        <v>0</v>
      </c>
      <c r="S196" s="148">
        <f t="shared" si="52"/>
        <v>0</v>
      </c>
      <c r="T196" s="148">
        <f t="shared" si="53"/>
        <v>0</v>
      </c>
      <c r="U196" s="54" t="e">
        <f t="shared" si="54"/>
        <v>#NUM!</v>
      </c>
      <c r="V196" s="131" t="e">
        <f t="shared" si="55"/>
        <v>#NUM!</v>
      </c>
      <c r="W196" s="148" t="e">
        <f t="shared" si="56"/>
        <v>#NUM!</v>
      </c>
      <c r="X196" s="148" t="e">
        <f t="shared" si="57"/>
        <v>#NUM!</v>
      </c>
      <c r="Y196" s="148" t="e">
        <f t="shared" si="58"/>
        <v>#NUM!</v>
      </c>
    </row>
    <row r="197" spans="1:25" x14ac:dyDescent="0.2">
      <c r="A197" s="145"/>
      <c r="B197" s="7">
        <f t="shared" si="62"/>
        <v>0</v>
      </c>
      <c r="C197" s="7" t="e">
        <f t="shared" si="44"/>
        <v>#NUM!</v>
      </c>
      <c r="D197" s="146" t="e">
        <f t="shared" si="63"/>
        <v>#NUM!</v>
      </c>
      <c r="E197" s="147">
        <f t="shared" si="59"/>
        <v>100.00000000000004</v>
      </c>
      <c r="F197" s="145">
        <f t="shared" si="45"/>
        <v>0</v>
      </c>
      <c r="G197" s="145"/>
      <c r="H197" s="151">
        <f t="shared" si="46"/>
        <v>0</v>
      </c>
      <c r="I197" s="145" t="e">
        <f t="shared" si="43"/>
        <v>#NUM!</v>
      </c>
      <c r="J197" s="148" t="e">
        <f t="shared" si="47"/>
        <v>#NUM!</v>
      </c>
      <c r="K197" s="148" t="e">
        <f t="shared" si="48"/>
        <v>#NUM!</v>
      </c>
      <c r="L197" s="148" t="e">
        <f t="shared" si="49"/>
        <v>#NUM!</v>
      </c>
      <c r="M197" s="161" t="e">
        <f t="shared" si="60"/>
        <v>#NUM!</v>
      </c>
      <c r="N197" s="145">
        <v>0</v>
      </c>
      <c r="O197" s="149">
        <f t="shared" si="61"/>
        <v>0</v>
      </c>
      <c r="Q197" s="145">
        <f t="shared" si="50"/>
        <v>0</v>
      </c>
      <c r="R197" s="148">
        <f t="shared" si="51"/>
        <v>0</v>
      </c>
      <c r="S197" s="148">
        <f t="shared" si="52"/>
        <v>0</v>
      </c>
      <c r="T197" s="148">
        <f t="shared" si="53"/>
        <v>0</v>
      </c>
      <c r="U197" s="54" t="e">
        <f t="shared" si="54"/>
        <v>#NUM!</v>
      </c>
      <c r="V197" s="131" t="e">
        <f t="shared" si="55"/>
        <v>#NUM!</v>
      </c>
      <c r="W197" s="148" t="e">
        <f t="shared" si="56"/>
        <v>#NUM!</v>
      </c>
      <c r="X197" s="148" t="e">
        <f t="shared" si="57"/>
        <v>#NUM!</v>
      </c>
      <c r="Y197" s="148" t="e">
        <f t="shared" si="58"/>
        <v>#NUM!</v>
      </c>
    </row>
    <row r="198" spans="1:25" x14ac:dyDescent="0.2">
      <c r="A198" s="145"/>
      <c r="B198" s="7">
        <f t="shared" si="62"/>
        <v>0</v>
      </c>
      <c r="C198" s="7" t="e">
        <f t="shared" si="44"/>
        <v>#NUM!</v>
      </c>
      <c r="D198" s="146" t="e">
        <f t="shared" si="63"/>
        <v>#NUM!</v>
      </c>
      <c r="E198" s="147">
        <f t="shared" si="59"/>
        <v>100.00000000000004</v>
      </c>
      <c r="F198" s="145">
        <f t="shared" si="45"/>
        <v>0</v>
      </c>
      <c r="G198" s="145"/>
      <c r="H198" s="151">
        <f t="shared" si="46"/>
        <v>0</v>
      </c>
      <c r="I198" s="145" t="e">
        <f t="shared" si="43"/>
        <v>#NUM!</v>
      </c>
      <c r="J198" s="148" t="e">
        <f t="shared" si="47"/>
        <v>#NUM!</v>
      </c>
      <c r="K198" s="148" t="e">
        <f t="shared" si="48"/>
        <v>#NUM!</v>
      </c>
      <c r="L198" s="148" t="e">
        <f t="shared" si="49"/>
        <v>#NUM!</v>
      </c>
      <c r="M198" s="161" t="e">
        <f t="shared" si="60"/>
        <v>#NUM!</v>
      </c>
      <c r="N198" s="145">
        <v>0</v>
      </c>
      <c r="O198" s="149">
        <f t="shared" si="61"/>
        <v>0</v>
      </c>
      <c r="Q198" s="145">
        <f t="shared" si="50"/>
        <v>0</v>
      </c>
      <c r="R198" s="148">
        <f t="shared" si="51"/>
        <v>0</v>
      </c>
      <c r="S198" s="148">
        <f t="shared" si="52"/>
        <v>0</v>
      </c>
      <c r="T198" s="148">
        <f t="shared" si="53"/>
        <v>0</v>
      </c>
      <c r="U198" s="54" t="e">
        <f t="shared" si="54"/>
        <v>#NUM!</v>
      </c>
      <c r="V198" s="131" t="e">
        <f t="shared" si="55"/>
        <v>#NUM!</v>
      </c>
      <c r="W198" s="148" t="e">
        <f t="shared" si="56"/>
        <v>#NUM!</v>
      </c>
      <c r="X198" s="148" t="e">
        <f t="shared" si="57"/>
        <v>#NUM!</v>
      </c>
      <c r="Y198" s="148" t="e">
        <f t="shared" si="58"/>
        <v>#NUM!</v>
      </c>
    </row>
    <row r="199" spans="1:25" x14ac:dyDescent="0.2">
      <c r="A199" s="145"/>
      <c r="B199" s="7">
        <f t="shared" si="62"/>
        <v>0</v>
      </c>
      <c r="C199" s="7" t="e">
        <f t="shared" si="44"/>
        <v>#NUM!</v>
      </c>
      <c r="D199" s="146" t="e">
        <f t="shared" si="63"/>
        <v>#NUM!</v>
      </c>
      <c r="E199" s="147">
        <f t="shared" si="59"/>
        <v>100.00000000000004</v>
      </c>
      <c r="F199" s="145">
        <f t="shared" si="45"/>
        <v>0</v>
      </c>
      <c r="G199" s="145"/>
      <c r="H199" s="151">
        <f t="shared" si="46"/>
        <v>0</v>
      </c>
      <c r="I199" s="145" t="e">
        <f t="shared" si="43"/>
        <v>#NUM!</v>
      </c>
      <c r="J199" s="148" t="e">
        <f t="shared" si="47"/>
        <v>#NUM!</v>
      </c>
      <c r="K199" s="148" t="e">
        <f t="shared" si="48"/>
        <v>#NUM!</v>
      </c>
      <c r="L199" s="148" t="e">
        <f t="shared" si="49"/>
        <v>#NUM!</v>
      </c>
      <c r="M199" s="161" t="e">
        <f t="shared" si="60"/>
        <v>#NUM!</v>
      </c>
      <c r="N199" s="145">
        <v>0</v>
      </c>
      <c r="O199" s="149">
        <f t="shared" si="61"/>
        <v>0</v>
      </c>
      <c r="Q199" s="145">
        <f t="shared" si="50"/>
        <v>0</v>
      </c>
      <c r="R199" s="148">
        <f t="shared" si="51"/>
        <v>0</v>
      </c>
      <c r="S199" s="148">
        <f t="shared" si="52"/>
        <v>0</v>
      </c>
      <c r="T199" s="148">
        <f t="shared" si="53"/>
        <v>0</v>
      </c>
      <c r="U199" s="54" t="e">
        <f t="shared" si="54"/>
        <v>#NUM!</v>
      </c>
      <c r="V199" s="131" t="e">
        <f t="shared" si="55"/>
        <v>#NUM!</v>
      </c>
      <c r="W199" s="148" t="e">
        <f t="shared" si="56"/>
        <v>#NUM!</v>
      </c>
      <c r="X199" s="148" t="e">
        <f t="shared" si="57"/>
        <v>#NUM!</v>
      </c>
      <c r="Y199" s="148" t="e">
        <f t="shared" si="58"/>
        <v>#NUM!</v>
      </c>
    </row>
    <row r="200" spans="1:25" x14ac:dyDescent="0.2">
      <c r="A200" s="145"/>
      <c r="B200" s="7">
        <f t="shared" si="62"/>
        <v>0</v>
      </c>
      <c r="C200" s="7" t="e">
        <f t="shared" si="44"/>
        <v>#NUM!</v>
      </c>
      <c r="D200" s="146" t="e">
        <f t="shared" si="63"/>
        <v>#NUM!</v>
      </c>
      <c r="E200" s="147">
        <f t="shared" si="59"/>
        <v>100.00000000000004</v>
      </c>
      <c r="F200" s="145">
        <f t="shared" si="45"/>
        <v>0</v>
      </c>
      <c r="G200" s="145"/>
      <c r="H200" s="151">
        <f t="shared" si="46"/>
        <v>0</v>
      </c>
      <c r="I200" s="145" t="e">
        <f t="shared" si="43"/>
        <v>#NUM!</v>
      </c>
      <c r="J200" s="148" t="e">
        <f t="shared" si="47"/>
        <v>#NUM!</v>
      </c>
      <c r="K200" s="148" t="e">
        <f t="shared" si="48"/>
        <v>#NUM!</v>
      </c>
      <c r="L200" s="148" t="e">
        <f t="shared" si="49"/>
        <v>#NUM!</v>
      </c>
      <c r="M200" s="161" t="e">
        <f t="shared" si="60"/>
        <v>#NUM!</v>
      </c>
      <c r="N200" s="145">
        <v>0</v>
      </c>
      <c r="O200" s="149">
        <f t="shared" si="61"/>
        <v>0</v>
      </c>
      <c r="Q200" s="145">
        <f t="shared" si="50"/>
        <v>0</v>
      </c>
      <c r="R200" s="148">
        <f t="shared" si="51"/>
        <v>0</v>
      </c>
      <c r="S200" s="148">
        <f t="shared" si="52"/>
        <v>0</v>
      </c>
      <c r="T200" s="148">
        <f t="shared" si="53"/>
        <v>0</v>
      </c>
      <c r="U200" s="54" t="e">
        <f t="shared" si="54"/>
        <v>#NUM!</v>
      </c>
      <c r="V200" s="131" t="e">
        <f t="shared" si="55"/>
        <v>#NUM!</v>
      </c>
      <c r="W200" s="148" t="e">
        <f t="shared" si="56"/>
        <v>#NUM!</v>
      </c>
      <c r="X200" s="148" t="e">
        <f t="shared" si="57"/>
        <v>#NUM!</v>
      </c>
      <c r="Y200" s="148" t="e">
        <f t="shared" si="58"/>
        <v>#NUM!</v>
      </c>
    </row>
    <row r="201" spans="1:25" x14ac:dyDescent="0.2">
      <c r="A201" s="145"/>
      <c r="B201" s="7">
        <f t="shared" si="62"/>
        <v>0</v>
      </c>
      <c r="C201" s="7" t="e">
        <f t="shared" si="44"/>
        <v>#NUM!</v>
      </c>
      <c r="D201" s="146" t="e">
        <f t="shared" si="63"/>
        <v>#NUM!</v>
      </c>
      <c r="E201" s="147">
        <f t="shared" si="59"/>
        <v>100.00000000000004</v>
      </c>
      <c r="F201" s="145">
        <f t="shared" si="45"/>
        <v>0</v>
      </c>
      <c r="G201" s="145"/>
      <c r="H201" s="151">
        <f t="shared" si="46"/>
        <v>0</v>
      </c>
      <c r="I201" s="145" t="e">
        <f t="shared" si="43"/>
        <v>#NUM!</v>
      </c>
      <c r="J201" s="148" t="e">
        <f t="shared" si="47"/>
        <v>#NUM!</v>
      </c>
      <c r="K201" s="148" t="e">
        <f t="shared" si="48"/>
        <v>#NUM!</v>
      </c>
      <c r="L201" s="148" t="e">
        <f t="shared" si="49"/>
        <v>#NUM!</v>
      </c>
      <c r="M201" s="161" t="e">
        <f t="shared" si="60"/>
        <v>#NUM!</v>
      </c>
      <c r="N201" s="145">
        <v>0</v>
      </c>
      <c r="O201" s="149">
        <f t="shared" si="61"/>
        <v>0</v>
      </c>
      <c r="Q201" s="145">
        <f t="shared" si="50"/>
        <v>0</v>
      </c>
      <c r="R201" s="148">
        <f t="shared" si="51"/>
        <v>0</v>
      </c>
      <c r="S201" s="148">
        <f t="shared" si="52"/>
        <v>0</v>
      </c>
      <c r="T201" s="148">
        <f t="shared" si="53"/>
        <v>0</v>
      </c>
      <c r="U201" s="54" t="e">
        <f t="shared" si="54"/>
        <v>#NUM!</v>
      </c>
      <c r="V201" s="131" t="e">
        <f t="shared" si="55"/>
        <v>#NUM!</v>
      </c>
      <c r="W201" s="148" t="e">
        <f t="shared" si="56"/>
        <v>#NUM!</v>
      </c>
      <c r="X201" s="148" t="e">
        <f t="shared" si="57"/>
        <v>#NUM!</v>
      </c>
      <c r="Y201" s="148" t="e">
        <f t="shared" si="58"/>
        <v>#NUM!</v>
      </c>
    </row>
    <row r="202" spans="1:25" x14ac:dyDescent="0.2">
      <c r="A202" s="145"/>
      <c r="B202" s="7">
        <f t="shared" si="62"/>
        <v>0</v>
      </c>
      <c r="C202" s="7" t="e">
        <f t="shared" si="44"/>
        <v>#NUM!</v>
      </c>
      <c r="D202" s="146" t="e">
        <f t="shared" si="63"/>
        <v>#NUM!</v>
      </c>
      <c r="E202" s="147">
        <f t="shared" si="59"/>
        <v>100.00000000000004</v>
      </c>
      <c r="F202" s="145">
        <f t="shared" si="45"/>
        <v>0</v>
      </c>
      <c r="G202" s="145"/>
      <c r="H202" s="151">
        <f t="shared" si="46"/>
        <v>0</v>
      </c>
      <c r="I202" s="145" t="e">
        <f t="shared" si="43"/>
        <v>#NUM!</v>
      </c>
      <c r="J202" s="148" t="e">
        <f t="shared" si="47"/>
        <v>#NUM!</v>
      </c>
      <c r="K202" s="148" t="e">
        <f t="shared" si="48"/>
        <v>#NUM!</v>
      </c>
      <c r="L202" s="148" t="e">
        <f t="shared" si="49"/>
        <v>#NUM!</v>
      </c>
      <c r="M202" s="161" t="e">
        <f t="shared" si="60"/>
        <v>#NUM!</v>
      </c>
      <c r="N202" s="145">
        <v>0</v>
      </c>
      <c r="O202" s="149">
        <f t="shared" si="61"/>
        <v>0</v>
      </c>
      <c r="Q202" s="145">
        <f t="shared" si="50"/>
        <v>0</v>
      </c>
      <c r="R202" s="148">
        <f t="shared" si="51"/>
        <v>0</v>
      </c>
      <c r="S202" s="148">
        <f t="shared" si="52"/>
        <v>0</v>
      </c>
      <c r="T202" s="148">
        <f t="shared" si="53"/>
        <v>0</v>
      </c>
      <c r="U202" s="54" t="e">
        <f t="shared" si="54"/>
        <v>#NUM!</v>
      </c>
      <c r="V202" s="131" t="e">
        <f t="shared" si="55"/>
        <v>#NUM!</v>
      </c>
      <c r="W202" s="148" t="e">
        <f t="shared" si="56"/>
        <v>#NUM!</v>
      </c>
      <c r="X202" s="148" t="e">
        <f t="shared" si="57"/>
        <v>#NUM!</v>
      </c>
      <c r="Y202" s="148" t="e">
        <f t="shared" si="58"/>
        <v>#NUM!</v>
      </c>
    </row>
    <row r="203" spans="1:25" x14ac:dyDescent="0.2">
      <c r="A203" s="145"/>
      <c r="B203" s="7">
        <f t="shared" si="62"/>
        <v>0</v>
      </c>
      <c r="C203" s="7" t="e">
        <f t="shared" si="44"/>
        <v>#NUM!</v>
      </c>
      <c r="D203" s="146" t="e">
        <f t="shared" si="63"/>
        <v>#NUM!</v>
      </c>
      <c r="E203" s="147">
        <f t="shared" si="59"/>
        <v>100.00000000000004</v>
      </c>
      <c r="F203" s="145">
        <f t="shared" si="45"/>
        <v>0</v>
      </c>
      <c r="G203" s="145"/>
      <c r="H203" s="151">
        <f t="shared" si="46"/>
        <v>0</v>
      </c>
      <c r="I203" s="145" t="e">
        <f t="shared" si="43"/>
        <v>#NUM!</v>
      </c>
      <c r="J203" s="148" t="e">
        <f t="shared" si="47"/>
        <v>#NUM!</v>
      </c>
      <c r="K203" s="148" t="e">
        <f t="shared" si="48"/>
        <v>#NUM!</v>
      </c>
      <c r="L203" s="148" t="e">
        <f t="shared" si="49"/>
        <v>#NUM!</v>
      </c>
      <c r="M203" s="161" t="e">
        <f t="shared" si="60"/>
        <v>#NUM!</v>
      </c>
      <c r="N203" s="145">
        <v>0</v>
      </c>
      <c r="O203" s="149">
        <f t="shared" si="61"/>
        <v>0</v>
      </c>
      <c r="Q203" s="145">
        <f t="shared" si="50"/>
        <v>0</v>
      </c>
      <c r="R203" s="148">
        <f t="shared" si="51"/>
        <v>0</v>
      </c>
      <c r="S203" s="148">
        <f t="shared" si="52"/>
        <v>0</v>
      </c>
      <c r="T203" s="148">
        <f t="shared" si="53"/>
        <v>0</v>
      </c>
      <c r="U203" s="54" t="e">
        <f t="shared" si="54"/>
        <v>#NUM!</v>
      </c>
      <c r="V203" s="131" t="e">
        <f t="shared" si="55"/>
        <v>#NUM!</v>
      </c>
      <c r="W203" s="148" t="e">
        <f t="shared" si="56"/>
        <v>#NUM!</v>
      </c>
      <c r="X203" s="148" t="e">
        <f t="shared" si="57"/>
        <v>#NUM!</v>
      </c>
      <c r="Y203" s="148" t="e">
        <f t="shared" si="58"/>
        <v>#NUM!</v>
      </c>
    </row>
    <row r="204" spans="1:25" x14ac:dyDescent="0.2">
      <c r="A204" s="145"/>
      <c r="B204" s="7">
        <f t="shared" si="62"/>
        <v>0</v>
      </c>
      <c r="C204" s="7" t="e">
        <f t="shared" si="44"/>
        <v>#NUM!</v>
      </c>
      <c r="D204" s="146" t="e">
        <f t="shared" si="63"/>
        <v>#NUM!</v>
      </c>
      <c r="E204" s="147">
        <f t="shared" si="59"/>
        <v>100.00000000000004</v>
      </c>
      <c r="F204" s="145">
        <f t="shared" si="45"/>
        <v>0</v>
      </c>
      <c r="G204" s="145"/>
      <c r="H204" s="151">
        <f t="shared" si="46"/>
        <v>0</v>
      </c>
      <c r="I204" s="145" t="e">
        <f t="shared" si="43"/>
        <v>#NUM!</v>
      </c>
      <c r="J204" s="148" t="e">
        <f t="shared" si="47"/>
        <v>#NUM!</v>
      </c>
      <c r="K204" s="148" t="e">
        <f t="shared" si="48"/>
        <v>#NUM!</v>
      </c>
      <c r="L204" s="148" t="e">
        <f t="shared" si="49"/>
        <v>#NUM!</v>
      </c>
      <c r="M204" s="161" t="e">
        <f t="shared" si="60"/>
        <v>#NUM!</v>
      </c>
      <c r="N204" s="145">
        <v>0</v>
      </c>
      <c r="O204" s="149">
        <f t="shared" si="61"/>
        <v>0</v>
      </c>
      <c r="Q204" s="145">
        <f t="shared" si="50"/>
        <v>0</v>
      </c>
      <c r="R204" s="148">
        <f t="shared" si="51"/>
        <v>0</v>
      </c>
      <c r="S204" s="148">
        <f t="shared" si="52"/>
        <v>0</v>
      </c>
      <c r="T204" s="148">
        <f t="shared" si="53"/>
        <v>0</v>
      </c>
      <c r="U204" s="54" t="e">
        <f t="shared" si="54"/>
        <v>#NUM!</v>
      </c>
      <c r="V204" s="131" t="e">
        <f t="shared" si="55"/>
        <v>#NUM!</v>
      </c>
      <c r="W204" s="148" t="e">
        <f t="shared" si="56"/>
        <v>#NUM!</v>
      </c>
      <c r="X204" s="148" t="e">
        <f t="shared" si="57"/>
        <v>#NUM!</v>
      </c>
      <c r="Y204" s="148" t="e">
        <f t="shared" si="58"/>
        <v>#NUM!</v>
      </c>
    </row>
    <row r="205" spans="1:25" x14ac:dyDescent="0.2">
      <c r="A205" s="145"/>
      <c r="B205" s="7">
        <f t="shared" si="62"/>
        <v>0</v>
      </c>
      <c r="C205" s="7" t="e">
        <f t="shared" si="44"/>
        <v>#NUM!</v>
      </c>
      <c r="D205" s="146" t="e">
        <f t="shared" si="63"/>
        <v>#NUM!</v>
      </c>
      <c r="E205" s="147">
        <f t="shared" si="59"/>
        <v>100.00000000000004</v>
      </c>
      <c r="F205" s="145">
        <f t="shared" si="45"/>
        <v>0</v>
      </c>
      <c r="G205" s="145"/>
      <c r="H205" s="151">
        <f t="shared" si="46"/>
        <v>0</v>
      </c>
      <c r="I205" s="145" t="e">
        <f t="shared" si="43"/>
        <v>#NUM!</v>
      </c>
      <c r="J205" s="148" t="e">
        <f t="shared" si="47"/>
        <v>#NUM!</v>
      </c>
      <c r="K205" s="148" t="e">
        <f t="shared" si="48"/>
        <v>#NUM!</v>
      </c>
      <c r="L205" s="148" t="e">
        <f t="shared" si="49"/>
        <v>#NUM!</v>
      </c>
      <c r="M205" s="161" t="e">
        <f t="shared" si="60"/>
        <v>#NUM!</v>
      </c>
      <c r="N205" s="145">
        <v>0</v>
      </c>
      <c r="O205" s="149">
        <f t="shared" si="61"/>
        <v>0</v>
      </c>
      <c r="Q205" s="145">
        <f t="shared" si="50"/>
        <v>0</v>
      </c>
      <c r="R205" s="148">
        <f t="shared" si="51"/>
        <v>0</v>
      </c>
      <c r="S205" s="148">
        <f t="shared" si="52"/>
        <v>0</v>
      </c>
      <c r="T205" s="148">
        <f t="shared" si="53"/>
        <v>0</v>
      </c>
      <c r="U205" s="54" t="e">
        <f t="shared" si="54"/>
        <v>#NUM!</v>
      </c>
      <c r="V205" s="131" t="e">
        <f t="shared" si="55"/>
        <v>#NUM!</v>
      </c>
      <c r="W205" s="148" t="e">
        <f t="shared" si="56"/>
        <v>#NUM!</v>
      </c>
      <c r="X205" s="148" t="e">
        <f t="shared" si="57"/>
        <v>#NUM!</v>
      </c>
      <c r="Y205" s="148" t="e">
        <f t="shared" si="58"/>
        <v>#NUM!</v>
      </c>
    </row>
    <row r="206" spans="1:25" x14ac:dyDescent="0.2">
      <c r="A206" s="145"/>
      <c r="B206" s="7">
        <f t="shared" si="62"/>
        <v>0</v>
      </c>
      <c r="C206" s="7" t="e">
        <f t="shared" si="44"/>
        <v>#NUM!</v>
      </c>
      <c r="D206" s="146" t="e">
        <f t="shared" si="63"/>
        <v>#NUM!</v>
      </c>
      <c r="E206" s="147">
        <f t="shared" si="59"/>
        <v>100.00000000000004</v>
      </c>
      <c r="F206" s="145">
        <f t="shared" si="45"/>
        <v>0</v>
      </c>
      <c r="G206" s="145"/>
      <c r="H206" s="151">
        <f t="shared" si="46"/>
        <v>0</v>
      </c>
      <c r="I206" s="145" t="e">
        <f t="shared" si="43"/>
        <v>#NUM!</v>
      </c>
      <c r="J206" s="148" t="e">
        <f t="shared" si="47"/>
        <v>#NUM!</v>
      </c>
      <c r="K206" s="148" t="e">
        <f t="shared" si="48"/>
        <v>#NUM!</v>
      </c>
      <c r="L206" s="148" t="e">
        <f t="shared" si="49"/>
        <v>#NUM!</v>
      </c>
      <c r="M206" s="161" t="e">
        <f t="shared" si="60"/>
        <v>#NUM!</v>
      </c>
      <c r="N206" s="145">
        <v>0</v>
      </c>
      <c r="O206" s="149">
        <f t="shared" si="61"/>
        <v>0</v>
      </c>
      <c r="Q206" s="145">
        <f t="shared" si="50"/>
        <v>0</v>
      </c>
      <c r="R206" s="148">
        <f t="shared" si="51"/>
        <v>0</v>
      </c>
      <c r="S206" s="148">
        <f t="shared" si="52"/>
        <v>0</v>
      </c>
      <c r="T206" s="148">
        <f t="shared" si="53"/>
        <v>0</v>
      </c>
      <c r="U206" s="54" t="e">
        <f t="shared" si="54"/>
        <v>#NUM!</v>
      </c>
      <c r="V206" s="131" t="e">
        <f t="shared" si="55"/>
        <v>#NUM!</v>
      </c>
      <c r="W206" s="148" t="e">
        <f t="shared" si="56"/>
        <v>#NUM!</v>
      </c>
      <c r="X206" s="148" t="e">
        <f t="shared" si="57"/>
        <v>#NUM!</v>
      </c>
      <c r="Y206" s="148" t="e">
        <f t="shared" si="58"/>
        <v>#NUM!</v>
      </c>
    </row>
    <row r="207" spans="1:25" x14ac:dyDescent="0.2">
      <c r="A207" s="145"/>
      <c r="B207" s="7">
        <f t="shared" si="62"/>
        <v>0</v>
      </c>
      <c r="C207" s="7" t="e">
        <f t="shared" si="44"/>
        <v>#NUM!</v>
      </c>
      <c r="D207" s="146" t="e">
        <f t="shared" si="63"/>
        <v>#NUM!</v>
      </c>
      <c r="E207" s="147">
        <f t="shared" si="59"/>
        <v>100.00000000000004</v>
      </c>
      <c r="F207" s="145">
        <f t="shared" si="45"/>
        <v>0</v>
      </c>
      <c r="G207" s="145"/>
      <c r="H207" s="151">
        <f t="shared" si="46"/>
        <v>0</v>
      </c>
      <c r="I207" s="145" t="e">
        <f t="shared" si="43"/>
        <v>#NUM!</v>
      </c>
      <c r="J207" s="148" t="e">
        <f t="shared" si="47"/>
        <v>#NUM!</v>
      </c>
      <c r="K207" s="148" t="e">
        <f t="shared" si="48"/>
        <v>#NUM!</v>
      </c>
      <c r="L207" s="148" t="e">
        <f t="shared" si="49"/>
        <v>#NUM!</v>
      </c>
      <c r="M207" s="161" t="e">
        <f t="shared" si="60"/>
        <v>#NUM!</v>
      </c>
      <c r="N207" s="145">
        <v>0</v>
      </c>
      <c r="O207" s="149">
        <f t="shared" si="61"/>
        <v>0</v>
      </c>
      <c r="Q207" s="145">
        <f t="shared" si="50"/>
        <v>0</v>
      </c>
      <c r="R207" s="148">
        <f t="shared" si="51"/>
        <v>0</v>
      </c>
      <c r="S207" s="148">
        <f t="shared" si="52"/>
        <v>0</v>
      </c>
      <c r="T207" s="148">
        <f t="shared" si="53"/>
        <v>0</v>
      </c>
      <c r="U207" s="54" t="e">
        <f t="shared" si="54"/>
        <v>#NUM!</v>
      </c>
      <c r="V207" s="131" t="e">
        <f t="shared" si="55"/>
        <v>#NUM!</v>
      </c>
      <c r="W207" s="148" t="e">
        <f t="shared" si="56"/>
        <v>#NUM!</v>
      </c>
      <c r="X207" s="148" t="e">
        <f t="shared" si="57"/>
        <v>#NUM!</v>
      </c>
      <c r="Y207" s="148" t="e">
        <f t="shared" si="58"/>
        <v>#NUM!</v>
      </c>
    </row>
    <row r="208" spans="1:25" x14ac:dyDescent="0.2">
      <c r="A208" s="145"/>
      <c r="B208" s="7">
        <f t="shared" si="62"/>
        <v>0</v>
      </c>
      <c r="C208" s="7" t="e">
        <f t="shared" si="44"/>
        <v>#NUM!</v>
      </c>
      <c r="D208" s="146" t="e">
        <f t="shared" si="63"/>
        <v>#NUM!</v>
      </c>
      <c r="E208" s="147">
        <f t="shared" si="59"/>
        <v>100.00000000000004</v>
      </c>
      <c r="F208" s="145">
        <f t="shared" si="45"/>
        <v>0</v>
      </c>
      <c r="G208" s="145"/>
      <c r="H208" s="151">
        <f t="shared" si="46"/>
        <v>0</v>
      </c>
      <c r="I208" s="145" t="e">
        <f t="shared" si="43"/>
        <v>#NUM!</v>
      </c>
      <c r="J208" s="148" t="e">
        <f t="shared" si="47"/>
        <v>#NUM!</v>
      </c>
      <c r="K208" s="148" t="e">
        <f t="shared" si="48"/>
        <v>#NUM!</v>
      </c>
      <c r="L208" s="148" t="e">
        <f t="shared" si="49"/>
        <v>#NUM!</v>
      </c>
      <c r="M208" s="161" t="e">
        <f t="shared" si="60"/>
        <v>#NUM!</v>
      </c>
      <c r="N208" s="145">
        <v>0</v>
      </c>
      <c r="O208" s="149">
        <f t="shared" si="61"/>
        <v>0</v>
      </c>
      <c r="Q208" s="145">
        <f t="shared" si="50"/>
        <v>0</v>
      </c>
      <c r="R208" s="148">
        <f t="shared" si="51"/>
        <v>0</v>
      </c>
      <c r="S208" s="148">
        <f t="shared" si="52"/>
        <v>0</v>
      </c>
      <c r="T208" s="148">
        <f t="shared" si="53"/>
        <v>0</v>
      </c>
      <c r="U208" s="54" t="e">
        <f t="shared" si="54"/>
        <v>#NUM!</v>
      </c>
      <c r="V208" s="131" t="e">
        <f t="shared" si="55"/>
        <v>#NUM!</v>
      </c>
      <c r="W208" s="148" t="e">
        <f t="shared" si="56"/>
        <v>#NUM!</v>
      </c>
      <c r="X208" s="148" t="e">
        <f t="shared" si="57"/>
        <v>#NUM!</v>
      </c>
      <c r="Y208" s="148" t="e">
        <f t="shared" si="58"/>
        <v>#NUM!</v>
      </c>
    </row>
    <row r="209" spans="1:25" x14ac:dyDescent="0.2">
      <c r="A209" s="145"/>
      <c r="B209" s="7">
        <f t="shared" si="62"/>
        <v>0</v>
      </c>
      <c r="C209" s="7" t="e">
        <f t="shared" si="44"/>
        <v>#NUM!</v>
      </c>
      <c r="D209" s="146" t="e">
        <f t="shared" si="63"/>
        <v>#NUM!</v>
      </c>
      <c r="E209" s="147">
        <f t="shared" si="59"/>
        <v>100.00000000000004</v>
      </c>
      <c r="F209" s="145">
        <f t="shared" si="45"/>
        <v>0</v>
      </c>
      <c r="G209" s="145"/>
      <c r="H209" s="151">
        <f t="shared" si="46"/>
        <v>0</v>
      </c>
      <c r="I209" s="145" t="e">
        <f t="shared" si="43"/>
        <v>#NUM!</v>
      </c>
      <c r="J209" s="148" t="e">
        <f t="shared" si="47"/>
        <v>#NUM!</v>
      </c>
      <c r="K209" s="148" t="e">
        <f t="shared" si="48"/>
        <v>#NUM!</v>
      </c>
      <c r="L209" s="148" t="e">
        <f t="shared" si="49"/>
        <v>#NUM!</v>
      </c>
      <c r="M209" s="161" t="e">
        <f t="shared" si="60"/>
        <v>#NUM!</v>
      </c>
      <c r="N209" s="145">
        <v>0</v>
      </c>
      <c r="O209" s="149">
        <f t="shared" si="61"/>
        <v>0</v>
      </c>
      <c r="Q209" s="145">
        <f t="shared" si="50"/>
        <v>0</v>
      </c>
      <c r="R209" s="148">
        <f t="shared" si="51"/>
        <v>0</v>
      </c>
      <c r="S209" s="148">
        <f t="shared" si="52"/>
        <v>0</v>
      </c>
      <c r="T209" s="148">
        <f t="shared" si="53"/>
        <v>0</v>
      </c>
      <c r="U209" s="54" t="e">
        <f t="shared" si="54"/>
        <v>#NUM!</v>
      </c>
      <c r="V209" s="131" t="e">
        <f t="shared" si="55"/>
        <v>#NUM!</v>
      </c>
      <c r="W209" s="148" t="e">
        <f t="shared" si="56"/>
        <v>#NUM!</v>
      </c>
      <c r="X209" s="148" t="e">
        <f t="shared" si="57"/>
        <v>#NUM!</v>
      </c>
      <c r="Y209" s="148" t="e">
        <f t="shared" si="58"/>
        <v>#NUM!</v>
      </c>
    </row>
    <row r="210" spans="1:25" x14ac:dyDescent="0.2">
      <c r="A210" s="145"/>
      <c r="B210" s="7">
        <f t="shared" si="62"/>
        <v>0</v>
      </c>
      <c r="C210" s="7" t="e">
        <f t="shared" si="44"/>
        <v>#NUM!</v>
      </c>
      <c r="D210" s="146" t="e">
        <f t="shared" si="63"/>
        <v>#NUM!</v>
      </c>
      <c r="E210" s="147">
        <f t="shared" si="59"/>
        <v>100.00000000000004</v>
      </c>
      <c r="F210" s="145">
        <f t="shared" si="45"/>
        <v>0</v>
      </c>
      <c r="G210" s="145"/>
      <c r="H210" s="151">
        <f t="shared" si="46"/>
        <v>0</v>
      </c>
      <c r="I210" s="145" t="e">
        <f t="shared" si="43"/>
        <v>#NUM!</v>
      </c>
      <c r="J210" s="148" t="e">
        <f t="shared" si="47"/>
        <v>#NUM!</v>
      </c>
      <c r="K210" s="148" t="e">
        <f t="shared" si="48"/>
        <v>#NUM!</v>
      </c>
      <c r="L210" s="148" t="e">
        <f t="shared" si="49"/>
        <v>#NUM!</v>
      </c>
      <c r="M210" s="161" t="e">
        <f t="shared" si="60"/>
        <v>#NUM!</v>
      </c>
      <c r="N210" s="145">
        <v>0</v>
      </c>
      <c r="O210" s="149">
        <f t="shared" si="61"/>
        <v>0</v>
      </c>
      <c r="Q210" s="145">
        <f t="shared" si="50"/>
        <v>0</v>
      </c>
      <c r="R210" s="148">
        <f t="shared" si="51"/>
        <v>0</v>
      </c>
      <c r="S210" s="148">
        <f t="shared" si="52"/>
        <v>0</v>
      </c>
      <c r="T210" s="148">
        <f t="shared" si="53"/>
        <v>0</v>
      </c>
      <c r="U210" s="54" t="e">
        <f t="shared" si="54"/>
        <v>#NUM!</v>
      </c>
      <c r="V210" s="131" t="e">
        <f t="shared" si="55"/>
        <v>#NUM!</v>
      </c>
      <c r="W210" s="148" t="e">
        <f t="shared" si="56"/>
        <v>#NUM!</v>
      </c>
      <c r="X210" s="148" t="e">
        <f t="shared" si="57"/>
        <v>#NUM!</v>
      </c>
      <c r="Y210" s="148" t="e">
        <f t="shared" si="58"/>
        <v>#NUM!</v>
      </c>
    </row>
    <row r="211" spans="1:25" x14ac:dyDescent="0.2">
      <c r="A211" s="145"/>
      <c r="B211" s="7">
        <f t="shared" si="62"/>
        <v>0</v>
      </c>
      <c r="C211" s="7" t="e">
        <f t="shared" si="44"/>
        <v>#NUM!</v>
      </c>
      <c r="D211" s="146" t="e">
        <f t="shared" si="63"/>
        <v>#NUM!</v>
      </c>
      <c r="E211" s="147">
        <f t="shared" si="59"/>
        <v>100.00000000000004</v>
      </c>
      <c r="F211" s="145">
        <f t="shared" si="45"/>
        <v>0</v>
      </c>
      <c r="G211" s="145"/>
      <c r="H211" s="151">
        <f t="shared" si="46"/>
        <v>0</v>
      </c>
      <c r="I211" s="145" t="e">
        <f t="shared" si="43"/>
        <v>#NUM!</v>
      </c>
      <c r="J211" s="148" t="e">
        <f t="shared" si="47"/>
        <v>#NUM!</v>
      </c>
      <c r="K211" s="148" t="e">
        <f t="shared" si="48"/>
        <v>#NUM!</v>
      </c>
      <c r="L211" s="148" t="e">
        <f t="shared" si="49"/>
        <v>#NUM!</v>
      </c>
      <c r="M211" s="161" t="e">
        <f t="shared" si="60"/>
        <v>#NUM!</v>
      </c>
      <c r="N211" s="145">
        <v>0</v>
      </c>
      <c r="O211" s="149">
        <f t="shared" si="61"/>
        <v>0</v>
      </c>
      <c r="Q211" s="145">
        <f t="shared" si="50"/>
        <v>0</v>
      </c>
      <c r="R211" s="148">
        <f t="shared" si="51"/>
        <v>0</v>
      </c>
      <c r="S211" s="148">
        <f t="shared" si="52"/>
        <v>0</v>
      </c>
      <c r="T211" s="148">
        <f t="shared" si="53"/>
        <v>0</v>
      </c>
      <c r="U211" s="54" t="e">
        <f t="shared" si="54"/>
        <v>#NUM!</v>
      </c>
      <c r="V211" s="131" t="e">
        <f t="shared" si="55"/>
        <v>#NUM!</v>
      </c>
      <c r="W211" s="148" t="e">
        <f t="shared" si="56"/>
        <v>#NUM!</v>
      </c>
      <c r="X211" s="148" t="e">
        <f t="shared" si="57"/>
        <v>#NUM!</v>
      </c>
      <c r="Y211" s="148" t="e">
        <f t="shared" si="58"/>
        <v>#NUM!</v>
      </c>
    </row>
    <row r="212" spans="1:25" x14ac:dyDescent="0.2">
      <c r="A212" s="145"/>
      <c r="B212" s="7">
        <f t="shared" si="62"/>
        <v>0</v>
      </c>
      <c r="C212" s="7" t="e">
        <f t="shared" si="44"/>
        <v>#NUM!</v>
      </c>
      <c r="D212" s="146" t="e">
        <f t="shared" si="63"/>
        <v>#NUM!</v>
      </c>
      <c r="E212" s="147">
        <f t="shared" si="59"/>
        <v>100.00000000000004</v>
      </c>
      <c r="F212" s="145">
        <f t="shared" si="45"/>
        <v>0</v>
      </c>
      <c r="G212" s="145"/>
      <c r="H212" s="151">
        <f t="shared" si="46"/>
        <v>0</v>
      </c>
      <c r="I212" s="145" t="e">
        <f t="shared" si="43"/>
        <v>#NUM!</v>
      </c>
      <c r="J212" s="148" t="e">
        <f t="shared" si="47"/>
        <v>#NUM!</v>
      </c>
      <c r="K212" s="148" t="e">
        <f t="shared" si="48"/>
        <v>#NUM!</v>
      </c>
      <c r="L212" s="148" t="e">
        <f t="shared" si="49"/>
        <v>#NUM!</v>
      </c>
      <c r="M212" s="161" t="e">
        <f t="shared" si="60"/>
        <v>#NUM!</v>
      </c>
      <c r="N212" s="145">
        <v>0</v>
      </c>
      <c r="O212" s="149">
        <f t="shared" si="61"/>
        <v>0</v>
      </c>
      <c r="Q212" s="145">
        <f t="shared" si="50"/>
        <v>0</v>
      </c>
      <c r="R212" s="148">
        <f t="shared" si="51"/>
        <v>0</v>
      </c>
      <c r="S212" s="148">
        <f t="shared" si="52"/>
        <v>0</v>
      </c>
      <c r="T212" s="148">
        <f t="shared" si="53"/>
        <v>0</v>
      </c>
      <c r="U212" s="54" t="e">
        <f t="shared" si="54"/>
        <v>#NUM!</v>
      </c>
      <c r="V212" s="131" t="e">
        <f t="shared" si="55"/>
        <v>#NUM!</v>
      </c>
      <c r="W212" s="148" t="e">
        <f t="shared" si="56"/>
        <v>#NUM!</v>
      </c>
      <c r="X212" s="148" t="e">
        <f t="shared" si="57"/>
        <v>#NUM!</v>
      </c>
      <c r="Y212" s="148" t="e">
        <f t="shared" si="58"/>
        <v>#NUM!</v>
      </c>
    </row>
    <row r="213" spans="1:25" x14ac:dyDescent="0.2">
      <c r="A213" s="145"/>
      <c r="B213" s="7">
        <f t="shared" si="62"/>
        <v>0</v>
      </c>
      <c r="C213" s="7" t="e">
        <f t="shared" si="44"/>
        <v>#NUM!</v>
      </c>
      <c r="D213" s="146" t="e">
        <f t="shared" si="63"/>
        <v>#NUM!</v>
      </c>
      <c r="E213" s="147">
        <f t="shared" si="59"/>
        <v>100.00000000000004</v>
      </c>
      <c r="F213" s="145">
        <f t="shared" si="45"/>
        <v>0</v>
      </c>
      <c r="G213" s="145"/>
      <c r="H213" s="151">
        <f t="shared" si="46"/>
        <v>0</v>
      </c>
      <c r="I213" s="145" t="e">
        <f t="shared" si="43"/>
        <v>#NUM!</v>
      </c>
      <c r="J213" s="148" t="e">
        <f t="shared" si="47"/>
        <v>#NUM!</v>
      </c>
      <c r="K213" s="148" t="e">
        <f t="shared" si="48"/>
        <v>#NUM!</v>
      </c>
      <c r="L213" s="148" t="e">
        <f t="shared" si="49"/>
        <v>#NUM!</v>
      </c>
      <c r="M213" s="161" t="e">
        <f t="shared" si="60"/>
        <v>#NUM!</v>
      </c>
      <c r="N213" s="145">
        <v>0</v>
      </c>
      <c r="O213" s="149">
        <f t="shared" si="61"/>
        <v>0</v>
      </c>
      <c r="Q213" s="145">
        <f t="shared" si="50"/>
        <v>0</v>
      </c>
      <c r="R213" s="148">
        <f t="shared" si="51"/>
        <v>0</v>
      </c>
      <c r="S213" s="148">
        <f t="shared" si="52"/>
        <v>0</v>
      </c>
      <c r="T213" s="148">
        <f t="shared" si="53"/>
        <v>0</v>
      </c>
      <c r="U213" s="54" t="e">
        <f t="shared" si="54"/>
        <v>#NUM!</v>
      </c>
      <c r="V213" s="131" t="e">
        <f t="shared" si="55"/>
        <v>#NUM!</v>
      </c>
      <c r="W213" s="148" t="e">
        <f t="shared" si="56"/>
        <v>#NUM!</v>
      </c>
      <c r="X213" s="148" t="e">
        <f t="shared" si="57"/>
        <v>#NUM!</v>
      </c>
      <c r="Y213" s="148" t="e">
        <f t="shared" si="58"/>
        <v>#NUM!</v>
      </c>
    </row>
    <row r="214" spans="1:25" x14ac:dyDescent="0.2">
      <c r="A214" s="145"/>
      <c r="B214" s="7">
        <f t="shared" si="62"/>
        <v>0</v>
      </c>
      <c r="C214" s="7" t="e">
        <f t="shared" si="44"/>
        <v>#NUM!</v>
      </c>
      <c r="D214" s="146" t="e">
        <f t="shared" si="63"/>
        <v>#NUM!</v>
      </c>
      <c r="E214" s="147">
        <f t="shared" si="59"/>
        <v>100.00000000000004</v>
      </c>
      <c r="F214" s="145">
        <f t="shared" si="45"/>
        <v>0</v>
      </c>
      <c r="G214" s="145"/>
      <c r="H214" s="151">
        <f t="shared" si="46"/>
        <v>0</v>
      </c>
      <c r="I214" s="145" t="e">
        <f t="shared" si="43"/>
        <v>#NUM!</v>
      </c>
      <c r="J214" s="148" t="e">
        <f t="shared" si="47"/>
        <v>#NUM!</v>
      </c>
      <c r="K214" s="148" t="e">
        <f t="shared" si="48"/>
        <v>#NUM!</v>
      </c>
      <c r="L214" s="148" t="e">
        <f t="shared" si="49"/>
        <v>#NUM!</v>
      </c>
      <c r="M214" s="161" t="e">
        <f t="shared" si="60"/>
        <v>#NUM!</v>
      </c>
      <c r="N214" s="145">
        <v>0</v>
      </c>
      <c r="O214" s="149">
        <f t="shared" si="61"/>
        <v>0</v>
      </c>
      <c r="Q214" s="145">
        <f t="shared" si="50"/>
        <v>0</v>
      </c>
      <c r="R214" s="148">
        <f t="shared" si="51"/>
        <v>0</v>
      </c>
      <c r="S214" s="148">
        <f t="shared" si="52"/>
        <v>0</v>
      </c>
      <c r="T214" s="148">
        <f t="shared" si="53"/>
        <v>0</v>
      </c>
      <c r="U214" s="54" t="e">
        <f t="shared" si="54"/>
        <v>#NUM!</v>
      </c>
      <c r="V214" s="131" t="e">
        <f t="shared" si="55"/>
        <v>#NUM!</v>
      </c>
      <c r="W214" s="148" t="e">
        <f t="shared" si="56"/>
        <v>#NUM!</v>
      </c>
      <c r="X214" s="148" t="e">
        <f t="shared" si="57"/>
        <v>#NUM!</v>
      </c>
      <c r="Y214" s="148" t="e">
        <f t="shared" si="58"/>
        <v>#NUM!</v>
      </c>
    </row>
    <row r="215" spans="1:25" x14ac:dyDescent="0.2">
      <c r="A215" s="145"/>
      <c r="B215" s="7">
        <f t="shared" si="62"/>
        <v>0</v>
      </c>
      <c r="C215" s="7" t="e">
        <f t="shared" si="44"/>
        <v>#NUM!</v>
      </c>
      <c r="D215" s="146" t="e">
        <f t="shared" si="63"/>
        <v>#NUM!</v>
      </c>
      <c r="E215" s="147">
        <f t="shared" si="59"/>
        <v>100.00000000000004</v>
      </c>
      <c r="F215" s="145">
        <f t="shared" si="45"/>
        <v>0</v>
      </c>
      <c r="G215" s="145"/>
      <c r="H215" s="151">
        <f t="shared" si="46"/>
        <v>0</v>
      </c>
      <c r="I215" s="145" t="e">
        <f t="shared" si="43"/>
        <v>#NUM!</v>
      </c>
      <c r="J215" s="148" t="e">
        <f t="shared" si="47"/>
        <v>#NUM!</v>
      </c>
      <c r="K215" s="148" t="e">
        <f t="shared" si="48"/>
        <v>#NUM!</v>
      </c>
      <c r="L215" s="148" t="e">
        <f t="shared" si="49"/>
        <v>#NUM!</v>
      </c>
      <c r="M215" s="161" t="e">
        <f t="shared" si="60"/>
        <v>#NUM!</v>
      </c>
      <c r="N215" s="145">
        <v>0</v>
      </c>
      <c r="O215" s="149">
        <f t="shared" si="61"/>
        <v>0</v>
      </c>
      <c r="Q215" s="145">
        <f t="shared" si="50"/>
        <v>0</v>
      </c>
      <c r="R215" s="148">
        <f t="shared" si="51"/>
        <v>0</v>
      </c>
      <c r="S215" s="148">
        <f t="shared" si="52"/>
        <v>0</v>
      </c>
      <c r="T215" s="148">
        <f t="shared" si="53"/>
        <v>0</v>
      </c>
      <c r="U215" s="54" t="e">
        <f t="shared" si="54"/>
        <v>#NUM!</v>
      </c>
      <c r="V215" s="131" t="e">
        <f t="shared" si="55"/>
        <v>#NUM!</v>
      </c>
      <c r="W215" s="148" t="e">
        <f t="shared" si="56"/>
        <v>#NUM!</v>
      </c>
      <c r="X215" s="148" t="e">
        <f t="shared" si="57"/>
        <v>#NUM!</v>
      </c>
      <c r="Y215" s="148" t="e">
        <f t="shared" si="58"/>
        <v>#NUM!</v>
      </c>
    </row>
    <row r="216" spans="1:25" x14ac:dyDescent="0.2">
      <c r="A216" s="145"/>
      <c r="B216" s="7">
        <f t="shared" si="62"/>
        <v>0</v>
      </c>
      <c r="C216" s="7" t="e">
        <f t="shared" si="44"/>
        <v>#NUM!</v>
      </c>
      <c r="D216" s="146" t="e">
        <f t="shared" si="63"/>
        <v>#NUM!</v>
      </c>
      <c r="E216" s="147">
        <f t="shared" si="59"/>
        <v>100.00000000000004</v>
      </c>
      <c r="F216" s="145">
        <f t="shared" si="45"/>
        <v>0</v>
      </c>
      <c r="G216" s="145"/>
      <c r="H216" s="151">
        <f t="shared" si="46"/>
        <v>0</v>
      </c>
      <c r="I216" s="145" t="e">
        <f t="shared" si="43"/>
        <v>#NUM!</v>
      </c>
      <c r="J216" s="148" t="e">
        <f t="shared" si="47"/>
        <v>#NUM!</v>
      </c>
      <c r="K216" s="148" t="e">
        <f t="shared" si="48"/>
        <v>#NUM!</v>
      </c>
      <c r="L216" s="148" t="e">
        <f t="shared" si="49"/>
        <v>#NUM!</v>
      </c>
      <c r="M216" s="161" t="e">
        <f t="shared" si="60"/>
        <v>#NUM!</v>
      </c>
      <c r="N216" s="145">
        <v>0</v>
      </c>
      <c r="O216" s="149">
        <f t="shared" si="61"/>
        <v>0</v>
      </c>
      <c r="Q216" s="145">
        <f t="shared" si="50"/>
        <v>0</v>
      </c>
      <c r="R216" s="148">
        <f t="shared" si="51"/>
        <v>0</v>
      </c>
      <c r="S216" s="148">
        <f t="shared" si="52"/>
        <v>0</v>
      </c>
      <c r="T216" s="148">
        <f t="shared" si="53"/>
        <v>0</v>
      </c>
      <c r="U216" s="54" t="e">
        <f t="shared" si="54"/>
        <v>#NUM!</v>
      </c>
      <c r="V216" s="131" t="e">
        <f t="shared" si="55"/>
        <v>#NUM!</v>
      </c>
      <c r="W216" s="148" t="e">
        <f t="shared" si="56"/>
        <v>#NUM!</v>
      </c>
      <c r="X216" s="148" t="e">
        <f t="shared" si="57"/>
        <v>#NUM!</v>
      </c>
      <c r="Y216" s="148" t="e">
        <f t="shared" si="58"/>
        <v>#NUM!</v>
      </c>
    </row>
    <row r="217" spans="1:25" x14ac:dyDescent="0.2">
      <c r="A217" s="145"/>
      <c r="B217" s="7">
        <f t="shared" si="62"/>
        <v>0</v>
      </c>
      <c r="C217" s="7" t="e">
        <f t="shared" si="44"/>
        <v>#NUM!</v>
      </c>
      <c r="D217" s="146" t="e">
        <f t="shared" si="63"/>
        <v>#NUM!</v>
      </c>
      <c r="E217" s="147">
        <f t="shared" si="59"/>
        <v>100.00000000000004</v>
      </c>
      <c r="F217" s="145">
        <f t="shared" si="45"/>
        <v>0</v>
      </c>
      <c r="G217" s="145"/>
      <c r="H217" s="151">
        <f t="shared" si="46"/>
        <v>0</v>
      </c>
      <c r="I217" s="145" t="e">
        <f t="shared" si="43"/>
        <v>#NUM!</v>
      </c>
      <c r="J217" s="148" t="e">
        <f t="shared" si="47"/>
        <v>#NUM!</v>
      </c>
      <c r="K217" s="148" t="e">
        <f t="shared" si="48"/>
        <v>#NUM!</v>
      </c>
      <c r="L217" s="148" t="e">
        <f t="shared" si="49"/>
        <v>#NUM!</v>
      </c>
      <c r="M217" s="161" t="e">
        <f t="shared" si="60"/>
        <v>#NUM!</v>
      </c>
      <c r="N217" s="145">
        <v>0</v>
      </c>
      <c r="O217" s="149">
        <f t="shared" si="61"/>
        <v>0</v>
      </c>
      <c r="Q217" s="145">
        <f t="shared" si="50"/>
        <v>0</v>
      </c>
      <c r="R217" s="148">
        <f t="shared" si="51"/>
        <v>0</v>
      </c>
      <c r="S217" s="148">
        <f t="shared" si="52"/>
        <v>0</v>
      </c>
      <c r="T217" s="148">
        <f t="shared" si="53"/>
        <v>0</v>
      </c>
      <c r="U217" s="54" t="e">
        <f t="shared" si="54"/>
        <v>#NUM!</v>
      </c>
      <c r="V217" s="131" t="e">
        <f t="shared" si="55"/>
        <v>#NUM!</v>
      </c>
      <c r="W217" s="148" t="e">
        <f t="shared" si="56"/>
        <v>#NUM!</v>
      </c>
      <c r="X217" s="148" t="e">
        <f t="shared" si="57"/>
        <v>#NUM!</v>
      </c>
      <c r="Y217" s="148" t="e">
        <f t="shared" si="58"/>
        <v>#NUM!</v>
      </c>
    </row>
    <row r="218" spans="1:25" x14ac:dyDescent="0.2">
      <c r="A218" s="145"/>
      <c r="B218" s="7">
        <f t="shared" si="62"/>
        <v>0</v>
      </c>
      <c r="C218" s="7" t="e">
        <f t="shared" si="44"/>
        <v>#NUM!</v>
      </c>
      <c r="D218" s="146" t="e">
        <f t="shared" si="63"/>
        <v>#NUM!</v>
      </c>
      <c r="E218" s="147">
        <f t="shared" si="59"/>
        <v>100.00000000000004</v>
      </c>
      <c r="F218" s="145">
        <f t="shared" si="45"/>
        <v>0</v>
      </c>
      <c r="G218" s="145"/>
      <c r="H218" s="151">
        <f t="shared" si="46"/>
        <v>0</v>
      </c>
      <c r="I218" s="145" t="e">
        <f t="shared" si="43"/>
        <v>#NUM!</v>
      </c>
      <c r="J218" s="148" t="e">
        <f t="shared" si="47"/>
        <v>#NUM!</v>
      </c>
      <c r="K218" s="148" t="e">
        <f t="shared" si="48"/>
        <v>#NUM!</v>
      </c>
      <c r="L218" s="148" t="e">
        <f t="shared" si="49"/>
        <v>#NUM!</v>
      </c>
      <c r="M218" s="161" t="e">
        <f t="shared" si="60"/>
        <v>#NUM!</v>
      </c>
      <c r="N218" s="145">
        <v>0</v>
      </c>
      <c r="O218" s="149">
        <f t="shared" si="61"/>
        <v>0</v>
      </c>
      <c r="Q218" s="145">
        <f t="shared" si="50"/>
        <v>0</v>
      </c>
      <c r="R218" s="148">
        <f t="shared" si="51"/>
        <v>0</v>
      </c>
      <c r="S218" s="148">
        <f t="shared" si="52"/>
        <v>0</v>
      </c>
      <c r="T218" s="148">
        <f t="shared" si="53"/>
        <v>0</v>
      </c>
      <c r="U218" s="54" t="e">
        <f t="shared" si="54"/>
        <v>#NUM!</v>
      </c>
      <c r="V218" s="131" t="e">
        <f t="shared" si="55"/>
        <v>#NUM!</v>
      </c>
      <c r="W218" s="148" t="e">
        <f t="shared" si="56"/>
        <v>#NUM!</v>
      </c>
      <c r="X218" s="148" t="e">
        <f t="shared" si="57"/>
        <v>#NUM!</v>
      </c>
      <c r="Y218" s="148" t="e">
        <f t="shared" si="58"/>
        <v>#NUM!</v>
      </c>
    </row>
    <row r="219" spans="1:25" x14ac:dyDescent="0.2">
      <c r="A219" s="145"/>
      <c r="B219" s="7">
        <f t="shared" si="62"/>
        <v>0</v>
      </c>
      <c r="C219" s="7" t="e">
        <f t="shared" si="44"/>
        <v>#NUM!</v>
      </c>
      <c r="D219" s="146" t="e">
        <f t="shared" si="63"/>
        <v>#NUM!</v>
      </c>
      <c r="E219" s="147">
        <f t="shared" si="59"/>
        <v>100.00000000000004</v>
      </c>
      <c r="F219" s="145">
        <f t="shared" si="45"/>
        <v>0</v>
      </c>
      <c r="G219" s="145"/>
      <c r="H219" s="151">
        <f t="shared" si="46"/>
        <v>0</v>
      </c>
      <c r="I219" s="145" t="e">
        <f t="shared" si="43"/>
        <v>#NUM!</v>
      </c>
      <c r="J219" s="148" t="e">
        <f t="shared" si="47"/>
        <v>#NUM!</v>
      </c>
      <c r="K219" s="148" t="e">
        <f t="shared" si="48"/>
        <v>#NUM!</v>
      </c>
      <c r="L219" s="148" t="e">
        <f t="shared" si="49"/>
        <v>#NUM!</v>
      </c>
      <c r="M219" s="161" t="e">
        <f t="shared" si="60"/>
        <v>#NUM!</v>
      </c>
      <c r="N219" s="145">
        <v>0</v>
      </c>
      <c r="O219" s="149">
        <f t="shared" si="61"/>
        <v>0</v>
      </c>
      <c r="Q219" s="145">
        <f t="shared" si="50"/>
        <v>0</v>
      </c>
      <c r="R219" s="148">
        <f t="shared" si="51"/>
        <v>0</v>
      </c>
      <c r="S219" s="148">
        <f t="shared" si="52"/>
        <v>0</v>
      </c>
      <c r="T219" s="148">
        <f t="shared" si="53"/>
        <v>0</v>
      </c>
      <c r="U219" s="54" t="e">
        <f t="shared" si="54"/>
        <v>#NUM!</v>
      </c>
      <c r="V219" s="131" t="e">
        <f t="shared" si="55"/>
        <v>#NUM!</v>
      </c>
      <c r="W219" s="148" t="e">
        <f t="shared" si="56"/>
        <v>#NUM!</v>
      </c>
      <c r="X219" s="148" t="e">
        <f t="shared" si="57"/>
        <v>#NUM!</v>
      </c>
      <c r="Y219" s="148" t="e">
        <f t="shared" si="58"/>
        <v>#NUM!</v>
      </c>
    </row>
    <row r="220" spans="1:25" x14ac:dyDescent="0.2">
      <c r="A220" s="145"/>
      <c r="B220" s="7">
        <f t="shared" si="62"/>
        <v>0</v>
      </c>
      <c r="C220" s="7" t="e">
        <f t="shared" si="44"/>
        <v>#NUM!</v>
      </c>
      <c r="D220" s="146" t="e">
        <f t="shared" si="63"/>
        <v>#NUM!</v>
      </c>
      <c r="E220" s="147">
        <f t="shared" si="59"/>
        <v>100.00000000000004</v>
      </c>
      <c r="F220" s="145">
        <f t="shared" si="45"/>
        <v>0</v>
      </c>
      <c r="G220" s="145"/>
      <c r="H220" s="151">
        <f t="shared" si="46"/>
        <v>0</v>
      </c>
      <c r="I220" s="145" t="e">
        <f t="shared" si="43"/>
        <v>#NUM!</v>
      </c>
      <c r="J220" s="148" t="e">
        <f t="shared" si="47"/>
        <v>#NUM!</v>
      </c>
      <c r="K220" s="148" t="e">
        <f t="shared" si="48"/>
        <v>#NUM!</v>
      </c>
      <c r="L220" s="148" t="e">
        <f t="shared" si="49"/>
        <v>#NUM!</v>
      </c>
      <c r="M220" s="161" t="e">
        <f t="shared" si="60"/>
        <v>#NUM!</v>
      </c>
      <c r="N220" s="145">
        <v>0</v>
      </c>
      <c r="O220" s="149">
        <f t="shared" si="61"/>
        <v>0</v>
      </c>
      <c r="Q220" s="145">
        <f t="shared" si="50"/>
        <v>0</v>
      </c>
      <c r="R220" s="148">
        <f t="shared" si="51"/>
        <v>0</v>
      </c>
      <c r="S220" s="148">
        <f t="shared" si="52"/>
        <v>0</v>
      </c>
      <c r="T220" s="148">
        <f t="shared" si="53"/>
        <v>0</v>
      </c>
      <c r="U220" s="54" t="e">
        <f t="shared" si="54"/>
        <v>#NUM!</v>
      </c>
      <c r="V220" s="131" t="e">
        <f t="shared" si="55"/>
        <v>#NUM!</v>
      </c>
      <c r="W220" s="148" t="e">
        <f t="shared" si="56"/>
        <v>#NUM!</v>
      </c>
      <c r="X220" s="148" t="e">
        <f t="shared" si="57"/>
        <v>#NUM!</v>
      </c>
      <c r="Y220" s="148" t="e">
        <f t="shared" si="58"/>
        <v>#NUM!</v>
      </c>
    </row>
    <row r="221" spans="1:25" x14ac:dyDescent="0.2">
      <c r="A221" s="145"/>
      <c r="B221" s="7">
        <f t="shared" si="62"/>
        <v>0</v>
      </c>
      <c r="C221" s="7" t="e">
        <f t="shared" si="44"/>
        <v>#NUM!</v>
      </c>
      <c r="D221" s="146" t="e">
        <f t="shared" si="63"/>
        <v>#NUM!</v>
      </c>
      <c r="E221" s="147">
        <f t="shared" si="59"/>
        <v>100.00000000000004</v>
      </c>
      <c r="F221" s="145">
        <f t="shared" si="45"/>
        <v>0</v>
      </c>
      <c r="G221" s="145"/>
      <c r="H221" s="151">
        <f t="shared" si="46"/>
        <v>0</v>
      </c>
      <c r="I221" s="145" t="e">
        <f t="shared" si="43"/>
        <v>#NUM!</v>
      </c>
      <c r="J221" s="148" t="e">
        <f t="shared" si="47"/>
        <v>#NUM!</v>
      </c>
      <c r="K221" s="148" t="e">
        <f t="shared" si="48"/>
        <v>#NUM!</v>
      </c>
      <c r="L221" s="148" t="e">
        <f t="shared" si="49"/>
        <v>#NUM!</v>
      </c>
      <c r="M221" s="161" t="e">
        <f t="shared" si="60"/>
        <v>#NUM!</v>
      </c>
      <c r="N221" s="145">
        <v>0</v>
      </c>
      <c r="O221" s="149">
        <f t="shared" si="61"/>
        <v>0</v>
      </c>
      <c r="Q221" s="145">
        <f t="shared" si="50"/>
        <v>0</v>
      </c>
      <c r="R221" s="148">
        <f t="shared" si="51"/>
        <v>0</v>
      </c>
      <c r="S221" s="148">
        <f t="shared" si="52"/>
        <v>0</v>
      </c>
      <c r="T221" s="148">
        <f t="shared" si="53"/>
        <v>0</v>
      </c>
      <c r="U221" s="54" t="e">
        <f t="shared" si="54"/>
        <v>#NUM!</v>
      </c>
      <c r="V221" s="131" t="e">
        <f t="shared" si="55"/>
        <v>#NUM!</v>
      </c>
      <c r="W221" s="148" t="e">
        <f t="shared" si="56"/>
        <v>#NUM!</v>
      </c>
      <c r="X221" s="148" t="e">
        <f t="shared" si="57"/>
        <v>#NUM!</v>
      </c>
      <c r="Y221" s="148" t="e">
        <f t="shared" si="58"/>
        <v>#NUM!</v>
      </c>
    </row>
    <row r="222" spans="1:25" x14ac:dyDescent="0.2">
      <c r="A222" s="145"/>
      <c r="B222" s="7">
        <f t="shared" si="62"/>
        <v>0</v>
      </c>
      <c r="C222" s="7" t="e">
        <f t="shared" si="44"/>
        <v>#NUM!</v>
      </c>
      <c r="D222" s="146" t="e">
        <f t="shared" si="63"/>
        <v>#NUM!</v>
      </c>
      <c r="E222" s="147">
        <f t="shared" si="59"/>
        <v>100.00000000000004</v>
      </c>
      <c r="F222" s="145">
        <f t="shared" si="45"/>
        <v>0</v>
      </c>
      <c r="G222" s="145"/>
      <c r="H222" s="151">
        <f t="shared" si="46"/>
        <v>0</v>
      </c>
      <c r="I222" s="145" t="e">
        <f t="shared" ref="I222:I250" si="64">D222*F222</f>
        <v>#NUM!</v>
      </c>
      <c r="J222" s="148" t="e">
        <f t="shared" si="47"/>
        <v>#NUM!</v>
      </c>
      <c r="K222" s="148" t="e">
        <f t="shared" si="48"/>
        <v>#NUM!</v>
      </c>
      <c r="L222" s="148" t="e">
        <f t="shared" si="49"/>
        <v>#NUM!</v>
      </c>
      <c r="M222" s="161" t="e">
        <f t="shared" si="60"/>
        <v>#NUM!</v>
      </c>
      <c r="N222" s="145">
        <v>0</v>
      </c>
      <c r="O222" s="149">
        <f t="shared" si="61"/>
        <v>0</v>
      </c>
      <c r="Q222" s="145">
        <f t="shared" si="50"/>
        <v>0</v>
      </c>
      <c r="R222" s="148">
        <f t="shared" si="51"/>
        <v>0</v>
      </c>
      <c r="S222" s="148">
        <f t="shared" si="52"/>
        <v>0</v>
      </c>
      <c r="T222" s="148">
        <f t="shared" si="53"/>
        <v>0</v>
      </c>
      <c r="U222" s="54" t="e">
        <f t="shared" si="54"/>
        <v>#NUM!</v>
      </c>
      <c r="V222" s="131" t="e">
        <f t="shared" si="55"/>
        <v>#NUM!</v>
      </c>
      <c r="W222" s="148" t="e">
        <f t="shared" si="56"/>
        <v>#NUM!</v>
      </c>
      <c r="X222" s="148" t="e">
        <f t="shared" si="57"/>
        <v>#NUM!</v>
      </c>
      <c r="Y222" s="148" t="e">
        <f t="shared" si="58"/>
        <v>#NUM!</v>
      </c>
    </row>
    <row r="223" spans="1:25" x14ac:dyDescent="0.2">
      <c r="A223" s="145"/>
      <c r="B223" s="7">
        <f t="shared" si="62"/>
        <v>0</v>
      </c>
      <c r="C223" s="7" t="e">
        <f t="shared" ref="C223:C250" si="65">IF(A223=0,IF(B223&gt;0,IF(C222&lt;10,10,-LOG(0,2)),-LOG(0,2)),-LOG(A223,2))</f>
        <v>#NUM!</v>
      </c>
      <c r="D223" s="146" t="e">
        <f t="shared" si="63"/>
        <v>#NUM!</v>
      </c>
      <c r="E223" s="147">
        <f t="shared" si="59"/>
        <v>100.00000000000004</v>
      </c>
      <c r="F223" s="145">
        <f t="shared" ref="F223:F250" si="66">(G223*100)/$A$10</f>
        <v>0</v>
      </c>
      <c r="G223" s="145"/>
      <c r="H223" s="151">
        <f t="shared" ref="H223:H250" si="67">A223*1000</f>
        <v>0</v>
      </c>
      <c r="I223" s="145" t="e">
        <f t="shared" si="64"/>
        <v>#NUM!</v>
      </c>
      <c r="J223" s="148" t="e">
        <f t="shared" ref="J223:J250" si="68">(F223)*(D223-$B$4)^2</f>
        <v>#NUM!</v>
      </c>
      <c r="K223" s="148" t="e">
        <f t="shared" ref="K223:K250" si="69">(F223)*(D223-$B$4)^3</f>
        <v>#NUM!</v>
      </c>
      <c r="L223" s="148" t="e">
        <f t="shared" ref="L223:L250" si="70">(F223)*(D223-$B$4)^4</f>
        <v>#NUM!</v>
      </c>
      <c r="M223" s="161" t="e">
        <f t="shared" si="60"/>
        <v>#NUM!</v>
      </c>
      <c r="N223" s="145">
        <v>0</v>
      </c>
      <c r="O223" s="149">
        <f t="shared" si="61"/>
        <v>0</v>
      </c>
      <c r="Q223" s="145">
        <f t="shared" ref="Q223:Q250" si="71">(B223*1000)*F223</f>
        <v>0</v>
      </c>
      <c r="R223" s="148">
        <f t="shared" ref="R223:R250" si="72">(F223)*((B223*1000)-$B$15)^2</f>
        <v>0</v>
      </c>
      <c r="S223" s="148">
        <f t="shared" ref="S223:S250" si="73">(F223)*((B223*1000)-$B$15)^3</f>
        <v>0</v>
      </c>
      <c r="T223" s="148">
        <f t="shared" ref="T223:T250" si="74">(F223)*((B223*1000)-$B$15)^4</f>
        <v>0</v>
      </c>
      <c r="U223" s="54" t="e">
        <f t="shared" ref="U223:U250" si="75">LOG(((2^(-D223))*1000),10)</f>
        <v>#NUM!</v>
      </c>
      <c r="V223" s="131" t="e">
        <f t="shared" ref="V223:V250" si="76">U223*F223</f>
        <v>#NUM!</v>
      </c>
      <c r="W223" s="148" t="e">
        <f t="shared" ref="W223:W250" si="77">(F223)*(U223-LOG($E$15))^2</f>
        <v>#NUM!</v>
      </c>
      <c r="X223" s="148" t="e">
        <f t="shared" ref="X223:X250" si="78">(F223)*(U223-LOG($E$15))^3</f>
        <v>#NUM!</v>
      </c>
      <c r="Y223" s="148" t="e">
        <f t="shared" ref="Y223:Y250" si="79">(F223)*(U223-LOG($E$15))^4</f>
        <v>#NUM!</v>
      </c>
    </row>
    <row r="224" spans="1:25" x14ac:dyDescent="0.2">
      <c r="A224" s="145"/>
      <c r="B224" s="7">
        <f t="shared" si="62"/>
        <v>0</v>
      </c>
      <c r="C224" s="7" t="e">
        <f t="shared" si="65"/>
        <v>#NUM!</v>
      </c>
      <c r="D224" s="146" t="e">
        <f t="shared" si="63"/>
        <v>#NUM!</v>
      </c>
      <c r="E224" s="147">
        <f t="shared" ref="E224:E250" si="80">F224+E223</f>
        <v>100.00000000000004</v>
      </c>
      <c r="F224" s="145">
        <f t="shared" si="66"/>
        <v>0</v>
      </c>
      <c r="G224" s="145"/>
      <c r="H224" s="151">
        <f t="shared" si="67"/>
        <v>0</v>
      </c>
      <c r="I224" s="145" t="e">
        <f t="shared" si="64"/>
        <v>#NUM!</v>
      </c>
      <c r="J224" s="148" t="e">
        <f t="shared" si="68"/>
        <v>#NUM!</v>
      </c>
      <c r="K224" s="148" t="e">
        <f t="shared" si="69"/>
        <v>#NUM!</v>
      </c>
      <c r="L224" s="148" t="e">
        <f t="shared" si="70"/>
        <v>#NUM!</v>
      </c>
      <c r="M224" s="161" t="e">
        <f t="shared" ref="M224:M250" si="81">((2^(-D224))*1000)</f>
        <v>#NUM!</v>
      </c>
      <c r="N224" s="145">
        <v>0</v>
      </c>
      <c r="O224" s="149">
        <f t="shared" ref="O224:O250" si="82">(N224*100)/$A$13</f>
        <v>0</v>
      </c>
      <c r="Q224" s="145">
        <f t="shared" si="71"/>
        <v>0</v>
      </c>
      <c r="R224" s="148">
        <f t="shared" si="72"/>
        <v>0</v>
      </c>
      <c r="S224" s="148">
        <f t="shared" si="73"/>
        <v>0</v>
      </c>
      <c r="T224" s="148">
        <f t="shared" si="74"/>
        <v>0</v>
      </c>
      <c r="U224" s="54" t="e">
        <f t="shared" si="75"/>
        <v>#NUM!</v>
      </c>
      <c r="V224" s="131" t="e">
        <f t="shared" si="76"/>
        <v>#NUM!</v>
      </c>
      <c r="W224" s="148" t="e">
        <f t="shared" si="77"/>
        <v>#NUM!</v>
      </c>
      <c r="X224" s="148" t="e">
        <f t="shared" si="78"/>
        <v>#NUM!</v>
      </c>
      <c r="Y224" s="148" t="e">
        <f t="shared" si="79"/>
        <v>#NUM!</v>
      </c>
    </row>
    <row r="225" spans="1:25" x14ac:dyDescent="0.2">
      <c r="A225" s="145"/>
      <c r="B225" s="7">
        <f t="shared" ref="B225:B250" si="83">IF(A225=0,IF(A224&gt;0,IF(B224&gt;0.001,((A224+(2^(-10)))/2),0),0),(A224+A225)/2)</f>
        <v>0</v>
      </c>
      <c r="C225" s="7" t="e">
        <f t="shared" si="65"/>
        <v>#NUM!</v>
      </c>
      <c r="D225" s="146" t="e">
        <f t="shared" si="63"/>
        <v>#NUM!</v>
      </c>
      <c r="E225" s="147">
        <f t="shared" si="80"/>
        <v>100.00000000000004</v>
      </c>
      <c r="F225" s="145">
        <f t="shared" si="66"/>
        <v>0</v>
      </c>
      <c r="G225" s="145"/>
      <c r="H225" s="151">
        <f t="shared" si="67"/>
        <v>0</v>
      </c>
      <c r="I225" s="145" t="e">
        <f t="shared" si="64"/>
        <v>#NUM!</v>
      </c>
      <c r="J225" s="148" t="e">
        <f t="shared" si="68"/>
        <v>#NUM!</v>
      </c>
      <c r="K225" s="148" t="e">
        <f t="shared" si="69"/>
        <v>#NUM!</v>
      </c>
      <c r="L225" s="148" t="e">
        <f t="shared" si="70"/>
        <v>#NUM!</v>
      </c>
      <c r="M225" s="161" t="e">
        <f t="shared" si="81"/>
        <v>#NUM!</v>
      </c>
      <c r="N225" s="145">
        <v>0</v>
      </c>
      <c r="O225" s="149">
        <f t="shared" si="82"/>
        <v>0</v>
      </c>
      <c r="Q225" s="145">
        <f t="shared" si="71"/>
        <v>0</v>
      </c>
      <c r="R225" s="148">
        <f t="shared" si="72"/>
        <v>0</v>
      </c>
      <c r="S225" s="148">
        <f t="shared" si="73"/>
        <v>0</v>
      </c>
      <c r="T225" s="148">
        <f t="shared" si="74"/>
        <v>0</v>
      </c>
      <c r="U225" s="54" t="e">
        <f t="shared" si="75"/>
        <v>#NUM!</v>
      </c>
      <c r="V225" s="131" t="e">
        <f t="shared" si="76"/>
        <v>#NUM!</v>
      </c>
      <c r="W225" s="148" t="e">
        <f t="shared" si="77"/>
        <v>#NUM!</v>
      </c>
      <c r="X225" s="148" t="e">
        <f t="shared" si="78"/>
        <v>#NUM!</v>
      </c>
      <c r="Y225" s="148" t="e">
        <f t="shared" si="79"/>
        <v>#NUM!</v>
      </c>
    </row>
    <row r="226" spans="1:25" x14ac:dyDescent="0.2">
      <c r="A226" s="145"/>
      <c r="B226" s="7">
        <f t="shared" si="83"/>
        <v>0</v>
      </c>
      <c r="C226" s="7" t="e">
        <f t="shared" si="65"/>
        <v>#NUM!</v>
      </c>
      <c r="D226" s="146" t="e">
        <f t="shared" si="63"/>
        <v>#NUM!</v>
      </c>
      <c r="E226" s="147">
        <f t="shared" si="80"/>
        <v>100.00000000000004</v>
      </c>
      <c r="F226" s="145">
        <f t="shared" si="66"/>
        <v>0</v>
      </c>
      <c r="G226" s="145"/>
      <c r="H226" s="151">
        <f t="shared" si="67"/>
        <v>0</v>
      </c>
      <c r="I226" s="145" t="e">
        <f t="shared" si="64"/>
        <v>#NUM!</v>
      </c>
      <c r="J226" s="148" t="e">
        <f t="shared" si="68"/>
        <v>#NUM!</v>
      </c>
      <c r="K226" s="148" t="e">
        <f t="shared" si="69"/>
        <v>#NUM!</v>
      </c>
      <c r="L226" s="148" t="e">
        <f t="shared" si="70"/>
        <v>#NUM!</v>
      </c>
      <c r="M226" s="161" t="e">
        <f t="shared" si="81"/>
        <v>#NUM!</v>
      </c>
      <c r="N226" s="145">
        <v>0</v>
      </c>
      <c r="O226" s="149">
        <f t="shared" si="82"/>
        <v>0</v>
      </c>
      <c r="Q226" s="145">
        <f t="shared" si="71"/>
        <v>0</v>
      </c>
      <c r="R226" s="148">
        <f t="shared" si="72"/>
        <v>0</v>
      </c>
      <c r="S226" s="148">
        <f t="shared" si="73"/>
        <v>0</v>
      </c>
      <c r="T226" s="148">
        <f t="shared" si="74"/>
        <v>0</v>
      </c>
      <c r="U226" s="54" t="e">
        <f t="shared" si="75"/>
        <v>#NUM!</v>
      </c>
      <c r="V226" s="131" t="e">
        <f t="shared" si="76"/>
        <v>#NUM!</v>
      </c>
      <c r="W226" s="148" t="e">
        <f t="shared" si="77"/>
        <v>#NUM!</v>
      </c>
      <c r="X226" s="148" t="e">
        <f t="shared" si="78"/>
        <v>#NUM!</v>
      </c>
      <c r="Y226" s="148" t="e">
        <f t="shared" si="79"/>
        <v>#NUM!</v>
      </c>
    </row>
    <row r="227" spans="1:25" x14ac:dyDescent="0.2">
      <c r="A227" s="145"/>
      <c r="B227" s="7">
        <f t="shared" si="83"/>
        <v>0</v>
      </c>
      <c r="C227" s="7" t="e">
        <f t="shared" si="65"/>
        <v>#NUM!</v>
      </c>
      <c r="D227" s="146" t="e">
        <f t="shared" si="63"/>
        <v>#NUM!</v>
      </c>
      <c r="E227" s="147">
        <f t="shared" si="80"/>
        <v>100.00000000000004</v>
      </c>
      <c r="F227" s="145">
        <f t="shared" si="66"/>
        <v>0</v>
      </c>
      <c r="G227" s="145"/>
      <c r="H227" s="151">
        <f t="shared" si="67"/>
        <v>0</v>
      </c>
      <c r="I227" s="145" t="e">
        <f t="shared" si="64"/>
        <v>#NUM!</v>
      </c>
      <c r="J227" s="148" t="e">
        <f t="shared" si="68"/>
        <v>#NUM!</v>
      </c>
      <c r="K227" s="148" t="e">
        <f t="shared" si="69"/>
        <v>#NUM!</v>
      </c>
      <c r="L227" s="148" t="e">
        <f t="shared" si="70"/>
        <v>#NUM!</v>
      </c>
      <c r="M227" s="161" t="e">
        <f t="shared" si="81"/>
        <v>#NUM!</v>
      </c>
      <c r="N227" s="145">
        <v>0</v>
      </c>
      <c r="O227" s="149">
        <f t="shared" si="82"/>
        <v>0</v>
      </c>
      <c r="Q227" s="145">
        <f t="shared" si="71"/>
        <v>0</v>
      </c>
      <c r="R227" s="148">
        <f t="shared" si="72"/>
        <v>0</v>
      </c>
      <c r="S227" s="148">
        <f t="shared" si="73"/>
        <v>0</v>
      </c>
      <c r="T227" s="148">
        <f t="shared" si="74"/>
        <v>0</v>
      </c>
      <c r="U227" s="54" t="e">
        <f t="shared" si="75"/>
        <v>#NUM!</v>
      </c>
      <c r="V227" s="131" t="e">
        <f t="shared" si="76"/>
        <v>#NUM!</v>
      </c>
      <c r="W227" s="148" t="e">
        <f t="shared" si="77"/>
        <v>#NUM!</v>
      </c>
      <c r="X227" s="148" t="e">
        <f t="shared" si="78"/>
        <v>#NUM!</v>
      </c>
      <c r="Y227" s="148" t="e">
        <f t="shared" si="79"/>
        <v>#NUM!</v>
      </c>
    </row>
    <row r="228" spans="1:25" x14ac:dyDescent="0.2">
      <c r="A228" s="145"/>
      <c r="B228" s="7">
        <f t="shared" si="83"/>
        <v>0</v>
      </c>
      <c r="C228" s="7" t="e">
        <f t="shared" si="65"/>
        <v>#NUM!</v>
      </c>
      <c r="D228" s="146" t="e">
        <f t="shared" si="63"/>
        <v>#NUM!</v>
      </c>
      <c r="E228" s="147">
        <f t="shared" si="80"/>
        <v>100.00000000000004</v>
      </c>
      <c r="F228" s="145">
        <f t="shared" si="66"/>
        <v>0</v>
      </c>
      <c r="G228" s="145"/>
      <c r="H228" s="151">
        <f t="shared" si="67"/>
        <v>0</v>
      </c>
      <c r="I228" s="145" t="e">
        <f t="shared" si="64"/>
        <v>#NUM!</v>
      </c>
      <c r="J228" s="148" t="e">
        <f t="shared" si="68"/>
        <v>#NUM!</v>
      </c>
      <c r="K228" s="148" t="e">
        <f t="shared" si="69"/>
        <v>#NUM!</v>
      </c>
      <c r="L228" s="148" t="e">
        <f t="shared" si="70"/>
        <v>#NUM!</v>
      </c>
      <c r="M228" s="161" t="e">
        <f t="shared" si="81"/>
        <v>#NUM!</v>
      </c>
      <c r="N228" s="145">
        <v>0</v>
      </c>
      <c r="O228" s="149">
        <f t="shared" si="82"/>
        <v>0</v>
      </c>
      <c r="Q228" s="145">
        <f t="shared" si="71"/>
        <v>0</v>
      </c>
      <c r="R228" s="148">
        <f t="shared" si="72"/>
        <v>0</v>
      </c>
      <c r="S228" s="148">
        <f t="shared" si="73"/>
        <v>0</v>
      </c>
      <c r="T228" s="148">
        <f t="shared" si="74"/>
        <v>0</v>
      </c>
      <c r="U228" s="54" t="e">
        <f t="shared" si="75"/>
        <v>#NUM!</v>
      </c>
      <c r="V228" s="131" t="e">
        <f t="shared" si="76"/>
        <v>#NUM!</v>
      </c>
      <c r="W228" s="148" t="e">
        <f t="shared" si="77"/>
        <v>#NUM!</v>
      </c>
      <c r="X228" s="148" t="e">
        <f t="shared" si="78"/>
        <v>#NUM!</v>
      </c>
      <c r="Y228" s="148" t="e">
        <f t="shared" si="79"/>
        <v>#NUM!</v>
      </c>
    </row>
    <row r="229" spans="1:25" x14ac:dyDescent="0.2">
      <c r="A229" s="145"/>
      <c r="B229" s="7">
        <f t="shared" si="83"/>
        <v>0</v>
      </c>
      <c r="C229" s="7" t="e">
        <f t="shared" si="65"/>
        <v>#NUM!</v>
      </c>
      <c r="D229" s="146" t="e">
        <f t="shared" si="63"/>
        <v>#NUM!</v>
      </c>
      <c r="E229" s="147">
        <f t="shared" si="80"/>
        <v>100.00000000000004</v>
      </c>
      <c r="F229" s="145">
        <f t="shared" si="66"/>
        <v>0</v>
      </c>
      <c r="G229" s="145"/>
      <c r="H229" s="151">
        <f t="shared" si="67"/>
        <v>0</v>
      </c>
      <c r="I229" s="145" t="e">
        <f t="shared" si="64"/>
        <v>#NUM!</v>
      </c>
      <c r="J229" s="148" t="e">
        <f t="shared" si="68"/>
        <v>#NUM!</v>
      </c>
      <c r="K229" s="148" t="e">
        <f t="shared" si="69"/>
        <v>#NUM!</v>
      </c>
      <c r="L229" s="148" t="e">
        <f t="shared" si="70"/>
        <v>#NUM!</v>
      </c>
      <c r="M229" s="161" t="e">
        <f t="shared" si="81"/>
        <v>#NUM!</v>
      </c>
      <c r="N229" s="145">
        <v>0</v>
      </c>
      <c r="O229" s="149">
        <f t="shared" si="82"/>
        <v>0</v>
      </c>
      <c r="Q229" s="145">
        <f t="shared" si="71"/>
        <v>0</v>
      </c>
      <c r="R229" s="148">
        <f t="shared" si="72"/>
        <v>0</v>
      </c>
      <c r="S229" s="148">
        <f t="shared" si="73"/>
        <v>0</v>
      </c>
      <c r="T229" s="148">
        <f t="shared" si="74"/>
        <v>0</v>
      </c>
      <c r="U229" s="54" t="e">
        <f t="shared" si="75"/>
        <v>#NUM!</v>
      </c>
      <c r="V229" s="131" t="e">
        <f t="shared" si="76"/>
        <v>#NUM!</v>
      </c>
      <c r="W229" s="148" t="e">
        <f t="shared" si="77"/>
        <v>#NUM!</v>
      </c>
      <c r="X229" s="148" t="e">
        <f t="shared" si="78"/>
        <v>#NUM!</v>
      </c>
      <c r="Y229" s="148" t="e">
        <f t="shared" si="79"/>
        <v>#NUM!</v>
      </c>
    </row>
    <row r="230" spans="1:25" x14ac:dyDescent="0.2">
      <c r="A230" s="145"/>
      <c r="B230" s="7">
        <f t="shared" si="83"/>
        <v>0</v>
      </c>
      <c r="C230" s="7" t="e">
        <f t="shared" si="65"/>
        <v>#NUM!</v>
      </c>
      <c r="D230" s="146" t="e">
        <f t="shared" si="63"/>
        <v>#NUM!</v>
      </c>
      <c r="E230" s="147">
        <f t="shared" si="80"/>
        <v>100.00000000000004</v>
      </c>
      <c r="F230" s="145">
        <f t="shared" si="66"/>
        <v>0</v>
      </c>
      <c r="G230" s="145"/>
      <c r="H230" s="151">
        <f t="shared" si="67"/>
        <v>0</v>
      </c>
      <c r="I230" s="145" t="e">
        <f t="shared" si="64"/>
        <v>#NUM!</v>
      </c>
      <c r="J230" s="148" t="e">
        <f t="shared" si="68"/>
        <v>#NUM!</v>
      </c>
      <c r="K230" s="148" t="e">
        <f t="shared" si="69"/>
        <v>#NUM!</v>
      </c>
      <c r="L230" s="148" t="e">
        <f t="shared" si="70"/>
        <v>#NUM!</v>
      </c>
      <c r="M230" s="161" t="e">
        <f t="shared" si="81"/>
        <v>#NUM!</v>
      </c>
      <c r="N230" s="145">
        <v>0</v>
      </c>
      <c r="O230" s="149">
        <f t="shared" si="82"/>
        <v>0</v>
      </c>
      <c r="Q230" s="145">
        <f t="shared" si="71"/>
        <v>0</v>
      </c>
      <c r="R230" s="148">
        <f t="shared" si="72"/>
        <v>0</v>
      </c>
      <c r="S230" s="148">
        <f t="shared" si="73"/>
        <v>0</v>
      </c>
      <c r="T230" s="148">
        <f t="shared" si="74"/>
        <v>0</v>
      </c>
      <c r="U230" s="54" t="e">
        <f t="shared" si="75"/>
        <v>#NUM!</v>
      </c>
      <c r="V230" s="131" t="e">
        <f t="shared" si="76"/>
        <v>#NUM!</v>
      </c>
      <c r="W230" s="148" t="e">
        <f t="shared" si="77"/>
        <v>#NUM!</v>
      </c>
      <c r="X230" s="148" t="e">
        <f t="shared" si="78"/>
        <v>#NUM!</v>
      </c>
      <c r="Y230" s="148" t="e">
        <f t="shared" si="79"/>
        <v>#NUM!</v>
      </c>
    </row>
    <row r="231" spans="1:25" x14ac:dyDescent="0.2">
      <c r="A231" s="145"/>
      <c r="B231" s="7">
        <f t="shared" si="83"/>
        <v>0</v>
      </c>
      <c r="C231" s="7" t="e">
        <f t="shared" si="65"/>
        <v>#NUM!</v>
      </c>
      <c r="D231" s="146" t="e">
        <f t="shared" si="63"/>
        <v>#NUM!</v>
      </c>
      <c r="E231" s="147">
        <f t="shared" si="80"/>
        <v>100.00000000000004</v>
      </c>
      <c r="F231" s="145">
        <f t="shared" si="66"/>
        <v>0</v>
      </c>
      <c r="G231" s="145"/>
      <c r="H231" s="151">
        <f t="shared" si="67"/>
        <v>0</v>
      </c>
      <c r="I231" s="145" t="e">
        <f t="shared" si="64"/>
        <v>#NUM!</v>
      </c>
      <c r="J231" s="148" t="e">
        <f t="shared" si="68"/>
        <v>#NUM!</v>
      </c>
      <c r="K231" s="148" t="e">
        <f t="shared" si="69"/>
        <v>#NUM!</v>
      </c>
      <c r="L231" s="148" t="e">
        <f t="shared" si="70"/>
        <v>#NUM!</v>
      </c>
      <c r="M231" s="161" t="e">
        <f t="shared" si="81"/>
        <v>#NUM!</v>
      </c>
      <c r="N231" s="145">
        <v>0</v>
      </c>
      <c r="O231" s="149">
        <f t="shared" si="82"/>
        <v>0</v>
      </c>
      <c r="Q231" s="145">
        <f t="shared" si="71"/>
        <v>0</v>
      </c>
      <c r="R231" s="148">
        <f t="shared" si="72"/>
        <v>0</v>
      </c>
      <c r="S231" s="148">
        <f t="shared" si="73"/>
        <v>0</v>
      </c>
      <c r="T231" s="148">
        <f t="shared" si="74"/>
        <v>0</v>
      </c>
      <c r="U231" s="54" t="e">
        <f t="shared" si="75"/>
        <v>#NUM!</v>
      </c>
      <c r="V231" s="131" t="e">
        <f t="shared" si="76"/>
        <v>#NUM!</v>
      </c>
      <c r="W231" s="148" t="e">
        <f t="shared" si="77"/>
        <v>#NUM!</v>
      </c>
      <c r="X231" s="148" t="e">
        <f t="shared" si="78"/>
        <v>#NUM!</v>
      </c>
      <c r="Y231" s="148" t="e">
        <f t="shared" si="79"/>
        <v>#NUM!</v>
      </c>
    </row>
    <row r="232" spans="1:25" x14ac:dyDescent="0.2">
      <c r="A232" s="145"/>
      <c r="B232" s="7">
        <f t="shared" si="83"/>
        <v>0</v>
      </c>
      <c r="C232" s="7" t="e">
        <f t="shared" si="65"/>
        <v>#NUM!</v>
      </c>
      <c r="D232" s="146" t="e">
        <f t="shared" si="63"/>
        <v>#NUM!</v>
      </c>
      <c r="E232" s="147">
        <f t="shared" si="80"/>
        <v>100.00000000000004</v>
      </c>
      <c r="F232" s="145">
        <f t="shared" si="66"/>
        <v>0</v>
      </c>
      <c r="G232" s="145"/>
      <c r="H232" s="151">
        <f t="shared" si="67"/>
        <v>0</v>
      </c>
      <c r="I232" s="145" t="e">
        <f t="shared" si="64"/>
        <v>#NUM!</v>
      </c>
      <c r="J232" s="148" t="e">
        <f t="shared" si="68"/>
        <v>#NUM!</v>
      </c>
      <c r="K232" s="148" t="e">
        <f t="shared" si="69"/>
        <v>#NUM!</v>
      </c>
      <c r="L232" s="148" t="e">
        <f t="shared" si="70"/>
        <v>#NUM!</v>
      </c>
      <c r="M232" s="161" t="e">
        <f t="shared" si="81"/>
        <v>#NUM!</v>
      </c>
      <c r="N232" s="145">
        <v>0</v>
      </c>
      <c r="O232" s="149">
        <f t="shared" si="82"/>
        <v>0</v>
      </c>
      <c r="Q232" s="145">
        <f t="shared" si="71"/>
        <v>0</v>
      </c>
      <c r="R232" s="148">
        <f t="shared" si="72"/>
        <v>0</v>
      </c>
      <c r="S232" s="148">
        <f t="shared" si="73"/>
        <v>0</v>
      </c>
      <c r="T232" s="148">
        <f t="shared" si="74"/>
        <v>0</v>
      </c>
      <c r="U232" s="54" t="e">
        <f t="shared" si="75"/>
        <v>#NUM!</v>
      </c>
      <c r="V232" s="131" t="e">
        <f t="shared" si="76"/>
        <v>#NUM!</v>
      </c>
      <c r="W232" s="148" t="e">
        <f t="shared" si="77"/>
        <v>#NUM!</v>
      </c>
      <c r="X232" s="148" t="e">
        <f t="shared" si="78"/>
        <v>#NUM!</v>
      </c>
      <c r="Y232" s="148" t="e">
        <f t="shared" si="79"/>
        <v>#NUM!</v>
      </c>
    </row>
    <row r="233" spans="1:25" x14ac:dyDescent="0.2">
      <c r="A233" s="145"/>
      <c r="B233" s="7">
        <f t="shared" si="83"/>
        <v>0</v>
      </c>
      <c r="C233" s="7" t="e">
        <f t="shared" si="65"/>
        <v>#NUM!</v>
      </c>
      <c r="D233" s="146" t="e">
        <f t="shared" si="63"/>
        <v>#NUM!</v>
      </c>
      <c r="E233" s="147">
        <f t="shared" si="80"/>
        <v>100.00000000000004</v>
      </c>
      <c r="F233" s="145">
        <f t="shared" si="66"/>
        <v>0</v>
      </c>
      <c r="G233" s="145"/>
      <c r="H233" s="151">
        <f t="shared" si="67"/>
        <v>0</v>
      </c>
      <c r="I233" s="145" t="e">
        <f t="shared" si="64"/>
        <v>#NUM!</v>
      </c>
      <c r="J233" s="148" t="e">
        <f t="shared" si="68"/>
        <v>#NUM!</v>
      </c>
      <c r="K233" s="148" t="e">
        <f t="shared" si="69"/>
        <v>#NUM!</v>
      </c>
      <c r="L233" s="148" t="e">
        <f t="shared" si="70"/>
        <v>#NUM!</v>
      </c>
      <c r="M233" s="161" t="e">
        <f t="shared" si="81"/>
        <v>#NUM!</v>
      </c>
      <c r="N233" s="145">
        <v>0</v>
      </c>
      <c r="O233" s="149">
        <f t="shared" si="82"/>
        <v>0</v>
      </c>
      <c r="Q233" s="145">
        <f t="shared" si="71"/>
        <v>0</v>
      </c>
      <c r="R233" s="148">
        <f t="shared" si="72"/>
        <v>0</v>
      </c>
      <c r="S233" s="148">
        <f t="shared" si="73"/>
        <v>0</v>
      </c>
      <c r="T233" s="148">
        <f t="shared" si="74"/>
        <v>0</v>
      </c>
      <c r="U233" s="54" t="e">
        <f t="shared" si="75"/>
        <v>#NUM!</v>
      </c>
      <c r="V233" s="131" t="e">
        <f t="shared" si="76"/>
        <v>#NUM!</v>
      </c>
      <c r="W233" s="148" t="e">
        <f t="shared" si="77"/>
        <v>#NUM!</v>
      </c>
      <c r="X233" s="148" t="e">
        <f t="shared" si="78"/>
        <v>#NUM!</v>
      </c>
      <c r="Y233" s="148" t="e">
        <f t="shared" si="79"/>
        <v>#NUM!</v>
      </c>
    </row>
    <row r="234" spans="1:25" x14ac:dyDescent="0.2">
      <c r="A234" s="145"/>
      <c r="B234" s="7">
        <f t="shared" si="83"/>
        <v>0</v>
      </c>
      <c r="C234" s="7" t="e">
        <f t="shared" si="65"/>
        <v>#NUM!</v>
      </c>
      <c r="D234" s="146" t="e">
        <f t="shared" si="63"/>
        <v>#NUM!</v>
      </c>
      <c r="E234" s="147">
        <f t="shared" si="80"/>
        <v>100.00000000000004</v>
      </c>
      <c r="F234" s="145">
        <f t="shared" si="66"/>
        <v>0</v>
      </c>
      <c r="G234" s="145"/>
      <c r="H234" s="151">
        <f t="shared" si="67"/>
        <v>0</v>
      </c>
      <c r="I234" s="145" t="e">
        <f t="shared" si="64"/>
        <v>#NUM!</v>
      </c>
      <c r="J234" s="148" t="e">
        <f t="shared" si="68"/>
        <v>#NUM!</v>
      </c>
      <c r="K234" s="148" t="e">
        <f t="shared" si="69"/>
        <v>#NUM!</v>
      </c>
      <c r="L234" s="148" t="e">
        <f t="shared" si="70"/>
        <v>#NUM!</v>
      </c>
      <c r="M234" s="161" t="e">
        <f t="shared" si="81"/>
        <v>#NUM!</v>
      </c>
      <c r="N234" s="145">
        <v>0</v>
      </c>
      <c r="O234" s="149">
        <f t="shared" si="82"/>
        <v>0</v>
      </c>
      <c r="Q234" s="145">
        <f t="shared" si="71"/>
        <v>0</v>
      </c>
      <c r="R234" s="148">
        <f t="shared" si="72"/>
        <v>0</v>
      </c>
      <c r="S234" s="148">
        <f t="shared" si="73"/>
        <v>0</v>
      </c>
      <c r="T234" s="148">
        <f t="shared" si="74"/>
        <v>0</v>
      </c>
      <c r="U234" s="54" t="e">
        <f t="shared" si="75"/>
        <v>#NUM!</v>
      </c>
      <c r="V234" s="131" t="e">
        <f t="shared" si="76"/>
        <v>#NUM!</v>
      </c>
      <c r="W234" s="148" t="e">
        <f t="shared" si="77"/>
        <v>#NUM!</v>
      </c>
      <c r="X234" s="148" t="e">
        <f t="shared" si="78"/>
        <v>#NUM!</v>
      </c>
      <c r="Y234" s="148" t="e">
        <f t="shared" si="79"/>
        <v>#NUM!</v>
      </c>
    </row>
    <row r="235" spans="1:25" x14ac:dyDescent="0.2">
      <c r="A235" s="145"/>
      <c r="B235" s="7">
        <f t="shared" si="83"/>
        <v>0</v>
      </c>
      <c r="C235" s="7" t="e">
        <f t="shared" si="65"/>
        <v>#NUM!</v>
      </c>
      <c r="D235" s="146" t="e">
        <f t="shared" si="63"/>
        <v>#NUM!</v>
      </c>
      <c r="E235" s="147">
        <f t="shared" si="80"/>
        <v>100.00000000000004</v>
      </c>
      <c r="F235" s="145">
        <f t="shared" si="66"/>
        <v>0</v>
      </c>
      <c r="G235" s="145"/>
      <c r="H235" s="151">
        <f t="shared" si="67"/>
        <v>0</v>
      </c>
      <c r="I235" s="145" t="e">
        <f t="shared" si="64"/>
        <v>#NUM!</v>
      </c>
      <c r="J235" s="148" t="e">
        <f t="shared" si="68"/>
        <v>#NUM!</v>
      </c>
      <c r="K235" s="148" t="e">
        <f t="shared" si="69"/>
        <v>#NUM!</v>
      </c>
      <c r="L235" s="148" t="e">
        <f t="shared" si="70"/>
        <v>#NUM!</v>
      </c>
      <c r="M235" s="161" t="e">
        <f t="shared" si="81"/>
        <v>#NUM!</v>
      </c>
      <c r="N235" s="145">
        <v>0</v>
      </c>
      <c r="O235" s="149">
        <f t="shared" si="82"/>
        <v>0</v>
      </c>
      <c r="Q235" s="145">
        <f t="shared" si="71"/>
        <v>0</v>
      </c>
      <c r="R235" s="148">
        <f t="shared" si="72"/>
        <v>0</v>
      </c>
      <c r="S235" s="148">
        <f t="shared" si="73"/>
        <v>0</v>
      </c>
      <c r="T235" s="148">
        <f t="shared" si="74"/>
        <v>0</v>
      </c>
      <c r="U235" s="54" t="e">
        <f t="shared" si="75"/>
        <v>#NUM!</v>
      </c>
      <c r="V235" s="131" t="e">
        <f t="shared" si="76"/>
        <v>#NUM!</v>
      </c>
      <c r="W235" s="148" t="e">
        <f t="shared" si="77"/>
        <v>#NUM!</v>
      </c>
      <c r="X235" s="148" t="e">
        <f t="shared" si="78"/>
        <v>#NUM!</v>
      </c>
      <c r="Y235" s="148" t="e">
        <f t="shared" si="79"/>
        <v>#NUM!</v>
      </c>
    </row>
    <row r="236" spans="1:25" x14ac:dyDescent="0.2">
      <c r="A236" s="145"/>
      <c r="B236" s="7">
        <f t="shared" si="83"/>
        <v>0</v>
      </c>
      <c r="C236" s="7" t="e">
        <f t="shared" si="65"/>
        <v>#NUM!</v>
      </c>
      <c r="D236" s="146" t="e">
        <f t="shared" si="63"/>
        <v>#NUM!</v>
      </c>
      <c r="E236" s="147">
        <f t="shared" si="80"/>
        <v>100.00000000000004</v>
      </c>
      <c r="F236" s="145">
        <f t="shared" si="66"/>
        <v>0</v>
      </c>
      <c r="G236" s="145"/>
      <c r="H236" s="151">
        <f t="shared" si="67"/>
        <v>0</v>
      </c>
      <c r="I236" s="145" t="e">
        <f t="shared" si="64"/>
        <v>#NUM!</v>
      </c>
      <c r="J236" s="148" t="e">
        <f t="shared" si="68"/>
        <v>#NUM!</v>
      </c>
      <c r="K236" s="148" t="e">
        <f t="shared" si="69"/>
        <v>#NUM!</v>
      </c>
      <c r="L236" s="148" t="e">
        <f t="shared" si="70"/>
        <v>#NUM!</v>
      </c>
      <c r="M236" s="161" t="e">
        <f t="shared" si="81"/>
        <v>#NUM!</v>
      </c>
      <c r="N236" s="145">
        <v>0</v>
      </c>
      <c r="O236" s="149">
        <f t="shared" si="82"/>
        <v>0</v>
      </c>
      <c r="Q236" s="145">
        <f t="shared" si="71"/>
        <v>0</v>
      </c>
      <c r="R236" s="148">
        <f t="shared" si="72"/>
        <v>0</v>
      </c>
      <c r="S236" s="148">
        <f t="shared" si="73"/>
        <v>0</v>
      </c>
      <c r="T236" s="148">
        <f t="shared" si="74"/>
        <v>0</v>
      </c>
      <c r="U236" s="54" t="e">
        <f t="shared" si="75"/>
        <v>#NUM!</v>
      </c>
      <c r="V236" s="131" t="e">
        <f t="shared" si="76"/>
        <v>#NUM!</v>
      </c>
      <c r="W236" s="148" t="e">
        <f t="shared" si="77"/>
        <v>#NUM!</v>
      </c>
      <c r="X236" s="148" t="e">
        <f t="shared" si="78"/>
        <v>#NUM!</v>
      </c>
      <c r="Y236" s="148" t="e">
        <f t="shared" si="79"/>
        <v>#NUM!</v>
      </c>
    </row>
    <row r="237" spans="1:25" x14ac:dyDescent="0.2">
      <c r="A237" s="145"/>
      <c r="B237" s="7">
        <f t="shared" si="83"/>
        <v>0</v>
      </c>
      <c r="C237" s="7" t="e">
        <f t="shared" si="65"/>
        <v>#NUM!</v>
      </c>
      <c r="D237" s="146" t="e">
        <f t="shared" si="63"/>
        <v>#NUM!</v>
      </c>
      <c r="E237" s="147">
        <f t="shared" si="80"/>
        <v>100.00000000000004</v>
      </c>
      <c r="F237" s="145">
        <f t="shared" si="66"/>
        <v>0</v>
      </c>
      <c r="G237" s="145"/>
      <c r="H237" s="151">
        <f t="shared" si="67"/>
        <v>0</v>
      </c>
      <c r="I237" s="145" t="e">
        <f t="shared" si="64"/>
        <v>#NUM!</v>
      </c>
      <c r="J237" s="148" t="e">
        <f t="shared" si="68"/>
        <v>#NUM!</v>
      </c>
      <c r="K237" s="148" t="e">
        <f t="shared" si="69"/>
        <v>#NUM!</v>
      </c>
      <c r="L237" s="148" t="e">
        <f t="shared" si="70"/>
        <v>#NUM!</v>
      </c>
      <c r="M237" s="161" t="e">
        <f t="shared" si="81"/>
        <v>#NUM!</v>
      </c>
      <c r="N237" s="145">
        <v>0</v>
      </c>
      <c r="O237" s="149">
        <f t="shared" si="82"/>
        <v>0</v>
      </c>
      <c r="Q237" s="145">
        <f t="shared" si="71"/>
        <v>0</v>
      </c>
      <c r="R237" s="148">
        <f t="shared" si="72"/>
        <v>0</v>
      </c>
      <c r="S237" s="148">
        <f t="shared" si="73"/>
        <v>0</v>
      </c>
      <c r="T237" s="148">
        <f t="shared" si="74"/>
        <v>0</v>
      </c>
      <c r="U237" s="54" t="e">
        <f t="shared" si="75"/>
        <v>#NUM!</v>
      </c>
      <c r="V237" s="131" t="e">
        <f t="shared" si="76"/>
        <v>#NUM!</v>
      </c>
      <c r="W237" s="148" t="e">
        <f t="shared" si="77"/>
        <v>#NUM!</v>
      </c>
      <c r="X237" s="148" t="e">
        <f t="shared" si="78"/>
        <v>#NUM!</v>
      </c>
      <c r="Y237" s="148" t="e">
        <f t="shared" si="79"/>
        <v>#NUM!</v>
      </c>
    </row>
    <row r="238" spans="1:25" x14ac:dyDescent="0.2">
      <c r="A238" s="145"/>
      <c r="B238" s="7">
        <f t="shared" si="83"/>
        <v>0</v>
      </c>
      <c r="C238" s="7" t="e">
        <f t="shared" si="65"/>
        <v>#NUM!</v>
      </c>
      <c r="D238" s="146" t="e">
        <f t="shared" si="63"/>
        <v>#NUM!</v>
      </c>
      <c r="E238" s="147">
        <f t="shared" si="80"/>
        <v>100.00000000000004</v>
      </c>
      <c r="F238" s="145">
        <f t="shared" si="66"/>
        <v>0</v>
      </c>
      <c r="G238" s="145"/>
      <c r="H238" s="151">
        <f t="shared" si="67"/>
        <v>0</v>
      </c>
      <c r="I238" s="145" t="e">
        <f t="shared" si="64"/>
        <v>#NUM!</v>
      </c>
      <c r="J238" s="148" t="e">
        <f t="shared" si="68"/>
        <v>#NUM!</v>
      </c>
      <c r="K238" s="148" t="e">
        <f t="shared" si="69"/>
        <v>#NUM!</v>
      </c>
      <c r="L238" s="148" t="e">
        <f t="shared" si="70"/>
        <v>#NUM!</v>
      </c>
      <c r="M238" s="161" t="e">
        <f t="shared" si="81"/>
        <v>#NUM!</v>
      </c>
      <c r="N238" s="145">
        <v>0</v>
      </c>
      <c r="O238" s="149">
        <f t="shared" si="82"/>
        <v>0</v>
      </c>
      <c r="Q238" s="145">
        <f t="shared" si="71"/>
        <v>0</v>
      </c>
      <c r="R238" s="148">
        <f t="shared" si="72"/>
        <v>0</v>
      </c>
      <c r="S238" s="148">
        <f t="shared" si="73"/>
        <v>0</v>
      </c>
      <c r="T238" s="148">
        <f t="shared" si="74"/>
        <v>0</v>
      </c>
      <c r="U238" s="54" t="e">
        <f t="shared" si="75"/>
        <v>#NUM!</v>
      </c>
      <c r="V238" s="131" t="e">
        <f t="shared" si="76"/>
        <v>#NUM!</v>
      </c>
      <c r="W238" s="148" t="e">
        <f t="shared" si="77"/>
        <v>#NUM!</v>
      </c>
      <c r="X238" s="148" t="e">
        <f t="shared" si="78"/>
        <v>#NUM!</v>
      </c>
      <c r="Y238" s="148" t="e">
        <f t="shared" si="79"/>
        <v>#NUM!</v>
      </c>
    </row>
    <row r="239" spans="1:25" x14ac:dyDescent="0.2">
      <c r="A239" s="145"/>
      <c r="B239" s="7">
        <f t="shared" si="83"/>
        <v>0</v>
      </c>
      <c r="C239" s="7" t="e">
        <f t="shared" si="65"/>
        <v>#NUM!</v>
      </c>
      <c r="D239" s="146" t="e">
        <f t="shared" si="63"/>
        <v>#NUM!</v>
      </c>
      <c r="E239" s="147">
        <f t="shared" si="80"/>
        <v>100.00000000000004</v>
      </c>
      <c r="F239" s="145">
        <f t="shared" si="66"/>
        <v>0</v>
      </c>
      <c r="G239" s="145"/>
      <c r="H239" s="151">
        <f t="shared" si="67"/>
        <v>0</v>
      </c>
      <c r="I239" s="145" t="e">
        <f t="shared" si="64"/>
        <v>#NUM!</v>
      </c>
      <c r="J239" s="148" t="e">
        <f t="shared" si="68"/>
        <v>#NUM!</v>
      </c>
      <c r="K239" s="148" t="e">
        <f t="shared" si="69"/>
        <v>#NUM!</v>
      </c>
      <c r="L239" s="148" t="e">
        <f t="shared" si="70"/>
        <v>#NUM!</v>
      </c>
      <c r="M239" s="161" t="e">
        <f t="shared" si="81"/>
        <v>#NUM!</v>
      </c>
      <c r="N239" s="145">
        <v>0</v>
      </c>
      <c r="O239" s="149">
        <f t="shared" si="82"/>
        <v>0</v>
      </c>
      <c r="Q239" s="145">
        <f t="shared" si="71"/>
        <v>0</v>
      </c>
      <c r="R239" s="148">
        <f t="shared" si="72"/>
        <v>0</v>
      </c>
      <c r="S239" s="148">
        <f t="shared" si="73"/>
        <v>0</v>
      </c>
      <c r="T239" s="148">
        <f t="shared" si="74"/>
        <v>0</v>
      </c>
      <c r="U239" s="54" t="e">
        <f t="shared" si="75"/>
        <v>#NUM!</v>
      </c>
      <c r="V239" s="131" t="e">
        <f t="shared" si="76"/>
        <v>#NUM!</v>
      </c>
      <c r="W239" s="148" t="e">
        <f t="shared" si="77"/>
        <v>#NUM!</v>
      </c>
      <c r="X239" s="148" t="e">
        <f t="shared" si="78"/>
        <v>#NUM!</v>
      </c>
      <c r="Y239" s="148" t="e">
        <f t="shared" si="79"/>
        <v>#NUM!</v>
      </c>
    </row>
    <row r="240" spans="1:25" x14ac:dyDescent="0.2">
      <c r="A240" s="145"/>
      <c r="B240" s="7">
        <f t="shared" si="83"/>
        <v>0</v>
      </c>
      <c r="C240" s="7" t="e">
        <f t="shared" si="65"/>
        <v>#NUM!</v>
      </c>
      <c r="D240" s="146" t="e">
        <f t="shared" si="63"/>
        <v>#NUM!</v>
      </c>
      <c r="E240" s="147">
        <f t="shared" si="80"/>
        <v>100.00000000000004</v>
      </c>
      <c r="F240" s="145">
        <f t="shared" si="66"/>
        <v>0</v>
      </c>
      <c r="G240" s="145"/>
      <c r="H240" s="151">
        <f t="shared" si="67"/>
        <v>0</v>
      </c>
      <c r="I240" s="145" t="e">
        <f t="shared" si="64"/>
        <v>#NUM!</v>
      </c>
      <c r="J240" s="148" t="e">
        <f t="shared" si="68"/>
        <v>#NUM!</v>
      </c>
      <c r="K240" s="148" t="e">
        <f t="shared" si="69"/>
        <v>#NUM!</v>
      </c>
      <c r="L240" s="148" t="e">
        <f t="shared" si="70"/>
        <v>#NUM!</v>
      </c>
      <c r="M240" s="161" t="e">
        <f t="shared" si="81"/>
        <v>#NUM!</v>
      </c>
      <c r="N240" s="145">
        <v>0</v>
      </c>
      <c r="O240" s="149">
        <f t="shared" si="82"/>
        <v>0</v>
      </c>
      <c r="Q240" s="145">
        <f t="shared" si="71"/>
        <v>0</v>
      </c>
      <c r="R240" s="148">
        <f t="shared" si="72"/>
        <v>0</v>
      </c>
      <c r="S240" s="148">
        <f t="shared" si="73"/>
        <v>0</v>
      </c>
      <c r="T240" s="148">
        <f t="shared" si="74"/>
        <v>0</v>
      </c>
      <c r="U240" s="54" t="e">
        <f t="shared" si="75"/>
        <v>#NUM!</v>
      </c>
      <c r="V240" s="131" t="e">
        <f t="shared" si="76"/>
        <v>#NUM!</v>
      </c>
      <c r="W240" s="148" t="e">
        <f t="shared" si="77"/>
        <v>#NUM!</v>
      </c>
      <c r="X240" s="148" t="e">
        <f t="shared" si="78"/>
        <v>#NUM!</v>
      </c>
      <c r="Y240" s="148" t="e">
        <f t="shared" si="79"/>
        <v>#NUM!</v>
      </c>
    </row>
    <row r="241" spans="1:25" x14ac:dyDescent="0.2">
      <c r="A241" s="145"/>
      <c r="B241" s="7">
        <f t="shared" si="83"/>
        <v>0</v>
      </c>
      <c r="C241" s="7" t="e">
        <f t="shared" si="65"/>
        <v>#NUM!</v>
      </c>
      <c r="D241" s="146" t="e">
        <f t="shared" si="63"/>
        <v>#NUM!</v>
      </c>
      <c r="E241" s="147">
        <f t="shared" si="80"/>
        <v>100.00000000000004</v>
      </c>
      <c r="F241" s="145">
        <f t="shared" si="66"/>
        <v>0</v>
      </c>
      <c r="G241" s="145"/>
      <c r="H241" s="151">
        <f t="shared" si="67"/>
        <v>0</v>
      </c>
      <c r="I241" s="145" t="e">
        <f t="shared" si="64"/>
        <v>#NUM!</v>
      </c>
      <c r="J241" s="148" t="e">
        <f t="shared" si="68"/>
        <v>#NUM!</v>
      </c>
      <c r="K241" s="148" t="e">
        <f t="shared" si="69"/>
        <v>#NUM!</v>
      </c>
      <c r="L241" s="148" t="e">
        <f t="shared" si="70"/>
        <v>#NUM!</v>
      </c>
      <c r="M241" s="161" t="e">
        <f t="shared" si="81"/>
        <v>#NUM!</v>
      </c>
      <c r="N241" s="145">
        <v>0</v>
      </c>
      <c r="O241" s="149">
        <f t="shared" si="82"/>
        <v>0</v>
      </c>
      <c r="Q241" s="145">
        <f t="shared" si="71"/>
        <v>0</v>
      </c>
      <c r="R241" s="148">
        <f t="shared" si="72"/>
        <v>0</v>
      </c>
      <c r="S241" s="148">
        <f t="shared" si="73"/>
        <v>0</v>
      </c>
      <c r="T241" s="148">
        <f t="shared" si="74"/>
        <v>0</v>
      </c>
      <c r="U241" s="54" t="e">
        <f t="shared" si="75"/>
        <v>#NUM!</v>
      </c>
      <c r="V241" s="131" t="e">
        <f t="shared" si="76"/>
        <v>#NUM!</v>
      </c>
      <c r="W241" s="148" t="e">
        <f t="shared" si="77"/>
        <v>#NUM!</v>
      </c>
      <c r="X241" s="148" t="e">
        <f t="shared" si="78"/>
        <v>#NUM!</v>
      </c>
      <c r="Y241" s="148" t="e">
        <f t="shared" si="79"/>
        <v>#NUM!</v>
      </c>
    </row>
    <row r="242" spans="1:25" x14ac:dyDescent="0.2">
      <c r="A242" s="145"/>
      <c r="B242" s="7">
        <f t="shared" si="83"/>
        <v>0</v>
      </c>
      <c r="C242" s="7" t="e">
        <f t="shared" si="65"/>
        <v>#NUM!</v>
      </c>
      <c r="D242" s="146" t="e">
        <f t="shared" si="63"/>
        <v>#NUM!</v>
      </c>
      <c r="E242" s="147">
        <f t="shared" si="80"/>
        <v>100.00000000000004</v>
      </c>
      <c r="F242" s="145">
        <f t="shared" si="66"/>
        <v>0</v>
      </c>
      <c r="G242" s="145"/>
      <c r="H242" s="151">
        <f t="shared" si="67"/>
        <v>0</v>
      </c>
      <c r="I242" s="145" t="e">
        <f t="shared" si="64"/>
        <v>#NUM!</v>
      </c>
      <c r="J242" s="148" t="e">
        <f t="shared" si="68"/>
        <v>#NUM!</v>
      </c>
      <c r="K242" s="148" t="e">
        <f t="shared" si="69"/>
        <v>#NUM!</v>
      </c>
      <c r="L242" s="148" t="e">
        <f t="shared" si="70"/>
        <v>#NUM!</v>
      </c>
      <c r="M242" s="161" t="e">
        <f t="shared" si="81"/>
        <v>#NUM!</v>
      </c>
      <c r="N242" s="145">
        <v>0</v>
      </c>
      <c r="O242" s="149">
        <f t="shared" si="82"/>
        <v>0</v>
      </c>
      <c r="Q242" s="145">
        <f t="shared" si="71"/>
        <v>0</v>
      </c>
      <c r="R242" s="148">
        <f t="shared" si="72"/>
        <v>0</v>
      </c>
      <c r="S242" s="148">
        <f t="shared" si="73"/>
        <v>0</v>
      </c>
      <c r="T242" s="148">
        <f t="shared" si="74"/>
        <v>0</v>
      </c>
      <c r="U242" s="54" t="e">
        <f t="shared" si="75"/>
        <v>#NUM!</v>
      </c>
      <c r="V242" s="131" t="e">
        <f t="shared" si="76"/>
        <v>#NUM!</v>
      </c>
      <c r="W242" s="148" t="e">
        <f t="shared" si="77"/>
        <v>#NUM!</v>
      </c>
      <c r="X242" s="148" t="e">
        <f t="shared" si="78"/>
        <v>#NUM!</v>
      </c>
      <c r="Y242" s="148" t="e">
        <f t="shared" si="79"/>
        <v>#NUM!</v>
      </c>
    </row>
    <row r="243" spans="1:25" x14ac:dyDescent="0.2">
      <c r="A243" s="145"/>
      <c r="B243" s="7">
        <f t="shared" si="83"/>
        <v>0</v>
      </c>
      <c r="C243" s="7" t="e">
        <f t="shared" si="65"/>
        <v>#NUM!</v>
      </c>
      <c r="D243" s="146" t="e">
        <f t="shared" ref="D243:D250" si="84">(C242+C243)/2</f>
        <v>#NUM!</v>
      </c>
      <c r="E243" s="147">
        <f t="shared" si="80"/>
        <v>100.00000000000004</v>
      </c>
      <c r="F243" s="145">
        <f t="shared" si="66"/>
        <v>0</v>
      </c>
      <c r="G243" s="145"/>
      <c r="H243" s="151">
        <f t="shared" si="67"/>
        <v>0</v>
      </c>
      <c r="I243" s="145" t="e">
        <f t="shared" si="64"/>
        <v>#NUM!</v>
      </c>
      <c r="J243" s="148" t="e">
        <f t="shared" si="68"/>
        <v>#NUM!</v>
      </c>
      <c r="K243" s="148" t="e">
        <f t="shared" si="69"/>
        <v>#NUM!</v>
      </c>
      <c r="L243" s="148" t="e">
        <f t="shared" si="70"/>
        <v>#NUM!</v>
      </c>
      <c r="M243" s="161" t="e">
        <f t="shared" si="81"/>
        <v>#NUM!</v>
      </c>
      <c r="N243" s="145">
        <v>0</v>
      </c>
      <c r="O243" s="149">
        <f t="shared" si="82"/>
        <v>0</v>
      </c>
      <c r="Q243" s="145">
        <f t="shared" si="71"/>
        <v>0</v>
      </c>
      <c r="R243" s="148">
        <f t="shared" si="72"/>
        <v>0</v>
      </c>
      <c r="S243" s="148">
        <f t="shared" si="73"/>
        <v>0</v>
      </c>
      <c r="T243" s="148">
        <f t="shared" si="74"/>
        <v>0</v>
      </c>
      <c r="U243" s="54" t="e">
        <f t="shared" si="75"/>
        <v>#NUM!</v>
      </c>
      <c r="V243" s="131" t="e">
        <f t="shared" si="76"/>
        <v>#NUM!</v>
      </c>
      <c r="W243" s="148" t="e">
        <f t="shared" si="77"/>
        <v>#NUM!</v>
      </c>
      <c r="X243" s="148" t="e">
        <f t="shared" si="78"/>
        <v>#NUM!</v>
      </c>
      <c r="Y243" s="148" t="e">
        <f t="shared" si="79"/>
        <v>#NUM!</v>
      </c>
    </row>
    <row r="244" spans="1:25" x14ac:dyDescent="0.2">
      <c r="A244" s="145"/>
      <c r="B244" s="7">
        <f t="shared" si="83"/>
        <v>0</v>
      </c>
      <c r="C244" s="7" t="e">
        <f t="shared" si="65"/>
        <v>#NUM!</v>
      </c>
      <c r="D244" s="146" t="e">
        <f t="shared" si="84"/>
        <v>#NUM!</v>
      </c>
      <c r="E244" s="147">
        <f t="shared" si="80"/>
        <v>100.00000000000004</v>
      </c>
      <c r="F244" s="145">
        <f t="shared" si="66"/>
        <v>0</v>
      </c>
      <c r="G244" s="145"/>
      <c r="H244" s="151">
        <f t="shared" si="67"/>
        <v>0</v>
      </c>
      <c r="I244" s="145" t="e">
        <f t="shared" si="64"/>
        <v>#NUM!</v>
      </c>
      <c r="J244" s="148" t="e">
        <f t="shared" si="68"/>
        <v>#NUM!</v>
      </c>
      <c r="K244" s="148" t="e">
        <f t="shared" si="69"/>
        <v>#NUM!</v>
      </c>
      <c r="L244" s="148" t="e">
        <f t="shared" si="70"/>
        <v>#NUM!</v>
      </c>
      <c r="M244" s="161" t="e">
        <f t="shared" si="81"/>
        <v>#NUM!</v>
      </c>
      <c r="N244" s="145">
        <v>0</v>
      </c>
      <c r="O244" s="149">
        <f t="shared" si="82"/>
        <v>0</v>
      </c>
      <c r="Q244" s="145">
        <f t="shared" si="71"/>
        <v>0</v>
      </c>
      <c r="R244" s="148">
        <f t="shared" si="72"/>
        <v>0</v>
      </c>
      <c r="S244" s="148">
        <f t="shared" si="73"/>
        <v>0</v>
      </c>
      <c r="T244" s="148">
        <f t="shared" si="74"/>
        <v>0</v>
      </c>
      <c r="U244" s="54" t="e">
        <f t="shared" si="75"/>
        <v>#NUM!</v>
      </c>
      <c r="V244" s="131" t="e">
        <f t="shared" si="76"/>
        <v>#NUM!</v>
      </c>
      <c r="W244" s="148" t="e">
        <f t="shared" si="77"/>
        <v>#NUM!</v>
      </c>
      <c r="X244" s="148" t="e">
        <f t="shared" si="78"/>
        <v>#NUM!</v>
      </c>
      <c r="Y244" s="148" t="e">
        <f t="shared" si="79"/>
        <v>#NUM!</v>
      </c>
    </row>
    <row r="245" spans="1:25" x14ac:dyDescent="0.2">
      <c r="A245" s="145"/>
      <c r="B245" s="7">
        <f t="shared" si="83"/>
        <v>0</v>
      </c>
      <c r="C245" s="7" t="e">
        <f t="shared" si="65"/>
        <v>#NUM!</v>
      </c>
      <c r="D245" s="146" t="e">
        <f t="shared" si="84"/>
        <v>#NUM!</v>
      </c>
      <c r="E245" s="147">
        <f t="shared" si="80"/>
        <v>100.00000000000004</v>
      </c>
      <c r="F245" s="145">
        <f t="shared" si="66"/>
        <v>0</v>
      </c>
      <c r="G245" s="145"/>
      <c r="H245" s="151">
        <f t="shared" si="67"/>
        <v>0</v>
      </c>
      <c r="I245" s="145" t="e">
        <f t="shared" si="64"/>
        <v>#NUM!</v>
      </c>
      <c r="J245" s="148" t="e">
        <f t="shared" si="68"/>
        <v>#NUM!</v>
      </c>
      <c r="K245" s="148" t="e">
        <f t="shared" si="69"/>
        <v>#NUM!</v>
      </c>
      <c r="L245" s="148" t="e">
        <f t="shared" si="70"/>
        <v>#NUM!</v>
      </c>
      <c r="M245" s="161" t="e">
        <f t="shared" si="81"/>
        <v>#NUM!</v>
      </c>
      <c r="N245" s="145">
        <v>0</v>
      </c>
      <c r="O245" s="149">
        <f t="shared" si="82"/>
        <v>0</v>
      </c>
      <c r="Q245" s="145">
        <f t="shared" si="71"/>
        <v>0</v>
      </c>
      <c r="R245" s="148">
        <f t="shared" si="72"/>
        <v>0</v>
      </c>
      <c r="S245" s="148">
        <f t="shared" si="73"/>
        <v>0</v>
      </c>
      <c r="T245" s="148">
        <f t="shared" si="74"/>
        <v>0</v>
      </c>
      <c r="U245" s="54" t="e">
        <f t="shared" si="75"/>
        <v>#NUM!</v>
      </c>
      <c r="V245" s="131" t="e">
        <f t="shared" si="76"/>
        <v>#NUM!</v>
      </c>
      <c r="W245" s="148" t="e">
        <f t="shared" si="77"/>
        <v>#NUM!</v>
      </c>
      <c r="X245" s="148" t="e">
        <f t="shared" si="78"/>
        <v>#NUM!</v>
      </c>
      <c r="Y245" s="148" t="e">
        <f t="shared" si="79"/>
        <v>#NUM!</v>
      </c>
    </row>
    <row r="246" spans="1:25" x14ac:dyDescent="0.2">
      <c r="A246" s="145"/>
      <c r="B246" s="7">
        <f t="shared" si="83"/>
        <v>0</v>
      </c>
      <c r="C246" s="7" t="e">
        <f t="shared" si="65"/>
        <v>#NUM!</v>
      </c>
      <c r="D246" s="146" t="e">
        <f t="shared" si="84"/>
        <v>#NUM!</v>
      </c>
      <c r="E246" s="147">
        <f t="shared" si="80"/>
        <v>100.00000000000004</v>
      </c>
      <c r="F246" s="145">
        <f t="shared" si="66"/>
        <v>0</v>
      </c>
      <c r="G246" s="145"/>
      <c r="H246" s="151">
        <f t="shared" si="67"/>
        <v>0</v>
      </c>
      <c r="I246" s="145" t="e">
        <f t="shared" si="64"/>
        <v>#NUM!</v>
      </c>
      <c r="J246" s="148" t="e">
        <f t="shared" si="68"/>
        <v>#NUM!</v>
      </c>
      <c r="K246" s="148" t="e">
        <f t="shared" si="69"/>
        <v>#NUM!</v>
      </c>
      <c r="L246" s="148" t="e">
        <f t="shared" si="70"/>
        <v>#NUM!</v>
      </c>
      <c r="M246" s="161" t="e">
        <f t="shared" si="81"/>
        <v>#NUM!</v>
      </c>
      <c r="N246" s="145">
        <v>0</v>
      </c>
      <c r="O246" s="149">
        <f t="shared" si="82"/>
        <v>0</v>
      </c>
      <c r="Q246" s="145">
        <f t="shared" si="71"/>
        <v>0</v>
      </c>
      <c r="R246" s="148">
        <f t="shared" si="72"/>
        <v>0</v>
      </c>
      <c r="S246" s="148">
        <f t="shared" si="73"/>
        <v>0</v>
      </c>
      <c r="T246" s="148">
        <f t="shared" si="74"/>
        <v>0</v>
      </c>
      <c r="U246" s="54" t="e">
        <f t="shared" si="75"/>
        <v>#NUM!</v>
      </c>
      <c r="V246" s="131" t="e">
        <f t="shared" si="76"/>
        <v>#NUM!</v>
      </c>
      <c r="W246" s="148" t="e">
        <f t="shared" si="77"/>
        <v>#NUM!</v>
      </c>
      <c r="X246" s="148" t="e">
        <f t="shared" si="78"/>
        <v>#NUM!</v>
      </c>
      <c r="Y246" s="148" t="e">
        <f t="shared" si="79"/>
        <v>#NUM!</v>
      </c>
    </row>
    <row r="247" spans="1:25" x14ac:dyDescent="0.2">
      <c r="A247" s="145"/>
      <c r="B247" s="7">
        <f t="shared" si="83"/>
        <v>0</v>
      </c>
      <c r="C247" s="7" t="e">
        <f t="shared" si="65"/>
        <v>#NUM!</v>
      </c>
      <c r="D247" s="146" t="e">
        <f t="shared" si="84"/>
        <v>#NUM!</v>
      </c>
      <c r="E247" s="147">
        <f t="shared" si="80"/>
        <v>100.00000000000004</v>
      </c>
      <c r="F247" s="145">
        <f t="shared" si="66"/>
        <v>0</v>
      </c>
      <c r="G247" s="145"/>
      <c r="H247" s="151">
        <f t="shared" si="67"/>
        <v>0</v>
      </c>
      <c r="I247" s="145" t="e">
        <f t="shared" si="64"/>
        <v>#NUM!</v>
      </c>
      <c r="J247" s="148" t="e">
        <f t="shared" si="68"/>
        <v>#NUM!</v>
      </c>
      <c r="K247" s="148" t="e">
        <f t="shared" si="69"/>
        <v>#NUM!</v>
      </c>
      <c r="L247" s="148" t="e">
        <f t="shared" si="70"/>
        <v>#NUM!</v>
      </c>
      <c r="M247" s="161" t="e">
        <f t="shared" si="81"/>
        <v>#NUM!</v>
      </c>
      <c r="N247" s="145">
        <v>0</v>
      </c>
      <c r="O247" s="149">
        <f t="shared" si="82"/>
        <v>0</v>
      </c>
      <c r="Q247" s="145">
        <f t="shared" si="71"/>
        <v>0</v>
      </c>
      <c r="R247" s="148">
        <f t="shared" si="72"/>
        <v>0</v>
      </c>
      <c r="S247" s="148">
        <f t="shared" si="73"/>
        <v>0</v>
      </c>
      <c r="T247" s="148">
        <f t="shared" si="74"/>
        <v>0</v>
      </c>
      <c r="U247" s="54" t="e">
        <f t="shared" si="75"/>
        <v>#NUM!</v>
      </c>
      <c r="V247" s="131" t="e">
        <f t="shared" si="76"/>
        <v>#NUM!</v>
      </c>
      <c r="W247" s="148" t="e">
        <f t="shared" si="77"/>
        <v>#NUM!</v>
      </c>
      <c r="X247" s="148" t="e">
        <f t="shared" si="78"/>
        <v>#NUM!</v>
      </c>
      <c r="Y247" s="148" t="e">
        <f t="shared" si="79"/>
        <v>#NUM!</v>
      </c>
    </row>
    <row r="248" spans="1:25" x14ac:dyDescent="0.2">
      <c r="A248" s="145"/>
      <c r="B248" s="7">
        <f t="shared" si="83"/>
        <v>0</v>
      </c>
      <c r="C248" s="7" t="e">
        <f t="shared" si="65"/>
        <v>#NUM!</v>
      </c>
      <c r="D248" s="146" t="e">
        <f t="shared" si="84"/>
        <v>#NUM!</v>
      </c>
      <c r="E248" s="147">
        <f t="shared" si="80"/>
        <v>100.00000000000004</v>
      </c>
      <c r="F248" s="145">
        <f t="shared" si="66"/>
        <v>0</v>
      </c>
      <c r="G248" s="145"/>
      <c r="H248" s="151">
        <f t="shared" si="67"/>
        <v>0</v>
      </c>
      <c r="I248" s="145" t="e">
        <f t="shared" si="64"/>
        <v>#NUM!</v>
      </c>
      <c r="J248" s="148" t="e">
        <f t="shared" si="68"/>
        <v>#NUM!</v>
      </c>
      <c r="K248" s="148" t="e">
        <f t="shared" si="69"/>
        <v>#NUM!</v>
      </c>
      <c r="L248" s="148" t="e">
        <f t="shared" si="70"/>
        <v>#NUM!</v>
      </c>
      <c r="M248" s="161" t="e">
        <f t="shared" si="81"/>
        <v>#NUM!</v>
      </c>
      <c r="N248" s="145">
        <v>0</v>
      </c>
      <c r="O248" s="149">
        <f t="shared" si="82"/>
        <v>0</v>
      </c>
      <c r="Q248" s="145">
        <f t="shared" si="71"/>
        <v>0</v>
      </c>
      <c r="R248" s="148">
        <f t="shared" si="72"/>
        <v>0</v>
      </c>
      <c r="S248" s="148">
        <f t="shared" si="73"/>
        <v>0</v>
      </c>
      <c r="T248" s="148">
        <f t="shared" si="74"/>
        <v>0</v>
      </c>
      <c r="U248" s="54" t="e">
        <f t="shared" si="75"/>
        <v>#NUM!</v>
      </c>
      <c r="V248" s="131" t="e">
        <f t="shared" si="76"/>
        <v>#NUM!</v>
      </c>
      <c r="W248" s="148" t="e">
        <f t="shared" si="77"/>
        <v>#NUM!</v>
      </c>
      <c r="X248" s="148" t="e">
        <f t="shared" si="78"/>
        <v>#NUM!</v>
      </c>
      <c r="Y248" s="148" t="e">
        <f t="shared" si="79"/>
        <v>#NUM!</v>
      </c>
    </row>
    <row r="249" spans="1:25" x14ac:dyDescent="0.2">
      <c r="A249" s="145"/>
      <c r="B249" s="7">
        <f t="shared" si="83"/>
        <v>0</v>
      </c>
      <c r="C249" s="7" t="e">
        <f t="shared" si="65"/>
        <v>#NUM!</v>
      </c>
      <c r="D249" s="146" t="e">
        <f t="shared" si="84"/>
        <v>#NUM!</v>
      </c>
      <c r="E249" s="147">
        <f t="shared" si="80"/>
        <v>100.00000000000004</v>
      </c>
      <c r="F249" s="145">
        <f t="shared" si="66"/>
        <v>0</v>
      </c>
      <c r="G249" s="145"/>
      <c r="H249" s="151">
        <f t="shared" si="67"/>
        <v>0</v>
      </c>
      <c r="I249" s="145" t="e">
        <f t="shared" si="64"/>
        <v>#NUM!</v>
      </c>
      <c r="J249" s="148" t="e">
        <f t="shared" si="68"/>
        <v>#NUM!</v>
      </c>
      <c r="K249" s="148" t="e">
        <f t="shared" si="69"/>
        <v>#NUM!</v>
      </c>
      <c r="L249" s="148" t="e">
        <f t="shared" si="70"/>
        <v>#NUM!</v>
      </c>
      <c r="M249" s="161" t="e">
        <f t="shared" si="81"/>
        <v>#NUM!</v>
      </c>
      <c r="N249" s="145">
        <v>0</v>
      </c>
      <c r="O249" s="149">
        <f t="shared" si="82"/>
        <v>0</v>
      </c>
      <c r="Q249" s="145">
        <f t="shared" si="71"/>
        <v>0</v>
      </c>
      <c r="R249" s="148">
        <f t="shared" si="72"/>
        <v>0</v>
      </c>
      <c r="S249" s="148">
        <f t="shared" si="73"/>
        <v>0</v>
      </c>
      <c r="T249" s="148">
        <f t="shared" si="74"/>
        <v>0</v>
      </c>
      <c r="U249" s="54" t="e">
        <f t="shared" si="75"/>
        <v>#NUM!</v>
      </c>
      <c r="V249" s="131" t="e">
        <f t="shared" si="76"/>
        <v>#NUM!</v>
      </c>
      <c r="W249" s="148" t="e">
        <f t="shared" si="77"/>
        <v>#NUM!</v>
      </c>
      <c r="X249" s="148" t="e">
        <f t="shared" si="78"/>
        <v>#NUM!</v>
      </c>
      <c r="Y249" s="148" t="e">
        <f t="shared" si="79"/>
        <v>#NUM!</v>
      </c>
    </row>
    <row r="250" spans="1:25" x14ac:dyDescent="0.2">
      <c r="A250" s="145"/>
      <c r="B250" s="7">
        <f t="shared" si="83"/>
        <v>0</v>
      </c>
      <c r="C250" s="7" t="e">
        <f t="shared" si="65"/>
        <v>#NUM!</v>
      </c>
      <c r="D250" s="146" t="e">
        <f t="shared" si="84"/>
        <v>#NUM!</v>
      </c>
      <c r="E250" s="147">
        <f t="shared" si="80"/>
        <v>100.00000000000004</v>
      </c>
      <c r="F250" s="145">
        <f t="shared" si="66"/>
        <v>0</v>
      </c>
      <c r="G250" s="145"/>
      <c r="H250" s="151">
        <f t="shared" si="67"/>
        <v>0</v>
      </c>
      <c r="I250" s="145" t="e">
        <f t="shared" si="64"/>
        <v>#NUM!</v>
      </c>
      <c r="J250" s="148" t="e">
        <f t="shared" si="68"/>
        <v>#NUM!</v>
      </c>
      <c r="K250" s="148" t="e">
        <f t="shared" si="69"/>
        <v>#NUM!</v>
      </c>
      <c r="L250" s="148" t="e">
        <f t="shared" si="70"/>
        <v>#NUM!</v>
      </c>
      <c r="M250" s="161" t="e">
        <f t="shared" si="81"/>
        <v>#NUM!</v>
      </c>
      <c r="N250" s="145">
        <v>0</v>
      </c>
      <c r="O250" s="149">
        <f t="shared" si="82"/>
        <v>0</v>
      </c>
      <c r="Q250" s="145">
        <f t="shared" si="71"/>
        <v>0</v>
      </c>
      <c r="R250" s="148">
        <f t="shared" si="72"/>
        <v>0</v>
      </c>
      <c r="S250" s="148">
        <f t="shared" si="73"/>
        <v>0</v>
      </c>
      <c r="T250" s="148">
        <f t="shared" si="74"/>
        <v>0</v>
      </c>
      <c r="U250" s="54" t="e">
        <f t="shared" si="75"/>
        <v>#NUM!</v>
      </c>
      <c r="V250" s="131" t="e">
        <f t="shared" si="76"/>
        <v>#NUM!</v>
      </c>
      <c r="W250" s="148" t="e">
        <f t="shared" si="77"/>
        <v>#NUM!</v>
      </c>
      <c r="X250" s="148" t="e">
        <f t="shared" si="78"/>
        <v>#NUM!</v>
      </c>
      <c r="Y250" s="148"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2014-05-30T18:42:50Z</dcterms:modified>
  <cp:category>Research</cp:category>
</cp:coreProperties>
</file>