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B32" i="5" s="1"/>
  <c r="B33" i="5" s="1"/>
  <c r="B34" i="5" s="1"/>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C32" i="5" s="1"/>
  <c r="C33" i="5" s="1"/>
  <c r="O219" i="5"/>
  <c r="O211" i="5"/>
  <c r="O203" i="5"/>
  <c r="O243" i="5"/>
  <c r="O179" i="5"/>
  <c r="O235" i="5"/>
  <c r="O171" i="5"/>
  <c r="O195" i="5"/>
  <c r="O187" i="5"/>
  <c r="O227" i="5"/>
  <c r="O163" i="5"/>
  <c r="O38" i="5"/>
  <c r="O244" i="5"/>
  <c r="O236" i="5"/>
  <c r="O228"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50" i="5"/>
  <c r="O249" i="5"/>
  <c r="O241" i="5"/>
  <c r="O233" i="5"/>
  <c r="O225" i="5"/>
  <c r="O217" i="5"/>
  <c r="O209" i="5"/>
  <c r="O201" i="5"/>
  <c r="O193" i="5"/>
  <c r="O185" i="5"/>
  <c r="O177" i="5"/>
  <c r="O169" i="5"/>
  <c r="O161" i="5"/>
  <c r="O153" i="5"/>
  <c r="O145" i="5"/>
  <c r="O137" i="5"/>
  <c r="O129" i="5"/>
  <c r="O55" i="5"/>
  <c r="O44" i="5"/>
  <c r="O39" i="5"/>
  <c r="O246" i="5"/>
  <c r="O238" i="5"/>
  <c r="O230" i="5"/>
  <c r="O222" i="5"/>
  <c r="O214" i="5"/>
  <c r="O206" i="5"/>
  <c r="O198" i="5"/>
  <c r="O190" i="5"/>
  <c r="O182" i="5"/>
  <c r="O174" i="5"/>
  <c r="O166" i="5"/>
  <c r="O158" i="5"/>
  <c r="O150" i="5"/>
  <c r="O142" i="5"/>
  <c r="O134" i="5"/>
  <c r="O126" i="5"/>
  <c r="O120" i="5"/>
  <c r="O116" i="5"/>
  <c r="O112" i="5"/>
  <c r="O108" i="5"/>
  <c r="O104" i="5"/>
  <c r="O100" i="5"/>
  <c r="O96" i="5"/>
  <c r="O92" i="5"/>
  <c r="O88" i="5"/>
  <c r="O84" i="5"/>
  <c r="O80" i="5"/>
  <c r="O76" i="5"/>
  <c r="O72" i="5"/>
  <c r="O68" i="5"/>
  <c r="O64" i="5"/>
  <c r="O33" i="5"/>
  <c r="O155" i="5"/>
  <c r="O147" i="5"/>
  <c r="O139" i="5"/>
  <c r="O131" i="5"/>
  <c r="O123" i="5"/>
  <c r="O48" i="5"/>
  <c r="O248" i="5"/>
  <c r="O232" i="5"/>
  <c r="O216" i="5"/>
  <c r="O200" i="5"/>
  <c r="O184" i="5"/>
  <c r="O176" i="5"/>
  <c r="O168" i="5"/>
  <c r="O144" i="5"/>
  <c r="O119" i="5"/>
  <c r="O111" i="5"/>
  <c r="O103" i="5"/>
  <c r="O95" i="5"/>
  <c r="O87" i="5"/>
  <c r="O83" i="5"/>
  <c r="O75" i="5"/>
  <c r="O67" i="5"/>
  <c r="O58" i="5"/>
  <c r="O237" i="5"/>
  <c r="O221" i="5"/>
  <c r="O205" i="5"/>
  <c r="O197" i="5"/>
  <c r="O181" i="5"/>
  <c r="O165" i="5"/>
  <c r="O149" i="5"/>
  <c r="O141" i="5"/>
  <c r="O125" i="5"/>
  <c r="O52" i="5"/>
  <c r="O37" i="5"/>
  <c r="O250" i="5"/>
  <c r="O242" i="5"/>
  <c r="O234" i="5"/>
  <c r="O226" i="5"/>
  <c r="O218" i="5"/>
  <c r="O210" i="5"/>
  <c r="O202" i="5"/>
  <c r="O194" i="5"/>
  <c r="O186" i="5"/>
  <c r="O178" i="5"/>
  <c r="O170" i="5"/>
  <c r="O162" i="5"/>
  <c r="O154" i="5"/>
  <c r="O146" i="5"/>
  <c r="O138" i="5"/>
  <c r="O130" i="5"/>
  <c r="O122" i="5"/>
  <c r="O118" i="5"/>
  <c r="O114" i="5"/>
  <c r="O110" i="5"/>
  <c r="O106" i="5"/>
  <c r="O102" i="5"/>
  <c r="O98" i="5"/>
  <c r="O94" i="5"/>
  <c r="O90" i="5"/>
  <c r="O86" i="5"/>
  <c r="O82" i="5"/>
  <c r="O78" i="5"/>
  <c r="O74" i="5"/>
  <c r="O70" i="5"/>
  <c r="O66" i="5"/>
  <c r="O62" i="5"/>
  <c r="O57" i="5"/>
  <c r="O240" i="5"/>
  <c r="O224" i="5"/>
  <c r="O208" i="5"/>
  <c r="O192" i="5"/>
  <c r="O160" i="5"/>
  <c r="O152" i="5"/>
  <c r="O136" i="5"/>
  <c r="O128" i="5"/>
  <c r="O115" i="5"/>
  <c r="O107" i="5"/>
  <c r="O99" i="5"/>
  <c r="O91" i="5"/>
  <c r="O79" i="5"/>
  <c r="O71" i="5"/>
  <c r="O63" i="5"/>
  <c r="O42" i="5"/>
  <c r="O245" i="5"/>
  <c r="O229" i="5"/>
  <c r="O213" i="5"/>
  <c r="O189" i="5"/>
  <c r="O173" i="5"/>
  <c r="O157" i="5"/>
  <c r="O133" i="5"/>
  <c r="O47" i="5"/>
  <c r="O247" i="5"/>
  <c r="O239" i="5"/>
  <c r="O231" i="5"/>
  <c r="O223" i="5"/>
  <c r="O215" i="5"/>
  <c r="O207" i="5"/>
  <c r="O199" i="5"/>
  <c r="O191" i="5"/>
  <c r="O183" i="5"/>
  <c r="O175" i="5"/>
  <c r="O167" i="5"/>
  <c r="O159" i="5"/>
  <c r="O151" i="5"/>
  <c r="O143" i="5"/>
  <c r="O135" i="5"/>
  <c r="O127" i="5"/>
  <c r="O40" i="5"/>
  <c r="F230" i="5"/>
  <c r="Q230" i="5" s="1"/>
  <c r="F197" i="5"/>
  <c r="Q197" i="5" s="1"/>
  <c r="F220" i="5"/>
  <c r="Q220" i="5" s="1"/>
  <c r="F215" i="5"/>
  <c r="Q215" i="5" s="1"/>
  <c r="D176" i="5"/>
  <c r="U176" i="5" s="1"/>
  <c r="B35" i="5"/>
  <c r="F238" i="5"/>
  <c r="Q238" i="5" s="1"/>
  <c r="F233" i="5"/>
  <c r="Q233" i="5" s="1"/>
  <c r="F213" i="5"/>
  <c r="Q213" i="5" s="1"/>
  <c r="F47" i="5"/>
  <c r="F44" i="5"/>
  <c r="F65" i="5"/>
  <c r="F186" i="5"/>
  <c r="Q186" i="5" s="1"/>
  <c r="F118" i="5"/>
  <c r="F193" i="5"/>
  <c r="Q193" i="5" s="1"/>
  <c r="F188" i="5"/>
  <c r="Q188" i="5" s="1"/>
  <c r="F222" i="5"/>
  <c r="Q222" i="5" s="1"/>
  <c r="F148" i="5"/>
  <c r="Q148" i="5" s="1"/>
  <c r="F90" i="5"/>
  <c r="F83" i="5"/>
  <c r="F150" i="5"/>
  <c r="Q150" i="5" s="1"/>
  <c r="F49" i="5"/>
  <c r="F184" i="5"/>
  <c r="Q184" i="5" s="1"/>
  <c r="F240" i="5"/>
  <c r="Q240" i="5" s="1"/>
  <c r="F128" i="5"/>
  <c r="Q128" i="5" s="1"/>
  <c r="F92" i="5"/>
  <c r="F85" i="5"/>
  <c r="F242" i="5"/>
  <c r="Q242" i="5" s="1"/>
  <c r="F201" i="5"/>
  <c r="Q201" i="5" s="1"/>
  <c r="F182" i="5"/>
  <c r="Q182" i="5" s="1"/>
  <c r="F217" i="5"/>
  <c r="Q217" i="5" s="1"/>
  <c r="F173" i="5"/>
  <c r="Q173" i="5" s="1"/>
  <c r="F168" i="5"/>
  <c r="Q168" i="5" s="1"/>
  <c r="F61" i="5"/>
  <c r="F55" i="5"/>
  <c r="F248" i="5"/>
  <c r="Q248" i="5" s="1"/>
  <c r="F231" i="5"/>
  <c r="Q231" i="5" s="1"/>
  <c r="F229" i="5"/>
  <c r="Q229" i="5" s="1"/>
  <c r="F207" i="5"/>
  <c r="Q207" i="5" s="1"/>
  <c r="F116" i="5"/>
  <c r="F111" i="5"/>
  <c r="F81" i="5"/>
  <c r="F63" i="5"/>
  <c r="F122" i="5"/>
  <c r="F93" i="5"/>
  <c r="F250" i="5"/>
  <c r="Q250" i="5" s="1"/>
  <c r="F234" i="5"/>
  <c r="Q234" i="5" s="1"/>
  <c r="F209" i="5"/>
  <c r="Q209" i="5" s="1"/>
  <c r="F202" i="5"/>
  <c r="Q202" i="5" s="1"/>
  <c r="F198" i="5"/>
  <c r="Q198" i="5" s="1"/>
  <c r="F164" i="5"/>
  <c r="Q164" i="5" s="1"/>
  <c r="F124" i="5"/>
  <c r="Q124" i="5" s="1"/>
  <c r="F95" i="5"/>
  <c r="F66" i="5"/>
  <c r="F48" i="5"/>
  <c r="F236" i="5"/>
  <c r="Q236" i="5" s="1"/>
  <c r="F211" i="5"/>
  <c r="Q211" i="5" s="1"/>
  <c r="F204" i="5"/>
  <c r="Q204" i="5" s="1"/>
  <c r="F180" i="5"/>
  <c r="Q180" i="5" s="1"/>
  <c r="F170" i="5"/>
  <c r="Q170" i="5" s="1"/>
  <c r="F166" i="5"/>
  <c r="Q166" i="5" s="1"/>
  <c r="F126" i="5"/>
  <c r="Q126" i="5" s="1"/>
  <c r="F99" i="5"/>
  <c r="F88" i="5"/>
  <c r="F53" i="5"/>
  <c r="F40" i="5"/>
  <c r="F33" i="5"/>
  <c r="Q33" i="5" s="1"/>
  <c r="F244" i="5"/>
  <c r="Q244" i="5" s="1"/>
  <c r="F226" i="5"/>
  <c r="Q226" i="5" s="1"/>
  <c r="F190" i="5"/>
  <c r="Q190" i="5" s="1"/>
  <c r="F145" i="5"/>
  <c r="Q145" i="5" s="1"/>
  <c r="F98" i="5"/>
  <c r="F60" i="5"/>
  <c r="F52" i="5"/>
  <c r="F246" i="5"/>
  <c r="Q246" i="5" s="1"/>
  <c r="F194" i="5"/>
  <c r="Q194" i="5" s="1"/>
  <c r="F169" i="5"/>
  <c r="Q169" i="5" s="1"/>
  <c r="F54" i="5"/>
  <c r="D188" i="5"/>
  <c r="F178" i="5"/>
  <c r="Q178" i="5" s="1"/>
  <c r="F171" i="5"/>
  <c r="Q171" i="5" s="1"/>
  <c r="F162" i="5"/>
  <c r="Q162" i="5" s="1"/>
  <c r="F160" i="5"/>
  <c r="Q160" i="5" s="1"/>
  <c r="F158" i="5"/>
  <c r="Q158" i="5" s="1"/>
  <c r="F156" i="5"/>
  <c r="Q156" i="5" s="1"/>
  <c r="F154" i="5"/>
  <c r="Q154" i="5" s="1"/>
  <c r="F152" i="5"/>
  <c r="Q152" i="5" s="1"/>
  <c r="F143" i="5"/>
  <c r="Q143" i="5" s="1"/>
  <c r="F141" i="5"/>
  <c r="Q141" i="5" s="1"/>
  <c r="F139" i="5"/>
  <c r="Q139" i="5" s="1"/>
  <c r="F137" i="5"/>
  <c r="Q137" i="5" s="1"/>
  <c r="F135" i="5"/>
  <c r="Q135" i="5" s="1"/>
  <c r="F133" i="5"/>
  <c r="Q133" i="5" s="1"/>
  <c r="F131" i="5"/>
  <c r="Q131" i="5" s="1"/>
  <c r="F109" i="5"/>
  <c r="F107" i="5"/>
  <c r="F105" i="5"/>
  <c r="F103" i="5"/>
  <c r="F96" i="5"/>
  <c r="F79" i="5"/>
  <c r="F77" i="5"/>
  <c r="F75" i="5"/>
  <c r="F73" i="5"/>
  <c r="F71" i="5"/>
  <c r="F69" i="5"/>
  <c r="F67" i="5"/>
  <c r="F59" i="5"/>
  <c r="F57" i="5"/>
  <c r="F45" i="5"/>
  <c r="D247" i="5"/>
  <c r="M247" i="5" s="1"/>
  <c r="F224" i="5"/>
  <c r="Q224" i="5" s="1"/>
  <c r="F205" i="5"/>
  <c r="Q205" i="5" s="1"/>
  <c r="F203" i="5"/>
  <c r="Q203" i="5" s="1"/>
  <c r="F196" i="5"/>
  <c r="Q196" i="5" s="1"/>
  <c r="F191" i="5"/>
  <c r="Q191" i="5" s="1"/>
  <c r="F189" i="5"/>
  <c r="Q189" i="5" s="1"/>
  <c r="F187" i="5"/>
  <c r="Q187" i="5" s="1"/>
  <c r="F185" i="5"/>
  <c r="Q185" i="5" s="1"/>
  <c r="F183" i="5"/>
  <c r="Q183" i="5" s="1"/>
  <c r="F176" i="5"/>
  <c r="Q176" i="5" s="1"/>
  <c r="D140" i="5"/>
  <c r="M140" i="5" s="1"/>
  <c r="D137" i="5"/>
  <c r="U137" i="5" s="1"/>
  <c r="D136" i="5"/>
  <c r="M136" i="5" s="1"/>
  <c r="F129" i="5"/>
  <c r="Q129" i="5" s="1"/>
  <c r="F127" i="5"/>
  <c r="Q127" i="5" s="1"/>
  <c r="F125" i="5"/>
  <c r="Q125" i="5" s="1"/>
  <c r="F123" i="5"/>
  <c r="Q123" i="5" s="1"/>
  <c r="F121" i="5"/>
  <c r="F114" i="5"/>
  <c r="F101" i="5"/>
  <c r="F94" i="5"/>
  <c r="F50" i="5"/>
  <c r="F43" i="5"/>
  <c r="F38" i="5"/>
  <c r="F34" i="5"/>
  <c r="Q34" i="5" s="1"/>
  <c r="F232" i="5"/>
  <c r="Q232" i="5" s="1"/>
  <c r="F227" i="5"/>
  <c r="Q227" i="5" s="1"/>
  <c r="F218" i="5"/>
  <c r="Q218" i="5" s="1"/>
  <c r="F216" i="5"/>
  <c r="Q216" i="5" s="1"/>
  <c r="F214" i="5"/>
  <c r="Q214" i="5" s="1"/>
  <c r="F212" i="5"/>
  <c r="Q212" i="5" s="1"/>
  <c r="F210" i="5"/>
  <c r="Q210" i="5" s="1"/>
  <c r="F208" i="5"/>
  <c r="Q208" i="5" s="1"/>
  <c r="F206" i="5"/>
  <c r="Q206" i="5" s="1"/>
  <c r="F199" i="5"/>
  <c r="Q199" i="5" s="1"/>
  <c r="F181" i="5"/>
  <c r="Q181" i="5" s="1"/>
  <c r="F179" i="5"/>
  <c r="Q179" i="5" s="1"/>
  <c r="F174" i="5"/>
  <c r="F167" i="5"/>
  <c r="Q167" i="5" s="1"/>
  <c r="F165" i="5"/>
  <c r="Q165" i="5" s="1"/>
  <c r="F146" i="5"/>
  <c r="Q146" i="5" s="1"/>
  <c r="F119" i="5"/>
  <c r="F117" i="5"/>
  <c r="F115" i="5"/>
  <c r="F112" i="5"/>
  <c r="F86" i="5"/>
  <c r="F84" i="5"/>
  <c r="F82" i="5"/>
  <c r="F80" i="5"/>
  <c r="F56" i="5"/>
  <c r="F46" i="5"/>
  <c r="F32" i="5"/>
  <c r="Q32" i="5" s="1"/>
  <c r="F41" i="5"/>
  <c r="F36" i="5"/>
  <c r="F249" i="5"/>
  <c r="Q249" i="5" s="1"/>
  <c r="F247" i="5"/>
  <c r="Q247" i="5" s="1"/>
  <c r="F245" i="5"/>
  <c r="Q245" i="5" s="1"/>
  <c r="F243" i="5"/>
  <c r="Q243" i="5" s="1"/>
  <c r="F241" i="5"/>
  <c r="Q241" i="5" s="1"/>
  <c r="F239" i="5"/>
  <c r="Q239" i="5" s="1"/>
  <c r="F225" i="5"/>
  <c r="Q225" i="5" s="1"/>
  <c r="F192" i="5"/>
  <c r="Q192" i="5" s="1"/>
  <c r="F177" i="5"/>
  <c r="Q177" i="5" s="1"/>
  <c r="F172" i="5"/>
  <c r="Q172" i="5" s="1"/>
  <c r="D168" i="5"/>
  <c r="M168" i="5" s="1"/>
  <c r="F163" i="5"/>
  <c r="Q163" i="5" s="1"/>
  <c r="F161" i="5"/>
  <c r="Q161" i="5" s="1"/>
  <c r="F159" i="5"/>
  <c r="Q159" i="5" s="1"/>
  <c r="F157" i="5"/>
  <c r="Q157" i="5" s="1"/>
  <c r="F155" i="5"/>
  <c r="Q155" i="5" s="1"/>
  <c r="F153" i="5"/>
  <c r="Q153" i="5" s="1"/>
  <c r="F151" i="5"/>
  <c r="Q151" i="5" s="1"/>
  <c r="F144" i="5"/>
  <c r="Q144" i="5" s="1"/>
  <c r="F142" i="5"/>
  <c r="Q142" i="5" s="1"/>
  <c r="F140" i="5"/>
  <c r="Q140" i="5" s="1"/>
  <c r="F138" i="5"/>
  <c r="Q138" i="5" s="1"/>
  <c r="F136" i="5"/>
  <c r="Q136" i="5" s="1"/>
  <c r="F134" i="5"/>
  <c r="Q134" i="5" s="1"/>
  <c r="F132" i="5"/>
  <c r="Q132" i="5" s="1"/>
  <c r="F130" i="5"/>
  <c r="Q130" i="5" s="1"/>
  <c r="F110" i="5"/>
  <c r="F108" i="5"/>
  <c r="F106" i="5"/>
  <c r="F104" i="5"/>
  <c r="F102" i="5"/>
  <c r="F97" i="5"/>
  <c r="F78" i="5"/>
  <c r="F76" i="5"/>
  <c r="F74" i="5"/>
  <c r="F72" i="5"/>
  <c r="F70" i="5"/>
  <c r="F68" i="5"/>
  <c r="F58" i="5"/>
  <c r="F51" i="5"/>
  <c r="F39" i="5"/>
  <c r="F237" i="5"/>
  <c r="Q237" i="5" s="1"/>
  <c r="F235" i="5"/>
  <c r="Q235" i="5" s="1"/>
  <c r="F228" i="5"/>
  <c r="Q228" i="5" s="1"/>
  <c r="F223" i="5"/>
  <c r="Q223" i="5" s="1"/>
  <c r="F221" i="5"/>
  <c r="Q221" i="5" s="1"/>
  <c r="F219" i="5"/>
  <c r="Q219" i="5" s="1"/>
  <c r="F200" i="5"/>
  <c r="Q200" i="5" s="1"/>
  <c r="F195" i="5"/>
  <c r="Q195" i="5" s="1"/>
  <c r="F175" i="5"/>
  <c r="Q175" i="5" s="1"/>
  <c r="F149" i="5"/>
  <c r="Q149" i="5" s="1"/>
  <c r="F147" i="5"/>
  <c r="Q147" i="5" s="1"/>
  <c r="F120" i="5"/>
  <c r="F113" i="5"/>
  <c r="F100" i="5"/>
  <c r="F91" i="5"/>
  <c r="F89" i="5"/>
  <c r="F87" i="5"/>
  <c r="F64" i="5"/>
  <c r="F62" i="5"/>
  <c r="F42" i="5"/>
  <c r="F37" i="5"/>
  <c r="F35" i="5"/>
  <c r="C248" i="5"/>
  <c r="D249" i="5" s="1"/>
  <c r="D192" i="5"/>
  <c r="M192" i="5" s="1"/>
  <c r="D180" i="5"/>
  <c r="D130" i="5"/>
  <c r="M130" i="5" s="1"/>
  <c r="D129" i="5"/>
  <c r="U129" i="5" s="1"/>
  <c r="C126" i="5"/>
  <c r="D126" i="5" s="1"/>
  <c r="D184" i="5"/>
  <c r="U184" i="5" s="1"/>
  <c r="D182" i="5"/>
  <c r="U182" i="5" s="1"/>
  <c r="D178" i="5"/>
  <c r="U178" i="5" s="1"/>
  <c r="D172" i="5"/>
  <c r="M172" i="5" s="1"/>
  <c r="C133" i="5"/>
  <c r="D133" i="5" s="1"/>
  <c r="O60" i="5"/>
  <c r="O59" i="5"/>
  <c r="O56" i="5"/>
  <c r="O54" i="5"/>
  <c r="O53" i="5"/>
  <c r="O51" i="5"/>
  <c r="O49" i="5"/>
  <c r="O46" i="5"/>
  <c r="O45" i="5"/>
  <c r="O43" i="5"/>
  <c r="O41" i="5"/>
  <c r="O35" i="5"/>
  <c r="D125" i="5"/>
  <c r="U125" i="5" s="1"/>
  <c r="D170" i="5"/>
  <c r="M170" i="5" s="1"/>
  <c r="D124" i="5"/>
  <c r="C244" i="5"/>
  <c r="D244" i="5" s="1"/>
  <c r="C228" i="5"/>
  <c r="D229"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D31" i="5" l="1"/>
  <c r="I31" i="5" s="1"/>
  <c r="D32" i="5"/>
  <c r="U32" i="5" s="1"/>
  <c r="V32" i="5" s="1"/>
  <c r="C34" i="5"/>
  <c r="D34" i="5" s="1"/>
  <c r="D33" i="5"/>
  <c r="M33" i="5" s="1"/>
  <c r="V128" i="5"/>
  <c r="M137" i="5"/>
  <c r="U130" i="5"/>
  <c r="V130" i="5" s="1"/>
  <c r="M176" i="5"/>
  <c r="B36" i="5"/>
  <c r="D228" i="5"/>
  <c r="U228" i="5" s="1"/>
  <c r="Q35" i="5"/>
  <c r="I188" i="5"/>
  <c r="I180" i="5"/>
  <c r="I178" i="5"/>
  <c r="U140" i="5"/>
  <c r="V140" i="5" s="1"/>
  <c r="M188" i="5"/>
  <c r="I176" i="5"/>
  <c r="M184" i="5"/>
  <c r="I184" i="5"/>
  <c r="M178" i="5"/>
  <c r="M125" i="5"/>
  <c r="I124" i="5"/>
  <c r="U186" i="5"/>
  <c r="V186" i="5" s="1"/>
  <c r="I140" i="5"/>
  <c r="U174" i="5"/>
  <c r="V174" i="5" s="1"/>
  <c r="M182" i="5"/>
  <c r="I174" i="5"/>
  <c r="U180" i="5"/>
  <c r="V180" i="5" s="1"/>
  <c r="I136" i="5"/>
  <c r="D173" i="5"/>
  <c r="M173" i="5" s="1"/>
  <c r="D158" i="5"/>
  <c r="I158" i="5" s="1"/>
  <c r="M180" i="5"/>
  <c r="U188" i="5"/>
  <c r="V188" i="5" s="1"/>
  <c r="I125" i="5"/>
  <c r="I247" i="5"/>
  <c r="U247" i="5"/>
  <c r="V247" i="5" s="1"/>
  <c r="D248" i="5"/>
  <c r="U136" i="5"/>
  <c r="V136" i="5" s="1"/>
  <c r="I172" i="5"/>
  <c r="U192" i="5"/>
  <c r="V192" i="5" s="1"/>
  <c r="I192" i="5"/>
  <c r="D127" i="5"/>
  <c r="I137" i="5"/>
  <c r="M128" i="5"/>
  <c r="I129" i="5"/>
  <c r="M129" i="5"/>
  <c r="U172" i="5"/>
  <c r="V172" i="5" s="1"/>
  <c r="I182" i="5"/>
  <c r="I168" i="5"/>
  <c r="I130" i="5"/>
  <c r="D245" i="5"/>
  <c r="M245" i="5" s="1"/>
  <c r="Q174" i="5"/>
  <c r="U168" i="5"/>
  <c r="V168" i="5" s="1"/>
  <c r="I128" i="5"/>
  <c r="D213" i="5"/>
  <c r="U213" i="5" s="1"/>
  <c r="M133" i="5"/>
  <c r="I133" i="5"/>
  <c r="U133" i="5"/>
  <c r="V133" i="5" s="1"/>
  <c r="I186" i="5"/>
  <c r="M141" i="5"/>
  <c r="I141" i="5"/>
  <c r="I170" i="5"/>
  <c r="U141" i="5"/>
  <c r="V141" i="5" s="1"/>
  <c r="U124" i="5"/>
  <c r="V124" i="5" s="1"/>
  <c r="M124" i="5"/>
  <c r="U170" i="5"/>
  <c r="V170" i="5" s="1"/>
  <c r="D196" i="5"/>
  <c r="U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U231" i="5"/>
  <c r="I231" i="5"/>
  <c r="M231" i="5"/>
  <c r="I242" i="5"/>
  <c r="M242" i="5"/>
  <c r="U242" i="5"/>
  <c r="U249" i="5"/>
  <c r="I249" i="5"/>
  <c r="M249"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V182" i="5"/>
  <c r="U200" i="5"/>
  <c r="I200" i="5"/>
  <c r="M200" i="5"/>
  <c r="U216" i="5"/>
  <c r="I216" i="5"/>
  <c r="M216" i="5"/>
  <c r="U232" i="5"/>
  <c r="I232" i="5"/>
  <c r="M232" i="5"/>
  <c r="M241" i="5"/>
  <c r="I241" i="5"/>
  <c r="U241" i="5"/>
  <c r="V176" i="5"/>
  <c r="U201" i="5"/>
  <c r="I201" i="5"/>
  <c r="M201" i="5"/>
  <c r="U217" i="5"/>
  <c r="I217" i="5"/>
  <c r="M217" i="5"/>
  <c r="I195" i="5"/>
  <c r="M195" i="5"/>
  <c r="U195" i="5"/>
  <c r="I211" i="5"/>
  <c r="M211" i="5"/>
  <c r="U211" i="5"/>
  <c r="U243" i="5"/>
  <c r="I243" i="5"/>
  <c r="M243" i="5"/>
  <c r="I238" i="5"/>
  <c r="M238" i="5"/>
  <c r="U238" i="5"/>
  <c r="V137"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V184" i="5"/>
  <c r="I194" i="5"/>
  <c r="M194" i="5"/>
  <c r="U194" i="5"/>
  <c r="I210" i="5"/>
  <c r="M210" i="5"/>
  <c r="U210" i="5"/>
  <c r="I226" i="5"/>
  <c r="M226" i="5"/>
  <c r="U226" i="5"/>
  <c r="U212" i="5"/>
  <c r="I212" i="5"/>
  <c r="M212" i="5"/>
  <c r="I227" i="5"/>
  <c r="U227" i="5"/>
  <c r="M227" i="5"/>
  <c r="U244" i="5"/>
  <c r="I244" i="5"/>
  <c r="M244" i="5"/>
  <c r="U237" i="5"/>
  <c r="I237" i="5"/>
  <c r="M237" i="5"/>
  <c r="M31" i="5" l="1"/>
  <c r="U31" i="5"/>
  <c r="V31" i="5" s="1"/>
  <c r="C35" i="5"/>
  <c r="D35" i="5" s="1"/>
  <c r="I33" i="5"/>
  <c r="U33" i="5"/>
  <c r="V33" i="5" s="1"/>
  <c r="I32" i="5"/>
  <c r="M32" i="5"/>
  <c r="I34" i="5"/>
  <c r="U34" i="5"/>
  <c r="V34" i="5" s="1"/>
  <c r="M34" i="5"/>
  <c r="I228" i="5"/>
  <c r="M228" i="5"/>
  <c r="I131" i="5"/>
  <c r="C36" i="5"/>
  <c r="B37" i="5"/>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Q36" i="5"/>
  <c r="U158" i="5"/>
  <c r="V158" i="5" s="1"/>
  <c r="M158" i="5"/>
  <c r="I245" i="5"/>
  <c r="U245" i="5"/>
  <c r="V245" i="5" s="1"/>
  <c r="I196" i="5"/>
  <c r="I173" i="5"/>
  <c r="M196" i="5"/>
  <c r="U248" i="5"/>
  <c r="V248" i="5" s="1"/>
  <c r="M248" i="5"/>
  <c r="I248" i="5"/>
  <c r="U173" i="5"/>
  <c r="V173" i="5" s="1"/>
  <c r="M213" i="5"/>
  <c r="U127" i="5"/>
  <c r="V127" i="5" s="1"/>
  <c r="M127" i="5"/>
  <c r="I127" i="5"/>
  <c r="I213" i="5"/>
  <c r="U131" i="5"/>
  <c r="V131" i="5" s="1"/>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211" i="5"/>
  <c r="V195" i="5"/>
  <c r="V241" i="5"/>
  <c r="V232" i="5"/>
  <c r="V154" i="5"/>
  <c r="V145" i="5"/>
  <c r="V169"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239" i="5"/>
  <c r="V213" i="5"/>
  <c r="V197" i="5"/>
  <c r="V149" i="5"/>
  <c r="V167" i="5"/>
  <c r="D36" i="5" l="1"/>
  <c r="U36" i="5" s="1"/>
  <c r="V36" i="5" s="1"/>
  <c r="C122" i="5"/>
  <c r="D123" i="5" s="1"/>
  <c r="Q122" i="5"/>
  <c r="C121" i="5"/>
  <c r="Q121" i="5"/>
  <c r="C120" i="5"/>
  <c r="Q120" i="5"/>
  <c r="C119" i="5"/>
  <c r="Q119" i="5"/>
  <c r="C118" i="5"/>
  <c r="Q118" i="5"/>
  <c r="C117" i="5"/>
  <c r="Q117" i="5"/>
  <c r="C116" i="5"/>
  <c r="Q116" i="5"/>
  <c r="C115" i="5"/>
  <c r="Q115" i="5"/>
  <c r="C114" i="5"/>
  <c r="Q114" i="5"/>
  <c r="C113"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Q38" i="5"/>
  <c r="C37" i="5"/>
  <c r="D37" i="5" s="1"/>
  <c r="Q37" i="5"/>
  <c r="M35" i="5"/>
  <c r="I35" i="5"/>
  <c r="U35" i="5"/>
  <c r="V35" i="5" s="1"/>
  <c r="V142" i="5"/>
  <c r="V143" i="5"/>
  <c r="V191" i="5"/>
  <c r="V134" i="5"/>
  <c r="V138" i="5"/>
  <c r="V190" i="5"/>
  <c r="V139" i="5"/>
  <c r="V135" i="5"/>
  <c r="I36" i="5" l="1"/>
  <c r="M36" i="5"/>
  <c r="D115" i="5"/>
  <c r="M115" i="5" s="1"/>
  <c r="D119" i="5"/>
  <c r="M119" i="5" s="1"/>
  <c r="D117" i="5"/>
  <c r="I117" i="5" s="1"/>
  <c r="D114" i="5"/>
  <c r="U114" i="5" s="1"/>
  <c r="V114" i="5" s="1"/>
  <c r="D116" i="5"/>
  <c r="U116" i="5" s="1"/>
  <c r="V116" i="5" s="1"/>
  <c r="D120" i="5"/>
  <c r="U120" i="5" s="1"/>
  <c r="V120" i="5" s="1"/>
  <c r="D122" i="5"/>
  <c r="M122" i="5" s="1"/>
  <c r="I123" i="5"/>
  <c r="M123" i="5"/>
  <c r="U123" i="5"/>
  <c r="V123" i="5" s="1"/>
  <c r="D121" i="5"/>
  <c r="M121" i="5" s="1"/>
  <c r="D118" i="5"/>
  <c r="U118" i="5" s="1"/>
  <c r="V118" i="5" s="1"/>
  <c r="B15" i="5"/>
  <c r="R219" i="5" s="1"/>
  <c r="C38" i="5"/>
  <c r="D38" i="5" s="1"/>
  <c r="M38" i="5" s="1"/>
  <c r="M37" i="5"/>
  <c r="U37" i="5"/>
  <c r="V37" i="5" s="1"/>
  <c r="I37" i="5"/>
  <c r="U115" i="5" l="1"/>
  <c r="V115" i="5" s="1"/>
  <c r="I119" i="5"/>
  <c r="I115" i="5"/>
  <c r="U119" i="5"/>
  <c r="V119" i="5" s="1"/>
  <c r="M117" i="5"/>
  <c r="M114" i="5"/>
  <c r="U117" i="5"/>
  <c r="V117" i="5" s="1"/>
  <c r="I114" i="5"/>
  <c r="M116" i="5"/>
  <c r="U122" i="5"/>
  <c r="V122" i="5" s="1"/>
  <c r="I122" i="5"/>
  <c r="I118" i="5"/>
  <c r="M118" i="5"/>
  <c r="I116" i="5"/>
  <c r="I120" i="5"/>
  <c r="M120" i="5"/>
  <c r="I121" i="5"/>
  <c r="U121" i="5"/>
  <c r="V121" i="5" s="1"/>
  <c r="T164" i="5"/>
  <c r="T187" i="5"/>
  <c r="R83" i="5"/>
  <c r="T162" i="5"/>
  <c r="R194" i="5"/>
  <c r="S227" i="5"/>
  <c r="S95" i="5"/>
  <c r="S217" i="5"/>
  <c r="T160" i="5"/>
  <c r="R216" i="5"/>
  <c r="T36" i="5"/>
  <c r="T75" i="5"/>
  <c r="T226" i="5"/>
  <c r="R229" i="5"/>
  <c r="T235" i="5"/>
  <c r="S218" i="5"/>
  <c r="T233" i="5"/>
  <c r="S142" i="5"/>
  <c r="T128" i="5"/>
  <c r="S47" i="5"/>
  <c r="S230" i="5"/>
  <c r="T117" i="5"/>
  <c r="T159" i="5"/>
  <c r="S170" i="5"/>
  <c r="S100" i="5"/>
  <c r="S150" i="5"/>
  <c r="S67" i="5"/>
  <c r="T169" i="5"/>
  <c r="S175" i="5"/>
  <c r="R138" i="5"/>
  <c r="S164" i="5"/>
  <c r="R237" i="5"/>
  <c r="S99" i="5"/>
  <c r="S53" i="5"/>
  <c r="S212" i="5"/>
  <c r="R94" i="5"/>
  <c r="R116" i="5"/>
  <c r="S184" i="5"/>
  <c r="T35" i="5"/>
  <c r="T231" i="5"/>
  <c r="R100" i="5"/>
  <c r="T52" i="5"/>
  <c r="T207" i="5"/>
  <c r="R190" i="5"/>
  <c r="R141" i="5"/>
  <c r="T145" i="5"/>
  <c r="S70" i="5"/>
  <c r="S50" i="5"/>
  <c r="R69" i="5"/>
  <c r="S102" i="5"/>
  <c r="R208" i="5"/>
  <c r="T56" i="5"/>
  <c r="R90" i="5"/>
  <c r="S94" i="5"/>
  <c r="R228" i="5"/>
  <c r="S110" i="5"/>
  <c r="S247" i="5"/>
  <c r="T173" i="5"/>
  <c r="S103" i="5"/>
  <c r="S198" i="5"/>
  <c r="R226" i="5"/>
  <c r="T96" i="5"/>
  <c r="R87" i="5"/>
  <c r="T176" i="5"/>
  <c r="S42" i="5"/>
  <c r="R92" i="5"/>
  <c r="R163" i="5"/>
  <c r="S43" i="5"/>
  <c r="S160" i="5"/>
  <c r="R112" i="5"/>
  <c r="T158" i="5"/>
  <c r="R46" i="5"/>
  <c r="S238" i="5"/>
  <c r="R67" i="5"/>
  <c r="R110" i="5"/>
  <c r="R48" i="5"/>
  <c r="T120" i="5"/>
  <c r="R109" i="5"/>
  <c r="T153" i="5"/>
  <c r="T156" i="5"/>
  <c r="S46" i="5"/>
  <c r="S56" i="5"/>
  <c r="S106" i="5"/>
  <c r="R88" i="5"/>
  <c r="S75" i="5"/>
  <c r="R215" i="5"/>
  <c r="T89" i="5"/>
  <c r="R248" i="5"/>
  <c r="R129" i="5"/>
  <c r="T197" i="5"/>
  <c r="S159" i="5"/>
  <c r="S245" i="5"/>
  <c r="T211" i="5"/>
  <c r="S147" i="5"/>
  <c r="T80" i="5"/>
  <c r="R155" i="5"/>
  <c r="R57" i="5"/>
  <c r="S125" i="5"/>
  <c r="R196" i="5"/>
  <c r="S183" i="5"/>
  <c r="S242" i="5"/>
  <c r="S186" i="5"/>
  <c r="S219" i="5"/>
  <c r="T223" i="5"/>
  <c r="T183" i="5"/>
  <c r="T121" i="5"/>
  <c r="R123" i="5"/>
  <c r="S89" i="5"/>
  <c r="R121" i="5"/>
  <c r="R202" i="5"/>
  <c r="S32" i="5"/>
  <c r="S151" i="5"/>
  <c r="T38" i="5"/>
  <c r="R118" i="5"/>
  <c r="R31" i="5"/>
  <c r="T81" i="5"/>
  <c r="S62" i="5"/>
  <c r="S124" i="5"/>
  <c r="R174" i="5"/>
  <c r="R50" i="5"/>
  <c r="T144" i="5"/>
  <c r="S97" i="5"/>
  <c r="S146" i="5"/>
  <c r="T95" i="5"/>
  <c r="T101" i="5"/>
  <c r="S152" i="5"/>
  <c r="T44" i="5"/>
  <c r="S154" i="5"/>
  <c r="T50" i="5"/>
  <c r="T82" i="5"/>
  <c r="T243" i="5"/>
  <c r="T31" i="5"/>
  <c r="R200" i="5"/>
  <c r="S169" i="5"/>
  <c r="T115" i="5"/>
  <c r="T64" i="5"/>
  <c r="S223" i="5"/>
  <c r="S208" i="5"/>
  <c r="R232" i="5"/>
  <c r="R75" i="5"/>
  <c r="T210" i="5"/>
  <c r="R199" i="5"/>
  <c r="R72" i="5"/>
  <c r="T70" i="5"/>
  <c r="S195" i="5"/>
  <c r="T196" i="5"/>
  <c r="T91" i="5"/>
  <c r="R164" i="5"/>
  <c r="T84" i="5"/>
  <c r="S30" i="5"/>
  <c r="T168" i="5"/>
  <c r="S84" i="5"/>
  <c r="R108" i="5"/>
  <c r="R181" i="5"/>
  <c r="S165" i="5"/>
  <c r="R63" i="5"/>
  <c r="S244" i="5"/>
  <c r="S101" i="5"/>
  <c r="S128" i="5"/>
  <c r="T219" i="5"/>
  <c r="R140" i="5"/>
  <c r="S113" i="5"/>
  <c r="R159" i="5"/>
  <c r="S98" i="5"/>
  <c r="T172" i="5"/>
  <c r="T53" i="5"/>
  <c r="R175" i="5"/>
  <c r="T193" i="5"/>
  <c r="R201" i="5"/>
  <c r="R119" i="5"/>
  <c r="S109" i="5"/>
  <c r="S69" i="5"/>
  <c r="R178" i="5"/>
  <c r="R64" i="5"/>
  <c r="T65" i="5"/>
  <c r="T167" i="5"/>
  <c r="R171" i="5"/>
  <c r="T242" i="5"/>
  <c r="R73" i="5"/>
  <c r="R209" i="5"/>
  <c r="R139" i="5"/>
  <c r="T63" i="5"/>
  <c r="T113" i="5"/>
  <c r="T71" i="5"/>
  <c r="T249" i="5"/>
  <c r="S40" i="5"/>
  <c r="T224" i="5"/>
  <c r="T195" i="5"/>
  <c r="R218" i="5"/>
  <c r="R40" i="5"/>
  <c r="T34" i="5"/>
  <c r="T86" i="5"/>
  <c r="R84" i="5"/>
  <c r="T239" i="5"/>
  <c r="R54" i="5"/>
  <c r="R148" i="5"/>
  <c r="T151" i="5"/>
  <c r="T125" i="5"/>
  <c r="T123" i="5"/>
  <c r="T185" i="5"/>
  <c r="T140" i="5"/>
  <c r="T32" i="5"/>
  <c r="S52" i="5"/>
  <c r="S237" i="5"/>
  <c r="T59" i="5"/>
  <c r="R147" i="5"/>
  <c r="R51" i="5"/>
  <c r="T40" i="5"/>
  <c r="S181" i="5"/>
  <c r="R206" i="5"/>
  <c r="S133" i="5"/>
  <c r="R192" i="5"/>
  <c r="R165" i="5"/>
  <c r="R101" i="5"/>
  <c r="T199" i="5"/>
  <c r="R39" i="5"/>
  <c r="R80" i="5"/>
  <c r="S104" i="5"/>
  <c r="T204" i="5"/>
  <c r="S87" i="5"/>
  <c r="T138" i="5"/>
  <c r="T150" i="5"/>
  <c r="S33" i="5"/>
  <c r="R115" i="5"/>
  <c r="T127" i="5"/>
  <c r="T122" i="5"/>
  <c r="R107" i="5"/>
  <c r="R204" i="5"/>
  <c r="S74" i="5"/>
  <c r="R89" i="5"/>
  <c r="R111" i="5"/>
  <c r="T135" i="5"/>
  <c r="S112" i="5"/>
  <c r="T237" i="5"/>
  <c r="R244" i="5"/>
  <c r="S126" i="5"/>
  <c r="R158" i="5"/>
  <c r="R191" i="5"/>
  <c r="R183" i="5"/>
  <c r="R213" i="5"/>
  <c r="T73" i="5"/>
  <c r="S115" i="5"/>
  <c r="R52" i="5"/>
  <c r="R168" i="5"/>
  <c r="R77" i="5"/>
  <c r="S207" i="5"/>
  <c r="S54" i="5"/>
  <c r="T85" i="5"/>
  <c r="S35" i="5"/>
  <c r="R184" i="5"/>
  <c r="T142" i="5"/>
  <c r="T99" i="5"/>
  <c r="S41" i="5"/>
  <c r="R74" i="5"/>
  <c r="S220" i="5"/>
  <c r="R126" i="5"/>
  <c r="R120" i="5"/>
  <c r="T129" i="5"/>
  <c r="T244" i="5"/>
  <c r="S118" i="5"/>
  <c r="T202" i="5"/>
  <c r="T245" i="5"/>
  <c r="S156" i="5"/>
  <c r="R55" i="5"/>
  <c r="T238" i="5"/>
  <c r="S210" i="5"/>
  <c r="T189" i="5"/>
  <c r="S205" i="5"/>
  <c r="S179" i="5"/>
  <c r="T103" i="5"/>
  <c r="T240" i="5"/>
  <c r="S111" i="5"/>
  <c r="R61" i="5"/>
  <c r="R169" i="5"/>
  <c r="R127" i="5"/>
  <c r="T78" i="5"/>
  <c r="T61" i="5"/>
  <c r="S216" i="5"/>
  <c r="R243" i="5"/>
  <c r="R239" i="5"/>
  <c r="S141" i="5"/>
  <c r="T139" i="5"/>
  <c r="S145" i="5"/>
  <c r="T58" i="5"/>
  <c r="T194" i="5"/>
  <c r="T118" i="5"/>
  <c r="R177" i="5"/>
  <c r="R162" i="5"/>
  <c r="T208" i="5"/>
  <c r="T109" i="5"/>
  <c r="T180" i="5"/>
  <c r="S233" i="5"/>
  <c r="T79" i="5"/>
  <c r="S214" i="5"/>
  <c r="R193" i="5"/>
  <c r="S166" i="5"/>
  <c r="T137" i="5"/>
  <c r="T97" i="5"/>
  <c r="R145" i="5"/>
  <c r="T43" i="5"/>
  <c r="S79" i="5"/>
  <c r="R37" i="5"/>
  <c r="T146" i="5"/>
  <c r="T72" i="5"/>
  <c r="S55" i="5"/>
  <c r="R225" i="5"/>
  <c r="S130" i="5"/>
  <c r="S225" i="5"/>
  <c r="R205" i="5"/>
  <c r="S137" i="5"/>
  <c r="T217" i="5"/>
  <c r="R103" i="5"/>
  <c r="R153" i="5"/>
  <c r="S44" i="5"/>
  <c r="R211" i="5"/>
  <c r="R198" i="5"/>
  <c r="S123" i="5"/>
  <c r="R124" i="5"/>
  <c r="S231" i="5"/>
  <c r="R58" i="5"/>
  <c r="R131" i="5"/>
  <c r="S246" i="5"/>
  <c r="S153" i="5"/>
  <c r="S81" i="5"/>
  <c r="T205" i="5"/>
  <c r="S48" i="5"/>
  <c r="T33" i="5"/>
  <c r="T165" i="5"/>
  <c r="T236" i="5"/>
  <c r="R81" i="5"/>
  <c r="R143" i="5"/>
  <c r="S121" i="5"/>
  <c r="S157" i="5"/>
  <c r="T132" i="5"/>
  <c r="T136" i="5"/>
  <c r="R99" i="5"/>
  <c r="S78" i="5"/>
  <c r="S122" i="5"/>
  <c r="S197" i="5"/>
  <c r="R233" i="5"/>
  <c r="S37" i="5"/>
  <c r="S58" i="5"/>
  <c r="T111" i="5"/>
  <c r="T130" i="5"/>
  <c r="R70" i="5"/>
  <c r="S249" i="5"/>
  <c r="T83" i="5"/>
  <c r="T221" i="5"/>
  <c r="R82" i="5"/>
  <c r="T155" i="5"/>
  <c r="S168" i="5"/>
  <c r="S199" i="5"/>
  <c r="R122" i="5"/>
  <c r="S85" i="5"/>
  <c r="R220" i="5"/>
  <c r="S177" i="5"/>
  <c r="R250" i="5"/>
  <c r="S93" i="5"/>
  <c r="T76" i="5"/>
  <c r="T37" i="5"/>
  <c r="T201" i="5"/>
  <c r="T68" i="5"/>
  <c r="S172" i="5"/>
  <c r="R128" i="5"/>
  <c r="R172" i="5"/>
  <c r="R144" i="5"/>
  <c r="S178" i="5"/>
  <c r="S119" i="5"/>
  <c r="T39" i="5"/>
  <c r="S229" i="5"/>
  <c r="R43" i="5"/>
  <c r="T182" i="5"/>
  <c r="S171" i="5"/>
  <c r="R114" i="5"/>
  <c r="S192" i="5"/>
  <c r="S203" i="5"/>
  <c r="R137" i="5"/>
  <c r="T200" i="5"/>
  <c r="T54" i="5"/>
  <c r="T215" i="5"/>
  <c r="R195" i="5"/>
  <c r="R224" i="5"/>
  <c r="S105" i="5"/>
  <c r="S182" i="5"/>
  <c r="S162" i="5"/>
  <c r="R176" i="5"/>
  <c r="R197" i="5"/>
  <c r="S114" i="5"/>
  <c r="S204" i="5"/>
  <c r="S36" i="5"/>
  <c r="S196" i="5"/>
  <c r="R221" i="5"/>
  <c r="S131" i="5"/>
  <c r="R68" i="5"/>
  <c r="T66" i="5"/>
  <c r="R78" i="5"/>
  <c r="S224" i="5"/>
  <c r="R150" i="5"/>
  <c r="R62" i="5"/>
  <c r="T174" i="5"/>
  <c r="T171" i="5"/>
  <c r="S232" i="5"/>
  <c r="T157" i="5"/>
  <c r="S68" i="5"/>
  <c r="S148" i="5"/>
  <c r="R98" i="5"/>
  <c r="S202" i="5"/>
  <c r="T119" i="5"/>
  <c r="T214" i="5"/>
  <c r="T209" i="5"/>
  <c r="S72" i="5"/>
  <c r="R223" i="5"/>
  <c r="R231" i="5"/>
  <c r="T188" i="5"/>
  <c r="S155" i="5"/>
  <c r="T147" i="5"/>
  <c r="R96" i="5"/>
  <c r="T218" i="5"/>
  <c r="R167" i="5"/>
  <c r="R53" i="5"/>
  <c r="T106" i="5"/>
  <c r="S213" i="5"/>
  <c r="S73" i="5"/>
  <c r="T241" i="5"/>
  <c r="S190" i="5"/>
  <c r="T191" i="5"/>
  <c r="T41" i="5"/>
  <c r="T206" i="5"/>
  <c r="T131" i="5"/>
  <c r="R134" i="5"/>
  <c r="S82" i="5"/>
  <c r="S239" i="5"/>
  <c r="R33" i="5"/>
  <c r="S191" i="5"/>
  <c r="R182" i="5"/>
  <c r="S139" i="5"/>
  <c r="T213" i="5"/>
  <c r="S189" i="5"/>
  <c r="R246" i="5"/>
  <c r="S59" i="5"/>
  <c r="T163" i="5"/>
  <c r="S176" i="5"/>
  <c r="T230" i="5"/>
  <c r="T246" i="5"/>
  <c r="R203" i="5"/>
  <c r="R187" i="5"/>
  <c r="R214" i="5"/>
  <c r="R238" i="5"/>
  <c r="S194" i="5"/>
  <c r="T190" i="5"/>
  <c r="S66" i="5"/>
  <c r="S57" i="5"/>
  <c r="T175" i="5"/>
  <c r="T46" i="5"/>
  <c r="S174" i="5"/>
  <c r="T248" i="5"/>
  <c r="S243" i="5"/>
  <c r="T126" i="5"/>
  <c r="R179" i="5"/>
  <c r="R47" i="5"/>
  <c r="T77" i="5"/>
  <c r="S248" i="5"/>
  <c r="R130" i="5"/>
  <c r="T179" i="5"/>
  <c r="T62" i="5"/>
  <c r="R117" i="5"/>
  <c r="R45" i="5"/>
  <c r="R102" i="5"/>
  <c r="S61" i="5"/>
  <c r="T49" i="5"/>
  <c r="S206" i="5"/>
  <c r="S226" i="5"/>
  <c r="S60" i="5"/>
  <c r="T247" i="5"/>
  <c r="S83" i="5"/>
  <c r="R212" i="5"/>
  <c r="R135" i="5"/>
  <c r="S45" i="5"/>
  <c r="T198" i="5"/>
  <c r="S116" i="5"/>
  <c r="T134" i="5"/>
  <c r="T234" i="5"/>
  <c r="S31" i="5"/>
  <c r="R156" i="5"/>
  <c r="R152" i="5"/>
  <c r="R230" i="5"/>
  <c r="S107" i="5"/>
  <c r="S92" i="5"/>
  <c r="S167" i="5"/>
  <c r="R60" i="5"/>
  <c r="R76" i="5"/>
  <c r="S65" i="5"/>
  <c r="T178" i="5"/>
  <c r="T105" i="5"/>
  <c r="R65" i="5"/>
  <c r="R85" i="5"/>
  <c r="R189" i="5"/>
  <c r="R66" i="5"/>
  <c r="S187" i="5"/>
  <c r="S185" i="5"/>
  <c r="S144" i="5"/>
  <c r="R249" i="5"/>
  <c r="S138" i="5"/>
  <c r="T186" i="5"/>
  <c r="T67" i="5"/>
  <c r="S38" i="5"/>
  <c r="T222" i="5"/>
  <c r="S149" i="5"/>
  <c r="T232" i="5"/>
  <c r="R146" i="5"/>
  <c r="S90" i="5"/>
  <c r="R105" i="5"/>
  <c r="S161" i="5"/>
  <c r="S200" i="5"/>
  <c r="S134" i="5"/>
  <c r="R157" i="5"/>
  <c r="T161" i="5"/>
  <c r="R186" i="5"/>
  <c r="R42" i="5"/>
  <c r="R234" i="5"/>
  <c r="S132" i="5"/>
  <c r="T98" i="5"/>
  <c r="T177" i="5"/>
  <c r="T225" i="5"/>
  <c r="T124" i="5"/>
  <c r="R240" i="5"/>
  <c r="S51" i="5"/>
  <c r="S250" i="5"/>
  <c r="T114" i="5"/>
  <c r="R173" i="5"/>
  <c r="T148" i="5"/>
  <c r="R93" i="5"/>
  <c r="S193" i="5"/>
  <c r="R132" i="5"/>
  <c r="T154" i="5"/>
  <c r="R154" i="5"/>
  <c r="T102" i="5"/>
  <c r="R34" i="5"/>
  <c r="S88" i="5"/>
  <c r="T30" i="5"/>
  <c r="S163" i="5"/>
  <c r="R142" i="5"/>
  <c r="S211" i="5"/>
  <c r="T90" i="5"/>
  <c r="T57" i="5"/>
  <c r="S120" i="5"/>
  <c r="S221" i="5"/>
  <c r="R49" i="5"/>
  <c r="R97" i="5"/>
  <c r="R236" i="5"/>
  <c r="T116" i="5"/>
  <c r="T47" i="5"/>
  <c r="T149" i="5"/>
  <c r="R180" i="5"/>
  <c r="R56" i="5"/>
  <c r="R161" i="5"/>
  <c r="S234" i="5"/>
  <c r="R241" i="5"/>
  <c r="S240" i="5"/>
  <c r="S180" i="5"/>
  <c r="R113" i="5"/>
  <c r="T112" i="5"/>
  <c r="S108" i="5"/>
  <c r="T141" i="5"/>
  <c r="S34" i="5"/>
  <c r="T104" i="5"/>
  <c r="S173" i="5"/>
  <c r="S39" i="5"/>
  <c r="R222" i="5"/>
  <c r="S64" i="5"/>
  <c r="R217" i="5"/>
  <c r="S63" i="5"/>
  <c r="T152" i="5"/>
  <c r="R166" i="5"/>
  <c r="R79" i="5"/>
  <c r="S49" i="5"/>
  <c r="R136" i="5"/>
  <c r="R133" i="5"/>
  <c r="T250" i="5"/>
  <c r="R185" i="5"/>
  <c r="T94" i="5"/>
  <c r="T69" i="5"/>
  <c r="T45" i="5"/>
  <c r="S96" i="5"/>
  <c r="R106" i="5"/>
  <c r="R95" i="5"/>
  <c r="S86" i="5"/>
  <c r="T170" i="5"/>
  <c r="T110" i="5"/>
  <c r="T212" i="5"/>
  <c r="R86" i="5"/>
  <c r="R149" i="5"/>
  <c r="S71" i="5"/>
  <c r="R247" i="5"/>
  <c r="S135" i="5"/>
  <c r="T216" i="5"/>
  <c r="R59" i="5"/>
  <c r="R35" i="5"/>
  <c r="S209" i="5"/>
  <c r="S143" i="5"/>
  <c r="R227" i="5"/>
  <c r="R104" i="5"/>
  <c r="S136" i="5"/>
  <c r="S129" i="5"/>
  <c r="R170" i="5"/>
  <c r="S188" i="5"/>
  <c r="R242" i="5"/>
  <c r="T184" i="5"/>
  <c r="R210" i="5"/>
  <c r="S80" i="5"/>
  <c r="T143" i="5"/>
  <c r="R245" i="5"/>
  <c r="T42" i="5"/>
  <c r="T88" i="5"/>
  <c r="T107" i="5"/>
  <c r="T55" i="5"/>
  <c r="R71" i="5"/>
  <c r="T133" i="5"/>
  <c r="R30" i="5"/>
  <c r="T51" i="5"/>
  <c r="S158" i="5"/>
  <c r="S222" i="5"/>
  <c r="S236" i="5"/>
  <c r="S228" i="5"/>
  <c r="S140" i="5"/>
  <c r="S241" i="5"/>
  <c r="T108" i="5"/>
  <c r="S215" i="5"/>
  <c r="R188" i="5"/>
  <c r="T203" i="5"/>
  <c r="S127" i="5"/>
  <c r="S235" i="5"/>
  <c r="T92" i="5"/>
  <c r="T228" i="5"/>
  <c r="R235" i="5"/>
  <c r="T48" i="5"/>
  <c r="S77" i="5"/>
  <c r="T229" i="5"/>
  <c r="R44" i="5"/>
  <c r="S201" i="5"/>
  <c r="R38" i="5"/>
  <c r="S76" i="5"/>
  <c r="R125" i="5"/>
  <c r="R41" i="5"/>
  <c r="T100" i="5"/>
  <c r="T93" i="5"/>
  <c r="T181" i="5"/>
  <c r="T74" i="5"/>
  <c r="T192" i="5"/>
  <c r="T87" i="5"/>
  <c r="R160" i="5"/>
  <c r="R151" i="5"/>
  <c r="T166" i="5"/>
  <c r="R32" i="5"/>
  <c r="R207" i="5"/>
  <c r="S117" i="5"/>
  <c r="T227" i="5"/>
  <c r="T220" i="5"/>
  <c r="T60" i="5"/>
  <c r="S91" i="5"/>
  <c r="R36" i="5"/>
  <c r="R91" i="5"/>
  <c r="C39" i="5"/>
  <c r="U38" i="5"/>
  <c r="V38" i="5" s="1"/>
  <c r="I38" i="5"/>
  <c r="B16" i="5" l="1"/>
  <c r="B18" i="5" s="1"/>
  <c r="B19" i="5" s="1"/>
  <c r="C40" i="5"/>
  <c r="D39" i="5"/>
  <c r="B17" i="5" l="1"/>
  <c r="C41" i="5"/>
  <c r="D40" i="5"/>
  <c r="U40" i="5" s="1"/>
  <c r="V40" i="5" s="1"/>
  <c r="U39" i="5"/>
  <c r="I39" i="5"/>
  <c r="M39" i="5"/>
  <c r="I40" i="5" l="1"/>
  <c r="M40" i="5"/>
  <c r="C42" i="5"/>
  <c r="D41" i="5"/>
  <c r="V39" i="5"/>
  <c r="C43" i="5" l="1"/>
  <c r="D42" i="5"/>
  <c r="M41" i="5"/>
  <c r="I41" i="5"/>
  <c r="U41" i="5"/>
  <c r="C44" i="5" l="1"/>
  <c r="D43" i="5"/>
  <c r="M42" i="5"/>
  <c r="U42" i="5"/>
  <c r="V42" i="5" s="1"/>
  <c r="I42" i="5"/>
  <c r="V41" i="5"/>
  <c r="C45" i="5" l="1"/>
  <c r="D44" i="5"/>
  <c r="U43" i="5"/>
  <c r="I43" i="5"/>
  <c r="M43" i="5"/>
  <c r="C46" i="5" l="1"/>
  <c r="D45" i="5"/>
  <c r="V43" i="5"/>
  <c r="I44" i="5"/>
  <c r="U44" i="5"/>
  <c r="M44" i="5"/>
  <c r="C47" i="5" l="1"/>
  <c r="D46" i="5"/>
  <c r="I45" i="5"/>
  <c r="M45" i="5"/>
  <c r="U45" i="5"/>
  <c r="V45" i="5" s="1"/>
  <c r="V44" i="5"/>
  <c r="C48" i="5" l="1"/>
  <c r="D47" i="5"/>
  <c r="U46" i="5"/>
  <c r="V46" i="5" s="1"/>
  <c r="I46" i="5"/>
  <c r="M46" i="5"/>
  <c r="C49" i="5" l="1"/>
  <c r="D48" i="5"/>
  <c r="M47" i="5"/>
  <c r="I47" i="5"/>
  <c r="U47" i="5"/>
  <c r="C50" i="5" l="1"/>
  <c r="D49" i="5"/>
  <c r="M48" i="5"/>
  <c r="U48" i="5"/>
  <c r="V48" i="5" s="1"/>
  <c r="I48" i="5"/>
  <c r="V47" i="5"/>
  <c r="C51" i="5" l="1"/>
  <c r="D50" i="5"/>
  <c r="U49" i="5"/>
  <c r="I49" i="5"/>
  <c r="M49" i="5"/>
  <c r="C52" i="5" l="1"/>
  <c r="D51" i="5"/>
  <c r="V49" i="5"/>
  <c r="M50" i="5"/>
  <c r="I50" i="5"/>
  <c r="U50" i="5"/>
  <c r="C53" i="5" l="1"/>
  <c r="D52" i="5"/>
  <c r="M51" i="5"/>
  <c r="I51" i="5"/>
  <c r="U51" i="5"/>
  <c r="V51" i="5" s="1"/>
  <c r="V50" i="5"/>
  <c r="C54" i="5" l="1"/>
  <c r="D53" i="5"/>
  <c r="I52" i="5"/>
  <c r="M52" i="5"/>
  <c r="U52" i="5"/>
  <c r="V52" i="5" s="1"/>
  <c r="C55" i="5" l="1"/>
  <c r="D54" i="5"/>
  <c r="U53" i="5"/>
  <c r="I53" i="5"/>
  <c r="M53" i="5"/>
  <c r="C56" i="5" l="1"/>
  <c r="D55" i="5"/>
  <c r="I54" i="5"/>
  <c r="M54" i="5"/>
  <c r="U54" i="5"/>
  <c r="V54" i="5" s="1"/>
  <c r="V53" i="5"/>
  <c r="C57" i="5" l="1"/>
  <c r="D56" i="5"/>
  <c r="M55" i="5"/>
  <c r="U55" i="5"/>
  <c r="I55" i="5"/>
  <c r="C58" i="5" l="1"/>
  <c r="D57" i="5"/>
  <c r="I56" i="5"/>
  <c r="M56" i="5"/>
  <c r="U56" i="5"/>
  <c r="V56" i="5" s="1"/>
  <c r="V55" i="5"/>
  <c r="C59" i="5" l="1"/>
  <c r="D58" i="5"/>
  <c r="I57" i="5"/>
  <c r="M57" i="5"/>
  <c r="U57" i="5"/>
  <c r="V57" i="5" s="1"/>
  <c r="C60" i="5" l="1"/>
  <c r="D59" i="5"/>
  <c r="I58" i="5"/>
  <c r="M58" i="5"/>
  <c r="U58" i="5"/>
  <c r="C61" i="5" l="1"/>
  <c r="D60" i="5"/>
  <c r="I59" i="5"/>
  <c r="M59" i="5"/>
  <c r="U59" i="5"/>
  <c r="V59" i="5" s="1"/>
  <c r="V58" i="5"/>
  <c r="C62" i="5" l="1"/>
  <c r="D61" i="5"/>
  <c r="I60" i="5"/>
  <c r="M60" i="5"/>
  <c r="U60" i="5"/>
  <c r="C63" i="5" l="1"/>
  <c r="D62" i="5"/>
  <c r="M61" i="5"/>
  <c r="I61" i="5"/>
  <c r="U61" i="5"/>
  <c r="V61" i="5" s="1"/>
  <c r="V60" i="5"/>
  <c r="C64" i="5" l="1"/>
  <c r="D63" i="5"/>
  <c r="I62" i="5"/>
  <c r="M62" i="5"/>
  <c r="U62" i="5"/>
  <c r="V62" i="5" s="1"/>
  <c r="C65" i="5" l="1"/>
  <c r="D64" i="5"/>
  <c r="M63" i="5"/>
  <c r="U63" i="5"/>
  <c r="I63" i="5"/>
  <c r="C66" i="5" l="1"/>
  <c r="D65" i="5"/>
  <c r="V63" i="5"/>
  <c r="M64" i="5"/>
  <c r="U64" i="5"/>
  <c r="I64" i="5"/>
  <c r="C67" i="5" l="1"/>
  <c r="D66" i="5"/>
  <c r="M65" i="5"/>
  <c r="I65" i="5"/>
  <c r="U65" i="5"/>
  <c r="V65" i="5" s="1"/>
  <c r="V64" i="5"/>
  <c r="C68" i="5" l="1"/>
  <c r="D67" i="5"/>
  <c r="M66" i="5"/>
  <c r="I66" i="5"/>
  <c r="U66" i="5"/>
  <c r="V66" i="5" s="1"/>
  <c r="C69" i="5" l="1"/>
  <c r="D68" i="5"/>
  <c r="U67" i="5"/>
  <c r="I67" i="5"/>
  <c r="M67" i="5"/>
  <c r="C70" i="5" l="1"/>
  <c r="D69" i="5"/>
  <c r="I68" i="5"/>
  <c r="M68" i="5"/>
  <c r="U68" i="5"/>
  <c r="V68" i="5" s="1"/>
  <c r="V67" i="5"/>
  <c r="C71" i="5" l="1"/>
  <c r="D70" i="5"/>
  <c r="U69" i="5"/>
  <c r="M69" i="5"/>
  <c r="I69" i="5"/>
  <c r="C72" i="5" l="1"/>
  <c r="D71" i="5"/>
  <c r="V69" i="5"/>
  <c r="U70" i="5"/>
  <c r="I70" i="5"/>
  <c r="M70" i="5"/>
  <c r="C73" i="5" l="1"/>
  <c r="D72" i="5"/>
  <c r="M71" i="5"/>
  <c r="I71" i="5"/>
  <c r="U71" i="5"/>
  <c r="V71" i="5" s="1"/>
  <c r="V70" i="5"/>
  <c r="C74" i="5" l="1"/>
  <c r="D73" i="5"/>
  <c r="M72" i="5"/>
  <c r="I72" i="5"/>
  <c r="U72" i="5"/>
  <c r="V72" i="5" s="1"/>
  <c r="C75" i="5" l="1"/>
  <c r="D74" i="5"/>
  <c r="M73" i="5"/>
  <c r="I73" i="5"/>
  <c r="U73" i="5"/>
  <c r="V73" i="5" s="1"/>
  <c r="C76" i="5" l="1"/>
  <c r="D75" i="5"/>
  <c r="U74" i="5"/>
  <c r="I74" i="5"/>
  <c r="M74" i="5"/>
  <c r="C77" i="5" l="1"/>
  <c r="D76" i="5"/>
  <c r="M75" i="5"/>
  <c r="U75" i="5"/>
  <c r="V75" i="5" s="1"/>
  <c r="I75" i="5"/>
  <c r="V74" i="5"/>
  <c r="C78" i="5" l="1"/>
  <c r="D77" i="5"/>
  <c r="I76" i="5"/>
  <c r="U76" i="5"/>
  <c r="V76" i="5" s="1"/>
  <c r="M76" i="5"/>
  <c r="C79" i="5" l="1"/>
  <c r="D78" i="5"/>
  <c r="M77" i="5"/>
  <c r="I77" i="5"/>
  <c r="U77" i="5"/>
  <c r="C80" i="5" l="1"/>
  <c r="D79" i="5"/>
  <c r="I78" i="5"/>
  <c r="M78" i="5"/>
  <c r="U78" i="5"/>
  <c r="V78" i="5" s="1"/>
  <c r="V77" i="5"/>
  <c r="C81" i="5" l="1"/>
  <c r="D80" i="5"/>
  <c r="U79" i="5"/>
  <c r="V79" i="5" s="1"/>
  <c r="I79" i="5"/>
  <c r="M79" i="5"/>
  <c r="C82" i="5" l="1"/>
  <c r="D81" i="5"/>
  <c r="M80" i="5"/>
  <c r="U80" i="5"/>
  <c r="I80" i="5"/>
  <c r="C83" i="5" l="1"/>
  <c r="D82" i="5"/>
  <c r="M81" i="5"/>
  <c r="I81" i="5"/>
  <c r="U81" i="5"/>
  <c r="V81" i="5" s="1"/>
  <c r="V80" i="5"/>
  <c r="C84" i="5" l="1"/>
  <c r="D83" i="5"/>
  <c r="U82" i="5"/>
  <c r="M82" i="5"/>
  <c r="I82" i="5"/>
  <c r="C85" i="5" l="1"/>
  <c r="D84" i="5"/>
  <c r="V82" i="5"/>
  <c r="U83" i="5"/>
  <c r="I83" i="5"/>
  <c r="M83" i="5"/>
  <c r="C86" i="5" l="1"/>
  <c r="D85" i="5"/>
  <c r="U84" i="5"/>
  <c r="V84" i="5" s="1"/>
  <c r="M84" i="5"/>
  <c r="I84" i="5"/>
  <c r="V83" i="5"/>
  <c r="C87" i="5" l="1"/>
  <c r="D86" i="5"/>
  <c r="I85" i="5"/>
  <c r="U85" i="5"/>
  <c r="M85" i="5"/>
  <c r="C88" i="5" l="1"/>
  <c r="D87" i="5"/>
  <c r="V85" i="5"/>
  <c r="M86" i="5"/>
  <c r="U86" i="5"/>
  <c r="I86" i="5"/>
  <c r="C89" i="5" l="1"/>
  <c r="D88" i="5"/>
  <c r="U87" i="5"/>
  <c r="V87" i="5" s="1"/>
  <c r="M87" i="5"/>
  <c r="I87" i="5"/>
  <c r="V86" i="5"/>
  <c r="C90" i="5" l="1"/>
  <c r="D89" i="5"/>
  <c r="I88" i="5"/>
  <c r="U88" i="5"/>
  <c r="M88" i="5"/>
  <c r="C91" i="5" l="1"/>
  <c r="D90" i="5"/>
  <c r="V88" i="5"/>
  <c r="M89" i="5"/>
  <c r="I89" i="5"/>
  <c r="U89" i="5"/>
  <c r="C92" i="5" l="1"/>
  <c r="D91" i="5"/>
  <c r="U90" i="5"/>
  <c r="V90" i="5" s="1"/>
  <c r="I90" i="5"/>
  <c r="M90" i="5"/>
  <c r="V89" i="5"/>
  <c r="C93" i="5" l="1"/>
  <c r="D92" i="5"/>
  <c r="M91" i="5"/>
  <c r="I91" i="5"/>
  <c r="U91" i="5"/>
  <c r="V91" i="5" s="1"/>
  <c r="C94" i="5" l="1"/>
  <c r="D93" i="5"/>
  <c r="U92" i="5"/>
  <c r="I92" i="5"/>
  <c r="M92" i="5"/>
  <c r="C95" i="5" l="1"/>
  <c r="D94" i="5"/>
  <c r="M93" i="5"/>
  <c r="U93" i="5"/>
  <c r="V93" i="5" s="1"/>
  <c r="I93" i="5"/>
  <c r="V92" i="5"/>
  <c r="C96" i="5" l="1"/>
  <c r="D95" i="5"/>
  <c r="I94" i="5"/>
  <c r="M94" i="5"/>
  <c r="U94" i="5"/>
  <c r="V94" i="5" s="1"/>
  <c r="C97" i="5" l="1"/>
  <c r="D96" i="5"/>
  <c r="M95" i="5"/>
  <c r="U95" i="5"/>
  <c r="V95" i="5" s="1"/>
  <c r="I95" i="5"/>
  <c r="C98" i="5" l="1"/>
  <c r="D97" i="5"/>
  <c r="M96" i="5"/>
  <c r="I96" i="5"/>
  <c r="U96" i="5"/>
  <c r="C99" i="5" l="1"/>
  <c r="D98" i="5"/>
  <c r="U97" i="5"/>
  <c r="V97" i="5" s="1"/>
  <c r="M97" i="5"/>
  <c r="I97" i="5"/>
  <c r="V96" i="5"/>
  <c r="C100" i="5" l="1"/>
  <c r="D99" i="5"/>
  <c r="M98" i="5"/>
  <c r="I98" i="5"/>
  <c r="U98" i="5"/>
  <c r="V98" i="5" s="1"/>
  <c r="C101" i="5" l="1"/>
  <c r="D100" i="5"/>
  <c r="M99" i="5"/>
  <c r="I99" i="5"/>
  <c r="U99" i="5"/>
  <c r="C102" i="5" l="1"/>
  <c r="D101" i="5"/>
  <c r="U100" i="5"/>
  <c r="V100" i="5" s="1"/>
  <c r="M100" i="5"/>
  <c r="I100" i="5"/>
  <c r="V99" i="5"/>
  <c r="C103" i="5" l="1"/>
  <c r="D102" i="5"/>
  <c r="M101" i="5"/>
  <c r="U101" i="5"/>
  <c r="I101" i="5"/>
  <c r="C104" i="5" l="1"/>
  <c r="D103" i="5"/>
  <c r="V101" i="5"/>
  <c r="U102" i="5"/>
  <c r="M102" i="5"/>
  <c r="I102" i="5"/>
  <c r="C105" i="5" l="1"/>
  <c r="D104" i="5"/>
  <c r="U103" i="5"/>
  <c r="V103" i="5" s="1"/>
  <c r="I103" i="5"/>
  <c r="M103" i="5"/>
  <c r="V102" i="5"/>
  <c r="C106" i="5" l="1"/>
  <c r="D105" i="5"/>
  <c r="U104" i="5"/>
  <c r="I104" i="5"/>
  <c r="M104" i="5"/>
  <c r="C107" i="5" l="1"/>
  <c r="D106" i="5"/>
  <c r="V104" i="5"/>
  <c r="I105" i="5"/>
  <c r="M105" i="5"/>
  <c r="U105" i="5"/>
  <c r="C108" i="5" l="1"/>
  <c r="D107" i="5"/>
  <c r="M106" i="5"/>
  <c r="U106" i="5"/>
  <c r="V106" i="5" s="1"/>
  <c r="I106" i="5"/>
  <c r="V105" i="5"/>
  <c r="C109" i="5" l="1"/>
  <c r="D108" i="5"/>
  <c r="M107" i="5"/>
  <c r="I107" i="5"/>
  <c r="U107" i="5"/>
  <c r="V107" i="5" s="1"/>
  <c r="C110" i="5" l="1"/>
  <c r="D109" i="5"/>
  <c r="I108" i="5"/>
  <c r="M108" i="5"/>
  <c r="U108" i="5"/>
  <c r="C111" i="5" l="1"/>
  <c r="D110" i="5"/>
  <c r="U109" i="5"/>
  <c r="V109" i="5" s="1"/>
  <c r="M109" i="5"/>
  <c r="I109" i="5"/>
  <c r="V108" i="5"/>
  <c r="C112" i="5" l="1"/>
  <c r="D113" i="5" s="1"/>
  <c r="D111" i="5"/>
  <c r="U110" i="5"/>
  <c r="M110" i="5"/>
  <c r="I110" i="5"/>
  <c r="U113" i="5" l="1"/>
  <c r="V113" i="5" s="1"/>
  <c r="I113" i="5"/>
  <c r="M113" i="5"/>
  <c r="D112" i="5"/>
  <c r="V110" i="5"/>
  <c r="U111" i="5"/>
  <c r="M111" i="5"/>
  <c r="I111" i="5"/>
  <c r="U112" i="5" l="1"/>
  <c r="V112" i="5" s="1"/>
  <c r="I112" i="5"/>
  <c r="B4" i="5" s="1"/>
  <c r="K46" i="5" s="1"/>
  <c r="M112" i="5"/>
  <c r="V111" i="5"/>
  <c r="E15" i="5" l="1"/>
  <c r="W36" i="5" s="1"/>
  <c r="J106" i="5"/>
  <c r="K75" i="5"/>
  <c r="K63" i="5"/>
  <c r="K171" i="5"/>
  <c r="K140" i="5"/>
  <c r="J99" i="5"/>
  <c r="L48" i="5"/>
  <c r="L122" i="5"/>
  <c r="L231" i="5"/>
  <c r="K47" i="5"/>
  <c r="J231" i="5"/>
  <c r="K32" i="5"/>
  <c r="K39" i="5"/>
  <c r="J233" i="5"/>
  <c r="L54" i="5"/>
  <c r="J175" i="5"/>
  <c r="J221" i="5"/>
  <c r="L50" i="5"/>
  <c r="J133" i="5"/>
  <c r="K172" i="5"/>
  <c r="J122" i="5"/>
  <c r="L195" i="5"/>
  <c r="J47" i="5"/>
  <c r="J124" i="5"/>
  <c r="K159" i="5"/>
  <c r="K120" i="5"/>
  <c r="K107" i="5"/>
  <c r="L147" i="5"/>
  <c r="K238" i="5"/>
  <c r="L230" i="5"/>
  <c r="J216" i="5"/>
  <c r="L76" i="5"/>
  <c r="J168" i="5"/>
  <c r="J222" i="5"/>
  <c r="J57" i="5"/>
  <c r="J182" i="5"/>
  <c r="K74" i="5"/>
  <c r="J53" i="5"/>
  <c r="L103" i="5"/>
  <c r="J220" i="5"/>
  <c r="L197" i="5"/>
  <c r="K86" i="5"/>
  <c r="L125" i="5"/>
  <c r="K126" i="5"/>
  <c r="L43" i="5"/>
  <c r="K224" i="5"/>
  <c r="L127" i="5"/>
  <c r="K245" i="5"/>
  <c r="J110" i="5"/>
  <c r="J112" i="5"/>
  <c r="L210" i="5"/>
  <c r="K121" i="5"/>
  <c r="K33" i="5"/>
  <c r="L132" i="5"/>
  <c r="K131" i="5"/>
  <c r="J214" i="5"/>
  <c r="J250" i="5"/>
  <c r="K124" i="5"/>
  <c r="J51" i="5"/>
  <c r="L209" i="5"/>
  <c r="J59" i="5"/>
  <c r="K60" i="5"/>
  <c r="K97" i="5"/>
  <c r="L104" i="5"/>
  <c r="K160" i="5"/>
  <c r="L74" i="5"/>
  <c r="K179" i="5"/>
  <c r="J37" i="5"/>
  <c r="J213" i="5"/>
  <c r="J206" i="5"/>
  <c r="J225" i="5"/>
  <c r="J227" i="5"/>
  <c r="J68" i="5"/>
  <c r="L100" i="5"/>
  <c r="K209" i="5"/>
  <c r="L193" i="5"/>
  <c r="J130" i="5"/>
  <c r="L42" i="5"/>
  <c r="L92" i="5"/>
  <c r="J197" i="5"/>
  <c r="L31" i="5"/>
  <c r="K197" i="5"/>
  <c r="J152" i="5"/>
  <c r="L112" i="5"/>
  <c r="L30" i="5"/>
  <c r="K88" i="5"/>
  <c r="L47" i="5"/>
  <c r="K72" i="5"/>
  <c r="J135" i="5"/>
  <c r="L93" i="5"/>
  <c r="K196" i="5"/>
  <c r="K71" i="5"/>
  <c r="K156" i="5"/>
  <c r="J248" i="5"/>
  <c r="L199" i="5"/>
  <c r="K190" i="5"/>
  <c r="K61" i="5"/>
  <c r="K106" i="5"/>
  <c r="J142" i="5"/>
  <c r="K94" i="5"/>
  <c r="K233" i="5"/>
  <c r="K45" i="5"/>
  <c r="K114" i="5"/>
  <c r="K187" i="5"/>
  <c r="K193" i="5"/>
  <c r="K198" i="5"/>
  <c r="J190" i="5"/>
  <c r="L171" i="5"/>
  <c r="L160" i="5"/>
  <c r="K181" i="5"/>
  <c r="K55" i="5"/>
  <c r="L33" i="5"/>
  <c r="K219" i="5"/>
  <c r="J38" i="5"/>
  <c r="L144" i="5"/>
  <c r="J66" i="5"/>
  <c r="L63" i="5"/>
  <c r="K211" i="5"/>
  <c r="K139" i="5"/>
  <c r="J97" i="5"/>
  <c r="K173" i="5"/>
  <c r="J69" i="5"/>
  <c r="K128" i="5"/>
  <c r="J240" i="5"/>
  <c r="L189" i="5"/>
  <c r="K161" i="5"/>
  <c r="J205" i="5"/>
  <c r="J120" i="5"/>
  <c r="K247" i="5"/>
  <c r="L53" i="5"/>
  <c r="K163" i="5"/>
  <c r="K110" i="5"/>
  <c r="K137" i="5"/>
  <c r="K53" i="5"/>
  <c r="L73" i="5"/>
  <c r="J203" i="5"/>
  <c r="J50" i="5"/>
  <c r="K102" i="5"/>
  <c r="J88" i="5"/>
  <c r="K49" i="5"/>
  <c r="J219" i="5"/>
  <c r="K113" i="5"/>
  <c r="L88" i="5"/>
  <c r="J229" i="5"/>
  <c r="L36" i="5"/>
  <c r="L247" i="5"/>
  <c r="J184" i="5"/>
  <c r="K103" i="5"/>
  <c r="J241" i="5"/>
  <c r="J109" i="5"/>
  <c r="L191" i="5"/>
  <c r="L207" i="5"/>
  <c r="K246" i="5"/>
  <c r="L114" i="5"/>
  <c r="J208" i="5"/>
  <c r="L179" i="5"/>
  <c r="K34" i="5"/>
  <c r="L49" i="5"/>
  <c r="K214" i="5"/>
  <c r="L70" i="5"/>
  <c r="J234" i="5"/>
  <c r="L172" i="5"/>
  <c r="K223" i="5"/>
  <c r="K76" i="5"/>
  <c r="K154" i="5"/>
  <c r="J91" i="5"/>
  <c r="K66" i="5"/>
  <c r="J94" i="5"/>
  <c r="J139" i="5"/>
  <c r="L234" i="5"/>
  <c r="L68" i="5"/>
  <c r="L170" i="5"/>
  <c r="L39" i="5"/>
  <c r="K117" i="5"/>
  <c r="J194" i="5"/>
  <c r="K177" i="5"/>
  <c r="J46" i="5"/>
  <c r="L184" i="5"/>
  <c r="L83" i="5"/>
  <c r="K111" i="5"/>
  <c r="J60" i="5"/>
  <c r="J165" i="5"/>
  <c r="L169" i="5"/>
  <c r="J211" i="5"/>
  <c r="L102" i="5"/>
  <c r="K248" i="5"/>
  <c r="L227" i="5"/>
  <c r="K182" i="5"/>
  <c r="K123" i="5"/>
  <c r="K133" i="5"/>
  <c r="K153" i="5"/>
  <c r="J72" i="5"/>
  <c r="K73" i="5"/>
  <c r="K91" i="5"/>
  <c r="J132" i="5"/>
  <c r="K82" i="5"/>
  <c r="K202" i="5"/>
  <c r="L203" i="5"/>
  <c r="J92" i="5"/>
  <c r="J192" i="5"/>
  <c r="L242" i="5"/>
  <c r="L84" i="5"/>
  <c r="K231" i="5"/>
  <c r="L228" i="5"/>
  <c r="L150" i="5"/>
  <c r="K116" i="5"/>
  <c r="K143" i="5"/>
  <c r="L82" i="5"/>
  <c r="J158" i="5"/>
  <c r="L236" i="5"/>
  <c r="L178" i="5"/>
  <c r="J137" i="5"/>
  <c r="K43" i="5"/>
  <c r="L97" i="5"/>
  <c r="K100" i="5"/>
  <c r="L90" i="5"/>
  <c r="L77" i="5"/>
  <c r="L136" i="5"/>
  <c r="L118" i="5"/>
  <c r="L128" i="5"/>
  <c r="L154" i="5"/>
  <c r="L121" i="5"/>
  <c r="K162" i="5"/>
  <c r="L250" i="5"/>
  <c r="K217" i="5"/>
  <c r="L113" i="5"/>
  <c r="L32" i="5"/>
  <c r="K189" i="5"/>
  <c r="K145" i="5"/>
  <c r="L143" i="5"/>
  <c r="K164" i="5"/>
  <c r="J162" i="5"/>
  <c r="J93" i="5"/>
  <c r="K96" i="5"/>
  <c r="K148" i="5"/>
  <c r="L196" i="5"/>
  <c r="J207" i="5"/>
  <c r="J167" i="5"/>
  <c r="K87" i="5"/>
  <c r="L96" i="5"/>
  <c r="J169" i="5"/>
  <c r="K50" i="5"/>
  <c r="L137" i="5"/>
  <c r="L187" i="5"/>
  <c r="K104" i="5"/>
  <c r="J145" i="5"/>
  <c r="J144" i="5"/>
  <c r="L51" i="5"/>
  <c r="J164" i="5"/>
  <c r="L175" i="5"/>
  <c r="K142" i="5"/>
  <c r="J56" i="5"/>
  <c r="L220" i="5"/>
  <c r="K54" i="5"/>
  <c r="L215" i="5"/>
  <c r="K185" i="5"/>
  <c r="J30" i="5"/>
  <c r="K40" i="5"/>
  <c r="J157" i="5"/>
  <c r="L98" i="5"/>
  <c r="K244" i="5"/>
  <c r="L240" i="5"/>
  <c r="K130" i="5"/>
  <c r="J204" i="5"/>
  <c r="L163" i="5"/>
  <c r="K222" i="5"/>
  <c r="K138" i="5"/>
  <c r="J143" i="5"/>
  <c r="L131" i="5"/>
  <c r="L58" i="5"/>
  <c r="K52" i="5"/>
  <c r="L239" i="5"/>
  <c r="L105" i="5"/>
  <c r="L168" i="5"/>
  <c r="J89" i="5"/>
  <c r="L89" i="5"/>
  <c r="J61" i="5"/>
  <c r="L140" i="5"/>
  <c r="L108" i="5"/>
  <c r="K207" i="5"/>
  <c r="L99" i="5"/>
  <c r="K228" i="5"/>
  <c r="J236" i="5"/>
  <c r="J154" i="5"/>
  <c r="K166" i="5"/>
  <c r="L243" i="5"/>
  <c r="J63" i="5"/>
  <c r="L204" i="5"/>
  <c r="J178" i="5"/>
  <c r="K232" i="5"/>
  <c r="K236" i="5"/>
  <c r="J183" i="5"/>
  <c r="J176" i="5"/>
  <c r="K89" i="5"/>
  <c r="K135" i="5"/>
  <c r="J174" i="5"/>
  <c r="L217" i="5"/>
  <c r="L59" i="5"/>
  <c r="K118" i="5"/>
  <c r="L148" i="5"/>
  <c r="J90" i="5"/>
  <c r="L173" i="5"/>
  <c r="K250" i="5"/>
  <c r="L110" i="5"/>
  <c r="J121" i="5"/>
  <c r="K99" i="5"/>
  <c r="J249" i="5"/>
  <c r="K48" i="5"/>
  <c r="K167" i="5"/>
  <c r="K59" i="5"/>
  <c r="L248" i="5"/>
  <c r="K184" i="5"/>
  <c r="L159" i="5"/>
  <c r="J218" i="5"/>
  <c r="L194" i="5"/>
  <c r="L139" i="5"/>
  <c r="J147" i="5"/>
  <c r="J230" i="5"/>
  <c r="L213" i="5"/>
  <c r="L37" i="5"/>
  <c r="J179" i="5"/>
  <c r="L106" i="5"/>
  <c r="J210" i="5"/>
  <c r="L226" i="5"/>
  <c r="J201" i="5"/>
  <c r="J33" i="5"/>
  <c r="L181" i="5"/>
  <c r="J136" i="5"/>
  <c r="L219" i="5"/>
  <c r="K169" i="5"/>
  <c r="J117" i="5"/>
  <c r="L211" i="5"/>
  <c r="K119" i="5"/>
  <c r="K85" i="5"/>
  <c r="K38" i="5"/>
  <c r="J140" i="5"/>
  <c r="J80" i="5"/>
  <c r="L241" i="5"/>
  <c r="L87" i="5"/>
  <c r="J177" i="5"/>
  <c r="L94" i="5"/>
  <c r="J62" i="5"/>
  <c r="K249" i="5"/>
  <c r="K134" i="5"/>
  <c r="J188" i="5"/>
  <c r="K195" i="5"/>
  <c r="J84" i="5"/>
  <c r="J87" i="5"/>
  <c r="K51" i="5"/>
  <c r="L157" i="5"/>
  <c r="J134" i="5"/>
  <c r="L72" i="5"/>
  <c r="L192" i="5"/>
  <c r="K146" i="5"/>
  <c r="K174" i="5"/>
  <c r="L183" i="5"/>
  <c r="L65" i="5"/>
  <c r="L225" i="5"/>
  <c r="L202" i="5"/>
  <c r="J67" i="5"/>
  <c r="K170" i="5"/>
  <c r="L218" i="5"/>
  <c r="L75" i="5"/>
  <c r="J243" i="5"/>
  <c r="K36" i="5"/>
  <c r="K239" i="5"/>
  <c r="J238" i="5"/>
  <c r="L200" i="5"/>
  <c r="K212" i="5"/>
  <c r="L162" i="5"/>
  <c r="K241" i="5"/>
  <c r="L78" i="5"/>
  <c r="J202" i="5"/>
  <c r="L116" i="5"/>
  <c r="L229" i="5"/>
  <c r="K31" i="5"/>
  <c r="K215" i="5"/>
  <c r="K122" i="5"/>
  <c r="J43" i="5"/>
  <c r="K77" i="5"/>
  <c r="J52" i="5"/>
  <c r="J71" i="5"/>
  <c r="L146" i="5"/>
  <c r="J215" i="5"/>
  <c r="J191" i="5"/>
  <c r="J78" i="5"/>
  <c r="J200" i="5"/>
  <c r="L38" i="5"/>
  <c r="L167" i="5"/>
  <c r="J151" i="5"/>
  <c r="K149" i="5"/>
  <c r="L69" i="5"/>
  <c r="J32" i="5"/>
  <c r="J35" i="5"/>
  <c r="K234" i="5"/>
  <c r="L190" i="5"/>
  <c r="L165" i="5"/>
  <c r="K65" i="5"/>
  <c r="J199" i="5"/>
  <c r="J138" i="5"/>
  <c r="J128" i="5"/>
  <c r="K129" i="5"/>
  <c r="J224" i="5"/>
  <c r="J95" i="5"/>
  <c r="J209" i="5"/>
  <c r="K84" i="5"/>
  <c r="L71" i="5"/>
  <c r="K92" i="5"/>
  <c r="K199" i="5"/>
  <c r="J123" i="5"/>
  <c r="J198" i="5"/>
  <c r="K109" i="5"/>
  <c r="L155" i="5"/>
  <c r="L34" i="5"/>
  <c r="L95" i="5"/>
  <c r="J155" i="5"/>
  <c r="J149" i="5"/>
  <c r="L91" i="5"/>
  <c r="K78" i="5"/>
  <c r="K240" i="5"/>
  <c r="L79" i="5"/>
  <c r="J44" i="5"/>
  <c r="L126" i="5"/>
  <c r="J98" i="5"/>
  <c r="J64" i="5"/>
  <c r="L177" i="5"/>
  <c r="L180" i="5"/>
  <c r="K178" i="5"/>
  <c r="L164" i="5"/>
  <c r="K242" i="5"/>
  <c r="L86" i="5"/>
  <c r="L124" i="5"/>
  <c r="J36" i="5"/>
  <c r="K158" i="5"/>
  <c r="L52" i="5"/>
  <c r="L123" i="5"/>
  <c r="K80" i="5"/>
  <c r="K68" i="5"/>
  <c r="J42" i="5"/>
  <c r="L56" i="5"/>
  <c r="K165" i="5"/>
  <c r="K229" i="5"/>
  <c r="L135" i="5"/>
  <c r="K90" i="5"/>
  <c r="J105" i="5"/>
  <c r="K42" i="5"/>
  <c r="J108" i="5"/>
  <c r="J223" i="5"/>
  <c r="K132" i="5"/>
  <c r="L66" i="5"/>
  <c r="J226" i="5"/>
  <c r="J153" i="5"/>
  <c r="L64" i="5"/>
  <c r="K98" i="5"/>
  <c r="K83" i="5"/>
  <c r="J228" i="5"/>
  <c r="L138" i="5"/>
  <c r="L55" i="5"/>
  <c r="J159" i="5"/>
  <c r="L232" i="5"/>
  <c r="K168" i="5"/>
  <c r="K44" i="5"/>
  <c r="K144" i="5"/>
  <c r="L182" i="5"/>
  <c r="L129" i="5"/>
  <c r="K200" i="5"/>
  <c r="K157" i="5"/>
  <c r="J101" i="5"/>
  <c r="J242" i="5"/>
  <c r="L120" i="5"/>
  <c r="K152" i="5"/>
  <c r="L214" i="5"/>
  <c r="J73" i="5"/>
  <c r="L115" i="5"/>
  <c r="J34" i="5"/>
  <c r="L188" i="5"/>
  <c r="J54" i="5"/>
  <c r="J150" i="5"/>
  <c r="K213" i="5"/>
  <c r="J104" i="5"/>
  <c r="K210" i="5"/>
  <c r="L176" i="5"/>
  <c r="J45" i="5"/>
  <c r="J58" i="5"/>
  <c r="J244" i="5"/>
  <c r="K183" i="5"/>
  <c r="J185" i="5"/>
  <c r="J160" i="5"/>
  <c r="J102" i="5"/>
  <c r="J107" i="5"/>
  <c r="J82" i="5"/>
  <c r="K67" i="5"/>
  <c r="K108" i="5"/>
  <c r="L245" i="5"/>
  <c r="K220" i="5"/>
  <c r="L158" i="5"/>
  <c r="J113" i="5"/>
  <c r="K125" i="5"/>
  <c r="L130" i="5"/>
  <c r="J217" i="5"/>
  <c r="K237" i="5"/>
  <c r="J125" i="5"/>
  <c r="J131" i="5"/>
  <c r="L60" i="5"/>
  <c r="L142" i="5"/>
  <c r="L222" i="5"/>
  <c r="J141" i="5"/>
  <c r="L186" i="5"/>
  <c r="K101" i="5"/>
  <c r="K204" i="5"/>
  <c r="K58" i="5"/>
  <c r="J166" i="5"/>
  <c r="L109" i="5"/>
  <c r="J189" i="5"/>
  <c r="K147" i="5"/>
  <c r="L212" i="5"/>
  <c r="J247" i="5"/>
  <c r="K218" i="5"/>
  <c r="L46" i="5"/>
  <c r="K35" i="5"/>
  <c r="L201" i="5"/>
  <c r="J119" i="5"/>
  <c r="L233" i="5"/>
  <c r="J186" i="5"/>
  <c r="K155" i="5"/>
  <c r="J116" i="5"/>
  <c r="L35" i="5"/>
  <c r="K81" i="5"/>
  <c r="J173" i="5"/>
  <c r="J195" i="5"/>
  <c r="J86" i="5"/>
  <c r="J75" i="5"/>
  <c r="K115" i="5"/>
  <c r="L161" i="5"/>
  <c r="K150" i="5"/>
  <c r="L45" i="5"/>
  <c r="L61" i="5"/>
  <c r="L237" i="5"/>
  <c r="J40" i="5"/>
  <c r="K127" i="5"/>
  <c r="J49" i="5"/>
  <c r="L206" i="5"/>
  <c r="K136" i="5"/>
  <c r="L166" i="5"/>
  <c r="K235" i="5"/>
  <c r="J239" i="5"/>
  <c r="J74" i="5"/>
  <c r="L62" i="5"/>
  <c r="K41" i="5"/>
  <c r="J181" i="5"/>
  <c r="J115" i="5"/>
  <c r="L198" i="5"/>
  <c r="K151" i="5"/>
  <c r="J171" i="5"/>
  <c r="J81" i="5"/>
  <c r="K180" i="5"/>
  <c r="L153" i="5"/>
  <c r="J172" i="5"/>
  <c r="L238" i="5"/>
  <c r="L119" i="5"/>
  <c r="L107" i="5"/>
  <c r="L111" i="5"/>
  <c r="K227" i="5"/>
  <c r="J48" i="5"/>
  <c r="K141" i="5"/>
  <c r="J180" i="5"/>
  <c r="L174" i="5"/>
  <c r="L101" i="5"/>
  <c r="K205" i="5"/>
  <c r="K70" i="5"/>
  <c r="L40" i="5"/>
  <c r="J76" i="5"/>
  <c r="K37" i="5"/>
  <c r="K194" i="5"/>
  <c r="K186" i="5"/>
  <c r="L149" i="5"/>
  <c r="L235" i="5"/>
  <c r="K192" i="5"/>
  <c r="J118" i="5"/>
  <c r="K57" i="5"/>
  <c r="J196" i="5"/>
  <c r="L221" i="5"/>
  <c r="K56" i="5"/>
  <c r="J83" i="5"/>
  <c r="K30" i="5"/>
  <c r="K225" i="5"/>
  <c r="J111" i="5"/>
  <c r="K64" i="5"/>
  <c r="K191" i="5"/>
  <c r="K188" i="5"/>
  <c r="L133" i="5"/>
  <c r="L249" i="5"/>
  <c r="K206" i="5"/>
  <c r="J235" i="5"/>
  <c r="J126" i="5"/>
  <c r="L44" i="5"/>
  <c r="L244" i="5"/>
  <c r="L223" i="5"/>
  <c r="J41" i="5"/>
  <c r="L80" i="5"/>
  <c r="J100" i="5"/>
  <c r="J103" i="5"/>
  <c r="K208" i="5"/>
  <c r="L208" i="5"/>
  <c r="J85" i="5"/>
  <c r="L117" i="5"/>
  <c r="J31" i="5"/>
  <c r="J77" i="5"/>
  <c r="K175" i="5"/>
  <c r="L205" i="5"/>
  <c r="L185" i="5"/>
  <c r="J170" i="5"/>
  <c r="L224" i="5"/>
  <c r="K69" i="5"/>
  <c r="L246" i="5"/>
  <c r="L41" i="5"/>
  <c r="L57" i="5"/>
  <c r="L85" i="5"/>
  <c r="L145" i="5"/>
  <c r="J232" i="5"/>
  <c r="K201" i="5"/>
  <c r="K203" i="5"/>
  <c r="K176" i="5"/>
  <c r="L156" i="5"/>
  <c r="J146" i="5"/>
  <c r="J65" i="5"/>
  <c r="K243" i="5"/>
  <c r="K95" i="5"/>
  <c r="K62" i="5"/>
  <c r="J70" i="5"/>
  <c r="K216" i="5"/>
  <c r="J163" i="5"/>
  <c r="J193" i="5"/>
  <c r="K105" i="5"/>
  <c r="J212" i="5"/>
  <c r="K230" i="5"/>
  <c r="L81" i="5"/>
  <c r="J127" i="5"/>
  <c r="K93" i="5"/>
  <c r="J96" i="5"/>
  <c r="J148" i="5"/>
  <c r="J79" i="5"/>
  <c r="J246" i="5"/>
  <c r="K112" i="5"/>
  <c r="J55" i="5"/>
  <c r="K79" i="5"/>
  <c r="L67" i="5"/>
  <c r="L141" i="5"/>
  <c r="J245" i="5"/>
  <c r="L216" i="5"/>
  <c r="J114" i="5"/>
  <c r="K226" i="5"/>
  <c r="J39" i="5"/>
  <c r="J129" i="5"/>
  <c r="J187" i="5"/>
  <c r="L134" i="5"/>
  <c r="J237" i="5"/>
  <c r="L151" i="5"/>
  <c r="J156" i="5"/>
  <c r="J161" i="5"/>
  <c r="L152" i="5"/>
  <c r="K221" i="5"/>
  <c r="Y132" i="5" l="1"/>
  <c r="W119" i="5"/>
  <c r="X30" i="5"/>
  <c r="Y110" i="5"/>
  <c r="W130" i="5"/>
  <c r="X95" i="5"/>
  <c r="X175" i="5"/>
  <c r="Y71" i="5"/>
  <c r="X105" i="5"/>
  <c r="Y136" i="5"/>
  <c r="X170" i="5"/>
  <c r="W161" i="5"/>
  <c r="X196" i="5"/>
  <c r="W239" i="5"/>
  <c r="X41" i="5"/>
  <c r="X67" i="5"/>
  <c r="X233" i="5"/>
  <c r="X247" i="5"/>
  <c r="X104" i="5"/>
  <c r="X249" i="5"/>
  <c r="Y32" i="5"/>
  <c r="X154" i="5"/>
  <c r="X83" i="5"/>
  <c r="X187" i="5"/>
  <c r="W46" i="5"/>
  <c r="Y212" i="5"/>
  <c r="X143" i="5"/>
  <c r="Y75" i="5"/>
  <c r="Y248" i="5"/>
  <c r="Y185" i="5"/>
  <c r="X66" i="5"/>
  <c r="Y232" i="5"/>
  <c r="X84" i="5"/>
  <c r="X243" i="5"/>
  <c r="W109" i="5"/>
  <c r="Y218" i="5"/>
  <c r="W168" i="5"/>
  <c r="X142" i="5"/>
  <c r="W240" i="5"/>
  <c r="X125" i="5"/>
  <c r="Y183" i="5"/>
  <c r="X126" i="5"/>
  <c r="X229" i="5"/>
  <c r="X231" i="5"/>
  <c r="Y87" i="5"/>
  <c r="W50" i="5"/>
  <c r="W62" i="5"/>
  <c r="X137" i="5"/>
  <c r="Y214" i="5"/>
  <c r="Y79" i="5"/>
  <c r="Y140" i="5"/>
  <c r="X213" i="5"/>
  <c r="X74" i="5"/>
  <c r="W30" i="5"/>
  <c r="Y127" i="5"/>
  <c r="W205" i="5"/>
  <c r="Y143" i="5"/>
  <c r="W156" i="5"/>
  <c r="X165" i="5"/>
  <c r="Y69" i="5"/>
  <c r="W106" i="5"/>
  <c r="X144" i="5"/>
  <c r="X198" i="5"/>
  <c r="Y222" i="5"/>
  <c r="W63" i="5"/>
  <c r="X109" i="5"/>
  <c r="X88" i="5"/>
  <c r="X82" i="5"/>
  <c r="X76" i="5"/>
  <c r="Y193" i="5"/>
  <c r="W154" i="5"/>
  <c r="W248" i="5"/>
  <c r="W194" i="5"/>
  <c r="W84" i="5"/>
  <c r="X184" i="5"/>
  <c r="W173" i="5"/>
  <c r="X228" i="5"/>
  <c r="W185" i="5"/>
  <c r="Y48" i="5"/>
  <c r="W54" i="5"/>
  <c r="Y184" i="5"/>
  <c r="Y46" i="5"/>
  <c r="Y114" i="5"/>
  <c r="X225" i="5"/>
  <c r="X58" i="5"/>
  <c r="Y104" i="5"/>
  <c r="W117" i="5"/>
  <c r="Y149" i="5"/>
  <c r="X64" i="5"/>
  <c r="Y51" i="5"/>
  <c r="Y219" i="5"/>
  <c r="Y182" i="5"/>
  <c r="W151" i="5"/>
  <c r="W230" i="5"/>
  <c r="X172" i="5"/>
  <c r="X206" i="5"/>
  <c r="X203" i="5"/>
  <c r="X167" i="5"/>
  <c r="W176" i="5"/>
  <c r="Y245" i="5"/>
  <c r="W160" i="5"/>
  <c r="Y50" i="5"/>
  <c r="W40" i="5"/>
  <c r="W162" i="5"/>
  <c r="Y169" i="5"/>
  <c r="W228" i="5"/>
  <c r="W110" i="5"/>
  <c r="W153" i="5"/>
  <c r="Y186" i="5"/>
  <c r="X164" i="5"/>
  <c r="W246" i="5"/>
  <c r="W215" i="5"/>
  <c r="W39" i="5"/>
  <c r="Y84" i="5"/>
  <c r="X39" i="5"/>
  <c r="W76" i="5"/>
  <c r="X40" i="5"/>
  <c r="Y194" i="5"/>
  <c r="X133" i="5"/>
  <c r="W56" i="5"/>
  <c r="Y119" i="5"/>
  <c r="X238" i="5"/>
  <c r="W89" i="5"/>
  <c r="W58" i="5"/>
  <c r="Y36" i="5"/>
  <c r="Y157" i="5"/>
  <c r="Y242" i="5"/>
  <c r="X136" i="5"/>
  <c r="Y161" i="5"/>
  <c r="W224" i="5"/>
  <c r="W122" i="5"/>
  <c r="W203" i="5"/>
  <c r="Y47" i="5"/>
  <c r="X33" i="5"/>
  <c r="W111" i="5"/>
  <c r="Y234" i="5"/>
  <c r="W210" i="5"/>
  <c r="Y187" i="5"/>
  <c r="W142" i="5"/>
  <c r="W108" i="5"/>
  <c r="X153" i="5"/>
  <c r="Y96" i="5"/>
  <c r="X115" i="5"/>
  <c r="Y199" i="5"/>
  <c r="Y125" i="5"/>
  <c r="X244" i="5"/>
  <c r="W150" i="5"/>
  <c r="Y116" i="5"/>
  <c r="X191" i="5"/>
  <c r="W220" i="5"/>
  <c r="W182" i="5"/>
  <c r="W79" i="5"/>
  <c r="Y30" i="5"/>
  <c r="W47" i="5"/>
  <c r="X91" i="5"/>
  <c r="Y240" i="5"/>
  <c r="Y111" i="5"/>
  <c r="W218" i="5"/>
  <c r="Y107" i="5"/>
  <c r="Y73" i="5"/>
  <c r="W82" i="5"/>
  <c r="W87" i="5"/>
  <c r="W186" i="5"/>
  <c r="X237" i="5"/>
  <c r="W43" i="5"/>
  <c r="Y228" i="5"/>
  <c r="W98" i="5"/>
  <c r="Y82" i="5"/>
  <c r="X232" i="5"/>
  <c r="X80" i="5"/>
  <c r="X42" i="5"/>
  <c r="W145" i="5"/>
  <c r="Y146" i="5"/>
  <c r="X250" i="5"/>
  <c r="Y121" i="5"/>
  <c r="Y160" i="5"/>
  <c r="W114" i="5"/>
  <c r="X139" i="5"/>
  <c r="X103" i="5"/>
  <c r="X162" i="5"/>
  <c r="X220" i="5"/>
  <c r="W214" i="5"/>
  <c r="Y152" i="5"/>
  <c r="Y64" i="5"/>
  <c r="W81" i="5"/>
  <c r="W141" i="5"/>
  <c r="Y134" i="5"/>
  <c r="W100" i="5"/>
  <c r="W83" i="5"/>
  <c r="Y172" i="5"/>
  <c r="Y225" i="5"/>
  <c r="X226" i="5"/>
  <c r="Y204" i="5"/>
  <c r="Y209" i="5"/>
  <c r="Y44" i="5"/>
  <c r="W72" i="5"/>
  <c r="Y241" i="5"/>
  <c r="X150" i="5"/>
  <c r="X211" i="5"/>
  <c r="W96" i="5"/>
  <c r="Y207" i="5"/>
  <c r="W65" i="5"/>
  <c r="W53" i="5"/>
  <c r="W139" i="5"/>
  <c r="X90" i="5"/>
  <c r="X92" i="5"/>
  <c r="Y63" i="5"/>
  <c r="X96" i="5"/>
  <c r="X49" i="5"/>
  <c r="Y31" i="5"/>
  <c r="Y45" i="5"/>
  <c r="X55" i="5"/>
  <c r="Y239" i="5"/>
  <c r="Y34" i="5"/>
  <c r="W221" i="5"/>
  <c r="Y243" i="5"/>
  <c r="X166" i="5"/>
  <c r="X87" i="5"/>
  <c r="Y100" i="5"/>
  <c r="X242" i="5"/>
  <c r="X43" i="5"/>
  <c r="W217" i="5"/>
  <c r="W123" i="5"/>
  <c r="W44" i="5"/>
  <c r="Y208" i="5"/>
  <c r="W231" i="5"/>
  <c r="X71" i="5"/>
  <c r="W189" i="5"/>
  <c r="W31" i="5"/>
  <c r="X212" i="5"/>
  <c r="W147" i="5"/>
  <c r="W236" i="5"/>
  <c r="Y151" i="5"/>
  <c r="W32" i="5"/>
  <c r="Y168" i="5"/>
  <c r="W211" i="5"/>
  <c r="X245" i="5"/>
  <c r="W70" i="5"/>
  <c r="X52" i="5"/>
  <c r="Y145" i="5"/>
  <c r="Y124" i="5"/>
  <c r="Y93" i="5"/>
  <c r="W132" i="5"/>
  <c r="W37" i="5"/>
  <c r="Y109" i="5"/>
  <c r="X35" i="5"/>
  <c r="Y39" i="5"/>
  <c r="Y180" i="5"/>
  <c r="X44" i="5"/>
  <c r="W226" i="5"/>
  <c r="Y35" i="5"/>
  <c r="W92" i="5"/>
  <c r="X189" i="5"/>
  <c r="X145" i="5"/>
  <c r="W244" i="5"/>
  <c r="Y74" i="5"/>
  <c r="X122" i="5"/>
  <c r="Y250" i="5"/>
  <c r="W91" i="5"/>
  <c r="X210" i="5"/>
  <c r="X127" i="5"/>
  <c r="X182" i="5"/>
  <c r="W103" i="5"/>
  <c r="X89" i="5"/>
  <c r="W158" i="5"/>
  <c r="Y94" i="5"/>
  <c r="W229" i="5"/>
  <c r="X97" i="5"/>
  <c r="W138" i="5"/>
  <c r="X147" i="5"/>
  <c r="W183" i="5"/>
  <c r="W86" i="5"/>
  <c r="W90" i="5"/>
  <c r="W180" i="5"/>
  <c r="W171" i="5"/>
  <c r="X32" i="5"/>
  <c r="W223" i="5"/>
  <c r="X179" i="5"/>
  <c r="X235" i="5"/>
  <c r="X174" i="5"/>
  <c r="X234" i="5"/>
  <c r="Y115" i="5"/>
  <c r="Y231" i="5"/>
  <c r="X178" i="5"/>
  <c r="Y175" i="5"/>
  <c r="X34" i="5"/>
  <c r="W137" i="5"/>
  <c r="Y201" i="5"/>
  <c r="Y247" i="5"/>
  <c r="X199" i="5"/>
  <c r="Y129" i="5"/>
  <c r="Y141" i="5"/>
  <c r="W115" i="5"/>
  <c r="W199" i="5"/>
  <c r="X113" i="5"/>
  <c r="W225" i="5"/>
  <c r="Y233" i="5"/>
  <c r="X85" i="5"/>
  <c r="W238" i="5"/>
  <c r="X57" i="5"/>
  <c r="W190" i="5"/>
  <c r="X177" i="5"/>
  <c r="X70" i="5"/>
  <c r="W245" i="5"/>
  <c r="Y173" i="5"/>
  <c r="X163" i="5"/>
  <c r="W136" i="5"/>
  <c r="X31" i="5"/>
  <c r="W97" i="5"/>
  <c r="X100" i="5"/>
  <c r="Y244" i="5"/>
  <c r="W234" i="5"/>
  <c r="W177" i="5"/>
  <c r="X130" i="5"/>
  <c r="W167" i="5"/>
  <c r="Y108" i="5"/>
  <c r="Y131" i="5"/>
  <c r="Y170" i="5"/>
  <c r="X78" i="5"/>
  <c r="Y195" i="5"/>
  <c r="W68" i="5"/>
  <c r="X192" i="5"/>
  <c r="X241" i="5"/>
  <c r="W135" i="5"/>
  <c r="Y83" i="5"/>
  <c r="X218" i="5"/>
  <c r="X222" i="5"/>
  <c r="Y77" i="5"/>
  <c r="X219" i="5"/>
  <c r="W148" i="5"/>
  <c r="Y86" i="5"/>
  <c r="Y165" i="5"/>
  <c r="W227" i="5"/>
  <c r="Y33" i="5"/>
  <c r="W219" i="5"/>
  <c r="X146" i="5"/>
  <c r="Y97" i="5"/>
  <c r="X161" i="5"/>
  <c r="Y103" i="5"/>
  <c r="X215" i="5"/>
  <c r="X217" i="5"/>
  <c r="X156" i="5"/>
  <c r="Y53" i="5"/>
  <c r="Y81" i="5"/>
  <c r="Y246" i="5"/>
  <c r="W51" i="5"/>
  <c r="Y190" i="5"/>
  <c r="Y221" i="5"/>
  <c r="Y118" i="5"/>
  <c r="W206" i="5"/>
  <c r="X240" i="5"/>
  <c r="W64" i="5"/>
  <c r="X110" i="5"/>
  <c r="X129" i="5"/>
  <c r="X188" i="5"/>
  <c r="Y154" i="5"/>
  <c r="X36" i="5"/>
  <c r="Y126" i="5"/>
  <c r="Y213" i="5"/>
  <c r="W99" i="5"/>
  <c r="W232" i="5"/>
  <c r="Y67" i="5"/>
  <c r="W146" i="5"/>
  <c r="X140" i="5"/>
  <c r="X224" i="5"/>
  <c r="X120" i="5"/>
  <c r="Y150" i="5"/>
  <c r="X86" i="5"/>
  <c r="Y91" i="5"/>
  <c r="Y158" i="5"/>
  <c r="W128" i="5"/>
  <c r="W200" i="5"/>
  <c r="W242" i="5"/>
  <c r="X201" i="5"/>
  <c r="X81" i="5"/>
  <c r="X59" i="5"/>
  <c r="Y227" i="5"/>
  <c r="Y43" i="5"/>
  <c r="W66" i="5"/>
  <c r="W178" i="5"/>
  <c r="W149" i="5"/>
  <c r="Y105" i="5"/>
  <c r="Y123" i="5"/>
  <c r="Y220" i="5"/>
  <c r="W124" i="5"/>
  <c r="W125" i="5"/>
  <c r="Y211" i="5"/>
  <c r="W164" i="5"/>
  <c r="Y229" i="5"/>
  <c r="W196" i="5"/>
  <c r="W204" i="5"/>
  <c r="W127" i="5"/>
  <c r="W52" i="5"/>
  <c r="Y61" i="5"/>
  <c r="Y202" i="5"/>
  <c r="W88" i="5"/>
  <c r="W187" i="5"/>
  <c r="Y200" i="5"/>
  <c r="X185" i="5"/>
  <c r="X141" i="5"/>
  <c r="W241" i="5"/>
  <c r="Y137" i="5"/>
  <c r="Y192" i="5"/>
  <c r="W174" i="5"/>
  <c r="X169" i="5"/>
  <c r="W249" i="5"/>
  <c r="X73" i="5"/>
  <c r="W192" i="5"/>
  <c r="W208" i="5"/>
  <c r="X107" i="5"/>
  <c r="X155" i="5"/>
  <c r="Y54" i="5"/>
  <c r="W201" i="5"/>
  <c r="Y235" i="5"/>
  <c r="W157" i="5"/>
  <c r="X77" i="5"/>
  <c r="Y72" i="5"/>
  <c r="Y76" i="5"/>
  <c r="X61" i="5"/>
  <c r="X202" i="5"/>
  <c r="Y60" i="5"/>
  <c r="W95" i="5"/>
  <c r="Y179" i="5"/>
  <c r="X194" i="5"/>
  <c r="Y78" i="5"/>
  <c r="Y70" i="5"/>
  <c r="W120" i="5"/>
  <c r="X108" i="5"/>
  <c r="X46" i="5"/>
  <c r="X173" i="5"/>
  <c r="X190" i="5"/>
  <c r="Y198" i="5"/>
  <c r="W181" i="5"/>
  <c r="W129" i="5"/>
  <c r="X168" i="5"/>
  <c r="W188" i="5"/>
  <c r="W107" i="5"/>
  <c r="W202" i="5"/>
  <c r="X248" i="5"/>
  <c r="Y66" i="5"/>
  <c r="Y191" i="5"/>
  <c r="X45" i="5"/>
  <c r="Y117" i="5"/>
  <c r="W195" i="5"/>
  <c r="X68" i="5"/>
  <c r="W59" i="5"/>
  <c r="Y85" i="5"/>
  <c r="Y167" i="5"/>
  <c r="Y122" i="5"/>
  <c r="Y226" i="5"/>
  <c r="Y52" i="5"/>
  <c r="Y102" i="5"/>
  <c r="W133" i="5"/>
  <c r="X116" i="5"/>
  <c r="Y88" i="5"/>
  <c r="W75" i="5"/>
  <c r="Y80" i="5"/>
  <c r="X48" i="5"/>
  <c r="Y215" i="5"/>
  <c r="W155" i="5"/>
  <c r="Y176" i="5"/>
  <c r="X121" i="5"/>
  <c r="W165" i="5"/>
  <c r="X63" i="5"/>
  <c r="Y159" i="5"/>
  <c r="Y147" i="5"/>
  <c r="X157" i="5"/>
  <c r="Y42" i="5"/>
  <c r="X152" i="5"/>
  <c r="Y224" i="5"/>
  <c r="X37" i="5"/>
  <c r="W250" i="5"/>
  <c r="W193" i="5"/>
  <c r="X158" i="5"/>
  <c r="X62" i="5"/>
  <c r="X94" i="5"/>
  <c r="X114" i="5"/>
  <c r="Y89" i="5"/>
  <c r="W48" i="5"/>
  <c r="W113" i="5"/>
  <c r="W38" i="5"/>
  <c r="Y238" i="5"/>
  <c r="X208" i="5"/>
  <c r="X180" i="5"/>
  <c r="X216" i="5"/>
  <c r="Y210" i="5"/>
  <c r="W170" i="5"/>
  <c r="X134" i="5"/>
  <c r="W77" i="5"/>
  <c r="W93" i="5"/>
  <c r="Y49" i="5"/>
  <c r="X123" i="5"/>
  <c r="Y133" i="5"/>
  <c r="Y95" i="5"/>
  <c r="W61" i="5"/>
  <c r="W67" i="5"/>
  <c r="W243" i="5"/>
  <c r="Y205" i="5"/>
  <c r="W237" i="5"/>
  <c r="Y37" i="5"/>
  <c r="Y138" i="5"/>
  <c r="X99" i="5"/>
  <c r="W140" i="5"/>
  <c r="W222" i="5"/>
  <c r="Y55" i="5"/>
  <c r="Y188" i="5"/>
  <c r="Y58" i="5"/>
  <c r="Y98" i="5"/>
  <c r="Y174" i="5"/>
  <c r="X207" i="5"/>
  <c r="X79" i="5"/>
  <c r="W172" i="5"/>
  <c r="X193" i="5"/>
  <c r="W143" i="5"/>
  <c r="Y101" i="5"/>
  <c r="X183" i="5"/>
  <c r="Y120" i="5"/>
  <c r="X112" i="5"/>
  <c r="W152" i="5"/>
  <c r="X102" i="5"/>
  <c r="X98" i="5"/>
  <c r="X239" i="5"/>
  <c r="W102" i="5"/>
  <c r="W42" i="5"/>
  <c r="Y68" i="5"/>
  <c r="W35" i="5"/>
  <c r="X149" i="5"/>
  <c r="W55" i="5"/>
  <c r="X75" i="5"/>
  <c r="X230" i="5"/>
  <c r="Y106" i="5"/>
  <c r="W166" i="5"/>
  <c r="W73" i="5"/>
  <c r="X246" i="5"/>
  <c r="Y40" i="5"/>
  <c r="Y178" i="5"/>
  <c r="X60" i="5"/>
  <c r="Y171" i="5"/>
  <c r="X93" i="5"/>
  <c r="W198" i="5"/>
  <c r="W105" i="5"/>
  <c r="Y249" i="5"/>
  <c r="X236" i="5"/>
  <c r="X124" i="5"/>
  <c r="Y56" i="5"/>
  <c r="X54" i="5"/>
  <c r="W175" i="5"/>
  <c r="Y144" i="5"/>
  <c r="Y196" i="5"/>
  <c r="Y38" i="5"/>
  <c r="X138" i="5"/>
  <c r="X56" i="5"/>
  <c r="W49" i="5"/>
  <c r="Y130" i="5"/>
  <c r="X223" i="5"/>
  <c r="X65" i="5"/>
  <c r="X159" i="5"/>
  <c r="W216" i="5"/>
  <c r="W78" i="5"/>
  <c r="X171" i="5"/>
  <c r="W80" i="5"/>
  <c r="Y203" i="5"/>
  <c r="Y156" i="5"/>
  <c r="X160" i="5"/>
  <c r="Y99" i="5"/>
  <c r="W33" i="5"/>
  <c r="Y206" i="5"/>
  <c r="Y153" i="5"/>
  <c r="W60" i="5"/>
  <c r="W45" i="5"/>
  <c r="Y148" i="5"/>
  <c r="W134" i="5"/>
  <c r="W101" i="5"/>
  <c r="W159" i="5"/>
  <c r="W131" i="5"/>
  <c r="Y59" i="5"/>
  <c r="X181" i="5"/>
  <c r="X128" i="5"/>
  <c r="W213" i="5"/>
  <c r="X209" i="5"/>
  <c r="X111" i="5"/>
  <c r="W179" i="5"/>
  <c r="X47" i="5"/>
  <c r="X200" i="5"/>
  <c r="Y112" i="5"/>
  <c r="W247" i="5"/>
  <c r="W126" i="5"/>
  <c r="X118" i="5"/>
  <c r="X195" i="5"/>
  <c r="X186" i="5"/>
  <c r="W94" i="5"/>
  <c r="X119" i="5"/>
  <c r="Y223" i="5"/>
  <c r="Y217" i="5"/>
  <c r="Y166" i="5"/>
  <c r="X106" i="5"/>
  <c r="W74" i="5"/>
  <c r="Y41" i="5"/>
  <c r="Y163" i="5"/>
  <c r="Y139" i="5"/>
  <c r="Y162" i="5"/>
  <c r="X205" i="5"/>
  <c r="W197" i="5"/>
  <c r="Y181" i="5"/>
  <c r="X51" i="5"/>
  <c r="W57" i="5"/>
  <c r="W118" i="5"/>
  <c r="Y189" i="5"/>
  <c r="Y90" i="5"/>
  <c r="W233" i="5"/>
  <c r="X117" i="5"/>
  <c r="W235" i="5"/>
  <c r="W71" i="5"/>
  <c r="Y57" i="5"/>
  <c r="Y236" i="5"/>
  <c r="Y62" i="5"/>
  <c r="W104" i="5"/>
  <c r="W34" i="5"/>
  <c r="Y237" i="5"/>
  <c r="X38" i="5"/>
  <c r="W121" i="5"/>
  <c r="X151" i="5"/>
  <c r="Y65" i="5"/>
  <c r="W209" i="5"/>
  <c r="X131" i="5"/>
  <c r="X72" i="5"/>
  <c r="X204" i="5"/>
  <c r="W163" i="5"/>
  <c r="X176" i="5"/>
  <c r="Y135" i="5"/>
  <c r="Y197" i="5"/>
  <c r="W144" i="5"/>
  <c r="X148" i="5"/>
  <c r="Y177" i="5"/>
  <c r="X101" i="5"/>
  <c r="W169" i="5"/>
  <c r="W116" i="5"/>
  <c r="W69" i="5"/>
  <c r="W207" i="5"/>
  <c r="W41" i="5"/>
  <c r="W112" i="5"/>
  <c r="Y216" i="5"/>
  <c r="W184" i="5"/>
  <c r="X214" i="5"/>
  <c r="Y142" i="5"/>
  <c r="X69" i="5"/>
  <c r="X135" i="5"/>
  <c r="Y113" i="5"/>
  <c r="X197" i="5"/>
  <c r="Y164" i="5"/>
  <c r="X50" i="5"/>
  <c r="W191" i="5"/>
  <c r="W85" i="5"/>
  <c r="Y92" i="5"/>
  <c r="X221" i="5"/>
  <c r="X132" i="5"/>
  <c r="Y230" i="5"/>
  <c r="Y155" i="5"/>
  <c r="Y128" i="5"/>
  <c r="W212" i="5"/>
  <c r="X227" i="5"/>
  <c r="X53" i="5"/>
  <c r="B5" i="5"/>
  <c r="B7" i="5" s="1"/>
  <c r="E16" i="5" l="1"/>
  <c r="E18" i="5" s="1"/>
  <c r="E19" i="5" s="1"/>
  <c r="B6" i="5"/>
  <c r="E17" i="5" l="1"/>
</calcChain>
</file>

<file path=xl/sharedStrings.xml><?xml version="1.0" encoding="utf-8"?>
<sst xmlns="http://schemas.openxmlformats.org/spreadsheetml/2006/main" count="819" uniqueCount="302">
  <si>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</si>
  <si>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</si>
  <si>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</si>
  <si>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</si>
  <si>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</si>
  <si>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</si>
  <si>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</si>
  <si>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</si>
  <si>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</si>
  <si>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</si>
  <si>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</si>
  <si>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</si>
  <si>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</si>
  <si>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</si>
  <si>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</si>
  <si>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</si>
  <si>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</si>
  <si>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</si>
  <si>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</si>
  <si>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</si>
  <si>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</si>
  <si>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</si>
  <si>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</si>
  <si>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</si>
  <si>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</si>
  <si>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</si>
  <si>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</si>
  <si>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</si>
  <si>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</si>
  <si>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</si>
  <si>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</si>
  <si>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</si>
  <si>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</si>
  <si>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</si>
  <si>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</si>
  <si>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</si>
  <si>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</si>
  <si>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</si>
  <si>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</si>
  <si>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</si>
  <si>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</si>
  <si>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</si>
  <si>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</si>
  <si>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</si>
  <si>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</si>
  <si>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</si>
  <si>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</si>
  <si>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</si>
  <si>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</si>
  <si>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</si>
  <si>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</si>
  <si>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</si>
  <si>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</si>
  <si>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</si>
  <si>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</si>
  <si>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</si>
  <si>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</si>
  <si>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</si>
  <si>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</si>
  <si>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</si>
  <si>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</si>
  <si>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</si>
  <si>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</si>
  <si>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</si>
  <si>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</si>
  <si>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</si>
  <si>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</si>
  <si>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</si>
  <si>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</si>
  <si>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</si>
  <si>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</si>
  <si>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</si>
  <si>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</si>
  <si>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</si>
  <si>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</si>
  <si>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</si>
  <si>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</si>
  <si>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</si>
  <si>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</si>
  <si>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</si>
  <si>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</si>
  <si>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</si>
  <si>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</si>
  <si>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</si>
  <si>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</si>
  <si>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</si>
  <si>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</si>
  <si>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</si>
  <si>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</si>
  <si>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</si>
  <si>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</si>
  <si>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</si>
  <si>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</si>
  <si>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</si>
  <si>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</si>
  <si>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</si>
  <si>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</si>
  <si>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</si>
  <si>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</si>
  <si>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</si>
  <si>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</si>
  <si>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</si>
  <si>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</si>
  <si>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</si>
  <si>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</si>
  <si>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</si>
  <si>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</si>
  <si>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</si>
  <si>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</si>
  <si>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</si>
  <si>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</si>
  <si>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</si>
  <si>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</si>
  <si>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</si>
  <si>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</si>
  <si>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</si>
  <si>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</si>
  <si>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</si>
  <si>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</si>
  <si>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</si>
  <si>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</si>
  <si>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</si>
  <si>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</si>
  <si>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</si>
  <si>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</si>
  <si>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</si>
  <si>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</si>
  <si>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</si>
  <si>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</si>
  <si>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</si>
  <si>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</si>
  <si>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</si>
  <si>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</si>
  <si>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</si>
  <si>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</si>
  <si>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</si>
  <si>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</si>
  <si>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</si>
  <si>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</si>
  <si>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</si>
  <si>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</si>
  <si>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</si>
  <si>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</si>
  <si>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</si>
  <si>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</si>
  <si>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13BIM05-23_00.0-01.5cm_Set1_Run1</t>
  </si>
  <si>
    <t>13BIM05-23_00.0-01.5cm_Set1_Run2</t>
  </si>
  <si>
    <t>13BIM05-23_00.0-01.5cm_Set1_Run3</t>
  </si>
  <si>
    <t>13BIM05-23_00.0-01.5cm_Set2_Run2</t>
  </si>
  <si>
    <t>13BIM05-23_00.0-01.5cm_Set2_Run3</t>
  </si>
  <si>
    <t>13BIM05-23_02.0-04.0cm_Set1_Run1</t>
  </si>
  <si>
    <t>13BIM05-23_02.0-04.0cm_Set1_Run2</t>
  </si>
  <si>
    <t>13BIM05-23_02.0-04.0cm_Set1_Run3</t>
  </si>
  <si>
    <t>13BIM05-23_02.0-04.0cm_Set2_Run4</t>
  </si>
  <si>
    <t>13BIM05-23_02.0-04.0cm_Set2_Run5</t>
  </si>
  <si>
    <t>13BIM05-23_02.0-04.0cm_Set2_Run6</t>
  </si>
  <si>
    <t>13BIM05-23_05.0-07.0cm_Set1_Run1</t>
  </si>
  <si>
    <t>13BIM05-23_05.0-07.0cm_Set1_Run2</t>
  </si>
  <si>
    <t>13BIM05-23_05.0-07.0cm_Set1_Run3</t>
  </si>
  <si>
    <t>13BIM05-23_05.0-07.0cm_Set2_Run2</t>
  </si>
  <si>
    <t>13BIM05-23_05.0-07.0cm_Set2_Run4</t>
  </si>
  <si>
    <t>13BIM05-23_05.0-07.0cm_Set2_Run5</t>
  </si>
  <si>
    <t>13BIM05-23_07.0-09.0cm_Set1_Run1</t>
  </si>
  <si>
    <t>13BIM05-23_07.0-09.0cm_Set1_Run2</t>
  </si>
  <si>
    <t>13BIM05-23_07.0-09.0cm_Set1_Run3</t>
  </si>
  <si>
    <t>13BIM05-23_07.0-09.0cm_Set2_Run1</t>
  </si>
  <si>
    <t>13BIM05-23_07.0-09.0cm_Set2_Run2</t>
  </si>
  <si>
    <t>13BIM05-23_07.0-09.0cm_Set2_Run5</t>
  </si>
  <si>
    <t>13BIM05-23_09.0-10.5cm_Set1_Run1</t>
  </si>
  <si>
    <t>13BIM05-23_09.0-10.5cm_Set1_Run2</t>
  </si>
  <si>
    <t>13BIM05-23_09.0-10.5cm_Set1_Run3</t>
  </si>
  <si>
    <t>13BIM05-23_09.0-10.5cm_Set2_Run1</t>
  </si>
  <si>
    <t>13BIM05-23_09.0-10.5cm_Set2_Run2</t>
  </si>
  <si>
    <t>13BIM05-23_09.0-10.5cm_Set2_Run3</t>
  </si>
  <si>
    <t>13BIM05-23_11.5-13.5cm_Set1_Run1</t>
  </si>
  <si>
    <t>13BIM05-23_11.5-13.5cm_Set1_Run2</t>
  </si>
  <si>
    <t>13BIM05-23_11.5-13.5cm_Set1_Run3</t>
  </si>
  <si>
    <t>13BIM05-23_11.5-13.5cm_Set2_Run1</t>
  </si>
  <si>
    <t>13BIM05-23_11.5-13.5cm_Set2_Run2</t>
  </si>
  <si>
    <t>13BIM05-23_11.5-13.5cm_Set2_Run3</t>
  </si>
  <si>
    <t>13BIM05-23_13.5-16.0cm_Set1_Run1</t>
  </si>
  <si>
    <t>13BIM05-23_13.5-16.0cm_Set1_Run2</t>
  </si>
  <si>
    <t>13BIM05-23_13.5-16.0cm_Set1_Run3</t>
  </si>
  <si>
    <t>13BIM05-23_13.5-16.0cm_Set2_Run1</t>
  </si>
  <si>
    <t>13BIM05-23_13.5-16.0cm_Set2_Run2</t>
  </si>
  <si>
    <t>13BIM05-23_13.5-16.0cm_Set2_Run3</t>
  </si>
  <si>
    <t>13BIM05-23_17.0-19.0cm_Set1_Run1</t>
  </si>
  <si>
    <t>13BIM05-23_17.0-19.0cm_Set1_Run2</t>
  </si>
  <si>
    <t>13BIM05-23_17.0-19.0cm_Set1_Run3</t>
  </si>
  <si>
    <t>13BIM05-23_17.0-19.0cm_Set2_Run1</t>
  </si>
  <si>
    <t>13BIM05-23_17.0-19.0cm_Set2_Run2</t>
  </si>
  <si>
    <t>13BIM05-23_17.0-19.0cm_Set2_Run3</t>
  </si>
  <si>
    <t>13BIM05-23_19.0-21.0cm_Set1_Run1</t>
  </si>
  <si>
    <t>13BIM05-23_19.0-21.0cm_Set1_Run2</t>
  </si>
  <si>
    <t>13BIM05-23_19.0-21.0cm_Set1_Run3</t>
  </si>
  <si>
    <t>13BIM05-23_19.0-21.0cm_Set2_Run1</t>
  </si>
  <si>
    <t>13BIM05-23_19.0-21.0cm_Set2_Run2</t>
  </si>
  <si>
    <t>13BIM05-23_19.0-21.0cm_Set2_Run3</t>
  </si>
  <si>
    <t>13BIM05-23_21.0-23.0cm_Set1_Run1</t>
  </si>
  <si>
    <t>13BIM05-23_21.0-23.0cm_Set1_Run3</t>
  </si>
  <si>
    <t>13BIM05-23_21.0-23.0cm_Set1_Run4</t>
  </si>
  <si>
    <t>13BIM05-23_21.0-23.0cm_Set2_Run1</t>
  </si>
  <si>
    <t>13BIM05-23_21.0-23.0cm_Set2_Run3</t>
  </si>
  <si>
    <t>13BIM05-23_21.0-23.0cm_Set2_Run4</t>
  </si>
  <si>
    <t>13BIM05-23_23.0-25.5cm_Set1_Run1</t>
  </si>
  <si>
    <t>13BIM05-23_23.0-25.5cm_Set1_Run2</t>
  </si>
  <si>
    <t>13BIM05-23_23.0-25.5cm_Set2_Run1</t>
  </si>
  <si>
    <t>13BIM05-23_23.0-25.5cm_Set2_Run2</t>
  </si>
  <si>
    <t>13BIM05-23_23.0-25.5cm_Set2_Run3</t>
  </si>
  <si>
    <t>13BIM05-23_26.5-29.5cm_Set1_Run1</t>
  </si>
  <si>
    <t>13BIM05-23_26.5-29.5cm_Set1_Run3</t>
  </si>
  <si>
    <t>13BIM05-23_26.5-29.5cm_Set1_Run4</t>
  </si>
  <si>
    <t>Wheaton ,  8:40  31 Mar 2014</t>
  </si>
  <si>
    <t>Fine Sand</t>
  </si>
  <si>
    <t>Very Well Sorted</t>
  </si>
  <si>
    <t>Symmetrical</t>
  </si>
  <si>
    <t>Mesokurtic</t>
  </si>
  <si>
    <t>Unimodal, Very Well Sorted</t>
  </si>
  <si>
    <t>Sand</t>
  </si>
  <si>
    <t>Very Well Sorted Fine Sand</t>
  </si>
  <si>
    <t>Wheaton ,  8:42  31 Mar 2014</t>
  </si>
  <si>
    <t>Wheaton ,  8:44  31 Mar 2014</t>
  </si>
  <si>
    <t>Wheaton ,  8:54  31 Mar 2014</t>
  </si>
  <si>
    <t>Wheaton ,  8:56  31 Mar 2014</t>
  </si>
  <si>
    <t>Wheaton ,  9:03  31 Mar 2014</t>
  </si>
  <si>
    <t>Well Sorted</t>
  </si>
  <si>
    <t>Unimodal, Well Sorted</t>
  </si>
  <si>
    <t>Well Sorted Fine Sand</t>
  </si>
  <si>
    <t>Wheaton ,  9:05  31 Mar 2014</t>
  </si>
  <si>
    <t>Wheaton ,  9:07  31 Mar 2014</t>
  </si>
  <si>
    <t>Wheaton ,  9:23  31 Mar 2014</t>
  </si>
  <si>
    <t>Moderately Well Sorted</t>
  </si>
  <si>
    <t>Very Coarse Skewed</t>
  </si>
  <si>
    <t>Very Leptokurtic</t>
  </si>
  <si>
    <t>Bimodal, Moderately Well Sorted</t>
  </si>
  <si>
    <t>Moderately Well Sorted Fine Sand</t>
  </si>
  <si>
    <t>Wheaton ,  9:25  31 Mar 2014</t>
  </si>
  <si>
    <t>Moderately Sorted</t>
  </si>
  <si>
    <t>Bimodal, Moderately Sorted</t>
  </si>
  <si>
    <t>Moderately Sorted Fine Sand</t>
  </si>
  <si>
    <t>Wheaton ,  9:27  31 Mar 2014</t>
  </si>
  <si>
    <t>Wheaton ,  9:49  31 Mar 2014</t>
  </si>
  <si>
    <t>Wheaton ,  9:51  31 Mar 2014</t>
  </si>
  <si>
    <t>Wheaton ,  9:53  31 Mar 2014</t>
  </si>
  <si>
    <t>Wheaton , 3/31/2014  10:03:00 AM</t>
  </si>
  <si>
    <t>Wheaton , 3/31/2014  10:07:00 AM</t>
  </si>
  <si>
    <t>Wheaton , 3/31/2014  10:10:00 AM</t>
  </si>
  <si>
    <t>Wheaton , 3/31/2014  10:17:00 AM</t>
  </si>
  <si>
    <t>Wheaton , 3/31/2014  10:19:00 AM</t>
  </si>
  <si>
    <t>Wheaton , 3/31/2014  10:21:00 AM</t>
  </si>
  <si>
    <t>Wheaton , 3/31/2014  10:28:00 AM</t>
  </si>
  <si>
    <t>Wheaton , 3/31/2014  10:30:00 AM</t>
  </si>
  <si>
    <t>Wheaton , 3/31/2014  10:37:00 AM</t>
  </si>
  <si>
    <t>Wheaton , 3/31/2014  10:46:00 AM</t>
  </si>
  <si>
    <t>Wheaton , 3/31/2014  10:48:00 AM</t>
  </si>
  <si>
    <t>Wheaton , 3/31/2014  10:50:00 AM</t>
  </si>
  <si>
    <t>Wheaton , 3/31/2014  10:58:00 AM</t>
  </si>
  <si>
    <t>Wheaton , 3/31/2014  11:01:00 AM</t>
  </si>
  <si>
    <t>Wheaton , 3/31/2014  11:03:00 AM</t>
  </si>
  <si>
    <t>Wheaton , 3/31/2014  11:10:00 AM</t>
  </si>
  <si>
    <t>Wheaton , 3/31/2014  11:13:00 AM</t>
  </si>
  <si>
    <t>Wheaton , 3/31/2014  11:15:00 AM</t>
  </si>
  <si>
    <t>Wheaton , 3/31/2014  11:22:00 AM</t>
  </si>
  <si>
    <t>Wheaton , 3/31/2014  11:24:00 AM</t>
  </si>
  <si>
    <t>Wheaton , 3/31/2014  11:26:00 AM</t>
  </si>
  <si>
    <t>Wheaton , 3/31/2014  11:33:00 AM</t>
  </si>
  <si>
    <t>Wheaton , 3/31/2014  11:35:00 AM</t>
  </si>
  <si>
    <t>Wheaton , 3/31/2014  11:37:00 AM</t>
  </si>
  <si>
    <t>Wheaton , 3/31/2014  11:44:00 AM</t>
  </si>
  <si>
    <t>Wheaton , 3/31/2014  11:46:00 AM</t>
  </si>
  <si>
    <t>Wheaton , 3/31/2014  11:48:00 AM</t>
  </si>
  <si>
    <t>Wheaton , 3/31/2014  11:58:00 AM</t>
  </si>
  <si>
    <t>Wheaton , 3/31/2014  12:00:00 PM</t>
  </si>
  <si>
    <t>Wheaton , 3/31/2014  12:02:00 PM</t>
  </si>
  <si>
    <t>Wheaton , 3/31/2014  12:09:00 PM</t>
  </si>
  <si>
    <t>Wheaton , 3/31/2014  12:11:00 PM</t>
  </si>
  <si>
    <t>Wheaton , 3/31/2014  12:13:00 PM</t>
  </si>
  <si>
    <t>Wheaton , 3/31/2014  12:20:00 PM</t>
  </si>
  <si>
    <t>Wheaton , 3/31/2014  12:22:00 PM</t>
  </si>
  <si>
    <t>Wheaton , 3/31/2014  12:25:00 PM</t>
  </si>
  <si>
    <t>Wheaton , 3/31/2014  12:31:00 PM</t>
  </si>
  <si>
    <t>Wheaton , 3/31/2014  12:34:00 PM</t>
  </si>
  <si>
    <t>Wheaton , 3/31/2014  12:36:00 PM</t>
  </si>
  <si>
    <t>Wheaton , 3/31/2014  12:44:00 PM</t>
  </si>
  <si>
    <t>Wheaton , 3/31/2014  12:48:00 PM</t>
  </si>
  <si>
    <t>Wheaton , 3/31/2014  12:50:00 PM</t>
  </si>
  <si>
    <t>Wheaton , 3/31/2014  12:59:00 PM</t>
  </si>
  <si>
    <t>Wheaton , 3/31/2014  1:04:00 PM</t>
  </si>
  <si>
    <t>Wheaton , 3/31/2014  1:06:00 PM</t>
  </si>
  <si>
    <t>Wheaton , 3/31/2014  1:13:00 PM</t>
  </si>
  <si>
    <t>Wheaton , 3/31/2014  1:16:00 PM</t>
  </si>
  <si>
    <t>Wheaton , 3/31/2014  1:25:00 PM</t>
  </si>
  <si>
    <t>Wheaton , 3/31/2014  1:27:00 PM</t>
  </si>
  <si>
    <t>Wheaton , 3/31/2014  1:29:00 PM</t>
  </si>
  <si>
    <t>Wheaton , 3/31/2014  1:36:00 PM</t>
  </si>
  <si>
    <t>Wheaton , 3/31/2014  1:40:00 PM</t>
  </si>
  <si>
    <t>Wheaton , 3/31/2014  1:43:00 PM</t>
  </si>
  <si>
    <t>3/31/2014  1:54:00 PM</t>
  </si>
  <si>
    <t>Standard Deviation</t>
  </si>
  <si>
    <t>Averaged Data (N=5)</t>
  </si>
  <si>
    <t>Averaged Data (N=6)</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</si>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</sst>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0">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2894336"/>
        <c:axId val="262895872"/>
      </c:barChart>
      <c:catAx>
        <c:axId val="262894336"/>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895872"/>
        <c:crosses val="autoZero"/>
        <c:auto val="0"/>
        <c:lblAlgn val="ctr"/>
        <c:lblOffset val="100"/>
        <c:tickMarkSkip val="1"/>
        <c:noMultiLvlLbl val="0"/>
      </c:catAx>
      <c:valAx>
        <c:axId val="26289587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894336"/>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0.4509</cdr:x>
      <cdr:y>0.0573</cdr:y>
    </cdr:from>
    <cdr:to>
      <cdr:x>0.4571</cdr:x>
      <cdr:y>0.06748</cdr:y>
    </cdr:to>
    <cdr:sp macro="" textlink="">
      <cdr:nvSpPr>
        <cdr:cNvPr id="2" name="Oval 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 name="Oval 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4" name="Oval 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5" name="Oval 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cdr:x>
      <cdr:y>0.06875</cdr:y>
    </cdr:from>
    <cdr:to>
      <cdr:x>0.45801</cdr:x>
      <cdr:y>0.07893</cdr:y>
    </cdr:to>
    <cdr:sp macro="" textlink="">
      <cdr:nvSpPr>
        <cdr:cNvPr id="6" name="Oval 5"/>
        <cdr:cNvSpPr/>
      </cdr:nvSpPr>
      <cdr:spPr bwMode="auto">
        <a:xfrm xmlns:a="http://schemas.openxmlformats.org/drawingml/2006/main">
          <a:off x="4159963" y="3859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0.45185</cdr:x>
      <cdr:y>0.06902</cdr:y>
    </cdr:from>
    <cdr:to>
      <cdr:x>0.45806</cdr:x>
      <cdr:y>0.0792</cdr:y>
    </cdr:to>
    <cdr:sp macro="" textlink="">
      <cdr:nvSpPr>
        <cdr:cNvPr id="7" name="Oval 6"/>
        <cdr:cNvSpPr/>
      </cdr:nvSpPr>
      <cdr:spPr bwMode="auto">
        <a:xfrm xmlns:a="http://schemas.openxmlformats.org/drawingml/2006/main">
          <a:off x="4160450" y="3874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8" name="Oval 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0.45182</cdr:x>
      <cdr:y>0.06858</cdr:y>
    </cdr:from>
    <cdr:to>
      <cdr:x>0.45803</cdr:x>
      <cdr:y>0.07876</cdr:y>
    </cdr:to>
    <cdr:sp macro="" textlink="">
      <cdr:nvSpPr>
        <cdr:cNvPr id="9" name="Oval 8"/>
        <cdr:cNvSpPr/>
      </cdr:nvSpPr>
      <cdr:spPr bwMode="auto">
        <a:xfrm xmlns:a="http://schemas.openxmlformats.org/drawingml/2006/main">
          <a:off x="4160136" y="3849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0.45189</cdr:x>
      <cdr:y>0.06894</cdr:y>
    </cdr:from>
    <cdr:to>
      <cdr:x>0.45809</cdr:x>
      <cdr:y>0.07912</cdr:y>
    </cdr:to>
    <cdr:sp macro="" textlink="">
      <cdr:nvSpPr>
        <cdr:cNvPr id="10" name="Oval 9"/>
        <cdr:cNvSpPr/>
      </cdr:nvSpPr>
      <cdr:spPr bwMode="auto">
        <a:xfrm xmlns:a="http://schemas.openxmlformats.org/drawingml/2006/main">
          <a:off x="4160749" y="38696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0.45182</cdr:x>
      <cdr:y>0.06825</cdr:y>
    </cdr:from>
    <cdr:to>
      <cdr:x>0.45803</cdr:x>
      <cdr:y>0.07843</cdr:y>
    </cdr:to>
    <cdr:sp macro="" textlink="">
      <cdr:nvSpPr>
        <cdr:cNvPr id="11" name="Oval 10"/>
        <cdr:cNvSpPr/>
      </cdr:nvSpPr>
      <cdr:spPr bwMode="auto">
        <a:xfrm xmlns:a="http://schemas.openxmlformats.org/drawingml/2006/main">
          <a:off x="4160162" y="3831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0.45186</cdr:x>
      <cdr:y>0.06826</cdr:y>
    </cdr:from>
    <cdr:to>
      <cdr:x>0.45807</cdr:x>
      <cdr:y>0.07844</cdr:y>
    </cdr:to>
    <cdr:sp macro="" textlink="">
      <cdr:nvSpPr>
        <cdr:cNvPr id="12" name="Oval 11"/>
        <cdr:cNvSpPr/>
      </cdr:nvSpPr>
      <cdr:spPr bwMode="auto">
        <a:xfrm xmlns:a="http://schemas.openxmlformats.org/drawingml/2006/main">
          <a:off x="4160496" y="38318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0.06829</cdr:y>
    </cdr:from>
    <cdr:to>
      <cdr:x>0.45808</cdr:x>
      <cdr:y>0.07847</cdr:y>
    </cdr:to>
    <cdr:sp macro="" textlink="">
      <cdr:nvSpPr>
        <cdr:cNvPr id="13" name="Oval 12"/>
        <cdr:cNvSpPr/>
      </cdr:nvSpPr>
      <cdr:spPr bwMode="auto">
        <a:xfrm xmlns:a="http://schemas.openxmlformats.org/drawingml/2006/main">
          <a:off x="4160598" y="3833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0" name="Oval 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1" name="Oval 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2" name="Oval 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3" name="Oval 2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4" name="Oval 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5" name="Oval 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0.45351</cdr:x>
      <cdr:y>0.07439</cdr:y>
    </cdr:from>
    <cdr:to>
      <cdr:x>0.45972</cdr:x>
      <cdr:y>0.08457</cdr:y>
    </cdr:to>
    <cdr:sp macro="" textlink="">
      <cdr:nvSpPr>
        <cdr:cNvPr id="12327" name="Oval 12326"/>
        <cdr:cNvSpPr/>
      </cdr:nvSpPr>
      <cdr:spPr bwMode="auto">
        <a:xfrm xmlns:a="http://schemas.openxmlformats.org/drawingml/2006/main">
          <a:off x="4175704" y="41758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0.45357</cdr:x>
      <cdr:y>0.07467</cdr:y>
    </cdr:from>
    <cdr:to>
      <cdr:x>0.45977</cdr:x>
      <cdr:y>0.08485</cdr:y>
    </cdr:to>
    <cdr:sp macro="" textlink="">
      <cdr:nvSpPr>
        <cdr:cNvPr id="12330" name="Oval 12329"/>
        <cdr:cNvSpPr/>
      </cdr:nvSpPr>
      <cdr:spPr bwMode="auto">
        <a:xfrm xmlns:a="http://schemas.openxmlformats.org/drawingml/2006/main">
          <a:off x="4176214" y="41913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0.45367</cdr:x>
      <cdr:y>0.07511</cdr:y>
    </cdr:from>
    <cdr:to>
      <cdr:x>0.45988</cdr:x>
      <cdr:y>0.08529</cdr:y>
    </cdr:to>
    <cdr:sp macro="" textlink="">
      <cdr:nvSpPr>
        <cdr:cNvPr id="12331" name="Oval 12330"/>
        <cdr:cNvSpPr/>
      </cdr:nvSpPr>
      <cdr:spPr bwMode="auto">
        <a:xfrm xmlns:a="http://schemas.openxmlformats.org/drawingml/2006/main">
          <a:off x="4177170" y="42159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5" name="Oval 1233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7" name="Oval 1233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9" name="Oval 1233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0" name="Oval 1233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8" name="Oval 1234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3" name="Oval 1238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4" name="Oval 1238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5" name="Oval 1238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6" name="Oval 1238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0.45312</cdr:x>
      <cdr:y>0.07259</cdr:y>
    </cdr:from>
    <cdr:to>
      <cdr:x>0.45933</cdr:x>
      <cdr:y>0.08277</cdr:y>
    </cdr:to>
    <cdr:sp macro="" textlink="">
      <cdr:nvSpPr>
        <cdr:cNvPr id="12387" name="Oval 12386"/>
        <cdr:cNvSpPr/>
      </cdr:nvSpPr>
      <cdr:spPr bwMode="auto">
        <a:xfrm xmlns:a="http://schemas.openxmlformats.org/drawingml/2006/main">
          <a:off x="4172135" y="4074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0.45324</cdr:x>
      <cdr:y>0.07315</cdr:y>
    </cdr:from>
    <cdr:to>
      <cdr:x>0.45945</cdr:x>
      <cdr:y>0.08333</cdr:y>
    </cdr:to>
    <cdr:sp macro="" textlink="">
      <cdr:nvSpPr>
        <cdr:cNvPr id="12388" name="Oval 12387"/>
        <cdr:cNvSpPr/>
      </cdr:nvSpPr>
      <cdr:spPr bwMode="auto">
        <a:xfrm xmlns:a="http://schemas.openxmlformats.org/drawingml/2006/main">
          <a:off x="4173216" y="4106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0.45332</cdr:x>
      <cdr:y>0.07349</cdr:y>
    </cdr:from>
    <cdr:to>
      <cdr:x>0.45952</cdr:x>
      <cdr:y>0.08367</cdr:y>
    </cdr:to>
    <cdr:sp macro="" textlink="">
      <cdr:nvSpPr>
        <cdr:cNvPr id="12389" name="Oval 12388"/>
        <cdr:cNvSpPr/>
      </cdr:nvSpPr>
      <cdr:spPr bwMode="auto">
        <a:xfrm xmlns:a="http://schemas.openxmlformats.org/drawingml/2006/main">
          <a:off x="4173915" y="4125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0.45309</cdr:x>
      <cdr:y>0.07241</cdr:y>
    </cdr:from>
    <cdr:to>
      <cdr:x>0.45929</cdr:x>
      <cdr:y>0.08259</cdr:y>
    </cdr:to>
    <cdr:sp macro="" textlink="">
      <cdr:nvSpPr>
        <cdr:cNvPr id="12390" name="Oval 12389"/>
        <cdr:cNvSpPr/>
      </cdr:nvSpPr>
      <cdr:spPr bwMode="auto">
        <a:xfrm xmlns:a="http://schemas.openxmlformats.org/drawingml/2006/main">
          <a:off x="4171795" y="40648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0.45319</cdr:x>
      <cdr:y>0.07291</cdr:y>
    </cdr:from>
    <cdr:to>
      <cdr:x>0.4594</cdr:x>
      <cdr:y>0.08309</cdr:y>
    </cdr:to>
    <cdr:sp macro="" textlink="">
      <cdr:nvSpPr>
        <cdr:cNvPr id="12391" name="Oval 12390"/>
        <cdr:cNvSpPr/>
      </cdr:nvSpPr>
      <cdr:spPr bwMode="auto">
        <a:xfrm xmlns:a="http://schemas.openxmlformats.org/drawingml/2006/main">
          <a:off x="4172732" y="4092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0.45329</cdr:x>
      <cdr:y>0.07337</cdr:y>
    </cdr:from>
    <cdr:to>
      <cdr:x>0.4595</cdr:x>
      <cdr:y>0.08355</cdr:y>
    </cdr:to>
    <cdr:sp macro="" textlink="">
      <cdr:nvSpPr>
        <cdr:cNvPr id="12392" name="Oval 12391"/>
        <cdr:cNvSpPr/>
      </cdr:nvSpPr>
      <cdr:spPr bwMode="auto">
        <a:xfrm xmlns:a="http://schemas.openxmlformats.org/drawingml/2006/main">
          <a:off x="4173692" y="4118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3" name="Oval 1239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4" name="Oval 1239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5" name="Oval 1239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6" name="Oval 1239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7" name="Oval 1239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8" name="Oval 1239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9" name="Oval 1239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0" name="Oval 1239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0.45272</cdr:x>
      <cdr:y>0.07107</cdr:y>
    </cdr:from>
    <cdr:to>
      <cdr:x>0.45892</cdr:x>
      <cdr:y>0.08125</cdr:y>
    </cdr:to>
    <cdr:sp macro="" textlink="">
      <cdr:nvSpPr>
        <cdr:cNvPr id="12401" name="Oval 12400"/>
        <cdr:cNvSpPr/>
      </cdr:nvSpPr>
      <cdr:spPr bwMode="auto">
        <a:xfrm xmlns:a="http://schemas.openxmlformats.org/drawingml/2006/main">
          <a:off x="4168391" y="3989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2" name="Oval 1240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3" name="Oval 1240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4" name="Oval 1240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cdr:x>
      <cdr:y>0.07069</cdr:y>
    </cdr:from>
    <cdr:to>
      <cdr:x>0.45901</cdr:x>
      <cdr:y>0.08087</cdr:y>
    </cdr:to>
    <cdr:sp macro="" textlink="">
      <cdr:nvSpPr>
        <cdr:cNvPr id="12405" name="Oval 12404"/>
        <cdr:cNvSpPr/>
      </cdr:nvSpPr>
      <cdr:spPr bwMode="auto">
        <a:xfrm xmlns:a="http://schemas.openxmlformats.org/drawingml/2006/main">
          <a:off x="4169190" y="39680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0.45302</cdr:x>
      <cdr:y>0.07167</cdr:y>
    </cdr:from>
    <cdr:to>
      <cdr:x>0.45923</cdr:x>
      <cdr:y>0.08185</cdr:y>
    </cdr:to>
    <cdr:sp macro="" textlink="">
      <cdr:nvSpPr>
        <cdr:cNvPr id="12406" name="Oval 12405"/>
        <cdr:cNvSpPr/>
      </cdr:nvSpPr>
      <cdr:spPr bwMode="auto">
        <a:xfrm xmlns:a="http://schemas.openxmlformats.org/drawingml/2006/main">
          <a:off x="4171182" y="4023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0.45308</cdr:x>
      <cdr:y>0.07196</cdr:y>
    </cdr:from>
    <cdr:to>
      <cdr:x>0.45929</cdr:x>
      <cdr:y>0.08214</cdr:y>
    </cdr:to>
    <cdr:sp macro="" textlink="">
      <cdr:nvSpPr>
        <cdr:cNvPr id="12407" name="Oval 12406"/>
        <cdr:cNvSpPr/>
      </cdr:nvSpPr>
      <cdr:spPr bwMode="auto">
        <a:xfrm xmlns:a="http://schemas.openxmlformats.org/drawingml/2006/main">
          <a:off x="4171773" y="40395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0.45289</cdr:x>
      <cdr:y>0.07105</cdr:y>
    </cdr:from>
    <cdr:to>
      <cdr:x>0.4591</cdr:x>
      <cdr:y>0.08123</cdr:y>
    </cdr:to>
    <cdr:sp macro="" textlink="">
      <cdr:nvSpPr>
        <cdr:cNvPr id="12408" name="Oval 12407"/>
        <cdr:cNvSpPr/>
      </cdr:nvSpPr>
      <cdr:spPr bwMode="auto">
        <a:xfrm xmlns:a="http://schemas.openxmlformats.org/drawingml/2006/main">
          <a:off x="4170025" y="3988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0.45299</cdr:x>
      <cdr:y>0.07133</cdr:y>
    </cdr:from>
    <cdr:to>
      <cdr:x>0.45919</cdr:x>
      <cdr:y>0.08151</cdr:y>
    </cdr:to>
    <cdr:sp macro="" textlink="">
      <cdr:nvSpPr>
        <cdr:cNvPr id="12409" name="Oval 12408"/>
        <cdr:cNvSpPr/>
      </cdr:nvSpPr>
      <cdr:spPr bwMode="auto">
        <a:xfrm xmlns:a="http://schemas.openxmlformats.org/drawingml/2006/main">
          <a:off x="4170867" y="40038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0.45306</cdr:x>
      <cdr:y>0.0717</cdr:y>
    </cdr:from>
    <cdr:to>
      <cdr:x>0.45927</cdr:x>
      <cdr:y>0.08188</cdr:y>
    </cdr:to>
    <cdr:sp macro="" textlink="">
      <cdr:nvSpPr>
        <cdr:cNvPr id="12410" name="Oval 12409"/>
        <cdr:cNvSpPr/>
      </cdr:nvSpPr>
      <cdr:spPr bwMode="auto">
        <a:xfrm xmlns:a="http://schemas.openxmlformats.org/drawingml/2006/main">
          <a:off x="4171575" y="4024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13BIM05-23_26.5-29.5cm_Set2_Run3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98.4%</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1.6%</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3.5%</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73.6%</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6.8%</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0.5%</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12.7%</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1.7%</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8"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O76"/>
  <sheetViews>
    <sheetView showGridLines="0" tabSelected="1" zoomScale="66" zoomScaleNormal="66" workbookViewId="0">
      <pane xSplit="2" topLeftCell="C1" activePane="topRight" state="frozen"/>
      <selection pane="topRight" activeCell="CQ51" sqref="CQ51"/>
    </sheetView>
  </sheetViews>
  <sheetFormatPr defaultColWidth="28.7109375" defaultRowHeight="12.75" x14ac:dyDescent="0.2"/>
  <cols>
    <col min="1" max="1" width="16" style="14" customWidth="1"/>
    <col min="2" max="2" width="24.28515625" style="14" customWidth="1"/>
    <col min="3" max="93" width="44.140625" style="14" customWidth="1"/>
    <col min="94" max="16384" width="28.7109375" style="14"/>
  </cols>
  <sheetData>
    <row r="2" spans="1:275" ht="15.75" x14ac:dyDescent="0.25">
      <c r="B2" s="15" t="s">
        <v>41</v>
      </c>
    </row>
    <row r="3" spans="1:275" ht="13.5" thickBot="1" x14ac:dyDescent="0.25">
      <c r="B3" s="14" t="s">
        <v>144</v>
      </c>
    </row>
    <row r="4" spans="1:275" s="17" customFormat="1" ht="14.25" customHeight="1" thickBot="1" x14ac:dyDescent="0.25">
      <c r="A4" s="14"/>
      <c r="B4" s="14"/>
      <c r="C4" s="16" t="s">
        <v>145</v>
      </c>
      <c r="D4" s="17" t="s">
        <v>146</v>
      </c>
      <c r="E4" s="17" t="s">
        <v>147</v>
      </c>
      <c r="F4" s="17" t="s">
        <v>148</v>
      </c>
      <c r="G4" s="17" t="s">
        <v>149</v>
      </c>
      <c r="H4" s="190" t="s">
        <v>299</v>
      </c>
      <c r="I4" s="17" t="s">
        <v>298</v>
      </c>
      <c r="J4" s="17" t="s">
        <v>150</v>
      </c>
      <c r="K4" s="17" t="s">
        <v>151</v>
      </c>
      <c r="L4" s="17" t="s">
        <v>152</v>
      </c>
      <c r="M4" s="17" t="s">
        <v>153</v>
      </c>
      <c r="N4" s="17" t="s">
        <v>154</v>
      </c>
      <c r="O4" s="17" t="s">
        <v>155</v>
      </c>
      <c r="P4" s="190" t="s">
        <v>300</v>
      </c>
      <c r="Q4" s="17" t="s">
        <v>298</v>
      </c>
      <c r="R4" s="17" t="s">
        <v>156</v>
      </c>
      <c r="S4" s="17" t="s">
        <v>157</v>
      </c>
      <c r="T4" s="17" t="s">
        <v>158</v>
      </c>
      <c r="U4" s="17" t="s">
        <v>159</v>
      </c>
      <c r="V4" s="17" t="s">
        <v>160</v>
      </c>
      <c r="W4" s="17" t="s">
        <v>161</v>
      </c>
      <c r="X4" s="190" t="s">
        <v>300</v>
      </c>
      <c r="Y4" s="17" t="s">
        <v>298</v>
      </c>
      <c r="Z4" s="17" t="s">
        <v>162</v>
      </c>
      <c r="AA4" s="17" t="s">
        <v>163</v>
      </c>
      <c r="AB4" s="17" t="s">
        <v>164</v>
      </c>
      <c r="AC4" s="17" t="s">
        <v>165</v>
      </c>
      <c r="AD4" s="17" t="s">
        <v>166</v>
      </c>
      <c r="AE4" s="17" t="s">
        <v>167</v>
      </c>
      <c r="AF4" s="190" t="s">
        <v>300</v>
      </c>
      <c r="AG4" s="17" t="s">
        <v>298</v>
      </c>
      <c r="AH4" s="17" t="s">
        <v>168</v>
      </c>
      <c r="AI4" s="17" t="s">
        <v>169</v>
      </c>
      <c r="AJ4" s="17" t="s">
        <v>170</v>
      </c>
      <c r="AK4" s="17" t="s">
        <v>171</v>
      </c>
      <c r="AL4" s="17" t="s">
        <v>172</v>
      </c>
      <c r="AM4" s="17" t="s">
        <v>173</v>
      </c>
      <c r="AN4" s="190" t="s">
        <v>300</v>
      </c>
      <c r="AO4" s="17" t="s">
        <v>298</v>
      </c>
      <c r="AP4" s="17" t="s">
        <v>174</v>
      </c>
      <c r="AQ4" s="17" t="s">
        <v>175</v>
      </c>
      <c r="AR4" s="17" t="s">
        <v>176</v>
      </c>
      <c r="AS4" s="17" t="s">
        <v>177</v>
      </c>
      <c r="AT4" s="17" t="s">
        <v>178</v>
      </c>
      <c r="AU4" s="17" t="s">
        <v>179</v>
      </c>
      <c r="AV4" s="190" t="s">
        <v>300</v>
      </c>
      <c r="AW4" s="17" t="s">
        <v>298</v>
      </c>
      <c r="AX4" s="17" t="s">
        <v>180</v>
      </c>
      <c r="AY4" s="17" t="s">
        <v>181</v>
      </c>
      <c r="AZ4" s="17" t="s">
        <v>182</v>
      </c>
      <c r="BA4" s="17" t="s">
        <v>183</v>
      </c>
      <c r="BB4" s="17" t="s">
        <v>184</v>
      </c>
      <c r="BC4" s="17" t="s">
        <v>185</v>
      </c>
      <c r="BD4" s="190" t="s">
        <v>300</v>
      </c>
      <c r="BE4" s="17" t="s">
        <v>298</v>
      </c>
      <c r="BF4" s="17" t="s">
        <v>186</v>
      </c>
      <c r="BG4" s="17" t="s">
        <v>187</v>
      </c>
      <c r="BH4" s="17" t="s">
        <v>188</v>
      </c>
      <c r="BI4" s="17" t="s">
        <v>189</v>
      </c>
      <c r="BJ4" s="17" t="s">
        <v>190</v>
      </c>
      <c r="BK4" s="17" t="s">
        <v>191</v>
      </c>
      <c r="BL4" s="190" t="s">
        <v>300</v>
      </c>
      <c r="BM4" s="17" t="s">
        <v>298</v>
      </c>
      <c r="BN4" s="17" t="s">
        <v>192</v>
      </c>
      <c r="BO4" s="17" t="s">
        <v>193</v>
      </c>
      <c r="BP4" s="17" t="s">
        <v>194</v>
      </c>
      <c r="BQ4" s="17" t="s">
        <v>195</v>
      </c>
      <c r="BR4" s="17" t="s">
        <v>196</v>
      </c>
      <c r="BS4" s="17" t="s">
        <v>197</v>
      </c>
      <c r="BT4" s="190" t="s">
        <v>300</v>
      </c>
      <c r="BU4" s="17" t="s">
        <v>298</v>
      </c>
      <c r="BV4" s="17" t="s">
        <v>198</v>
      </c>
      <c r="BW4" s="17" t="s">
        <v>199</v>
      </c>
      <c r="BX4" s="17" t="s">
        <v>200</v>
      </c>
      <c r="BY4" s="17" t="s">
        <v>201</v>
      </c>
      <c r="BZ4" s="17" t="s">
        <v>202</v>
      </c>
      <c r="CA4" s="17" t="s">
        <v>203</v>
      </c>
      <c r="CB4" s="190" t="s">
        <v>300</v>
      </c>
      <c r="CC4" s="17" t="s">
        <v>298</v>
      </c>
      <c r="CD4" s="17" t="s">
        <v>204</v>
      </c>
      <c r="CE4" s="17" t="s">
        <v>205</v>
      </c>
      <c r="CF4" s="17" t="s">
        <v>206</v>
      </c>
      <c r="CG4" s="17" t="s">
        <v>207</v>
      </c>
      <c r="CH4" s="17" t="s">
        <v>208</v>
      </c>
      <c r="CI4" s="190" t="s">
        <v>299</v>
      </c>
      <c r="CJ4" s="17" t="s">
        <v>298</v>
      </c>
      <c r="CK4" s="17" t="s">
        <v>209</v>
      </c>
      <c r="CL4" s="17" t="s">
        <v>210</v>
      </c>
      <c r="CM4" s="17" t="s">
        <v>211</v>
      </c>
      <c r="CN4" s="190" t="s">
        <v>301</v>
      </c>
      <c r="CO4" s="17" t="s">
        <v>298</v>
      </c>
    </row>
    <row r="5" spans="1:275" s="20" customFormat="1" ht="13.5" customHeight="1" x14ac:dyDescent="0.2">
      <c r="A5" s="34"/>
      <c r="B5" s="50" t="s">
        <v>45</v>
      </c>
      <c r="C5" s="18" t="s">
        <v>212</v>
      </c>
      <c r="D5" s="19" t="s">
        <v>220</v>
      </c>
      <c r="E5" s="19" t="s">
        <v>221</v>
      </c>
      <c r="F5" s="19" t="s">
        <v>222</v>
      </c>
      <c r="G5" s="19" t="s">
        <v>223</v>
      </c>
      <c r="H5" s="19"/>
      <c r="I5" s="19"/>
      <c r="J5" s="19" t="s">
        <v>224</v>
      </c>
      <c r="K5" s="19" t="s">
        <v>228</v>
      </c>
      <c r="L5" s="19" t="s">
        <v>229</v>
      </c>
      <c r="M5" s="19" t="s">
        <v>230</v>
      </c>
      <c r="N5" s="19" t="s">
        <v>236</v>
      </c>
      <c r="O5" s="19" t="s">
        <v>240</v>
      </c>
      <c r="P5" s="19"/>
      <c r="Q5" s="19"/>
      <c r="R5" s="19" t="s">
        <v>241</v>
      </c>
      <c r="S5" s="19" t="s">
        <v>242</v>
      </c>
      <c r="T5" s="19" t="s">
        <v>243</v>
      </c>
      <c r="U5" s="19" t="s">
        <v>244</v>
      </c>
      <c r="V5" s="19" t="s">
        <v>245</v>
      </c>
      <c r="W5" s="19" t="s">
        <v>246</v>
      </c>
      <c r="X5" s="19"/>
      <c r="Y5" s="19"/>
      <c r="Z5" s="19" t="s">
        <v>247</v>
      </c>
      <c r="AA5" s="19" t="s">
        <v>248</v>
      </c>
      <c r="AB5" s="19" t="s">
        <v>249</v>
      </c>
      <c r="AC5" s="19" t="s">
        <v>250</v>
      </c>
      <c r="AD5" s="19" t="s">
        <v>251</v>
      </c>
      <c r="AE5" s="19" t="s">
        <v>252</v>
      </c>
      <c r="AF5" s="19"/>
      <c r="AG5" s="19"/>
      <c r="AH5" s="19" t="s">
        <v>253</v>
      </c>
      <c r="AI5" s="19" t="s">
        <v>254</v>
      </c>
      <c r="AJ5" s="19" t="s">
        <v>255</v>
      </c>
      <c r="AK5" s="19" t="s">
        <v>256</v>
      </c>
      <c r="AL5" s="19" t="s">
        <v>257</v>
      </c>
      <c r="AM5" s="19" t="s">
        <v>258</v>
      </c>
      <c r="AN5" s="19"/>
      <c r="AO5" s="19"/>
      <c r="AP5" s="19" t="s">
        <v>259</v>
      </c>
      <c r="AQ5" s="19" t="s">
        <v>260</v>
      </c>
      <c r="AR5" s="19" t="s">
        <v>261</v>
      </c>
      <c r="AS5" s="19" t="s">
        <v>262</v>
      </c>
      <c r="AT5" s="19" t="s">
        <v>263</v>
      </c>
      <c r="AU5" s="19" t="s">
        <v>264</v>
      </c>
      <c r="AV5" s="19"/>
      <c r="AW5" s="19"/>
      <c r="AX5" s="19" t="s">
        <v>265</v>
      </c>
      <c r="AY5" s="19" t="s">
        <v>266</v>
      </c>
      <c r="AZ5" s="19" t="s">
        <v>267</v>
      </c>
      <c r="BA5" s="19" t="s">
        <v>268</v>
      </c>
      <c r="BB5" s="19" t="s">
        <v>269</v>
      </c>
      <c r="BC5" s="19" t="s">
        <v>270</v>
      </c>
      <c r="BD5" s="19"/>
      <c r="BE5" s="19"/>
      <c r="BF5" s="19" t="s">
        <v>271</v>
      </c>
      <c r="BG5" s="19" t="s">
        <v>272</v>
      </c>
      <c r="BH5" s="19" t="s">
        <v>273</v>
      </c>
      <c r="BI5" s="19" t="s">
        <v>274</v>
      </c>
      <c r="BJ5" s="19" t="s">
        <v>275</v>
      </c>
      <c r="BK5" s="19" t="s">
        <v>276</v>
      </c>
      <c r="BL5" s="19"/>
      <c r="BM5" s="19"/>
      <c r="BN5" s="19" t="s">
        <v>277</v>
      </c>
      <c r="BO5" s="19" t="s">
        <v>278</v>
      </c>
      <c r="BP5" s="19" t="s">
        <v>279</v>
      </c>
      <c r="BQ5" s="19" t="s">
        <v>280</v>
      </c>
      <c r="BR5" s="19" t="s">
        <v>281</v>
      </c>
      <c r="BS5" s="19" t="s">
        <v>282</v>
      </c>
      <c r="BT5" s="19"/>
      <c r="BU5" s="19"/>
      <c r="BV5" s="19" t="s">
        <v>283</v>
      </c>
      <c r="BW5" s="19" t="s">
        <v>284</v>
      </c>
      <c r="BX5" s="19" t="s">
        <v>285</v>
      </c>
      <c r="BY5" s="19" t="s">
        <v>286</v>
      </c>
      <c r="BZ5" s="19" t="s">
        <v>287</v>
      </c>
      <c r="CA5" s="19" t="s">
        <v>288</v>
      </c>
      <c r="CB5" s="19"/>
      <c r="CC5" s="19"/>
      <c r="CD5" s="19" t="s">
        <v>289</v>
      </c>
      <c r="CE5" s="19" t="s">
        <v>290</v>
      </c>
      <c r="CF5" s="19" t="s">
        <v>291</v>
      </c>
      <c r="CG5" s="19" t="s">
        <v>292</v>
      </c>
      <c r="CH5" s="19" t="s">
        <v>293</v>
      </c>
      <c r="CI5" s="19"/>
      <c r="CJ5" s="19"/>
      <c r="CK5" s="19" t="s">
        <v>294</v>
      </c>
      <c r="CL5" s="19" t="s">
        <v>295</v>
      </c>
      <c r="CM5" s="19" t="s">
        <v>296</v>
      </c>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row>
    <row r="6" spans="1:275" s="26" customFormat="1" ht="13.5" customHeight="1" x14ac:dyDescent="0.2">
      <c r="A6" s="34"/>
      <c r="B6" s="185" t="s">
        <v>133</v>
      </c>
      <c r="C6" s="25"/>
    </row>
    <row r="7" spans="1:275" s="22" customFormat="1" ht="13.5" customHeight="1" x14ac:dyDescent="0.2">
      <c r="A7" s="34"/>
      <c r="B7" s="51" t="s">
        <v>1</v>
      </c>
      <c r="C7" s="21" t="s">
        <v>217</v>
      </c>
      <c r="D7" s="22" t="s">
        <v>217</v>
      </c>
      <c r="E7" s="22" t="s">
        <v>217</v>
      </c>
      <c r="F7" s="22" t="s">
        <v>217</v>
      </c>
      <c r="G7" s="22" t="s">
        <v>217</v>
      </c>
      <c r="J7" s="22" t="s">
        <v>226</v>
      </c>
      <c r="K7" s="22" t="s">
        <v>226</v>
      </c>
      <c r="L7" s="22" t="s">
        <v>226</v>
      </c>
      <c r="M7" s="22" t="s">
        <v>234</v>
      </c>
      <c r="N7" s="22" t="s">
        <v>238</v>
      </c>
      <c r="O7" s="22" t="s">
        <v>238</v>
      </c>
      <c r="R7" s="22" t="s">
        <v>226</v>
      </c>
      <c r="S7" s="22" t="s">
        <v>226</v>
      </c>
      <c r="T7" s="22" t="s">
        <v>226</v>
      </c>
      <c r="U7" s="22" t="s">
        <v>226</v>
      </c>
      <c r="V7" s="22" t="s">
        <v>226</v>
      </c>
      <c r="W7" s="22" t="s">
        <v>226</v>
      </c>
      <c r="Z7" s="22" t="s">
        <v>226</v>
      </c>
      <c r="AA7" s="22" t="s">
        <v>226</v>
      </c>
      <c r="AB7" s="22" t="s">
        <v>226</v>
      </c>
      <c r="AC7" s="22" t="s">
        <v>226</v>
      </c>
      <c r="AD7" s="22" t="s">
        <v>226</v>
      </c>
      <c r="AE7" s="22" t="s">
        <v>226</v>
      </c>
      <c r="AH7" s="22" t="s">
        <v>226</v>
      </c>
      <c r="AI7" s="22" t="s">
        <v>226</v>
      </c>
      <c r="AJ7" s="22" t="s">
        <v>226</v>
      </c>
      <c r="AK7" s="22" t="s">
        <v>226</v>
      </c>
      <c r="AL7" s="22" t="s">
        <v>226</v>
      </c>
      <c r="AM7" s="22" t="s">
        <v>226</v>
      </c>
      <c r="AP7" s="22" t="s">
        <v>226</v>
      </c>
      <c r="AQ7" s="22" t="s">
        <v>226</v>
      </c>
      <c r="AR7" s="22" t="s">
        <v>226</v>
      </c>
      <c r="AS7" s="22" t="s">
        <v>226</v>
      </c>
      <c r="AT7" s="22" t="s">
        <v>226</v>
      </c>
      <c r="AU7" s="22" t="s">
        <v>226</v>
      </c>
      <c r="AX7" s="22" t="s">
        <v>226</v>
      </c>
      <c r="AY7" s="22" t="s">
        <v>226</v>
      </c>
      <c r="AZ7" s="22" t="s">
        <v>226</v>
      </c>
      <c r="BA7" s="22" t="s">
        <v>217</v>
      </c>
      <c r="BB7" s="22" t="s">
        <v>217</v>
      </c>
      <c r="BC7" s="22" t="s">
        <v>217</v>
      </c>
      <c r="BF7" s="22" t="s">
        <v>226</v>
      </c>
      <c r="BG7" s="22" t="s">
        <v>226</v>
      </c>
      <c r="BH7" s="22" t="s">
        <v>226</v>
      </c>
      <c r="BI7" s="22" t="s">
        <v>226</v>
      </c>
      <c r="BJ7" s="22" t="s">
        <v>226</v>
      </c>
      <c r="BK7" s="22" t="s">
        <v>226</v>
      </c>
      <c r="BN7" s="22" t="s">
        <v>226</v>
      </c>
      <c r="BO7" s="22" t="s">
        <v>226</v>
      </c>
      <c r="BP7" s="22" t="s">
        <v>226</v>
      </c>
      <c r="BQ7" s="22" t="s">
        <v>226</v>
      </c>
      <c r="BR7" s="22" t="s">
        <v>226</v>
      </c>
      <c r="BS7" s="22" t="s">
        <v>226</v>
      </c>
      <c r="BV7" s="22" t="s">
        <v>226</v>
      </c>
      <c r="BW7" s="22" t="s">
        <v>226</v>
      </c>
      <c r="BX7" s="22" t="s">
        <v>226</v>
      </c>
      <c r="BY7" s="22" t="s">
        <v>226</v>
      </c>
      <c r="BZ7" s="22" t="s">
        <v>226</v>
      </c>
      <c r="CA7" s="22" t="s">
        <v>226</v>
      </c>
      <c r="CD7" s="22" t="s">
        <v>226</v>
      </c>
      <c r="CE7" s="22" t="s">
        <v>226</v>
      </c>
      <c r="CF7" s="22" t="s">
        <v>226</v>
      </c>
      <c r="CG7" s="22" t="s">
        <v>226</v>
      </c>
      <c r="CH7" s="22" t="s">
        <v>226</v>
      </c>
      <c r="CK7" s="22" t="s">
        <v>226</v>
      </c>
      <c r="CL7" s="22" t="s">
        <v>226</v>
      </c>
      <c r="CM7" s="22" t="s">
        <v>226</v>
      </c>
    </row>
    <row r="8" spans="1:275" s="39" customFormat="1" ht="13.5" customHeight="1" x14ac:dyDescent="0.2">
      <c r="A8" s="34"/>
      <c r="B8" s="51" t="s">
        <v>46</v>
      </c>
      <c r="C8" s="38" t="s">
        <v>218</v>
      </c>
      <c r="D8" s="39" t="s">
        <v>218</v>
      </c>
      <c r="E8" s="39" t="s">
        <v>218</v>
      </c>
      <c r="F8" s="39" t="s">
        <v>218</v>
      </c>
      <c r="G8" s="39" t="s">
        <v>218</v>
      </c>
      <c r="J8" s="39" t="s">
        <v>218</v>
      </c>
      <c r="K8" s="39" t="s">
        <v>218</v>
      </c>
      <c r="L8" s="39" t="s">
        <v>218</v>
      </c>
      <c r="M8" s="39" t="s">
        <v>218</v>
      </c>
      <c r="N8" s="39" t="s">
        <v>218</v>
      </c>
      <c r="O8" s="39" t="s">
        <v>218</v>
      </c>
      <c r="R8" s="39" t="s">
        <v>218</v>
      </c>
      <c r="S8" s="39" t="s">
        <v>218</v>
      </c>
      <c r="T8" s="39" t="s">
        <v>218</v>
      </c>
      <c r="U8" s="39" t="s">
        <v>218</v>
      </c>
      <c r="V8" s="39" t="s">
        <v>218</v>
      </c>
      <c r="W8" s="39" t="s">
        <v>218</v>
      </c>
      <c r="Z8" s="39" t="s">
        <v>218</v>
      </c>
      <c r="AA8" s="39" t="s">
        <v>218</v>
      </c>
      <c r="AB8" s="39" t="s">
        <v>218</v>
      </c>
      <c r="AC8" s="39" t="s">
        <v>218</v>
      </c>
      <c r="AD8" s="39" t="s">
        <v>218</v>
      </c>
      <c r="AE8" s="39" t="s">
        <v>218</v>
      </c>
      <c r="AH8" s="39" t="s">
        <v>218</v>
      </c>
      <c r="AI8" s="39" t="s">
        <v>218</v>
      </c>
      <c r="AJ8" s="39" t="s">
        <v>218</v>
      </c>
      <c r="AK8" s="39" t="s">
        <v>218</v>
      </c>
      <c r="AL8" s="39" t="s">
        <v>218</v>
      </c>
      <c r="AM8" s="39" t="s">
        <v>218</v>
      </c>
      <c r="AP8" s="39" t="s">
        <v>218</v>
      </c>
      <c r="AQ8" s="39" t="s">
        <v>218</v>
      </c>
      <c r="AR8" s="39" t="s">
        <v>218</v>
      </c>
      <c r="AS8" s="39" t="s">
        <v>218</v>
      </c>
      <c r="AT8" s="39" t="s">
        <v>218</v>
      </c>
      <c r="AU8" s="39" t="s">
        <v>218</v>
      </c>
      <c r="AX8" s="39" t="s">
        <v>218</v>
      </c>
      <c r="AY8" s="39" t="s">
        <v>218</v>
      </c>
      <c r="AZ8" s="39" t="s">
        <v>218</v>
      </c>
      <c r="BA8" s="39" t="s">
        <v>218</v>
      </c>
      <c r="BB8" s="39" t="s">
        <v>218</v>
      </c>
      <c r="BC8" s="39" t="s">
        <v>218</v>
      </c>
      <c r="BF8" s="39" t="s">
        <v>218</v>
      </c>
      <c r="BG8" s="39" t="s">
        <v>218</v>
      </c>
      <c r="BH8" s="39" t="s">
        <v>218</v>
      </c>
      <c r="BI8" s="39" t="s">
        <v>218</v>
      </c>
      <c r="BJ8" s="39" t="s">
        <v>218</v>
      </c>
      <c r="BK8" s="39" t="s">
        <v>218</v>
      </c>
      <c r="BN8" s="39" t="s">
        <v>218</v>
      </c>
      <c r="BO8" s="39" t="s">
        <v>218</v>
      </c>
      <c r="BP8" s="39" t="s">
        <v>218</v>
      </c>
      <c r="BQ8" s="39" t="s">
        <v>218</v>
      </c>
      <c r="BR8" s="39" t="s">
        <v>218</v>
      </c>
      <c r="BS8" s="39" t="s">
        <v>218</v>
      </c>
      <c r="BV8" s="39" t="s">
        <v>218</v>
      </c>
      <c r="BW8" s="39" t="s">
        <v>218</v>
      </c>
      <c r="BX8" s="39" t="s">
        <v>218</v>
      </c>
      <c r="BY8" s="39" t="s">
        <v>218</v>
      </c>
      <c r="BZ8" s="39" t="s">
        <v>218</v>
      </c>
      <c r="CA8" s="39" t="s">
        <v>218</v>
      </c>
      <c r="CD8" s="39" t="s">
        <v>218</v>
      </c>
      <c r="CE8" s="39" t="s">
        <v>218</v>
      </c>
      <c r="CF8" s="39" t="s">
        <v>218</v>
      </c>
      <c r="CG8" s="39" t="s">
        <v>218</v>
      </c>
      <c r="CH8" s="39" t="s">
        <v>218</v>
      </c>
      <c r="CK8" s="39" t="s">
        <v>218</v>
      </c>
      <c r="CL8" s="39" t="s">
        <v>218</v>
      </c>
      <c r="CM8" s="39" t="s">
        <v>218</v>
      </c>
    </row>
    <row r="9" spans="1:275" s="39" customFormat="1" ht="13.5" customHeight="1" thickBot="1" x14ac:dyDescent="0.25">
      <c r="A9" s="34"/>
      <c r="B9" s="52" t="s">
        <v>47</v>
      </c>
      <c r="C9" s="38" t="s">
        <v>219</v>
      </c>
      <c r="D9" s="39" t="s">
        <v>219</v>
      </c>
      <c r="E9" s="39" t="s">
        <v>219</v>
      </c>
      <c r="F9" s="39" t="s">
        <v>219</v>
      </c>
      <c r="G9" s="39" t="s">
        <v>219</v>
      </c>
      <c r="J9" s="39" t="s">
        <v>227</v>
      </c>
      <c r="K9" s="39" t="s">
        <v>227</v>
      </c>
      <c r="L9" s="39" t="s">
        <v>227</v>
      </c>
      <c r="M9" s="39" t="s">
        <v>235</v>
      </c>
      <c r="N9" s="39" t="s">
        <v>239</v>
      </c>
      <c r="O9" s="39" t="s">
        <v>239</v>
      </c>
      <c r="R9" s="39" t="s">
        <v>227</v>
      </c>
      <c r="S9" s="39" t="s">
        <v>227</v>
      </c>
      <c r="T9" s="39" t="s">
        <v>227</v>
      </c>
      <c r="U9" s="39" t="s">
        <v>227</v>
      </c>
      <c r="V9" s="39" t="s">
        <v>227</v>
      </c>
      <c r="W9" s="39" t="s">
        <v>227</v>
      </c>
      <c r="Z9" s="39" t="s">
        <v>227</v>
      </c>
      <c r="AA9" s="39" t="s">
        <v>227</v>
      </c>
      <c r="AB9" s="39" t="s">
        <v>227</v>
      </c>
      <c r="AC9" s="39" t="s">
        <v>227</v>
      </c>
      <c r="AD9" s="39" t="s">
        <v>227</v>
      </c>
      <c r="AE9" s="39" t="s">
        <v>227</v>
      </c>
      <c r="AH9" s="39" t="s">
        <v>227</v>
      </c>
      <c r="AI9" s="39" t="s">
        <v>227</v>
      </c>
      <c r="AJ9" s="39" t="s">
        <v>227</v>
      </c>
      <c r="AK9" s="39" t="s">
        <v>227</v>
      </c>
      <c r="AL9" s="39" t="s">
        <v>227</v>
      </c>
      <c r="AM9" s="39" t="s">
        <v>227</v>
      </c>
      <c r="AP9" s="39" t="s">
        <v>227</v>
      </c>
      <c r="AQ9" s="39" t="s">
        <v>227</v>
      </c>
      <c r="AR9" s="39" t="s">
        <v>227</v>
      </c>
      <c r="AS9" s="39" t="s">
        <v>227</v>
      </c>
      <c r="AT9" s="39" t="s">
        <v>227</v>
      </c>
      <c r="AU9" s="39" t="s">
        <v>227</v>
      </c>
      <c r="AX9" s="39" t="s">
        <v>227</v>
      </c>
      <c r="AY9" s="39" t="s">
        <v>227</v>
      </c>
      <c r="AZ9" s="39" t="s">
        <v>227</v>
      </c>
      <c r="BA9" s="39" t="s">
        <v>219</v>
      </c>
      <c r="BB9" s="39" t="s">
        <v>219</v>
      </c>
      <c r="BC9" s="39" t="s">
        <v>219</v>
      </c>
      <c r="BF9" s="39" t="s">
        <v>227</v>
      </c>
      <c r="BG9" s="39" t="s">
        <v>227</v>
      </c>
      <c r="BH9" s="39" t="s">
        <v>227</v>
      </c>
      <c r="BI9" s="39" t="s">
        <v>227</v>
      </c>
      <c r="BJ9" s="39" t="s">
        <v>227</v>
      </c>
      <c r="BK9" s="39" t="s">
        <v>227</v>
      </c>
      <c r="BN9" s="39" t="s">
        <v>227</v>
      </c>
      <c r="BO9" s="39" t="s">
        <v>227</v>
      </c>
      <c r="BP9" s="39" t="s">
        <v>227</v>
      </c>
      <c r="BQ9" s="39" t="s">
        <v>227</v>
      </c>
      <c r="BR9" s="39" t="s">
        <v>227</v>
      </c>
      <c r="BS9" s="39" t="s">
        <v>227</v>
      </c>
      <c r="BV9" s="39" t="s">
        <v>227</v>
      </c>
      <c r="BW9" s="39" t="s">
        <v>227</v>
      </c>
      <c r="BX9" s="39" t="s">
        <v>227</v>
      </c>
      <c r="BY9" s="39" t="s">
        <v>227</v>
      </c>
      <c r="BZ9" s="39" t="s">
        <v>227</v>
      </c>
      <c r="CA9" s="39" t="s">
        <v>227</v>
      </c>
      <c r="CD9" s="39" t="s">
        <v>227</v>
      </c>
      <c r="CE9" s="39" t="s">
        <v>227</v>
      </c>
      <c r="CF9" s="39" t="s">
        <v>227</v>
      </c>
      <c r="CG9" s="39" t="s">
        <v>227</v>
      </c>
      <c r="CH9" s="39" t="s">
        <v>227</v>
      </c>
      <c r="CK9" s="39" t="s">
        <v>227</v>
      </c>
      <c r="CL9" s="39" t="s">
        <v>227</v>
      </c>
      <c r="CM9" s="39" t="s">
        <v>227</v>
      </c>
    </row>
    <row r="10" spans="1:275" s="41" customFormat="1" ht="13.5" customHeight="1" x14ac:dyDescent="0.2">
      <c r="A10" s="35" t="s">
        <v>2</v>
      </c>
      <c r="B10" s="40" t="s">
        <v>122</v>
      </c>
      <c r="C10" s="62">
        <v>180.90711254034699</v>
      </c>
      <c r="D10" s="63">
        <v>180.52805950000001</v>
      </c>
      <c r="E10" s="63">
        <v>180.2727155</v>
      </c>
      <c r="F10" s="63">
        <v>179.511815976739</v>
      </c>
      <c r="G10" s="63">
        <v>179.536976885532</v>
      </c>
      <c r="H10" s="63">
        <v>180.15133608052358</v>
      </c>
      <c r="I10" s="63">
        <v>0.55032258523396849</v>
      </c>
      <c r="J10" s="63">
        <v>184.96870361662701</v>
      </c>
      <c r="K10" s="63">
        <v>182.04720160687299</v>
      </c>
      <c r="L10" s="63">
        <v>181.64336153859699</v>
      </c>
      <c r="M10" s="63">
        <v>258.90822418276701</v>
      </c>
      <c r="N10" s="63">
        <v>278.52947626750398</v>
      </c>
      <c r="O10" s="63">
        <v>289.30645602971202</v>
      </c>
      <c r="P10" s="63">
        <v>229.23390387367999</v>
      </c>
      <c r="Q10" s="63">
        <v>47.205548420958657</v>
      </c>
      <c r="R10" s="63">
        <v>199.265460199789</v>
      </c>
      <c r="S10" s="63">
        <v>199.23040604502</v>
      </c>
      <c r="T10" s="63">
        <v>199.10130431628701</v>
      </c>
      <c r="U10" s="63">
        <v>200.91300872756099</v>
      </c>
      <c r="V10" s="63">
        <v>200.72311378316999</v>
      </c>
      <c r="W10" s="63">
        <v>200.7082194164</v>
      </c>
      <c r="X10" s="63">
        <v>199.99025208137118</v>
      </c>
      <c r="Y10" s="63">
        <v>0.7955040955094097</v>
      </c>
      <c r="Z10" s="63">
        <v>228.176854064389</v>
      </c>
      <c r="AA10" s="63">
        <v>221.673895865492</v>
      </c>
      <c r="AB10" s="63">
        <v>223.58785998685499</v>
      </c>
      <c r="AC10" s="63">
        <v>218.483558983036</v>
      </c>
      <c r="AD10" s="63">
        <v>219.39694593832701</v>
      </c>
      <c r="AE10" s="63">
        <v>218.38031300915901</v>
      </c>
      <c r="AF10" s="63">
        <v>221.61657130787628</v>
      </c>
      <c r="AG10" s="63">
        <v>3.4675266351040932</v>
      </c>
      <c r="AH10" s="63">
        <v>183.17293029369699</v>
      </c>
      <c r="AI10" s="63">
        <v>183.28106289222001</v>
      </c>
      <c r="AJ10" s="63">
        <v>183.07211498566599</v>
      </c>
      <c r="AK10" s="63">
        <v>185.05998569805499</v>
      </c>
      <c r="AL10" s="63">
        <v>185.009839847579</v>
      </c>
      <c r="AM10" s="63">
        <v>184.95957885704999</v>
      </c>
      <c r="AN10" s="63">
        <v>184.09258542904448</v>
      </c>
      <c r="AO10" s="63">
        <v>0.91965490579905174</v>
      </c>
      <c r="AP10" s="63">
        <v>180.50646637210599</v>
      </c>
      <c r="AQ10" s="63">
        <v>180.445511821265</v>
      </c>
      <c r="AR10" s="63">
        <v>180.37469750765101</v>
      </c>
      <c r="AS10" s="63">
        <v>182.34913890889399</v>
      </c>
      <c r="AT10" s="63">
        <v>182.254623366049</v>
      </c>
      <c r="AU10" s="63">
        <v>182.37317810178999</v>
      </c>
      <c r="AV10" s="63">
        <v>181.3839360129592</v>
      </c>
      <c r="AW10" s="63">
        <v>0.94317445383824461</v>
      </c>
      <c r="AX10" s="63">
        <v>170.53233091321101</v>
      </c>
      <c r="AY10" s="63">
        <v>170.35651397525299</v>
      </c>
      <c r="AZ10" s="63">
        <v>170.16201231034901</v>
      </c>
      <c r="BA10" s="63">
        <v>174.99535775017</v>
      </c>
      <c r="BB10" s="63">
        <v>174.833023658944</v>
      </c>
      <c r="BC10" s="63">
        <v>174.800721253414</v>
      </c>
      <c r="BD10" s="63">
        <v>172.6133266435568</v>
      </c>
      <c r="BE10" s="63">
        <v>2.2663667995990102</v>
      </c>
      <c r="BF10" s="63">
        <v>177.74998724899501</v>
      </c>
      <c r="BG10" s="63">
        <v>177.78030343224901</v>
      </c>
      <c r="BH10" s="63">
        <v>177.70023846793001</v>
      </c>
      <c r="BI10" s="63">
        <v>178.38870940504</v>
      </c>
      <c r="BJ10" s="63">
        <v>178.345663975863</v>
      </c>
      <c r="BK10" s="63">
        <v>178.23638903611001</v>
      </c>
      <c r="BL10" s="63">
        <v>178.03354859436448</v>
      </c>
      <c r="BM10" s="63">
        <v>0.29448691162811286</v>
      </c>
      <c r="BN10" s="63">
        <v>173.36074396770701</v>
      </c>
      <c r="BO10" s="63">
        <v>173.19008267545499</v>
      </c>
      <c r="BP10" s="63">
        <v>173.52204271702701</v>
      </c>
      <c r="BQ10" s="63">
        <v>174.89429967185001</v>
      </c>
      <c r="BR10" s="63">
        <v>174.74135142105399</v>
      </c>
      <c r="BS10" s="63">
        <v>174.53311760350601</v>
      </c>
      <c r="BT10" s="63">
        <v>174.04027300943315</v>
      </c>
      <c r="BU10" s="63">
        <v>0.69724627784031334</v>
      </c>
      <c r="BV10" s="63">
        <v>208.648855671886</v>
      </c>
      <c r="BW10" s="63">
        <v>207.072120255789</v>
      </c>
      <c r="BX10" s="63">
        <v>205.31731895470099</v>
      </c>
      <c r="BY10" s="63">
        <v>208.372076457822</v>
      </c>
      <c r="BZ10" s="63">
        <v>208.57633465697299</v>
      </c>
      <c r="CA10" s="63">
        <v>203.91248509526201</v>
      </c>
      <c r="CB10" s="63">
        <v>206.98319851540546</v>
      </c>
      <c r="CC10" s="63">
        <v>1.8006397549560693</v>
      </c>
      <c r="CD10" s="63">
        <v>187.527083289616</v>
      </c>
      <c r="CE10" s="63">
        <v>187.66168226775599</v>
      </c>
      <c r="CF10" s="63">
        <v>189.27959462435601</v>
      </c>
      <c r="CG10" s="63">
        <v>189.261031323493</v>
      </c>
      <c r="CH10" s="63">
        <v>189.30125223962801</v>
      </c>
      <c r="CI10" s="63">
        <v>188.60612874896978</v>
      </c>
      <c r="CJ10" s="63">
        <v>0.82728091890492428</v>
      </c>
      <c r="CK10" s="63">
        <v>210.79894725968401</v>
      </c>
      <c r="CL10" s="63">
        <v>209.60905579613501</v>
      </c>
      <c r="CM10" s="63">
        <v>208.49356543463901</v>
      </c>
      <c r="CN10" s="63">
        <v>209.633856163486</v>
      </c>
      <c r="CO10" s="63">
        <v>0.94133155104087041</v>
      </c>
      <c r="CQ10" s="169"/>
      <c r="CR10" s="169"/>
      <c r="CS10" s="169"/>
      <c r="CT10" s="63"/>
      <c r="CU10" s="63"/>
      <c r="CV10" s="169"/>
      <c r="CW10" s="169"/>
      <c r="CX10" s="169"/>
      <c r="CY10" s="169"/>
      <c r="CZ10" s="169"/>
      <c r="DA10" s="169"/>
      <c r="DB10" s="169"/>
      <c r="DC10" s="169"/>
      <c r="DD10" s="63"/>
      <c r="DE10" s="63"/>
      <c r="DF10" s="63"/>
      <c r="DG10" s="63"/>
      <c r="DI10" s="63"/>
      <c r="DJ10" s="63"/>
      <c r="DK10" s="63"/>
      <c r="DL10" s="63"/>
      <c r="DM10" s="63"/>
      <c r="DN10" s="63"/>
      <c r="DO10" s="63"/>
      <c r="DP10" s="63"/>
      <c r="DQ10" s="63"/>
      <c r="DR10" s="63"/>
      <c r="DS10" s="63"/>
      <c r="DU10" s="63"/>
      <c r="DV10" s="63"/>
      <c r="DW10" s="63"/>
      <c r="DX10" s="63"/>
      <c r="DY10" s="63"/>
      <c r="DZ10" s="63"/>
      <c r="EA10" s="63"/>
      <c r="EB10" s="63"/>
      <c r="EC10" s="63"/>
      <c r="ED10" s="63"/>
      <c r="EE10" s="63"/>
      <c r="EF10" s="63"/>
      <c r="EG10" s="63"/>
      <c r="EH10" s="63"/>
      <c r="EI10" s="63"/>
      <c r="EJ10" s="63"/>
      <c r="EK10" s="63"/>
      <c r="EL10" s="63"/>
      <c r="EM10" s="63"/>
      <c r="EN10" s="63"/>
      <c r="EO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row>
    <row r="11" spans="1:275" s="24" customFormat="1" ht="13.5" customHeight="1" x14ac:dyDescent="0.2">
      <c r="A11" s="36" t="s">
        <v>100</v>
      </c>
      <c r="B11" s="33" t="s">
        <v>121</v>
      </c>
      <c r="C11" s="171">
        <v>41.359531238808202</v>
      </c>
      <c r="D11" s="64">
        <v>40.677791365583701</v>
      </c>
      <c r="E11" s="64">
        <v>40.312907078484898</v>
      </c>
      <c r="F11" s="64">
        <v>44.132596472358003</v>
      </c>
      <c r="G11" s="64">
        <v>44.272788657069903</v>
      </c>
      <c r="H11" s="64">
        <v>42.151122962460946</v>
      </c>
      <c r="I11" s="64">
        <v>1.7090385412575391</v>
      </c>
      <c r="J11" s="64">
        <v>43.839989366668398</v>
      </c>
      <c r="K11" s="64">
        <v>47.044848910434297</v>
      </c>
      <c r="L11" s="64">
        <v>46.787125372215598</v>
      </c>
      <c r="M11" s="56">
        <v>279.422615148901</v>
      </c>
      <c r="N11" s="56">
        <v>310.02421687643101</v>
      </c>
      <c r="O11" s="56">
        <v>326.41087702396601</v>
      </c>
      <c r="P11" s="56">
        <v>175.58827878310271</v>
      </c>
      <c r="Q11" s="56">
        <v>130.4305749222199</v>
      </c>
      <c r="R11" s="64">
        <v>52.157427428058298</v>
      </c>
      <c r="S11" s="64">
        <v>52.131279261872997</v>
      </c>
      <c r="T11" s="64">
        <v>52.108246420303402</v>
      </c>
      <c r="U11" s="64">
        <v>52.811688607635098</v>
      </c>
      <c r="V11" s="64">
        <v>52.7550243011612</v>
      </c>
      <c r="W11" s="64">
        <v>52.773830204280301</v>
      </c>
      <c r="X11" s="64">
        <v>52.45624937055188</v>
      </c>
      <c r="Y11" s="64">
        <v>0.32467092945591075</v>
      </c>
      <c r="Z11" s="56">
        <v>166.68027883203899</v>
      </c>
      <c r="AA11" s="56">
        <v>131.84390416657899</v>
      </c>
      <c r="AB11" s="56">
        <v>142.52287360390699</v>
      </c>
      <c r="AC11" s="56">
        <v>120.159957853072</v>
      </c>
      <c r="AD11" s="56">
        <v>124.561538338405</v>
      </c>
      <c r="AE11" s="56">
        <v>124.245966337054</v>
      </c>
      <c r="AF11" s="56">
        <v>135.00241985517602</v>
      </c>
      <c r="AG11" s="56">
        <v>15.890417304770775</v>
      </c>
      <c r="AH11" s="64">
        <v>44.032039632000703</v>
      </c>
      <c r="AI11" s="64">
        <v>44.215684123184097</v>
      </c>
      <c r="AJ11" s="64">
        <v>44.018932758839398</v>
      </c>
      <c r="AK11" s="64">
        <v>44.6295091728825</v>
      </c>
      <c r="AL11" s="64">
        <v>44.511105231232499</v>
      </c>
      <c r="AM11" s="64">
        <v>44.357250923031302</v>
      </c>
      <c r="AN11" s="64">
        <v>44.294086973528415</v>
      </c>
      <c r="AO11" s="64">
        <v>0.22880862400640814</v>
      </c>
      <c r="AP11" s="64">
        <v>42.682748833787599</v>
      </c>
      <c r="AQ11" s="64">
        <v>42.720203119997798</v>
      </c>
      <c r="AR11" s="64">
        <v>42.6287137842993</v>
      </c>
      <c r="AS11" s="64">
        <v>43.116756012027402</v>
      </c>
      <c r="AT11" s="64">
        <v>43.092921935913402</v>
      </c>
      <c r="AU11" s="64">
        <v>43.163689013989703</v>
      </c>
      <c r="AV11" s="64">
        <v>42.900838783335864</v>
      </c>
      <c r="AW11" s="64">
        <v>0.22614557073152897</v>
      </c>
      <c r="AX11" s="64">
        <v>45.002147094850201</v>
      </c>
      <c r="AY11" s="64">
        <v>45.0074707149613</v>
      </c>
      <c r="AZ11" s="64">
        <v>45.056129006769801</v>
      </c>
      <c r="BA11" s="64">
        <v>40.185682622569601</v>
      </c>
      <c r="BB11" s="64">
        <v>40.0734170793232</v>
      </c>
      <c r="BC11" s="64">
        <v>40.1323439971559</v>
      </c>
      <c r="BD11" s="64">
        <v>42.57619841927167</v>
      </c>
      <c r="BE11" s="64">
        <v>2.4459923792981986</v>
      </c>
      <c r="BF11" s="64">
        <v>42.695023538301399</v>
      </c>
      <c r="BG11" s="64">
        <v>42.816894062577397</v>
      </c>
      <c r="BH11" s="64">
        <v>42.684400433733302</v>
      </c>
      <c r="BI11" s="64">
        <v>42.781402616109098</v>
      </c>
      <c r="BJ11" s="64">
        <v>42.777086591756998</v>
      </c>
      <c r="BK11" s="64">
        <v>42.645017908083801</v>
      </c>
      <c r="BL11" s="64">
        <v>42.733304191760332</v>
      </c>
      <c r="BM11" s="64">
        <v>6.1737451277348296E-2</v>
      </c>
      <c r="BN11" s="64">
        <v>46.998098387560198</v>
      </c>
      <c r="BO11" s="64">
        <v>47.247378230075903</v>
      </c>
      <c r="BP11" s="64">
        <v>47.793758034265899</v>
      </c>
      <c r="BQ11" s="64">
        <v>48.110336983953097</v>
      </c>
      <c r="BR11" s="64">
        <v>48.264354131344597</v>
      </c>
      <c r="BS11" s="64">
        <v>48.332216524446203</v>
      </c>
      <c r="BT11" s="64">
        <v>47.791023715274314</v>
      </c>
      <c r="BU11" s="64">
        <v>0.50714573323625922</v>
      </c>
      <c r="BV11" s="56">
        <v>118.771304808595</v>
      </c>
      <c r="BW11" s="56">
        <v>107.47068315547899</v>
      </c>
      <c r="BX11" s="56">
        <v>100.35227849802099</v>
      </c>
      <c r="BY11" s="56">
        <v>111.42187324772</v>
      </c>
      <c r="BZ11" s="56">
        <v>116.080110127506</v>
      </c>
      <c r="CA11" s="64">
        <v>92.734343036100498</v>
      </c>
      <c r="CB11" s="64">
        <v>107.80509881223692</v>
      </c>
      <c r="CC11" s="64">
        <v>8.9870145920932227</v>
      </c>
      <c r="CD11" s="64">
        <v>46.477298046692397</v>
      </c>
      <c r="CE11" s="64">
        <v>46.508114188119997</v>
      </c>
      <c r="CF11" s="64">
        <v>47.478905003574503</v>
      </c>
      <c r="CG11" s="64">
        <v>47.498152051518304</v>
      </c>
      <c r="CH11" s="64">
        <v>47.487283784586097</v>
      </c>
      <c r="CI11" s="64">
        <v>47.089950614898257</v>
      </c>
      <c r="CJ11" s="64">
        <v>0.48778363521518397</v>
      </c>
      <c r="CK11" s="56">
        <v>131.80188263491499</v>
      </c>
      <c r="CL11" s="56">
        <v>128.65234488567401</v>
      </c>
      <c r="CM11" s="56">
        <v>122.17320337375099</v>
      </c>
      <c r="CN11" s="56">
        <v>127.54247696478001</v>
      </c>
      <c r="CO11" s="56">
        <v>4.0084678020381306</v>
      </c>
      <c r="CQ11" s="64"/>
      <c r="CR11" s="64"/>
      <c r="CS11" s="64"/>
      <c r="CT11" s="64"/>
      <c r="CU11" s="64"/>
      <c r="CV11" s="64"/>
      <c r="CW11" s="64"/>
      <c r="CX11" s="64"/>
      <c r="CY11" s="64"/>
      <c r="CZ11" s="64"/>
      <c r="DA11" s="64"/>
      <c r="DB11" s="64"/>
      <c r="DC11" s="64"/>
      <c r="DD11" s="64"/>
      <c r="DE11" s="64"/>
      <c r="DF11" s="64"/>
      <c r="DG11" s="64"/>
      <c r="DI11" s="56"/>
      <c r="DJ11" s="56"/>
      <c r="DK11" s="56"/>
      <c r="DL11" s="56"/>
      <c r="DM11" s="56"/>
      <c r="DN11" s="56"/>
      <c r="DO11" s="56"/>
      <c r="DP11" s="56"/>
      <c r="DQ11" s="56"/>
      <c r="DR11" s="56"/>
      <c r="DS11" s="56"/>
      <c r="DU11" s="64"/>
      <c r="DV11" s="64"/>
      <c r="DW11" s="64"/>
      <c r="DX11" s="64"/>
      <c r="DY11" s="64"/>
      <c r="DZ11" s="64"/>
      <c r="EA11" s="64"/>
      <c r="EB11" s="64"/>
      <c r="EC11" s="64"/>
      <c r="ED11" s="64"/>
      <c r="EE11" s="64"/>
      <c r="EF11" s="64"/>
      <c r="EG11" s="64"/>
      <c r="EH11" s="56"/>
      <c r="EI11" s="56"/>
      <c r="EJ11" s="56"/>
      <c r="EK11" s="64"/>
      <c r="EL11" s="56"/>
      <c r="EM11" s="56"/>
      <c r="EN11" s="56"/>
      <c r="EO11" s="64"/>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row>
    <row r="12" spans="1:275" s="24" customFormat="1" ht="13.5" customHeight="1" x14ac:dyDescent="0.2">
      <c r="A12" s="36" t="s">
        <v>108</v>
      </c>
      <c r="B12" s="33" t="s">
        <v>123</v>
      </c>
      <c r="C12" s="23">
        <v>0.38369724622138501</v>
      </c>
      <c r="D12" s="24">
        <v>0.348477355943904</v>
      </c>
      <c r="E12" s="24">
        <v>0.34762754537038199</v>
      </c>
      <c r="F12" s="24">
        <v>-0.33614689209686599</v>
      </c>
      <c r="G12" s="24">
        <v>-0.37121248422605502</v>
      </c>
      <c r="H12" s="24">
        <v>7.4488554242550034E-2</v>
      </c>
      <c r="I12" s="24">
        <v>0.3500159060984801</v>
      </c>
      <c r="J12" s="24">
        <v>0.42583764182239398</v>
      </c>
      <c r="K12" s="24">
        <v>-0.15351506720455799</v>
      </c>
      <c r="L12" s="24">
        <v>-0.19589433749406099</v>
      </c>
      <c r="M12" s="24">
        <v>3.2362234194689798</v>
      </c>
      <c r="N12" s="24">
        <v>2.81798835880869</v>
      </c>
      <c r="O12" s="24">
        <v>2.636034651403</v>
      </c>
      <c r="P12" s="24">
        <v>1.4611124444674075</v>
      </c>
      <c r="Q12" s="24">
        <v>1.460425783047927</v>
      </c>
      <c r="R12" s="24">
        <v>0.57604139861487902</v>
      </c>
      <c r="S12" s="24">
        <v>0.571926972699216</v>
      </c>
      <c r="T12" s="24">
        <v>0.57210173976433198</v>
      </c>
      <c r="U12" s="24">
        <v>0.55919928812839703</v>
      </c>
      <c r="V12" s="24">
        <v>0.56259390758969496</v>
      </c>
      <c r="W12" s="24">
        <v>0.55887296901829198</v>
      </c>
      <c r="X12" s="24">
        <v>0.56678937930246853</v>
      </c>
      <c r="Y12" s="24">
        <v>6.8080457261379037E-3</v>
      </c>
      <c r="Z12" s="24">
        <v>5.8915621404291398</v>
      </c>
      <c r="AA12" s="24">
        <v>5.4091831864283302</v>
      </c>
      <c r="AB12" s="24">
        <v>5.6695901198766903</v>
      </c>
      <c r="AC12" s="24">
        <v>5.0229339851483896</v>
      </c>
      <c r="AD12" s="24">
        <v>4.8953522139219796</v>
      </c>
      <c r="AE12" s="24">
        <v>5.4741451416711904</v>
      </c>
      <c r="AF12" s="24">
        <v>5.3937944645792868</v>
      </c>
      <c r="AG12" s="24">
        <v>0.34556984800837776</v>
      </c>
      <c r="AH12" s="24">
        <v>0.50255062698676101</v>
      </c>
      <c r="AI12" s="24">
        <v>0.51128863352688303</v>
      </c>
      <c r="AJ12" s="24">
        <v>0.50090986441402896</v>
      </c>
      <c r="AK12" s="24">
        <v>0.50603674034537405</v>
      </c>
      <c r="AL12" s="24">
        <v>0.50349972620684202</v>
      </c>
      <c r="AM12" s="24">
        <v>0.49802189514408401</v>
      </c>
      <c r="AN12" s="24">
        <v>0.50371791443732883</v>
      </c>
      <c r="AO12" s="24">
        <v>4.1719836996986963E-3</v>
      </c>
      <c r="AP12" s="24">
        <v>0.45017986287183798</v>
      </c>
      <c r="AQ12" s="24">
        <v>0.45360560477718898</v>
      </c>
      <c r="AR12" s="24">
        <v>0.44844158880449803</v>
      </c>
      <c r="AS12" s="24">
        <v>0.44789844194832201</v>
      </c>
      <c r="AT12" s="24">
        <v>0.446124193572765</v>
      </c>
      <c r="AU12" s="24">
        <v>0.44803178192917498</v>
      </c>
      <c r="AV12" s="24">
        <v>0.44904691231729782</v>
      </c>
      <c r="AW12" s="24">
        <v>2.3566724143376022E-3</v>
      </c>
      <c r="AX12" s="24">
        <v>-0.29624153391324998</v>
      </c>
      <c r="AY12" s="24">
        <v>-0.31431304102105601</v>
      </c>
      <c r="AZ12" s="24">
        <v>-0.327319315178139</v>
      </c>
      <c r="BA12" s="24">
        <v>0.40137471184234702</v>
      </c>
      <c r="BB12" s="24">
        <v>0.40124172096735999</v>
      </c>
      <c r="BC12" s="24">
        <v>0.404223948557284</v>
      </c>
      <c r="BD12" s="24">
        <v>4.4827748542424321E-2</v>
      </c>
      <c r="BE12" s="24">
        <v>0.35756726280104417</v>
      </c>
      <c r="BF12" s="24">
        <v>0.44780663297303103</v>
      </c>
      <c r="BG12" s="24">
        <v>0.45542924098949</v>
      </c>
      <c r="BH12" s="24">
        <v>0.44815397586335998</v>
      </c>
      <c r="BI12" s="24">
        <v>0.45744316589206602</v>
      </c>
      <c r="BJ12" s="24">
        <v>0.45688608841357498</v>
      </c>
      <c r="BK12" s="24">
        <v>0.44902161374016403</v>
      </c>
      <c r="BL12" s="24">
        <v>0.45245678631194769</v>
      </c>
      <c r="BM12" s="24">
        <v>4.1884105908326025E-3</v>
      </c>
      <c r="BN12" s="24">
        <v>-0.15945472852460801</v>
      </c>
      <c r="BO12" s="24">
        <v>-0.17027500711347299</v>
      </c>
      <c r="BP12" s="24">
        <v>-0.15007983009931999</v>
      </c>
      <c r="BQ12" s="24">
        <v>-9.5332915826291706E-2</v>
      </c>
      <c r="BR12" s="24">
        <v>-0.114757157739071</v>
      </c>
      <c r="BS12" s="24">
        <v>-0.13273786206075999</v>
      </c>
      <c r="BT12" s="24">
        <v>-0.13710625022725395</v>
      </c>
      <c r="BU12" s="24">
        <v>2.592139048313331E-2</v>
      </c>
      <c r="BV12" s="24">
        <v>6.6585079995761296</v>
      </c>
      <c r="BW12" s="24">
        <v>5.9396002499864702</v>
      </c>
      <c r="BX12" s="24">
        <v>5.8013280657527702</v>
      </c>
      <c r="BY12" s="24">
        <v>6.7693553449452297</v>
      </c>
      <c r="BZ12" s="24">
        <v>7.2269160328151898</v>
      </c>
      <c r="CA12" s="24">
        <v>6.6566016137872399</v>
      </c>
      <c r="CB12" s="24">
        <v>6.5087182178105047</v>
      </c>
      <c r="CC12" s="24">
        <v>0.49199295041934216</v>
      </c>
      <c r="CD12" s="24">
        <v>0.48886743418510398</v>
      </c>
      <c r="CE12" s="24">
        <v>0.48642424804784501</v>
      </c>
      <c r="CF12" s="24">
        <v>0.50881810300323405</v>
      </c>
      <c r="CG12" s="24">
        <v>0.50851845547092001</v>
      </c>
      <c r="CH12" s="24">
        <v>0.50833488654645698</v>
      </c>
      <c r="CI12" s="24">
        <v>0.50019262545071208</v>
      </c>
      <c r="CJ12" s="24">
        <v>1.027465715044666E-2</v>
      </c>
      <c r="CK12" s="24">
        <v>5.0108527668216496</v>
      </c>
      <c r="CL12" s="24">
        <v>4.8565887548283904</v>
      </c>
      <c r="CM12" s="24">
        <v>4.4428343753855604</v>
      </c>
      <c r="CN12" s="24">
        <v>4.7700919656785334</v>
      </c>
      <c r="CO12" s="24">
        <v>0.23982284316044161</v>
      </c>
      <c r="DQ12" s="64"/>
      <c r="DR12" s="64"/>
      <c r="EH12" s="64"/>
      <c r="EJ12" s="64"/>
      <c r="EL12" s="64"/>
      <c r="ER12" s="64"/>
    </row>
    <row r="13" spans="1:275" s="43" customFormat="1" ht="13.5" customHeight="1" thickBot="1" x14ac:dyDescent="0.25">
      <c r="A13" s="37"/>
      <c r="B13" s="42" t="s">
        <v>124</v>
      </c>
      <c r="C13" s="172">
        <v>2.66755721987689</v>
      </c>
      <c r="D13" s="43">
        <v>2.60727095913728</v>
      </c>
      <c r="E13" s="43">
        <v>2.61896662067445</v>
      </c>
      <c r="F13" s="43">
        <v>4.3858967890997604</v>
      </c>
      <c r="G13" s="43">
        <v>4.4543151881543404</v>
      </c>
      <c r="H13" s="43">
        <v>3.3468013553885441</v>
      </c>
      <c r="I13" s="43">
        <v>0.87684974924897374</v>
      </c>
      <c r="J13" s="43">
        <v>2.7493509231499802</v>
      </c>
      <c r="K13" s="43">
        <v>4.05753423521403</v>
      </c>
      <c r="L13" s="43">
        <v>4.1207950480740996</v>
      </c>
      <c r="M13" s="66">
        <v>12.057182901707501</v>
      </c>
      <c r="N13" s="43">
        <v>9.3534759609132099</v>
      </c>
      <c r="O13" s="43">
        <v>8.2874958607237197</v>
      </c>
      <c r="P13" s="43">
        <v>6.7709724882970903</v>
      </c>
      <c r="Q13" s="43">
        <v>3.3534264936841547</v>
      </c>
      <c r="R13" s="43">
        <v>3.0136261708310101</v>
      </c>
      <c r="S13" s="43">
        <v>3.0024456037178702</v>
      </c>
      <c r="T13" s="43">
        <v>3.0073028486084299</v>
      </c>
      <c r="U13" s="43">
        <v>2.9740987076994698</v>
      </c>
      <c r="V13" s="43">
        <v>2.9862559901437402</v>
      </c>
      <c r="W13" s="43">
        <v>2.9783640075570501</v>
      </c>
      <c r="X13" s="43">
        <v>2.9936822214262619</v>
      </c>
      <c r="Y13" s="43">
        <v>1.4907437008506384E-2</v>
      </c>
      <c r="Z13" s="66">
        <v>45.630747328828903</v>
      </c>
      <c r="AA13" s="66">
        <v>43.340341156494503</v>
      </c>
      <c r="AB13" s="66">
        <v>45.654910707686199</v>
      </c>
      <c r="AC13" s="66">
        <v>39.263710052008101</v>
      </c>
      <c r="AD13" s="66">
        <v>34.949013226546903</v>
      </c>
      <c r="AE13" s="66">
        <v>45.301887458672098</v>
      </c>
      <c r="AF13" s="66">
        <v>42.356768321706113</v>
      </c>
      <c r="AG13" s="66">
        <v>3.9933208611200732</v>
      </c>
      <c r="AH13" s="43">
        <v>2.8934370938280201</v>
      </c>
      <c r="AI13" s="43">
        <v>2.9158127121226598</v>
      </c>
      <c r="AJ13" s="43">
        <v>2.8935951370923201</v>
      </c>
      <c r="AK13" s="43">
        <v>2.91284471743732</v>
      </c>
      <c r="AL13" s="43">
        <v>2.9085262400763598</v>
      </c>
      <c r="AM13" s="43">
        <v>2.9019860792063898</v>
      </c>
      <c r="AN13" s="43">
        <v>2.9043669966271786</v>
      </c>
      <c r="AO13" s="43">
        <v>8.7686939374321069E-3</v>
      </c>
      <c r="AP13" s="43">
        <v>2.7650624253245701</v>
      </c>
      <c r="AQ13" s="43">
        <v>2.7704749299393301</v>
      </c>
      <c r="AR13" s="43">
        <v>2.7654306823298498</v>
      </c>
      <c r="AS13" s="43">
        <v>2.7584251474029098</v>
      </c>
      <c r="AT13" s="43">
        <v>2.7578430805207002</v>
      </c>
      <c r="AU13" s="43">
        <v>2.7606300857680202</v>
      </c>
      <c r="AV13" s="43">
        <v>2.7629777252142298</v>
      </c>
      <c r="AW13" s="43">
        <v>4.4566991461825363E-3</v>
      </c>
      <c r="AX13" s="43">
        <v>4.2762123205818696</v>
      </c>
      <c r="AY13" s="43">
        <v>4.3167622979353997</v>
      </c>
      <c r="AZ13" s="43">
        <v>4.3457218184006399</v>
      </c>
      <c r="BA13" s="43">
        <v>2.6809524456785598</v>
      </c>
      <c r="BB13" s="43">
        <v>2.6850914662982799</v>
      </c>
      <c r="BC13" s="43">
        <v>2.6858047993487699</v>
      </c>
      <c r="BD13" s="43">
        <v>3.4984241913739194</v>
      </c>
      <c r="BE13" s="43">
        <v>0.81472544990496576</v>
      </c>
      <c r="BF13" s="43">
        <v>2.7600187949320798</v>
      </c>
      <c r="BG13" s="43">
        <v>2.76763771180386</v>
      </c>
      <c r="BH13" s="43">
        <v>2.7606700695575901</v>
      </c>
      <c r="BI13" s="43">
        <v>2.7760202837027199</v>
      </c>
      <c r="BJ13" s="43">
        <v>2.7749206846381198</v>
      </c>
      <c r="BK13" s="43">
        <v>2.7579262851122599</v>
      </c>
      <c r="BL13" s="43">
        <v>2.7661989716244384</v>
      </c>
      <c r="BM13" s="43">
        <v>7.2087574782141676E-3</v>
      </c>
      <c r="BN13" s="43">
        <v>3.96201781622189</v>
      </c>
      <c r="BO13" s="43">
        <v>3.9862430708603802</v>
      </c>
      <c r="BP13" s="43">
        <v>3.9998781699810002</v>
      </c>
      <c r="BQ13" s="43">
        <v>3.92162514989732</v>
      </c>
      <c r="BR13" s="43">
        <v>3.9559726088262002</v>
      </c>
      <c r="BS13" s="43">
        <v>3.97993785795662</v>
      </c>
      <c r="BT13" s="43">
        <v>3.9676124456239017</v>
      </c>
      <c r="BU13" s="43">
        <v>2.5237901395945981E-2</v>
      </c>
      <c r="BV13" s="66">
        <v>63.396136436781397</v>
      </c>
      <c r="BW13" s="66">
        <v>51.924634961590797</v>
      </c>
      <c r="BX13" s="66">
        <v>51.204050908699102</v>
      </c>
      <c r="BY13" s="66">
        <v>67.940135720859203</v>
      </c>
      <c r="BZ13" s="66">
        <v>75.526090663324496</v>
      </c>
      <c r="CA13" s="66">
        <v>73.866899449201995</v>
      </c>
      <c r="CB13" s="66">
        <v>63.976324690076162</v>
      </c>
      <c r="CC13" s="66">
        <v>9.6232633260743796</v>
      </c>
      <c r="CD13" s="43">
        <v>2.8463210401284802</v>
      </c>
      <c r="CE13" s="43">
        <v>2.8422772399685199</v>
      </c>
      <c r="CF13" s="43">
        <v>2.8835217142149099</v>
      </c>
      <c r="CG13" s="43">
        <v>2.8824959645338901</v>
      </c>
      <c r="CH13" s="43">
        <v>2.8819807777650399</v>
      </c>
      <c r="CI13" s="43">
        <v>2.8673193473221681</v>
      </c>
      <c r="CJ13" s="43">
        <v>1.8845901364813771E-2</v>
      </c>
      <c r="CK13" s="66">
        <v>38.737994666481399</v>
      </c>
      <c r="CL13" s="66">
        <v>35.770241071204303</v>
      </c>
      <c r="CM13" s="66">
        <v>30.485721860701702</v>
      </c>
      <c r="CN13" s="66">
        <v>34.997985866129135</v>
      </c>
      <c r="CO13" s="66">
        <v>3.4129444952589005</v>
      </c>
      <c r="CQ13" s="66"/>
      <c r="CR13" s="66"/>
      <c r="CS13" s="66"/>
      <c r="CV13" s="66"/>
      <c r="CW13" s="66"/>
      <c r="CX13" s="66"/>
      <c r="CY13" s="66"/>
      <c r="DI13" s="66"/>
      <c r="DJ13" s="66"/>
      <c r="DK13" s="66"/>
      <c r="DN13" s="66"/>
      <c r="DO13" s="66"/>
      <c r="DP13" s="66"/>
      <c r="DQ13" s="57"/>
      <c r="DR13" s="57"/>
      <c r="DS13" s="66"/>
      <c r="DU13" s="66"/>
      <c r="DV13" s="66"/>
      <c r="DW13" s="66"/>
      <c r="DX13" s="66"/>
      <c r="DY13" s="66"/>
      <c r="DZ13" s="66"/>
      <c r="EA13" s="66"/>
      <c r="EB13" s="66"/>
      <c r="EC13" s="66"/>
      <c r="ED13" s="66"/>
      <c r="EE13" s="66"/>
      <c r="EF13" s="66"/>
      <c r="EG13" s="66"/>
      <c r="EH13" s="57"/>
      <c r="EI13" s="66"/>
      <c r="EJ13" s="57"/>
      <c r="EK13" s="66"/>
      <c r="EL13" s="57"/>
      <c r="EM13" s="57"/>
      <c r="EN13" s="66"/>
      <c r="EO13" s="66"/>
      <c r="EQ13" s="66"/>
      <c r="ER13" s="57"/>
      <c r="ES13" s="66"/>
      <c r="EU13" s="66"/>
      <c r="EV13" s="66"/>
      <c r="EW13" s="66"/>
      <c r="EX13" s="66"/>
      <c r="EY13" s="57"/>
      <c r="FB13" s="66"/>
      <c r="FC13" s="66"/>
      <c r="FD13" s="66"/>
      <c r="FE13" s="66"/>
      <c r="FF13" s="66"/>
      <c r="FH13" s="66"/>
      <c r="FI13" s="66"/>
      <c r="FJ13" s="66"/>
      <c r="FK13" s="66"/>
      <c r="FM13" s="66"/>
      <c r="FO13" s="66"/>
      <c r="FP13" s="66"/>
      <c r="FQ13" s="66"/>
      <c r="FR13" s="66"/>
      <c r="FT13" s="66"/>
      <c r="FU13" s="66"/>
      <c r="FV13" s="66"/>
      <c r="FW13" s="66"/>
      <c r="FX13" s="66"/>
      <c r="FY13" s="66"/>
      <c r="FZ13" s="66"/>
      <c r="GA13" s="66"/>
      <c r="GC13" s="66"/>
      <c r="GD13" s="66"/>
      <c r="GE13" s="66"/>
      <c r="GF13" s="66"/>
      <c r="GG13" s="66"/>
      <c r="GH13" s="66"/>
    </row>
    <row r="14" spans="1:275" s="55" customFormat="1" ht="13.5" customHeight="1" x14ac:dyDescent="0.2">
      <c r="A14" s="35" t="s">
        <v>2</v>
      </c>
      <c r="B14" s="32" t="s">
        <v>122</v>
      </c>
      <c r="C14" s="70">
        <v>176.019543938673</v>
      </c>
      <c r="D14" s="55">
        <v>175.76551110665201</v>
      </c>
      <c r="E14" s="55">
        <v>175.58529691291301</v>
      </c>
      <c r="F14" s="55">
        <v>169.43089934287801</v>
      </c>
      <c r="G14" s="55">
        <v>169.24182585107599</v>
      </c>
      <c r="H14" s="55">
        <v>173.20861543043839</v>
      </c>
      <c r="I14" s="55">
        <v>3.1652553720587657</v>
      </c>
      <c r="J14" s="55">
        <v>179.63365002035201</v>
      </c>
      <c r="K14" s="55">
        <v>171.45300780006701</v>
      </c>
      <c r="L14" s="55">
        <v>170.96794022753099</v>
      </c>
      <c r="M14" s="55">
        <v>198.06859786471</v>
      </c>
      <c r="N14" s="55">
        <v>205.196145533943</v>
      </c>
      <c r="O14" s="55">
        <v>208.90886528445299</v>
      </c>
      <c r="P14" s="55">
        <v>189.03803445517599</v>
      </c>
      <c r="Q14" s="55">
        <v>15.608168061562907</v>
      </c>
      <c r="R14" s="55">
        <v>192.430511361518</v>
      </c>
      <c r="S14" s="55">
        <v>192.39711283667401</v>
      </c>
      <c r="T14" s="55">
        <v>192.26920786554899</v>
      </c>
      <c r="U14" s="55">
        <v>193.94638728040701</v>
      </c>
      <c r="V14" s="55">
        <v>193.767374246424</v>
      </c>
      <c r="W14" s="55">
        <v>193.743198174106</v>
      </c>
      <c r="X14" s="55">
        <v>193.09229862744633</v>
      </c>
      <c r="Y14" s="55">
        <v>0.7311621810120057</v>
      </c>
      <c r="Z14" s="55">
        <v>203.163080184683</v>
      </c>
      <c r="AA14" s="55">
        <v>203.18785105920099</v>
      </c>
      <c r="AB14" s="55">
        <v>203.31438771121299</v>
      </c>
      <c r="AC14" s="55">
        <v>201.629150499346</v>
      </c>
      <c r="AD14" s="55">
        <v>201.81456936291499</v>
      </c>
      <c r="AE14" s="55">
        <v>201.247710580377</v>
      </c>
      <c r="AF14" s="55">
        <v>202.39279156628916</v>
      </c>
      <c r="AG14" s="55">
        <v>0.8469063965525051</v>
      </c>
      <c r="AH14" s="55">
        <v>177.79982023028401</v>
      </c>
      <c r="AI14" s="55">
        <v>177.873013893831</v>
      </c>
      <c r="AJ14" s="55">
        <v>177.69765195796199</v>
      </c>
      <c r="AK14" s="55">
        <v>179.59818157485699</v>
      </c>
      <c r="AL14" s="55">
        <v>179.57308984314199</v>
      </c>
      <c r="AM14" s="55">
        <v>179.55361360843099</v>
      </c>
      <c r="AN14" s="55">
        <v>178.68256185141786</v>
      </c>
      <c r="AO14" s="55">
        <v>0.89394061220837828</v>
      </c>
      <c r="AP14" s="55">
        <v>175.345351702393</v>
      </c>
      <c r="AQ14" s="55">
        <v>175.27637589950999</v>
      </c>
      <c r="AR14" s="55">
        <v>175.221125977778</v>
      </c>
      <c r="AS14" s="55">
        <v>177.13432898764901</v>
      </c>
      <c r="AT14" s="55">
        <v>177.041289874955</v>
      </c>
      <c r="AU14" s="55">
        <v>177.14766005936499</v>
      </c>
      <c r="AV14" s="55">
        <v>176.19435541694168</v>
      </c>
      <c r="AW14" s="55">
        <v>0.91472284272895799</v>
      </c>
      <c r="AX14" s="55">
        <v>159.507296003763</v>
      </c>
      <c r="AY14" s="55">
        <v>159.19581029665599</v>
      </c>
      <c r="AZ14" s="55">
        <v>158.86807836312499</v>
      </c>
      <c r="BA14" s="55">
        <v>170.239263420084</v>
      </c>
      <c r="BB14" s="55">
        <v>170.09819468040399</v>
      </c>
      <c r="BC14" s="55">
        <v>170.05368156756899</v>
      </c>
      <c r="BD14" s="55">
        <v>164.66038738860018</v>
      </c>
      <c r="BE14" s="55">
        <v>5.4733905622146715</v>
      </c>
      <c r="BF14" s="55">
        <v>172.50691111194101</v>
      </c>
      <c r="BG14" s="55">
        <v>172.51506849403</v>
      </c>
      <c r="BH14" s="55">
        <v>172.458649626783</v>
      </c>
      <c r="BI14" s="55">
        <v>173.15044084312601</v>
      </c>
      <c r="BJ14" s="55">
        <v>173.10682647253</v>
      </c>
      <c r="BK14" s="55">
        <v>173.02083581858901</v>
      </c>
      <c r="BL14" s="55">
        <v>172.79312206116651</v>
      </c>
      <c r="BM14" s="55">
        <v>0.30250152285725068</v>
      </c>
      <c r="BN14" s="55">
        <v>162.265746715305</v>
      </c>
      <c r="BO14" s="55">
        <v>161.83607308542801</v>
      </c>
      <c r="BP14" s="55">
        <v>161.91258263774799</v>
      </c>
      <c r="BQ14" s="55">
        <v>163.56298319352501</v>
      </c>
      <c r="BR14" s="55">
        <v>163.16261640642401</v>
      </c>
      <c r="BS14" s="55">
        <v>162.777937011814</v>
      </c>
      <c r="BT14" s="55">
        <v>162.58632317504066</v>
      </c>
      <c r="BU14" s="55">
        <v>0.63800017212366722</v>
      </c>
      <c r="BV14" s="55">
        <v>193.62810740131599</v>
      </c>
      <c r="BW14" s="55">
        <v>193.430181566453</v>
      </c>
      <c r="BX14" s="55">
        <v>192.679316406037</v>
      </c>
      <c r="BY14" s="55">
        <v>194.46680947484401</v>
      </c>
      <c r="BZ14" s="55">
        <v>194.128783931638</v>
      </c>
      <c r="CA14" s="55">
        <v>192.69082943705101</v>
      </c>
      <c r="CB14" s="55">
        <v>193.50400470288983</v>
      </c>
      <c r="CC14" s="55">
        <v>0.66827617154648722</v>
      </c>
      <c r="CD14" s="55">
        <v>181.67579627608501</v>
      </c>
      <c r="CE14" s="55">
        <v>181.80462095220901</v>
      </c>
      <c r="CF14" s="55">
        <v>183.249326022156</v>
      </c>
      <c r="CG14" s="55">
        <v>183.225161436516</v>
      </c>
      <c r="CH14" s="55">
        <v>183.269209452692</v>
      </c>
      <c r="CI14" s="55">
        <v>182.64482282793159</v>
      </c>
      <c r="CJ14" s="55">
        <v>0.73986854505004052</v>
      </c>
      <c r="CK14" s="55">
        <v>185.96640986599201</v>
      </c>
      <c r="CL14" s="55">
        <v>184.84707359322601</v>
      </c>
      <c r="CM14" s="55">
        <v>184.364902020644</v>
      </c>
      <c r="CN14" s="55">
        <v>185.05946182662066</v>
      </c>
      <c r="CO14" s="55">
        <v>0.67083948201298949</v>
      </c>
      <c r="CP14" s="67"/>
      <c r="CQ14" s="170"/>
      <c r="CR14" s="67"/>
      <c r="CS14" s="67"/>
      <c r="CV14" s="170"/>
      <c r="CW14" s="67"/>
      <c r="CX14" s="67"/>
      <c r="CY14" s="67"/>
      <c r="CZ14" s="170"/>
      <c r="DA14" s="170"/>
      <c r="DB14" s="170"/>
      <c r="DC14" s="170"/>
      <c r="DH14" s="67"/>
      <c r="DT14" s="67"/>
      <c r="EP14" s="67"/>
      <c r="GI14" s="67"/>
    </row>
    <row r="15" spans="1:275" s="56" customFormat="1" ht="13.5" customHeight="1" x14ac:dyDescent="0.2">
      <c r="A15" s="36" t="s">
        <v>100</v>
      </c>
      <c r="B15" s="33" t="s">
        <v>121</v>
      </c>
      <c r="C15" s="23">
        <v>1.25950369239084</v>
      </c>
      <c r="D15" s="24">
        <v>1.2561126516766099</v>
      </c>
      <c r="E15" s="24">
        <v>1.2539197775314399</v>
      </c>
      <c r="F15" s="24">
        <v>1.61118313793601</v>
      </c>
      <c r="G15" s="24">
        <v>1.6216816960815501</v>
      </c>
      <c r="H15" s="24">
        <v>1.40048019112329</v>
      </c>
      <c r="I15" s="24">
        <v>0.1763644817214228</v>
      </c>
      <c r="J15" s="24">
        <v>1.2696422649406101</v>
      </c>
      <c r="K15" s="24">
        <v>1.61290000740495</v>
      </c>
      <c r="L15" s="24">
        <v>1.6198043597140099</v>
      </c>
      <c r="M15" s="24">
        <v>1.9990916621300201</v>
      </c>
      <c r="N15" s="24">
        <v>2.0843640120373101</v>
      </c>
      <c r="O15" s="24">
        <v>2.1319593949027702</v>
      </c>
      <c r="P15" s="24">
        <v>1.7862936168549453</v>
      </c>
      <c r="Q15" s="24">
        <v>0.31046374845995189</v>
      </c>
      <c r="R15" s="24">
        <v>1.2978954141803301</v>
      </c>
      <c r="S15" s="24">
        <v>1.2979296565390901</v>
      </c>
      <c r="T15" s="24">
        <v>1.2980256327678501</v>
      </c>
      <c r="U15" s="24">
        <v>1.3000941455585999</v>
      </c>
      <c r="V15" s="24">
        <v>1.2999587533816599</v>
      </c>
      <c r="W15" s="24">
        <v>1.3002646889531699</v>
      </c>
      <c r="X15" s="24">
        <v>1.29902804856345</v>
      </c>
      <c r="Y15" s="24">
        <v>1.0821442315656299E-3</v>
      </c>
      <c r="Z15" s="24">
        <v>1.5764702737948</v>
      </c>
      <c r="AA15" s="24">
        <v>1.44333880321841</v>
      </c>
      <c r="AB15" s="24">
        <v>1.4770710081306599</v>
      </c>
      <c r="AC15" s="24">
        <v>1.4284256292151301</v>
      </c>
      <c r="AD15" s="24">
        <v>1.43441847090126</v>
      </c>
      <c r="AE15" s="24">
        <v>1.42953104023984</v>
      </c>
      <c r="AF15" s="24">
        <v>1.4648758709166836</v>
      </c>
      <c r="AG15" s="24">
        <v>5.2553794347327307E-2</v>
      </c>
      <c r="AH15" s="24">
        <v>1.2715857400736099</v>
      </c>
      <c r="AI15" s="24">
        <v>1.27248160193778</v>
      </c>
      <c r="AJ15" s="24">
        <v>1.271745429946</v>
      </c>
      <c r="AK15" s="24">
        <v>1.2725974691767501</v>
      </c>
      <c r="AL15" s="24">
        <v>1.2719067836456299</v>
      </c>
      <c r="AM15" s="24">
        <v>1.27108260482299</v>
      </c>
      <c r="AN15" s="24">
        <v>1.2718999382671266</v>
      </c>
      <c r="AO15" s="24">
        <v>5.1890206845091465E-4</v>
      </c>
      <c r="AP15" s="24">
        <v>1.26786390155993</v>
      </c>
      <c r="AQ15" s="24">
        <v>1.26813417803433</v>
      </c>
      <c r="AR15" s="24">
        <v>1.26777266508952</v>
      </c>
      <c r="AS15" s="24">
        <v>1.2679138337678499</v>
      </c>
      <c r="AT15" s="24">
        <v>1.26797749517254</v>
      </c>
      <c r="AU15" s="24">
        <v>1.2682335507158899</v>
      </c>
      <c r="AV15" s="24">
        <v>1.2679826040566768</v>
      </c>
      <c r="AW15" s="24">
        <v>1.5751666708589557E-4</v>
      </c>
      <c r="AX15" s="24">
        <v>1.6645643094929701</v>
      </c>
      <c r="AY15" s="24">
        <v>1.6726453831818699</v>
      </c>
      <c r="AZ15" s="24">
        <v>1.68025732033751</v>
      </c>
      <c r="BA15" s="24">
        <v>1.26022764140222</v>
      </c>
      <c r="BB15" s="24">
        <v>1.2596804520210501</v>
      </c>
      <c r="BC15" s="24">
        <v>1.2600773275563699</v>
      </c>
      <c r="BD15" s="24">
        <v>1.4662420723319984</v>
      </c>
      <c r="BE15" s="24">
        <v>0.20629675776511236</v>
      </c>
      <c r="BF15" s="24">
        <v>1.2730131947280401</v>
      </c>
      <c r="BG15" s="24">
        <v>1.2735858649104099</v>
      </c>
      <c r="BH15" s="24">
        <v>1.2730060279270801</v>
      </c>
      <c r="BI15" s="24">
        <v>1.2721531950176701</v>
      </c>
      <c r="BJ15" s="24">
        <v>1.27221632882715</v>
      </c>
      <c r="BK15" s="24">
        <v>1.2716541986496701</v>
      </c>
      <c r="BL15" s="24">
        <v>1.27260480167667</v>
      </c>
      <c r="BM15" s="24">
        <v>6.5176149794618781E-4</v>
      </c>
      <c r="BN15" s="24">
        <v>1.64623782598489</v>
      </c>
      <c r="BO15" s="24">
        <v>1.65940708939235</v>
      </c>
      <c r="BP15" s="24">
        <v>1.6690460607741899</v>
      </c>
      <c r="BQ15" s="24">
        <v>1.6485659809324</v>
      </c>
      <c r="BR15" s="24">
        <v>1.6616022011151299</v>
      </c>
      <c r="BS15" s="24">
        <v>1.6712752631435299</v>
      </c>
      <c r="BT15" s="24">
        <v>1.6593557368904148</v>
      </c>
      <c r="BU15" s="24">
        <v>9.3943701387439599E-3</v>
      </c>
      <c r="BV15" s="24">
        <v>1.4097654174126699</v>
      </c>
      <c r="BW15" s="24">
        <v>1.38632653150768</v>
      </c>
      <c r="BX15" s="24">
        <v>1.3749501847805199</v>
      </c>
      <c r="BY15" s="24">
        <v>1.3942039616067901</v>
      </c>
      <c r="BZ15" s="24">
        <v>1.40992294992684</v>
      </c>
      <c r="CA15" s="24">
        <v>1.35649256148345</v>
      </c>
      <c r="CB15" s="24">
        <v>1.3886102677863248</v>
      </c>
      <c r="CC15" s="24">
        <v>1.8957938370536668E-2</v>
      </c>
      <c r="CD15" s="24">
        <v>1.2821304459245499</v>
      </c>
      <c r="CE15" s="24">
        <v>1.2822077068745601</v>
      </c>
      <c r="CF15" s="24">
        <v>1.28552303886287</v>
      </c>
      <c r="CG15" s="24">
        <v>1.2857044376258999</v>
      </c>
      <c r="CH15" s="24">
        <v>1.2855583394043799</v>
      </c>
      <c r="CI15" s="24">
        <v>1.2842247937384521</v>
      </c>
      <c r="CJ15" s="24">
        <v>1.6797656182892804E-3</v>
      </c>
      <c r="CK15" s="24">
        <v>1.76484795133636</v>
      </c>
      <c r="CL15" s="24">
        <v>1.78113288893805</v>
      </c>
      <c r="CM15" s="24">
        <v>1.7832371413097301</v>
      </c>
      <c r="CN15" s="24">
        <v>1.7764059938613801</v>
      </c>
      <c r="CO15" s="24">
        <v>8.2177949097698676E-3</v>
      </c>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row>
    <row r="16" spans="1:275" s="24" customFormat="1" ht="13.5" customHeight="1" x14ac:dyDescent="0.2">
      <c r="A16" s="36" t="s">
        <v>109</v>
      </c>
      <c r="B16" s="33" t="s">
        <v>123</v>
      </c>
      <c r="C16" s="23">
        <v>-0.126254958556486</v>
      </c>
      <c r="D16" s="24">
        <v>-0.149751916661339</v>
      </c>
      <c r="E16" s="24">
        <v>-0.151041832823677</v>
      </c>
      <c r="F16" s="24">
        <v>-7.2673510700372397</v>
      </c>
      <c r="G16" s="24">
        <v>-7.1775998355445498</v>
      </c>
      <c r="H16" s="24">
        <v>-2.9743999227246585</v>
      </c>
      <c r="I16" s="24">
        <v>3.4686664889903982</v>
      </c>
      <c r="J16" s="24">
        <v>-0.113292441999125</v>
      </c>
      <c r="K16" s="24">
        <v>-7.0265415530498601</v>
      </c>
      <c r="L16" s="24">
        <v>-7.0016728409692099</v>
      </c>
      <c r="M16" s="24">
        <v>-1.2062422900238401</v>
      </c>
      <c r="N16" s="24">
        <v>-0.85511886149188898</v>
      </c>
      <c r="O16" s="24">
        <v>-0.71814507143249895</v>
      </c>
      <c r="P16" s="24">
        <v>-2.8201688431610705</v>
      </c>
      <c r="Q16" s="24">
        <v>2.9830189181331481</v>
      </c>
      <c r="R16" s="24">
        <v>-3.1134587730243999E-2</v>
      </c>
      <c r="S16" s="24">
        <v>-3.4225344516698397E-2</v>
      </c>
      <c r="T16" s="24">
        <v>-3.5100591774083499E-2</v>
      </c>
      <c r="U16" s="24">
        <v>-4.8234908938377799E-2</v>
      </c>
      <c r="V16" s="24">
        <v>-4.69083856434191E-2</v>
      </c>
      <c r="W16" s="24">
        <v>-5.04107791388246E-2</v>
      </c>
      <c r="X16" s="24">
        <v>-4.1002432956941233E-2</v>
      </c>
      <c r="Y16" s="24">
        <v>7.6794204460984622E-3</v>
      </c>
      <c r="Z16" s="24">
        <v>-1.6730665357782</v>
      </c>
      <c r="AA16" s="24">
        <v>1.5522544944204599</v>
      </c>
      <c r="AB16" s="24">
        <v>0.47118279768042398</v>
      </c>
      <c r="AC16" s="24">
        <v>1.4734088695140499</v>
      </c>
      <c r="AD16" s="24">
        <v>1.63463566851765</v>
      </c>
      <c r="AE16" s="24">
        <v>1.53622703585509</v>
      </c>
      <c r="AF16" s="24">
        <v>0.83244038836824563</v>
      </c>
      <c r="AG16" s="24">
        <v>1.1885479830129013</v>
      </c>
      <c r="AH16" s="24">
        <v>-4.9338962349854097E-2</v>
      </c>
      <c r="AI16" s="24">
        <v>-4.4929476266268503E-2</v>
      </c>
      <c r="AJ16" s="24">
        <v>-5.1936253751148603E-2</v>
      </c>
      <c r="AK16" s="24">
        <v>-5.1582440230604099E-2</v>
      </c>
      <c r="AL16" s="24">
        <v>-5.2326657903584303E-2</v>
      </c>
      <c r="AM16" s="24">
        <v>-5.6456544625883703E-2</v>
      </c>
      <c r="AN16" s="24">
        <v>-5.1095055854557224E-2</v>
      </c>
      <c r="AO16" s="24">
        <v>3.4714501998505611E-3</v>
      </c>
      <c r="AP16" s="24">
        <v>-7.9823039366031107E-2</v>
      </c>
      <c r="AQ16" s="24">
        <v>-7.7190738559910294E-2</v>
      </c>
      <c r="AR16" s="24">
        <v>-8.2115950657961304E-2</v>
      </c>
      <c r="AS16" s="24">
        <v>-8.1347379544905798E-2</v>
      </c>
      <c r="AT16" s="24">
        <v>-8.3639957859298605E-2</v>
      </c>
      <c r="AU16" s="24">
        <v>-8.2651914003638097E-2</v>
      </c>
      <c r="AV16" s="24">
        <v>-8.1128163331957534E-2</v>
      </c>
      <c r="AW16" s="24">
        <v>2.1158674268656882E-3</v>
      </c>
      <c r="AX16" s="24">
        <v>-6.5366159819530001</v>
      </c>
      <c r="AY16" s="24">
        <v>-6.4935866394418502</v>
      </c>
      <c r="AZ16" s="24">
        <v>-6.45147464088401</v>
      </c>
      <c r="BA16" s="24">
        <v>-0.108083596874458</v>
      </c>
      <c r="BB16" s="24">
        <v>-0.10847181316000699</v>
      </c>
      <c r="BC16" s="24">
        <v>-0.105721860712385</v>
      </c>
      <c r="BD16" s="24">
        <v>-3.3006590888376182</v>
      </c>
      <c r="BE16" s="24">
        <v>3.193328038454248</v>
      </c>
      <c r="BF16" s="24">
        <v>-9.0771327991786305E-2</v>
      </c>
      <c r="BG16" s="24">
        <v>-8.3514028054798101E-2</v>
      </c>
      <c r="BH16" s="24">
        <v>-9.0155275227509504E-2</v>
      </c>
      <c r="BI16" s="24">
        <v>-8.0202870084482597E-2</v>
      </c>
      <c r="BJ16" s="24">
        <v>-8.0696959819678005E-2</v>
      </c>
      <c r="BK16" s="24">
        <v>-8.5385824670444005E-2</v>
      </c>
      <c r="BL16" s="24">
        <v>-8.5121047641449746E-2</v>
      </c>
      <c r="BM16" s="24">
        <v>4.1569772228791024E-3</v>
      </c>
      <c r="BN16" s="24">
        <v>-6.4780352675176696</v>
      </c>
      <c r="BO16" s="24">
        <v>-6.4055845572839196</v>
      </c>
      <c r="BP16" s="24">
        <v>-6.3315787191700199</v>
      </c>
      <c r="BQ16" s="24">
        <v>-6.4154444058272304</v>
      </c>
      <c r="BR16" s="24">
        <v>-6.3500387850921998</v>
      </c>
      <c r="BS16" s="24">
        <v>-6.3017827858236997</v>
      </c>
      <c r="BT16" s="24">
        <v>-6.3804107534524563</v>
      </c>
      <c r="BU16" s="24">
        <v>5.8992943465294788E-2</v>
      </c>
      <c r="BV16" s="24">
        <v>0.86500948915948095</v>
      </c>
      <c r="BW16" s="24">
        <v>1.64569407720969</v>
      </c>
      <c r="BX16" s="24">
        <v>1.53294651003302</v>
      </c>
      <c r="BY16" s="24">
        <v>0.97269030543999802</v>
      </c>
      <c r="BZ16" s="24">
        <v>0.11700561225648901</v>
      </c>
      <c r="CA16" s="24">
        <v>1.2436715265610201</v>
      </c>
      <c r="CB16" s="24">
        <v>1.0628362534432829</v>
      </c>
      <c r="CC16" s="24">
        <v>0.5058467512492264</v>
      </c>
      <c r="CD16" s="24">
        <v>-7.7094623514494504E-2</v>
      </c>
      <c r="CE16" s="24">
        <v>-7.9550405813825303E-2</v>
      </c>
      <c r="CF16" s="24">
        <v>-6.7060325206890606E-2</v>
      </c>
      <c r="CG16" s="24">
        <v>-6.7490573001121199E-2</v>
      </c>
      <c r="CH16" s="24">
        <v>-6.7380313857655E-2</v>
      </c>
      <c r="CI16" s="24">
        <v>-7.1715248278797314E-2</v>
      </c>
      <c r="CJ16" s="24">
        <v>5.45225124087142E-3</v>
      </c>
      <c r="CK16" s="24">
        <v>-3.8295972578457</v>
      </c>
      <c r="CL16" s="24">
        <v>-3.9220204369851999</v>
      </c>
      <c r="CM16" s="24">
        <v>-4.0260121615289597</v>
      </c>
      <c r="CN16" s="24">
        <v>-3.9258766187866194</v>
      </c>
      <c r="CO16" s="24">
        <v>8.0232396618781718E-2</v>
      </c>
    </row>
    <row r="17" spans="1:191" s="46" customFormat="1" ht="13.5" customHeight="1" thickBot="1" x14ac:dyDescent="0.25">
      <c r="A17" s="37"/>
      <c r="B17" s="44" t="s">
        <v>124</v>
      </c>
      <c r="C17" s="45">
        <v>2.5163113239295498</v>
      </c>
      <c r="D17" s="46">
        <v>2.5147583951240899</v>
      </c>
      <c r="E17" s="46">
        <v>2.5286976911802901</v>
      </c>
      <c r="F17" s="65">
        <v>72.572133257983097</v>
      </c>
      <c r="G17" s="65">
        <v>70.372991006745707</v>
      </c>
      <c r="H17" s="65">
        <v>30.100978334992543</v>
      </c>
      <c r="I17" s="65">
        <v>33.786914773946677</v>
      </c>
      <c r="J17" s="46">
        <v>2.5411438750050799</v>
      </c>
      <c r="K17" s="65">
        <v>70.419586611347697</v>
      </c>
      <c r="L17" s="65">
        <v>69.337723974529993</v>
      </c>
      <c r="M17" s="65">
        <v>21.090241625763401</v>
      </c>
      <c r="N17" s="65">
        <v>17.488418199510001</v>
      </c>
      <c r="O17" s="65">
        <v>15.9676340497652</v>
      </c>
      <c r="P17" s="65">
        <v>32.807458055986892</v>
      </c>
      <c r="Q17" s="65">
        <v>26.835076958475781</v>
      </c>
      <c r="R17" s="46">
        <v>2.5488907437638799</v>
      </c>
      <c r="S17" s="46">
        <v>2.5485620266865099</v>
      </c>
      <c r="T17" s="46">
        <v>2.5496574034396899</v>
      </c>
      <c r="U17" s="46">
        <v>2.5480942630529801</v>
      </c>
      <c r="V17" s="46">
        <v>2.5524643040816</v>
      </c>
      <c r="W17" s="46">
        <v>2.5524932767562301</v>
      </c>
      <c r="X17" s="46">
        <v>2.5500270029634819</v>
      </c>
      <c r="Y17" s="46">
        <v>1.7950056170562274E-3</v>
      </c>
      <c r="Z17" s="65">
        <v>41.176287583834998</v>
      </c>
      <c r="AA17" s="65">
        <v>10.2758903235092</v>
      </c>
      <c r="AB17" s="65">
        <v>23.389899368500501</v>
      </c>
      <c r="AC17" s="46">
        <v>9.1136777870743302</v>
      </c>
      <c r="AD17" s="46">
        <v>8.3237039151227599</v>
      </c>
      <c r="AE17" s="46">
        <v>9.62442570934423</v>
      </c>
      <c r="AF17" s="46">
        <v>16.983980781231001</v>
      </c>
      <c r="AG17" s="46">
        <v>11.988933052615916</v>
      </c>
      <c r="AH17" s="46">
        <v>2.5298162249023202</v>
      </c>
      <c r="AI17" s="46">
        <v>2.5345105249692201</v>
      </c>
      <c r="AJ17" s="46">
        <v>2.53237269224921</v>
      </c>
      <c r="AK17" s="46">
        <v>2.5397114253097199</v>
      </c>
      <c r="AL17" s="46">
        <v>2.5378418505906599</v>
      </c>
      <c r="AM17" s="46">
        <v>2.5394261729246801</v>
      </c>
      <c r="AN17" s="46">
        <v>2.5356131484909681</v>
      </c>
      <c r="AO17" s="46">
        <v>3.6883329486923516E-3</v>
      </c>
      <c r="AP17" s="46">
        <v>2.50765149741683</v>
      </c>
      <c r="AQ17" s="46">
        <v>2.50737434274235</v>
      </c>
      <c r="AR17" s="46">
        <v>2.5103706231229501</v>
      </c>
      <c r="AS17" s="46">
        <v>2.5067467005950399</v>
      </c>
      <c r="AT17" s="46">
        <v>2.50864905472949</v>
      </c>
      <c r="AU17" s="46">
        <v>2.5101431930439801</v>
      </c>
      <c r="AV17" s="46">
        <v>2.5084892352751065</v>
      </c>
      <c r="AW17" s="46">
        <v>1.3712497938772937E-3</v>
      </c>
      <c r="AX17" s="65">
        <v>59.468411940926998</v>
      </c>
      <c r="AY17" s="65">
        <v>58.339335371357897</v>
      </c>
      <c r="AZ17" s="65">
        <v>57.3310779880347</v>
      </c>
      <c r="BA17" s="46">
        <v>2.5023508806798</v>
      </c>
      <c r="BB17" s="46">
        <v>2.5055689524414202</v>
      </c>
      <c r="BC17" s="46">
        <v>2.5037901999948802</v>
      </c>
      <c r="BD17" s="46">
        <v>30.441755888905956</v>
      </c>
      <c r="BE17" s="46">
        <v>27.944672017787521</v>
      </c>
      <c r="BF17" s="46">
        <v>2.5114193028016198</v>
      </c>
      <c r="BG17" s="46">
        <v>2.5064028283799402</v>
      </c>
      <c r="BH17" s="46">
        <v>2.5097147388758199</v>
      </c>
      <c r="BI17" s="46">
        <v>2.5068347353496598</v>
      </c>
      <c r="BJ17" s="46">
        <v>2.5064414268422901</v>
      </c>
      <c r="BK17" s="46">
        <v>2.5029592801562002</v>
      </c>
      <c r="BL17" s="46">
        <v>2.5072953854009215</v>
      </c>
      <c r="BM17" s="46">
        <v>2.6894818702640896E-3</v>
      </c>
      <c r="BN17" s="65">
        <v>60.689465670424603</v>
      </c>
      <c r="BO17" s="65">
        <v>58.897736147189697</v>
      </c>
      <c r="BP17" s="65">
        <v>57.436949958862499</v>
      </c>
      <c r="BQ17" s="65">
        <v>60.055828452668102</v>
      </c>
      <c r="BR17" s="65">
        <v>58.291530090997398</v>
      </c>
      <c r="BS17" s="65">
        <v>57.024021445154801</v>
      </c>
      <c r="BT17" s="65">
        <v>58.732588627549518</v>
      </c>
      <c r="BU17" s="65">
        <v>1.3165623866831815</v>
      </c>
      <c r="BV17" s="65">
        <v>22.491270696550401</v>
      </c>
      <c r="BW17" s="46">
        <v>9.7225311680845898</v>
      </c>
      <c r="BX17" s="46">
        <v>9.2935562127922093</v>
      </c>
      <c r="BY17" s="65">
        <v>19.0285509030386</v>
      </c>
      <c r="BZ17" s="65">
        <v>30.638247527109598</v>
      </c>
      <c r="CA17" s="65">
        <v>10.3877785165626</v>
      </c>
      <c r="CB17" s="65">
        <v>16.926989170689666</v>
      </c>
      <c r="CC17" s="65">
        <v>7.9195032056254311</v>
      </c>
      <c r="CD17" s="46">
        <v>2.5357232693465499</v>
      </c>
      <c r="CE17" s="46">
        <v>2.53656257471581</v>
      </c>
      <c r="CF17" s="46">
        <v>2.5422604791874899</v>
      </c>
      <c r="CG17" s="46">
        <v>2.5418526125007599</v>
      </c>
      <c r="CH17" s="46">
        <v>2.54196004154959</v>
      </c>
      <c r="CI17" s="46">
        <v>2.5396717954600403</v>
      </c>
      <c r="CJ17" s="46">
        <v>2.896598994595627E-3</v>
      </c>
      <c r="CK17" s="65">
        <v>38.435137397681999</v>
      </c>
      <c r="CL17" s="65">
        <v>37.767689297649902</v>
      </c>
      <c r="CM17" s="65">
        <v>37.960350463087202</v>
      </c>
      <c r="CN17" s="65">
        <v>38.054392386139703</v>
      </c>
      <c r="CO17" s="65">
        <v>0.28048131729543407</v>
      </c>
      <c r="CT17" s="65"/>
      <c r="CU17" s="65"/>
      <c r="CZ17" s="65"/>
      <c r="DA17" s="65"/>
      <c r="DB17" s="65"/>
      <c r="DC17" s="65"/>
      <c r="DD17" s="65"/>
      <c r="DE17" s="65"/>
      <c r="DF17" s="65"/>
      <c r="DG17" s="65"/>
      <c r="DQ17" s="65"/>
      <c r="DR17" s="65"/>
      <c r="DW17" s="65"/>
      <c r="DY17" s="65"/>
      <c r="DZ17" s="65"/>
      <c r="EA17" s="65"/>
      <c r="EB17" s="65"/>
      <c r="EE17" s="65"/>
      <c r="EH17" s="65"/>
      <c r="EI17" s="65"/>
      <c r="EJ17" s="65"/>
      <c r="EL17" s="65"/>
      <c r="EM17" s="65"/>
      <c r="EN17" s="65"/>
      <c r="ER17" s="65"/>
      <c r="ES17" s="65"/>
      <c r="EV17" s="65"/>
      <c r="EX17" s="65"/>
      <c r="EY17" s="65"/>
    </row>
    <row r="18" spans="1:191" s="41" customFormat="1" ht="13.5" customHeight="1" x14ac:dyDescent="0.2">
      <c r="A18" s="36" t="s">
        <v>2</v>
      </c>
      <c r="B18" s="50" t="s">
        <v>122</v>
      </c>
      <c r="C18" s="47">
        <v>2.5061924706952001</v>
      </c>
      <c r="D18" s="41">
        <v>2.5082760837732798</v>
      </c>
      <c r="E18" s="41">
        <v>2.50975605274146</v>
      </c>
      <c r="F18" s="41">
        <v>2.5612310899717601</v>
      </c>
      <c r="G18" s="41">
        <v>2.5628419396034801</v>
      </c>
      <c r="H18" s="41">
        <v>2.5296595273570359</v>
      </c>
      <c r="I18" s="41">
        <v>2.6464839912876036E-2</v>
      </c>
      <c r="J18" s="41">
        <v>2.4768704654643301</v>
      </c>
      <c r="K18" s="41">
        <v>2.54411488119311</v>
      </c>
      <c r="L18" s="41">
        <v>2.5482022774434099</v>
      </c>
      <c r="M18" s="41">
        <v>2.33592792387718</v>
      </c>
      <c r="N18" s="41">
        <v>2.2849244637050199</v>
      </c>
      <c r="O18" s="41">
        <v>2.2590543787842199</v>
      </c>
      <c r="P18" s="41">
        <v>2.4081823984112116</v>
      </c>
      <c r="Q18" s="41">
        <v>0.11934100353680452</v>
      </c>
      <c r="R18" s="41">
        <v>2.37759052706827</v>
      </c>
      <c r="S18" s="41">
        <v>2.37784094509056</v>
      </c>
      <c r="T18" s="41">
        <v>2.3788003629777901</v>
      </c>
      <c r="U18" s="41">
        <v>2.3662701924451301</v>
      </c>
      <c r="V18" s="41">
        <v>2.3676024187438101</v>
      </c>
      <c r="W18" s="41">
        <v>2.3677824329275201</v>
      </c>
      <c r="X18" s="41">
        <v>2.3726478132088467</v>
      </c>
      <c r="Y18" s="41">
        <v>5.4628271815343006E-3</v>
      </c>
      <c r="Z18" s="41">
        <v>2.2803458163056902</v>
      </c>
      <c r="AA18" s="41">
        <v>2.2987251345064901</v>
      </c>
      <c r="AB18" s="41">
        <v>2.2937361341445501</v>
      </c>
      <c r="AC18" s="41">
        <v>2.3099946406909502</v>
      </c>
      <c r="AD18" s="41">
        <v>2.3088977658895602</v>
      </c>
      <c r="AE18" s="41">
        <v>2.31272646748155</v>
      </c>
      <c r="AF18" s="41">
        <v>2.3007376598364653</v>
      </c>
      <c r="AG18" s="41">
        <v>1.129092140387466E-2</v>
      </c>
      <c r="AH18" s="41">
        <v>2.4916742293980199</v>
      </c>
      <c r="AI18" s="41">
        <v>2.49108044698461</v>
      </c>
      <c r="AJ18" s="41">
        <v>2.4925034767227099</v>
      </c>
      <c r="AK18" s="41">
        <v>2.4771553519698699</v>
      </c>
      <c r="AL18" s="41">
        <v>2.4773569255357502</v>
      </c>
      <c r="AM18" s="41">
        <v>2.4775134066160498</v>
      </c>
      <c r="AN18" s="41">
        <v>2.4845473062045014</v>
      </c>
      <c r="AO18" s="41">
        <v>7.2179627430771194E-3</v>
      </c>
      <c r="AP18" s="41">
        <v>2.5117289087493999</v>
      </c>
      <c r="AQ18" s="41">
        <v>2.5122965350099098</v>
      </c>
      <c r="AR18" s="41">
        <v>2.5127513672887298</v>
      </c>
      <c r="AS18" s="41">
        <v>2.4970842585130302</v>
      </c>
      <c r="AT18" s="41">
        <v>2.4978422275116299</v>
      </c>
      <c r="AU18" s="41">
        <v>2.4969756858412202</v>
      </c>
      <c r="AV18" s="41">
        <v>2.5047798304856532</v>
      </c>
      <c r="AW18" s="41">
        <v>7.4899128974206843E-3</v>
      </c>
      <c r="AX18" s="41">
        <v>2.6483056792501198</v>
      </c>
      <c r="AY18" s="41">
        <v>2.6511257272455899</v>
      </c>
      <c r="AZ18" s="41">
        <v>2.6540988242832402</v>
      </c>
      <c r="BA18" s="41">
        <v>2.5543642810790201</v>
      </c>
      <c r="BB18" s="41">
        <v>2.5555602656994099</v>
      </c>
      <c r="BC18" s="41">
        <v>2.5559378549587501</v>
      </c>
      <c r="BD18" s="41">
        <v>2.6032321054193548</v>
      </c>
      <c r="BE18" s="41">
        <v>4.7976146576817619E-2</v>
      </c>
      <c r="BF18" s="41">
        <v>2.5352739334186101</v>
      </c>
      <c r="BG18" s="41">
        <v>2.53520571391154</v>
      </c>
      <c r="BH18" s="41">
        <v>2.5356776062119599</v>
      </c>
      <c r="BI18" s="41">
        <v>2.52990203422844</v>
      </c>
      <c r="BJ18" s="41">
        <v>2.5302654763418202</v>
      </c>
      <c r="BK18" s="41">
        <v>2.5309823118107699</v>
      </c>
      <c r="BL18" s="41">
        <v>2.5328845126538568</v>
      </c>
      <c r="BM18" s="41">
        <v>2.5255882253218133E-3</v>
      </c>
      <c r="BN18" s="41">
        <v>2.6235696067661798</v>
      </c>
      <c r="BO18" s="41">
        <v>2.6273948761125401</v>
      </c>
      <c r="BP18" s="41">
        <v>2.6267129893969301</v>
      </c>
      <c r="BQ18" s="41">
        <v>2.6120818136354602</v>
      </c>
      <c r="BR18" s="41">
        <v>2.6156175480138102</v>
      </c>
      <c r="BS18" s="41">
        <v>2.6190229255085198</v>
      </c>
      <c r="BT18" s="41">
        <v>2.6207332932389065</v>
      </c>
      <c r="BU18" s="41">
        <v>5.6586575743082209E-3</v>
      </c>
      <c r="BV18" s="41">
        <v>2.3663485073110002</v>
      </c>
      <c r="BW18" s="41">
        <v>2.37011517391436</v>
      </c>
      <c r="BX18" s="41">
        <v>2.3757263842812701</v>
      </c>
      <c r="BY18" s="41">
        <v>2.3609077200024502</v>
      </c>
      <c r="BZ18" s="41">
        <v>2.3610284501986998</v>
      </c>
      <c r="CA18" s="41">
        <v>2.3754808930833202</v>
      </c>
      <c r="CB18" s="41">
        <v>2.3682678547985172</v>
      </c>
      <c r="CC18" s="41">
        <v>6.0736401662273192E-3</v>
      </c>
      <c r="CD18" s="41">
        <v>2.46056186528986</v>
      </c>
      <c r="CE18" s="41">
        <v>2.45953922571776</v>
      </c>
      <c r="CF18" s="41">
        <v>2.44812020264713</v>
      </c>
      <c r="CG18" s="41">
        <v>2.4483104594268701</v>
      </c>
      <c r="CH18" s="41">
        <v>2.44796367180964</v>
      </c>
      <c r="CI18" s="41">
        <v>2.4528990849782519</v>
      </c>
      <c r="CJ18" s="41">
        <v>5.8491225850524509E-3</v>
      </c>
      <c r="CK18" s="41">
        <v>2.42652726027289</v>
      </c>
      <c r="CL18" s="41">
        <v>2.4355958912105198</v>
      </c>
      <c r="CM18" s="41">
        <v>2.43936406222354</v>
      </c>
      <c r="CN18" s="41">
        <v>2.4338290712356496</v>
      </c>
      <c r="CO18" s="41">
        <v>5.3874614119423627E-3</v>
      </c>
    </row>
    <row r="19" spans="1:191" s="24" customFormat="1" ht="13.5" customHeight="1" x14ac:dyDescent="0.2">
      <c r="A19" s="36" t="s">
        <v>100</v>
      </c>
      <c r="B19" s="51" t="s">
        <v>121</v>
      </c>
      <c r="C19" s="48">
        <v>0.33285535151729101</v>
      </c>
      <c r="D19" s="24">
        <v>0.32896585493595498</v>
      </c>
      <c r="E19" s="24">
        <v>0.32644505128210399</v>
      </c>
      <c r="F19" s="24">
        <v>0.68812048980825802</v>
      </c>
      <c r="G19" s="24">
        <v>0.69749067495029204</v>
      </c>
      <c r="H19" s="24">
        <v>0.47477548449878004</v>
      </c>
      <c r="I19" s="24">
        <v>0.1780572025981163</v>
      </c>
      <c r="J19" s="24">
        <v>0.344422059754944</v>
      </c>
      <c r="K19" s="24">
        <v>0.68965700061840596</v>
      </c>
      <c r="L19" s="24">
        <v>0.69581957464399102</v>
      </c>
      <c r="M19" s="24">
        <v>0.99934462389276502</v>
      </c>
      <c r="N19" s="24">
        <v>1.0596072509857699</v>
      </c>
      <c r="O19" s="24">
        <v>1.0921799609253</v>
      </c>
      <c r="P19" s="24">
        <v>0.81350507847019593</v>
      </c>
      <c r="Q19" s="24">
        <v>0.26520099569840178</v>
      </c>
      <c r="R19" s="24">
        <v>0.37617413409015199</v>
      </c>
      <c r="S19" s="24">
        <v>0.37621219619358798</v>
      </c>
      <c r="T19" s="24">
        <v>0.37631887324608898</v>
      </c>
      <c r="U19" s="24">
        <v>0.37861609895574</v>
      </c>
      <c r="V19" s="24">
        <v>0.378465848456982</v>
      </c>
      <c r="W19" s="24">
        <v>0.37880533600002297</v>
      </c>
      <c r="X19" s="24">
        <v>0.37743208115709564</v>
      </c>
      <c r="Y19" s="24">
        <v>1.2018169468209639E-3</v>
      </c>
      <c r="Z19" s="24">
        <v>0.57377423897010504</v>
      </c>
      <c r="AA19" s="24">
        <v>0.52743510674299499</v>
      </c>
      <c r="AB19" s="24">
        <v>0.54092745232663098</v>
      </c>
      <c r="AC19" s="24">
        <v>0.51323357815271498</v>
      </c>
      <c r="AD19" s="24">
        <v>0.52046597091657898</v>
      </c>
      <c r="AE19" s="24">
        <v>0.51435323083789497</v>
      </c>
      <c r="AF19" s="24">
        <v>0.5316982629911533</v>
      </c>
      <c r="AG19" s="24">
        <v>2.0982926803302864E-2</v>
      </c>
      <c r="AH19" s="24">
        <v>0.34662874288418499</v>
      </c>
      <c r="AI19" s="24">
        <v>0.347644797373654</v>
      </c>
      <c r="AJ19" s="24">
        <v>0.34680990984348098</v>
      </c>
      <c r="AK19" s="24">
        <v>0.347776157607667</v>
      </c>
      <c r="AL19" s="24">
        <v>0.346992941298292</v>
      </c>
      <c r="AM19" s="24">
        <v>0.34605779092192701</v>
      </c>
      <c r="AN19" s="24">
        <v>0.34698505665486762</v>
      </c>
      <c r="AO19" s="24">
        <v>5.8858847385781868E-4</v>
      </c>
      <c r="AP19" s="24">
        <v>0.34239988815660199</v>
      </c>
      <c r="AQ19" s="24">
        <v>0.34270740142634598</v>
      </c>
      <c r="AR19" s="24">
        <v>0.34229606696614401</v>
      </c>
      <c r="AS19" s="24">
        <v>0.342456704609992</v>
      </c>
      <c r="AT19" s="24">
        <v>0.34252913988497602</v>
      </c>
      <c r="AU19" s="24">
        <v>0.34282044850019</v>
      </c>
      <c r="AV19" s="24">
        <v>0.34253494159070835</v>
      </c>
      <c r="AW19" s="24">
        <v>1.7921671775423731E-4</v>
      </c>
      <c r="AX19" s="24">
        <v>0.73514460925518799</v>
      </c>
      <c r="AY19" s="24">
        <v>0.74213161264849403</v>
      </c>
      <c r="AZ19" s="24">
        <v>0.74868218916315199</v>
      </c>
      <c r="BA19" s="24">
        <v>0.33368435869222302</v>
      </c>
      <c r="BB19" s="24">
        <v>0.33305780614364899</v>
      </c>
      <c r="BC19" s="24">
        <v>0.33351227075611101</v>
      </c>
      <c r="BD19" s="24">
        <v>0.53770214110980274</v>
      </c>
      <c r="BE19" s="24">
        <v>0.20432147067342499</v>
      </c>
      <c r="BF19" s="24">
        <v>0.34824737278998003</v>
      </c>
      <c r="BG19" s="24">
        <v>0.34889622910913698</v>
      </c>
      <c r="BH19" s="24">
        <v>0.34823925069246697</v>
      </c>
      <c r="BI19" s="24">
        <v>0.34727241306276502</v>
      </c>
      <c r="BJ19" s="24">
        <v>0.34734400866475401</v>
      </c>
      <c r="BK19" s="24">
        <v>0.34670641140983899</v>
      </c>
      <c r="BL19" s="24">
        <v>0.34778428095482367</v>
      </c>
      <c r="BM19" s="24">
        <v>7.3886527777054941E-4</v>
      </c>
      <c r="BN19" s="24">
        <v>0.71917277171570104</v>
      </c>
      <c r="BO19" s="24">
        <v>0.73066785483028396</v>
      </c>
      <c r="BP19" s="24">
        <v>0.73902376940006498</v>
      </c>
      <c r="BQ19" s="24">
        <v>0.72121162947661899</v>
      </c>
      <c r="BR19" s="24">
        <v>0.73257503242650301</v>
      </c>
      <c r="BS19" s="24">
        <v>0.74094936838828995</v>
      </c>
      <c r="BT19" s="24">
        <v>0.73060007103957691</v>
      </c>
      <c r="BU19" s="24">
        <v>8.1720837981226219E-3</v>
      </c>
      <c r="BV19" s="24">
        <v>0.48320906414216103</v>
      </c>
      <c r="BW19" s="24">
        <v>0.47126710589027998</v>
      </c>
      <c r="BX19" s="24">
        <v>0.45937934993038998</v>
      </c>
      <c r="BY19" s="24">
        <v>0.47118922533427998</v>
      </c>
      <c r="BZ19" s="24">
        <v>0.47463208534670498</v>
      </c>
      <c r="CA19" s="24">
        <v>0.43893595594020102</v>
      </c>
      <c r="CB19" s="24">
        <v>0.46643546443066947</v>
      </c>
      <c r="CC19" s="24">
        <v>1.4145040136056317E-2</v>
      </c>
      <c r="CD19" s="24">
        <v>0.35854305143759702</v>
      </c>
      <c r="CE19" s="24">
        <v>0.35862998536193003</v>
      </c>
      <c r="CF19" s="24">
        <v>0.36235546606839603</v>
      </c>
      <c r="CG19" s="24">
        <v>0.36255902884039698</v>
      </c>
      <c r="CH19" s="24">
        <v>0.362395082018795</v>
      </c>
      <c r="CI19" s="24">
        <v>0.360896522745423</v>
      </c>
      <c r="CJ19" s="24">
        <v>1.8875455458777016E-3</v>
      </c>
      <c r="CK19" s="24">
        <v>0.818424094761112</v>
      </c>
      <c r="CL19" s="24">
        <v>0.83279515880885502</v>
      </c>
      <c r="CM19" s="24">
        <v>0.83449857051320298</v>
      </c>
      <c r="CN19" s="24">
        <v>0.82857260802772326</v>
      </c>
      <c r="CO19" s="24">
        <v>7.2096992078064335E-3</v>
      </c>
    </row>
    <row r="20" spans="1:191" s="24" customFormat="1" ht="13.5" customHeight="1" x14ac:dyDescent="0.2">
      <c r="A20" s="36" t="s">
        <v>101</v>
      </c>
      <c r="B20" s="51" t="s">
        <v>123</v>
      </c>
      <c r="C20" s="48">
        <v>0.12625495855649699</v>
      </c>
      <c r="D20" s="24">
        <v>0.149751916661339</v>
      </c>
      <c r="E20" s="24">
        <v>0.151041832823648</v>
      </c>
      <c r="F20" s="24">
        <v>7.2673510700372796</v>
      </c>
      <c r="G20" s="24">
        <v>7.17759983554458</v>
      </c>
      <c r="H20" s="24">
        <v>2.9743999227246691</v>
      </c>
      <c r="I20" s="24">
        <v>3.4686664889904182</v>
      </c>
      <c r="J20" s="24">
        <v>0.113292441999119</v>
      </c>
      <c r="K20" s="24">
        <v>7.0265415530498796</v>
      </c>
      <c r="L20" s="24">
        <v>7.0016728409692401</v>
      </c>
      <c r="M20" s="24">
        <v>1.2062422900238501</v>
      </c>
      <c r="N20" s="24">
        <v>0.85511886149191696</v>
      </c>
      <c r="O20" s="24">
        <v>0.71814507143251705</v>
      </c>
      <c r="P20" s="24">
        <v>2.820168843161087</v>
      </c>
      <c r="Q20" s="24">
        <v>2.9830189181331543</v>
      </c>
      <c r="R20" s="24">
        <v>3.1134587730228602E-2</v>
      </c>
      <c r="S20" s="24">
        <v>3.4225344516676401E-2</v>
      </c>
      <c r="T20" s="24">
        <v>3.5100591774073202E-2</v>
      </c>
      <c r="U20" s="24">
        <v>4.8234908938382802E-2</v>
      </c>
      <c r="V20" s="24">
        <v>4.6908385643405402E-2</v>
      </c>
      <c r="W20" s="24">
        <v>5.0410779138816302E-2</v>
      </c>
      <c r="X20" s="24">
        <v>4.1002432956930457E-2</v>
      </c>
      <c r="Y20" s="24">
        <v>7.6794204461036204E-3</v>
      </c>
      <c r="Z20" s="24">
        <v>-2.04938336921618</v>
      </c>
      <c r="AA20" s="24">
        <v>-1.6906010804995</v>
      </c>
      <c r="AB20" s="24">
        <v>-1.8203702725953499</v>
      </c>
      <c r="AC20" s="24">
        <v>-1.5607962643966899</v>
      </c>
      <c r="AD20" s="24">
        <v>-1.63463566851766</v>
      </c>
      <c r="AE20" s="24">
        <v>-1.62342640324318</v>
      </c>
      <c r="AF20" s="24">
        <v>-1.7298688430780933</v>
      </c>
      <c r="AG20" s="24">
        <v>0.16371056050882823</v>
      </c>
      <c r="AH20" s="24">
        <v>4.9338962349844001E-2</v>
      </c>
      <c r="AI20" s="24">
        <v>4.4929476266248498E-2</v>
      </c>
      <c r="AJ20" s="24">
        <v>5.1936253751148298E-2</v>
      </c>
      <c r="AK20" s="24">
        <v>5.1582440230580798E-2</v>
      </c>
      <c r="AL20" s="24">
        <v>5.23266579035584E-2</v>
      </c>
      <c r="AM20" s="24">
        <v>5.6456544625869E-2</v>
      </c>
      <c r="AN20" s="24">
        <v>5.10950558545415E-2</v>
      </c>
      <c r="AO20" s="24">
        <v>3.4714501998514601E-3</v>
      </c>
      <c r="AP20" s="24">
        <v>7.9823039366026693E-2</v>
      </c>
      <c r="AQ20" s="24">
        <v>7.7190738559894598E-2</v>
      </c>
      <c r="AR20" s="24">
        <v>8.2115950657975195E-2</v>
      </c>
      <c r="AS20" s="24">
        <v>8.1347379544912404E-2</v>
      </c>
      <c r="AT20" s="24">
        <v>8.3639957859282493E-2</v>
      </c>
      <c r="AU20" s="24">
        <v>8.2651914003613006E-2</v>
      </c>
      <c r="AV20" s="24">
        <v>8.1128163331950734E-2</v>
      </c>
      <c r="AW20" s="24">
        <v>2.1158674268660052E-3</v>
      </c>
      <c r="AX20" s="24">
        <v>6.5366159819530099</v>
      </c>
      <c r="AY20" s="24">
        <v>6.49358663944186</v>
      </c>
      <c r="AZ20" s="24">
        <v>6.4514746408840402</v>
      </c>
      <c r="BA20" s="24">
        <v>0.10808359687446301</v>
      </c>
      <c r="BB20" s="24">
        <v>0.10847181316002499</v>
      </c>
      <c r="BC20" s="24">
        <v>0.10572186071240799</v>
      </c>
      <c r="BD20" s="24">
        <v>3.3006590888376341</v>
      </c>
      <c r="BE20" s="24">
        <v>3.1933280384542484</v>
      </c>
      <c r="BF20" s="24">
        <v>9.0771327991796394E-2</v>
      </c>
      <c r="BG20" s="24">
        <v>8.3514028054774106E-2</v>
      </c>
      <c r="BH20" s="24">
        <v>9.0155275227524798E-2</v>
      </c>
      <c r="BI20" s="24">
        <v>8.0202870084482999E-2</v>
      </c>
      <c r="BJ20" s="24">
        <v>8.0696959819673203E-2</v>
      </c>
      <c r="BK20" s="24">
        <v>8.5385824670414903E-2</v>
      </c>
      <c r="BL20" s="24">
        <v>8.5121047641444403E-2</v>
      </c>
      <c r="BM20" s="24">
        <v>4.1569772228864836E-3</v>
      </c>
      <c r="BN20" s="24">
        <v>6.4780352675176998</v>
      </c>
      <c r="BO20" s="24">
        <v>6.4055845572839099</v>
      </c>
      <c r="BP20" s="24">
        <v>6.3315787191700297</v>
      </c>
      <c r="BQ20" s="24">
        <v>6.4154444058272704</v>
      </c>
      <c r="BR20" s="24">
        <v>6.35003878509223</v>
      </c>
      <c r="BS20" s="24">
        <v>6.3017827858236899</v>
      </c>
      <c r="BT20" s="24">
        <v>6.3804107534524706</v>
      </c>
      <c r="BU20" s="24">
        <v>5.8992943465304606E-2</v>
      </c>
      <c r="BV20" s="24">
        <v>-1.8388154994003501</v>
      </c>
      <c r="BW20" s="24">
        <v>-1.6456940772097099</v>
      </c>
      <c r="BX20" s="24">
        <v>-1.53294651003303</v>
      </c>
      <c r="BY20" s="24">
        <v>-1.6650212463657601</v>
      </c>
      <c r="BZ20" s="24">
        <v>-1.75816332788412</v>
      </c>
      <c r="CA20" s="24">
        <v>-1.3358143926400901</v>
      </c>
      <c r="CB20" s="24">
        <v>-1.6294091755888436</v>
      </c>
      <c r="CC20" s="24">
        <v>0.16200051451163389</v>
      </c>
      <c r="CD20" s="24">
        <v>7.70946235144786E-2</v>
      </c>
      <c r="CE20" s="24">
        <v>7.9550405813815006E-2</v>
      </c>
      <c r="CF20" s="24">
        <v>6.7060325206896504E-2</v>
      </c>
      <c r="CG20" s="24">
        <v>6.7490573001116799E-2</v>
      </c>
      <c r="CH20" s="24">
        <v>6.7380313857631602E-2</v>
      </c>
      <c r="CI20" s="24">
        <v>7.1715248278787697E-2</v>
      </c>
      <c r="CJ20" s="24">
        <v>5.4522512408687173E-3</v>
      </c>
      <c r="CK20" s="24">
        <v>3.8175761486111401</v>
      </c>
      <c r="CL20" s="24">
        <v>3.9220204369851799</v>
      </c>
      <c r="CM20" s="24">
        <v>4.0260121615289801</v>
      </c>
      <c r="CN20" s="24">
        <v>3.9218695823751002</v>
      </c>
      <c r="CO20" s="24">
        <v>8.5093712803812269E-2</v>
      </c>
    </row>
    <row r="21" spans="1:191" s="43" customFormat="1" ht="13.5" customHeight="1" thickBot="1" x14ac:dyDescent="0.25">
      <c r="A21" s="37"/>
      <c r="B21" s="52" t="s">
        <v>124</v>
      </c>
      <c r="C21" s="49">
        <v>2.5163113239295498</v>
      </c>
      <c r="D21" s="43">
        <v>2.5147583951240899</v>
      </c>
      <c r="E21" s="43">
        <v>2.5286976911802901</v>
      </c>
      <c r="F21" s="66">
        <v>72.572133257983495</v>
      </c>
      <c r="G21" s="66">
        <v>70.372991006746105</v>
      </c>
      <c r="H21" s="66">
        <v>30.100978334992703</v>
      </c>
      <c r="I21" s="66">
        <v>33.786914773946869</v>
      </c>
      <c r="J21" s="43">
        <v>2.5411438750050799</v>
      </c>
      <c r="K21" s="66">
        <v>70.419586611347796</v>
      </c>
      <c r="L21" s="66">
        <v>69.337723974530206</v>
      </c>
      <c r="M21" s="66">
        <v>21.090241625763401</v>
      </c>
      <c r="N21" s="66">
        <v>17.488418199510001</v>
      </c>
      <c r="O21" s="66">
        <v>15.9676340497653</v>
      </c>
      <c r="P21" s="66">
        <v>32.807458055986963</v>
      </c>
      <c r="Q21" s="66">
        <v>26.835076958475842</v>
      </c>
      <c r="R21" s="43">
        <v>2.5488907437638799</v>
      </c>
      <c r="S21" s="43">
        <v>2.5485620266865201</v>
      </c>
      <c r="T21" s="43">
        <v>2.5496574034396899</v>
      </c>
      <c r="U21" s="43">
        <v>2.5480942630529801</v>
      </c>
      <c r="V21" s="43">
        <v>2.5524643040815902</v>
      </c>
      <c r="W21" s="43">
        <v>2.5524932767562198</v>
      </c>
      <c r="X21" s="43">
        <v>2.5500270029634797</v>
      </c>
      <c r="Y21" s="43">
        <v>1.7950056170502879E-3</v>
      </c>
      <c r="Z21" s="66">
        <v>10.280831606934299</v>
      </c>
      <c r="AA21" s="43">
        <v>8.6980145688024209</v>
      </c>
      <c r="AB21" s="43">
        <v>9.3355294586289492</v>
      </c>
      <c r="AC21" s="43">
        <v>8.0666579949667607</v>
      </c>
      <c r="AD21" s="43">
        <v>8.3237039151227794</v>
      </c>
      <c r="AE21" s="43">
        <v>8.5928848934444595</v>
      </c>
      <c r="AF21" s="43">
        <v>8.8829370729832764</v>
      </c>
      <c r="AG21" s="43">
        <v>0.73669632516395356</v>
      </c>
      <c r="AH21" s="43">
        <v>2.52981622490231</v>
      </c>
      <c r="AI21" s="43">
        <v>2.5345105249692099</v>
      </c>
      <c r="AJ21" s="43">
        <v>2.53237269224921</v>
      </c>
      <c r="AK21" s="43">
        <v>2.5397114253097102</v>
      </c>
      <c r="AL21" s="43">
        <v>2.5378418505906599</v>
      </c>
      <c r="AM21" s="43">
        <v>2.5394261729246801</v>
      </c>
      <c r="AN21" s="43">
        <v>2.5356131484909632</v>
      </c>
      <c r="AO21" s="43">
        <v>3.6883329486937268E-3</v>
      </c>
      <c r="AP21" s="43">
        <v>2.5076514974168398</v>
      </c>
      <c r="AQ21" s="43">
        <v>2.5073743427423398</v>
      </c>
      <c r="AR21" s="43">
        <v>2.5103706231229599</v>
      </c>
      <c r="AS21" s="43">
        <v>2.5067467005950399</v>
      </c>
      <c r="AT21" s="43">
        <v>2.50864905472949</v>
      </c>
      <c r="AU21" s="43">
        <v>2.5101431930439801</v>
      </c>
      <c r="AV21" s="43">
        <v>2.5084892352751083</v>
      </c>
      <c r="AW21" s="43">
        <v>1.371249793879917E-3</v>
      </c>
      <c r="AX21" s="66">
        <v>59.468411940927098</v>
      </c>
      <c r="AY21" s="66">
        <v>58.339335371357997</v>
      </c>
      <c r="AZ21" s="66">
        <v>57.331077988034799</v>
      </c>
      <c r="BA21" s="43">
        <v>2.5023508806797898</v>
      </c>
      <c r="BB21" s="43">
        <v>2.5055689524414202</v>
      </c>
      <c r="BC21" s="43">
        <v>2.5037901999948802</v>
      </c>
      <c r="BD21" s="43">
        <v>30.441755888905998</v>
      </c>
      <c r="BE21" s="43">
        <v>27.944672017787589</v>
      </c>
      <c r="BF21" s="43">
        <v>2.5114193028016301</v>
      </c>
      <c r="BG21" s="43">
        <v>2.50640282837993</v>
      </c>
      <c r="BH21" s="43">
        <v>2.5097147388758199</v>
      </c>
      <c r="BI21" s="43">
        <v>2.5068347353496598</v>
      </c>
      <c r="BJ21" s="43">
        <v>2.5064414268422799</v>
      </c>
      <c r="BK21" s="43">
        <v>2.5029592801562002</v>
      </c>
      <c r="BL21" s="43">
        <v>2.5072953854009197</v>
      </c>
      <c r="BM21" s="43">
        <v>2.6894818702678058E-3</v>
      </c>
      <c r="BN21" s="66">
        <v>60.689465670424902</v>
      </c>
      <c r="BO21" s="66">
        <v>58.897736147189597</v>
      </c>
      <c r="BP21" s="66">
        <v>57.436949958862499</v>
      </c>
      <c r="BQ21" s="66">
        <v>60.0558284526685</v>
      </c>
      <c r="BR21" s="66">
        <v>58.291530090997597</v>
      </c>
      <c r="BS21" s="66">
        <v>57.024021445154702</v>
      </c>
      <c r="BT21" s="66">
        <v>58.732588627549632</v>
      </c>
      <c r="BU21" s="66">
        <v>1.3165623866833305</v>
      </c>
      <c r="BV21" s="66">
        <v>10.909232634423701</v>
      </c>
      <c r="BW21" s="43">
        <v>9.7225311680846307</v>
      </c>
      <c r="BX21" s="43">
        <v>9.2935562127922307</v>
      </c>
      <c r="BY21" s="66">
        <v>10.2897186608458</v>
      </c>
      <c r="BZ21" s="66">
        <v>10.965730534949101</v>
      </c>
      <c r="CA21" s="43">
        <v>9.0601894866822601</v>
      </c>
      <c r="CB21" s="43">
        <v>10.040159782962954</v>
      </c>
      <c r="CC21" s="43">
        <v>0.74082106264852321</v>
      </c>
      <c r="CD21" s="43">
        <v>2.5357232693465499</v>
      </c>
      <c r="CE21" s="43">
        <v>2.5365625747157998</v>
      </c>
      <c r="CF21" s="43">
        <v>2.5422604791874899</v>
      </c>
      <c r="CG21" s="43">
        <v>2.5418526125007501</v>
      </c>
      <c r="CH21" s="43">
        <v>2.5419600415495802</v>
      </c>
      <c r="CI21" s="43">
        <v>2.5396717954600341</v>
      </c>
      <c r="CJ21" s="43">
        <v>2.8965989945948052E-3</v>
      </c>
      <c r="CK21" s="66">
        <v>38.396202878174897</v>
      </c>
      <c r="CL21" s="66">
        <v>37.767689297649703</v>
      </c>
      <c r="CM21" s="66">
        <v>37.960350463087302</v>
      </c>
      <c r="CN21" s="66">
        <v>38.041414212970636</v>
      </c>
      <c r="CO21" s="66">
        <v>0.26291421780371693</v>
      </c>
      <c r="CT21" s="66"/>
      <c r="CU21" s="66"/>
      <c r="CZ21" s="66"/>
      <c r="DA21" s="66"/>
      <c r="DB21" s="66"/>
      <c r="DC21" s="66"/>
      <c r="DD21" s="66"/>
      <c r="DE21" s="66"/>
      <c r="DF21" s="66"/>
      <c r="DG21" s="66"/>
      <c r="DQ21" s="66"/>
      <c r="DR21" s="66"/>
      <c r="EH21" s="66"/>
      <c r="EI21" s="66"/>
      <c r="EJ21" s="66"/>
      <c r="EL21" s="66"/>
      <c r="EM21" s="66"/>
      <c r="EN21" s="66"/>
      <c r="ER21" s="66"/>
      <c r="ES21" s="66"/>
      <c r="EV21" s="66"/>
      <c r="EX21" s="66"/>
      <c r="EY21" s="66"/>
    </row>
    <row r="22" spans="1:191" s="63" customFormat="1" ht="13.5" customHeight="1" x14ac:dyDescent="0.2">
      <c r="A22" s="35" t="s">
        <v>42</v>
      </c>
      <c r="B22" s="40" t="s">
        <v>122</v>
      </c>
      <c r="C22" s="62">
        <v>176.266090239904</v>
      </c>
      <c r="D22" s="63">
        <v>176.06951795356099</v>
      </c>
      <c r="E22" s="63">
        <v>175.937896265978</v>
      </c>
      <c r="F22" s="63">
        <v>176.56444267685799</v>
      </c>
      <c r="G22" s="63">
        <v>176.73342713151899</v>
      </c>
      <c r="H22" s="63">
        <v>176.31427485356397</v>
      </c>
      <c r="I22" s="63">
        <v>0.29737555723777848</v>
      </c>
      <c r="J22" s="63">
        <v>180.13254172832399</v>
      </c>
      <c r="K22" s="63">
        <v>178.44089404871201</v>
      </c>
      <c r="L22" s="63">
        <v>178.20239719610899</v>
      </c>
      <c r="M22" s="63">
        <v>185.41812065201</v>
      </c>
      <c r="N22" s="63">
        <v>187.44307036187499</v>
      </c>
      <c r="O22" s="63">
        <v>188.51887538279101</v>
      </c>
      <c r="P22" s="63">
        <v>183.02598322830352</v>
      </c>
      <c r="Q22" s="63">
        <v>4.2439539961550601</v>
      </c>
      <c r="R22" s="63">
        <v>192.516517014443</v>
      </c>
      <c r="S22" s="63">
        <v>192.49599788293901</v>
      </c>
      <c r="T22" s="63">
        <v>192.36322990059401</v>
      </c>
      <c r="U22" s="63">
        <v>194.10194271960799</v>
      </c>
      <c r="V22" s="63">
        <v>193.90221849423199</v>
      </c>
      <c r="W22" s="63">
        <v>193.89409327156301</v>
      </c>
      <c r="X22" s="63">
        <v>193.2123332138965</v>
      </c>
      <c r="Y22" s="63">
        <v>0.75833331231132861</v>
      </c>
      <c r="Z22" s="63">
        <v>197.79121387702099</v>
      </c>
      <c r="AA22" s="63">
        <v>197.09641037751601</v>
      </c>
      <c r="AB22" s="63">
        <v>197.29803348910701</v>
      </c>
      <c r="AC22" s="63">
        <v>196.19684820175701</v>
      </c>
      <c r="AD22" s="63">
        <v>196.03967048058999</v>
      </c>
      <c r="AE22" s="63">
        <v>195.832001420556</v>
      </c>
      <c r="AF22" s="63">
        <v>196.70902964109118</v>
      </c>
      <c r="AG22" s="63">
        <v>0.72429990342236539</v>
      </c>
      <c r="AH22" s="63">
        <v>177.99325865016499</v>
      </c>
      <c r="AI22" s="63">
        <v>178.05529406479599</v>
      </c>
      <c r="AJ22" s="63">
        <v>177.88748952156601</v>
      </c>
      <c r="AK22" s="63">
        <v>179.92374461678199</v>
      </c>
      <c r="AL22" s="63">
        <v>179.89987645769199</v>
      </c>
      <c r="AM22" s="63">
        <v>179.876857755971</v>
      </c>
      <c r="AN22" s="63">
        <v>178.93942017782865</v>
      </c>
      <c r="AO22" s="63">
        <v>0.96208270653873196</v>
      </c>
      <c r="AP22" s="63">
        <v>175.44616212382601</v>
      </c>
      <c r="AQ22" s="63">
        <v>175.35890492737499</v>
      </c>
      <c r="AR22" s="63">
        <v>175.308825960576</v>
      </c>
      <c r="AS22" s="63">
        <v>177.37891564333</v>
      </c>
      <c r="AT22" s="63">
        <v>177.28075466662901</v>
      </c>
      <c r="AU22" s="63">
        <v>177.401109502803</v>
      </c>
      <c r="AV22" s="63">
        <v>176.36244547075648</v>
      </c>
      <c r="AW22" s="63">
        <v>0.99264874861220687</v>
      </c>
      <c r="AX22" s="63">
        <v>167.63535890188001</v>
      </c>
      <c r="AY22" s="63">
        <v>167.54515062802099</v>
      </c>
      <c r="AZ22" s="63">
        <v>167.403826586701</v>
      </c>
      <c r="BA22" s="63">
        <v>170.49965352714801</v>
      </c>
      <c r="BB22" s="63">
        <v>170.37698932529599</v>
      </c>
      <c r="BC22" s="63">
        <v>170.32743914352099</v>
      </c>
      <c r="BD22" s="63">
        <v>168.96473635209449</v>
      </c>
      <c r="BE22" s="63">
        <v>1.4391140458157545</v>
      </c>
      <c r="BF22" s="63">
        <v>172.61636025666499</v>
      </c>
      <c r="BG22" s="63">
        <v>172.60887048195499</v>
      </c>
      <c r="BH22" s="63">
        <v>172.56609615565199</v>
      </c>
      <c r="BI22" s="63">
        <v>173.20884969669899</v>
      </c>
      <c r="BJ22" s="63">
        <v>173.165706714115</v>
      </c>
      <c r="BK22" s="63">
        <v>173.101777240264</v>
      </c>
      <c r="BL22" s="63">
        <v>172.87794342422498</v>
      </c>
      <c r="BM22" s="63">
        <v>0.28298497312947624</v>
      </c>
      <c r="BN22" s="63">
        <v>169.72414215709901</v>
      </c>
      <c r="BO22" s="63">
        <v>169.58832403618601</v>
      </c>
      <c r="BP22" s="63">
        <v>169.81513484119299</v>
      </c>
      <c r="BQ22" s="63">
        <v>170.861664424655</v>
      </c>
      <c r="BR22" s="63">
        <v>170.77452553594901</v>
      </c>
      <c r="BS22" s="63">
        <v>170.63516538373901</v>
      </c>
      <c r="BT22" s="63">
        <v>170.23315939647017</v>
      </c>
      <c r="BU22" s="63">
        <v>0.53219050503435994</v>
      </c>
      <c r="BV22" s="63">
        <v>189.76486197107499</v>
      </c>
      <c r="BW22" s="63">
        <v>189.62409767529499</v>
      </c>
      <c r="BX22" s="63">
        <v>189.297475065443</v>
      </c>
      <c r="BY22" s="63">
        <v>191.142407715096</v>
      </c>
      <c r="BZ22" s="63">
        <v>191.00848608622201</v>
      </c>
      <c r="CA22" s="63">
        <v>190.27313389618499</v>
      </c>
      <c r="CB22" s="63">
        <v>190.18507706821933</v>
      </c>
      <c r="CC22" s="63">
        <v>0.69298320155387516</v>
      </c>
      <c r="CD22" s="63">
        <v>182.105551985093</v>
      </c>
      <c r="CE22" s="63">
        <v>182.22193471614301</v>
      </c>
      <c r="CF22" s="63">
        <v>183.56060086899899</v>
      </c>
      <c r="CG22" s="63">
        <v>183.541263934093</v>
      </c>
      <c r="CH22" s="63">
        <v>183.58415434862701</v>
      </c>
      <c r="CI22" s="63">
        <v>183.002701170591</v>
      </c>
      <c r="CJ22" s="63">
        <v>0.68612865257090294</v>
      </c>
      <c r="CK22" s="63">
        <v>187.516598057604</v>
      </c>
      <c r="CL22" s="63">
        <v>187.20462671684399</v>
      </c>
      <c r="CM22" s="63">
        <v>187.12789322289501</v>
      </c>
      <c r="CN22" s="63">
        <v>187.28303933244766</v>
      </c>
      <c r="CO22" s="63">
        <v>0.16809573828802263</v>
      </c>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row>
    <row r="23" spans="1:191" s="56" customFormat="1" ht="13.5" customHeight="1" x14ac:dyDescent="0.2">
      <c r="A23" s="36" t="s">
        <v>43</v>
      </c>
      <c r="B23" s="33" t="s">
        <v>121</v>
      </c>
      <c r="C23" s="23">
        <v>1.267691639076</v>
      </c>
      <c r="D23" s="24">
        <v>1.26431459000048</v>
      </c>
      <c r="E23" s="24">
        <v>1.2618006240001101</v>
      </c>
      <c r="F23" s="24">
        <v>1.2658264463202999</v>
      </c>
      <c r="G23" s="24">
        <v>1.2653942025898799</v>
      </c>
      <c r="H23" s="24">
        <v>1.2650055003973537</v>
      </c>
      <c r="I23" s="24">
        <v>1.9385031597556983E-3</v>
      </c>
      <c r="J23" s="24">
        <v>1.2777189932847799</v>
      </c>
      <c r="K23" s="24">
        <v>1.2841042292632501</v>
      </c>
      <c r="L23" s="24">
        <v>1.2824374356563899</v>
      </c>
      <c r="M23" s="24">
        <v>1.6209989724840499</v>
      </c>
      <c r="N23" s="24">
        <v>1.63949426175521</v>
      </c>
      <c r="O23" s="24">
        <v>1.6485900667559401</v>
      </c>
      <c r="P23" s="24">
        <v>1.4588906598666034</v>
      </c>
      <c r="Q23" s="24">
        <v>0.1776662791294662</v>
      </c>
      <c r="R23" s="24">
        <v>1.3065701357230499</v>
      </c>
      <c r="S23" s="24">
        <v>1.3066576665695799</v>
      </c>
      <c r="T23" s="24">
        <v>1.3067634359340701</v>
      </c>
      <c r="U23" s="24">
        <v>1.30912412023878</v>
      </c>
      <c r="V23" s="24">
        <v>1.3089102609741701</v>
      </c>
      <c r="W23" s="24">
        <v>1.3091650034284401</v>
      </c>
      <c r="X23" s="24">
        <v>1.3078651038113482</v>
      </c>
      <c r="Y23" s="24">
        <v>1.2052478326332612E-3</v>
      </c>
      <c r="Z23" s="24">
        <v>1.3540347616538999</v>
      </c>
      <c r="AA23" s="24">
        <v>1.3448242399353101</v>
      </c>
      <c r="AB23" s="24">
        <v>1.3467764548049701</v>
      </c>
      <c r="AC23" s="24">
        <v>1.3409331743466699</v>
      </c>
      <c r="AD23" s="24">
        <v>1.34105727003867</v>
      </c>
      <c r="AE23" s="24">
        <v>1.34069456426236</v>
      </c>
      <c r="AF23" s="24">
        <v>1.3447200775069801</v>
      </c>
      <c r="AG23" s="24">
        <v>4.742791532739106E-3</v>
      </c>
      <c r="AH23" s="24">
        <v>1.28010091287846</v>
      </c>
      <c r="AI23" s="24">
        <v>1.28081862382962</v>
      </c>
      <c r="AJ23" s="24">
        <v>1.28020644210102</v>
      </c>
      <c r="AK23" s="24">
        <v>1.2803851742072401</v>
      </c>
      <c r="AL23" s="24">
        <v>1.2797892022988999</v>
      </c>
      <c r="AM23" s="24">
        <v>1.2789340077884199</v>
      </c>
      <c r="AN23" s="24">
        <v>1.2800390605172767</v>
      </c>
      <c r="AO23" s="24">
        <v>5.8351329838262928E-4</v>
      </c>
      <c r="AP23" s="24">
        <v>1.27649746247169</v>
      </c>
      <c r="AQ23" s="24">
        <v>1.2767284270835599</v>
      </c>
      <c r="AR23" s="24">
        <v>1.2762829622654199</v>
      </c>
      <c r="AS23" s="24">
        <v>1.2768947723089401</v>
      </c>
      <c r="AT23" s="24">
        <v>1.27691302463305</v>
      </c>
      <c r="AU23" s="24">
        <v>1.2771456531287799</v>
      </c>
      <c r="AV23" s="24">
        <v>1.2767437169819067</v>
      </c>
      <c r="AW23" s="24">
        <v>2.8466513434865576E-4</v>
      </c>
      <c r="AX23" s="24">
        <v>1.2845060169443501</v>
      </c>
      <c r="AY23" s="24">
        <v>1.28419612246415</v>
      </c>
      <c r="AZ23" s="24">
        <v>1.28417233475864</v>
      </c>
      <c r="BA23" s="24">
        <v>1.2685693398750699</v>
      </c>
      <c r="BB23" s="24">
        <v>1.26786505699259</v>
      </c>
      <c r="BC23" s="24">
        <v>1.2683930914463599</v>
      </c>
      <c r="BD23" s="24">
        <v>1.2762836604135266</v>
      </c>
      <c r="BE23" s="24">
        <v>8.0113470475783686E-3</v>
      </c>
      <c r="BF23" s="24">
        <v>1.2819100412472799</v>
      </c>
      <c r="BG23" s="24">
        <v>1.2826066914932699</v>
      </c>
      <c r="BH23" s="24">
        <v>1.28194971961055</v>
      </c>
      <c r="BI23" s="24">
        <v>1.2806139694381999</v>
      </c>
      <c r="BJ23" s="24">
        <v>1.2807203720854601</v>
      </c>
      <c r="BK23" s="24">
        <v>1.2802587782963499</v>
      </c>
      <c r="BL23" s="24">
        <v>1.2813432620285183</v>
      </c>
      <c r="BM23" s="24">
        <v>8.5452209088086981E-4</v>
      </c>
      <c r="BN23" s="24">
        <v>1.2992039577838099</v>
      </c>
      <c r="BO23" s="24">
        <v>1.3003313728644199</v>
      </c>
      <c r="BP23" s="24">
        <v>1.3025252950895001</v>
      </c>
      <c r="BQ23" s="24">
        <v>1.3039265361188499</v>
      </c>
      <c r="BR23" s="24">
        <v>1.3043865068882201</v>
      </c>
      <c r="BS23" s="24">
        <v>1.30459456598972</v>
      </c>
      <c r="BT23" s="24">
        <v>1.3024947057890868</v>
      </c>
      <c r="BU23" s="24">
        <v>2.0635095443037555E-3</v>
      </c>
      <c r="BV23" s="24">
        <v>1.3126829641704101</v>
      </c>
      <c r="BW23" s="24">
        <v>1.3121757545322801</v>
      </c>
      <c r="BX23" s="24">
        <v>1.3086852952816801</v>
      </c>
      <c r="BY23" s="24">
        <v>1.3164900400463799</v>
      </c>
      <c r="BZ23" s="24">
        <v>1.3151462031940599</v>
      </c>
      <c r="CA23" s="24">
        <v>1.30770299838465</v>
      </c>
      <c r="CB23" s="24">
        <v>1.3121472092682434</v>
      </c>
      <c r="CC23" s="24">
        <v>3.1590571037922541E-3</v>
      </c>
      <c r="CD23" s="24">
        <v>1.29020030698849</v>
      </c>
      <c r="CE23" s="24">
        <v>1.2904027667550899</v>
      </c>
      <c r="CF23" s="24">
        <v>1.2943339575222299</v>
      </c>
      <c r="CG23" s="24">
        <v>1.29453033866027</v>
      </c>
      <c r="CH23" s="24">
        <v>1.29438288265678</v>
      </c>
      <c r="CI23" s="24">
        <v>1.292770050516572</v>
      </c>
      <c r="CJ23" s="24">
        <v>2.0175857449523131E-3</v>
      </c>
      <c r="CK23" s="24">
        <v>1.3521006232432999</v>
      </c>
      <c r="CL23" s="24">
        <v>1.35261032452311</v>
      </c>
      <c r="CM23" s="24">
        <v>1.35346175388338</v>
      </c>
      <c r="CN23" s="24">
        <v>1.3527242338832632</v>
      </c>
      <c r="CO23" s="24">
        <v>5.6148651606787944E-4</v>
      </c>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row>
    <row r="24" spans="1:191" s="24" customFormat="1" ht="13.5" customHeight="1" x14ac:dyDescent="0.2">
      <c r="A24" s="36" t="s">
        <v>126</v>
      </c>
      <c r="B24" s="33" t="s">
        <v>123</v>
      </c>
      <c r="C24" s="23">
        <v>-3.3308963702677698E-2</v>
      </c>
      <c r="D24" s="24">
        <v>-3.95062801451906E-2</v>
      </c>
      <c r="E24" s="24">
        <v>-3.8406877704967798E-2</v>
      </c>
      <c r="F24" s="24">
        <v>-6.5999314137304296E-2</v>
      </c>
      <c r="G24" s="24">
        <v>-7.0403146958617602E-2</v>
      </c>
      <c r="H24" s="24">
        <v>-4.9524916529751599E-2</v>
      </c>
      <c r="I24" s="24">
        <v>1.5454755066178816E-2</v>
      </c>
      <c r="J24" s="24">
        <v>-2.7129802589834402E-2</v>
      </c>
      <c r="K24" s="24">
        <v>-5.3342761762276703E-2</v>
      </c>
      <c r="L24" s="24">
        <v>-5.90146199744149E-2</v>
      </c>
      <c r="M24" s="24">
        <v>0.31239391542981798</v>
      </c>
      <c r="N24" s="24">
        <v>0.32514593946128401</v>
      </c>
      <c r="O24" s="24">
        <v>0.33191537727373699</v>
      </c>
      <c r="P24" s="24">
        <v>0.13832800797305214</v>
      </c>
      <c r="Q24" s="24">
        <v>0.18517290706681813</v>
      </c>
      <c r="R24" s="24">
        <v>-9.3822784621898098E-3</v>
      </c>
      <c r="S24" s="24">
        <v>-9.7432213761892601E-3</v>
      </c>
      <c r="T24" s="24">
        <v>-1.06490381815406E-2</v>
      </c>
      <c r="U24" s="24">
        <v>-1.21572434594897E-2</v>
      </c>
      <c r="V24" s="24">
        <v>-1.28319434810736E-2</v>
      </c>
      <c r="W24" s="24">
        <v>-1.3419528270791001E-2</v>
      </c>
      <c r="X24" s="24">
        <v>-1.1363875538545662E-2</v>
      </c>
      <c r="Y24" s="24">
        <v>1.5315897857783906E-3</v>
      </c>
      <c r="Z24" s="24">
        <v>7.7543937167824595E-2</v>
      </c>
      <c r="AA24" s="24">
        <v>6.2078429955093002E-2</v>
      </c>
      <c r="AB24" s="24">
        <v>6.5448466164893304E-2</v>
      </c>
      <c r="AC24" s="24">
        <v>5.35761335215773E-2</v>
      </c>
      <c r="AD24" s="24">
        <v>5.5579970473220497E-2</v>
      </c>
      <c r="AE24" s="24">
        <v>5.4324309117271603E-2</v>
      </c>
      <c r="AF24" s="24">
        <v>6.1425207733313385E-2</v>
      </c>
      <c r="AG24" s="24">
        <v>8.3926979375397587E-3</v>
      </c>
      <c r="AH24" s="24">
        <v>-1.3119722227322E-2</v>
      </c>
      <c r="AI24" s="24">
        <v>-1.2425078507942101E-2</v>
      </c>
      <c r="AJ24" s="24">
        <v>-1.39392682223742E-2</v>
      </c>
      <c r="AK24" s="24">
        <v>-1.34934651863581E-2</v>
      </c>
      <c r="AL24" s="24">
        <v>-1.46151539458195E-2</v>
      </c>
      <c r="AM24" s="24">
        <v>-1.56280016002487E-2</v>
      </c>
      <c r="AN24" s="24">
        <v>-1.3870114948344101E-2</v>
      </c>
      <c r="AO24" s="24">
        <v>1.0362685749898801E-3</v>
      </c>
      <c r="AP24" s="24">
        <v>-2.0762307464292099E-2</v>
      </c>
      <c r="AQ24" s="24">
        <v>-1.98417664687651E-2</v>
      </c>
      <c r="AR24" s="24">
        <v>-2.1773425880350999E-2</v>
      </c>
      <c r="AS24" s="24">
        <v>-1.95020920452545E-2</v>
      </c>
      <c r="AT24" s="24">
        <v>-2.0292937279600999E-2</v>
      </c>
      <c r="AU24" s="24">
        <v>-1.9504296090803799E-2</v>
      </c>
      <c r="AV24" s="24">
        <v>-2.0279470871511249E-2</v>
      </c>
      <c r="AW24" s="24">
        <v>8.0228974527628988E-4</v>
      </c>
      <c r="AX24" s="24">
        <v>-6.1938133015018E-2</v>
      </c>
      <c r="AY24" s="24">
        <v>-6.3279010301250702E-2</v>
      </c>
      <c r="AZ24" s="24">
        <v>-6.3490512735701096E-2</v>
      </c>
      <c r="BA24" s="24">
        <v>-2.98529744977644E-2</v>
      </c>
      <c r="BB24" s="24">
        <v>-3.0918937858784201E-2</v>
      </c>
      <c r="BC24" s="24">
        <v>-2.9274446952858399E-2</v>
      </c>
      <c r="BD24" s="24">
        <v>-4.6459002560229466E-2</v>
      </c>
      <c r="BE24" s="24">
        <v>1.6457780375154295E-2</v>
      </c>
      <c r="BF24" s="24">
        <v>-2.4616709580340099E-2</v>
      </c>
      <c r="BG24" s="24">
        <v>-2.24176214902524E-2</v>
      </c>
      <c r="BH24" s="24">
        <v>-2.4864781375853899E-2</v>
      </c>
      <c r="BI24" s="24">
        <v>-2.13727642598097E-2</v>
      </c>
      <c r="BJ24" s="24">
        <v>-2.1734982136967802E-2</v>
      </c>
      <c r="BK24" s="24">
        <v>-2.2723887120457399E-2</v>
      </c>
      <c r="BL24" s="24">
        <v>-2.2955124327280214E-2</v>
      </c>
      <c r="BM24" s="24">
        <v>1.3380736084443105E-3</v>
      </c>
      <c r="BN24" s="24">
        <v>-6.0745568085322998E-2</v>
      </c>
      <c r="BO24" s="24">
        <v>-5.9876473970907798E-2</v>
      </c>
      <c r="BP24" s="24">
        <v>-5.71389485458524E-2</v>
      </c>
      <c r="BQ24" s="24">
        <v>-5.3211479807366999E-2</v>
      </c>
      <c r="BR24" s="24">
        <v>-5.4630222305940897E-2</v>
      </c>
      <c r="BS24" s="24">
        <v>-5.60799087718502E-2</v>
      </c>
      <c r="BT24" s="24">
        <v>-5.6947100247873549E-2</v>
      </c>
      <c r="BU24" s="24">
        <v>2.6808331609225146E-3</v>
      </c>
      <c r="BV24" s="24">
        <v>1.44164580150702E-2</v>
      </c>
      <c r="BW24" s="24">
        <v>1.4936999643019901E-2</v>
      </c>
      <c r="BX24" s="24">
        <v>7.2836044089827998E-3</v>
      </c>
      <c r="BY24" s="24">
        <v>1.7295417537709201E-2</v>
      </c>
      <c r="BZ24" s="24">
        <v>1.5707553177172501E-2</v>
      </c>
      <c r="CA24" s="24">
        <v>2.6795155331469302E-3</v>
      </c>
      <c r="CB24" s="24">
        <v>1.2053258052516924E-2</v>
      </c>
      <c r="CC24" s="24">
        <v>5.249625911256355E-3</v>
      </c>
      <c r="CD24" s="24">
        <v>-1.76643916741582E-2</v>
      </c>
      <c r="CE24" s="24">
        <v>-1.8291443248617499E-2</v>
      </c>
      <c r="CF24" s="24">
        <v>-1.4135257877717199E-2</v>
      </c>
      <c r="CG24" s="24">
        <v>-1.4207400732906401E-2</v>
      </c>
      <c r="CH24" s="24">
        <v>-1.40839893479158E-2</v>
      </c>
      <c r="CI24" s="24">
        <v>-1.5676496576263018E-2</v>
      </c>
      <c r="CJ24" s="24">
        <v>1.8899424125985694E-3</v>
      </c>
      <c r="CK24" s="24">
        <v>3.8191700148155497E-2</v>
      </c>
      <c r="CL24" s="24">
        <v>3.3235477012470302E-2</v>
      </c>
      <c r="CM24" s="24">
        <v>3.15515986070719E-2</v>
      </c>
      <c r="CN24" s="24">
        <v>3.4326258589232571E-2</v>
      </c>
      <c r="CO24" s="24">
        <v>2.8184026746992902E-3</v>
      </c>
    </row>
    <row r="25" spans="1:191" s="43" customFormat="1" ht="13.5" customHeight="1" thickBot="1" x14ac:dyDescent="0.25">
      <c r="A25" s="37"/>
      <c r="B25" s="42" t="s">
        <v>124</v>
      </c>
      <c r="C25" s="172">
        <v>0.93903033477317999</v>
      </c>
      <c r="D25" s="43">
        <v>0.93909282667292504</v>
      </c>
      <c r="E25" s="43">
        <v>0.94116330379346202</v>
      </c>
      <c r="F25" s="43">
        <v>0.96390316452892599</v>
      </c>
      <c r="G25" s="43">
        <v>0.97125693500944399</v>
      </c>
      <c r="H25" s="43">
        <v>0.95088931295558721</v>
      </c>
      <c r="I25" s="43">
        <v>1.3846212964354085E-2</v>
      </c>
      <c r="J25" s="43">
        <v>0.94536850988937005</v>
      </c>
      <c r="K25" s="43">
        <v>0.965918456507592</v>
      </c>
      <c r="L25" s="43">
        <v>0.97149778081971405</v>
      </c>
      <c r="M25" s="43">
        <v>2.5973710172412101</v>
      </c>
      <c r="N25" s="43">
        <v>2.5927956230926998</v>
      </c>
      <c r="O25" s="43">
        <v>2.5834597054909501</v>
      </c>
      <c r="P25" s="43">
        <v>1.7760685155069227</v>
      </c>
      <c r="Q25" s="43">
        <v>0.81518926082934773</v>
      </c>
      <c r="R25" s="43">
        <v>0.94131929871151798</v>
      </c>
      <c r="S25" s="43">
        <v>0.941375112295321</v>
      </c>
      <c r="T25" s="43">
        <v>0.94181655777713202</v>
      </c>
      <c r="U25" s="43">
        <v>0.94184557470799102</v>
      </c>
      <c r="V25" s="43">
        <v>0.94277659441919803</v>
      </c>
      <c r="W25" s="43">
        <v>0.94199087583824004</v>
      </c>
      <c r="X25" s="43">
        <v>0.94185400229156668</v>
      </c>
      <c r="Y25" s="43">
        <v>4.8073333990781566E-4</v>
      </c>
      <c r="Z25" s="43">
        <v>1.0724847586972199</v>
      </c>
      <c r="AA25" s="43">
        <v>1.0424177900448</v>
      </c>
      <c r="AB25" s="43">
        <v>1.04844604888583</v>
      </c>
      <c r="AC25" s="43">
        <v>1.02134977847513</v>
      </c>
      <c r="AD25" s="43">
        <v>1.02396512565941</v>
      </c>
      <c r="AE25" s="43">
        <v>1.0235262906154301</v>
      </c>
      <c r="AF25" s="43">
        <v>1.0386982987296365</v>
      </c>
      <c r="AG25" s="43">
        <v>1.825105248037347E-2</v>
      </c>
      <c r="AH25" s="43">
        <v>0.94011078941035597</v>
      </c>
      <c r="AI25" s="43">
        <v>0.93988837207610698</v>
      </c>
      <c r="AJ25" s="43">
        <v>0.94021622896353596</v>
      </c>
      <c r="AK25" s="43">
        <v>0.94116519624546902</v>
      </c>
      <c r="AL25" s="43">
        <v>0.94165373950694697</v>
      </c>
      <c r="AM25" s="43">
        <v>0.94225740010494696</v>
      </c>
      <c r="AN25" s="43">
        <v>0.94088195438456035</v>
      </c>
      <c r="AO25" s="43">
        <v>8.7491149209005233E-4</v>
      </c>
      <c r="AP25" s="43">
        <v>0.93762936554325405</v>
      </c>
      <c r="AQ25" s="43">
        <v>0.93707202970514902</v>
      </c>
      <c r="AR25" s="43">
        <v>0.93768001557514002</v>
      </c>
      <c r="AS25" s="43">
        <v>0.938136381432085</v>
      </c>
      <c r="AT25" s="43">
        <v>0.93806394977949303</v>
      </c>
      <c r="AU25" s="43">
        <v>0.93840556345079695</v>
      </c>
      <c r="AV25" s="43">
        <v>0.93783121758098631</v>
      </c>
      <c r="AW25" s="43">
        <v>4.3149641808761267E-4</v>
      </c>
      <c r="AX25" s="43">
        <v>0.97489369549573102</v>
      </c>
      <c r="AY25" s="43">
        <v>0.97757848753235499</v>
      </c>
      <c r="AZ25" s="43">
        <v>0.97931361568611697</v>
      </c>
      <c r="BA25" s="43">
        <v>0.93395845941770705</v>
      </c>
      <c r="BB25" s="43">
        <v>0.93370525138114602</v>
      </c>
      <c r="BC25" s="43">
        <v>0.93493481169299897</v>
      </c>
      <c r="BD25" s="43">
        <v>0.95573072020100913</v>
      </c>
      <c r="BE25" s="43">
        <v>2.1572822199844684E-2</v>
      </c>
      <c r="BF25" s="43">
        <v>0.94064022537655001</v>
      </c>
      <c r="BG25" s="43">
        <v>0.94123798434035399</v>
      </c>
      <c r="BH25" s="43">
        <v>0.94060403028637596</v>
      </c>
      <c r="BI25" s="43">
        <v>0.93780963265405903</v>
      </c>
      <c r="BJ25" s="43">
        <v>0.93799533047380401</v>
      </c>
      <c r="BK25" s="43">
        <v>0.93723105046964394</v>
      </c>
      <c r="BL25" s="43">
        <v>0.93925304226679784</v>
      </c>
      <c r="BM25" s="43">
        <v>1.6043254936025759E-3</v>
      </c>
      <c r="BN25" s="43">
        <v>0.98187875322164198</v>
      </c>
      <c r="BO25" s="43">
        <v>0.98389979441583097</v>
      </c>
      <c r="BP25" s="43">
        <v>0.98635601215220803</v>
      </c>
      <c r="BQ25" s="43">
        <v>0.98092283865715002</v>
      </c>
      <c r="BR25" s="43">
        <v>0.98307401643162995</v>
      </c>
      <c r="BS25" s="43">
        <v>0.98394717586024805</v>
      </c>
      <c r="BT25" s="43">
        <v>0.98334643178978476</v>
      </c>
      <c r="BU25" s="43">
        <v>1.7236962112122053E-3</v>
      </c>
      <c r="BV25" s="43">
        <v>0.98039513572998505</v>
      </c>
      <c r="BW25" s="43">
        <v>0.98130909043062697</v>
      </c>
      <c r="BX25" s="43">
        <v>0.97254729733390999</v>
      </c>
      <c r="BY25" s="43">
        <v>0.97746285050112702</v>
      </c>
      <c r="BZ25" s="43">
        <v>0.97934332515674105</v>
      </c>
      <c r="CA25" s="43">
        <v>0.96297835205070303</v>
      </c>
      <c r="CB25" s="43">
        <v>0.97567267520051548</v>
      </c>
      <c r="CC25" s="43">
        <v>6.3464299130511275E-3</v>
      </c>
      <c r="CD25" s="43">
        <v>0.94522841799365198</v>
      </c>
      <c r="CE25" s="43">
        <v>0.94665118812799598</v>
      </c>
      <c r="CF25" s="43">
        <v>0.95367437233417296</v>
      </c>
      <c r="CG25" s="43">
        <v>0.95392904646366905</v>
      </c>
      <c r="CH25" s="43">
        <v>0.95378816692628898</v>
      </c>
      <c r="CI25" s="43">
        <v>0.95065423836915586</v>
      </c>
      <c r="CJ25" s="43">
        <v>3.8763648797355684E-3</v>
      </c>
      <c r="CK25" s="43">
        <v>1.0738678848851</v>
      </c>
      <c r="CL25" s="43">
        <v>1.07750711660903</v>
      </c>
      <c r="CM25" s="43">
        <v>1.0797119720133499</v>
      </c>
      <c r="CN25" s="43">
        <v>1.07702899116916</v>
      </c>
      <c r="CO25" s="43">
        <v>2.40967377360951E-3</v>
      </c>
    </row>
    <row r="26" spans="1:191" s="55" customFormat="1" ht="13.5" customHeight="1" x14ac:dyDescent="0.2">
      <c r="A26" s="36" t="s">
        <v>42</v>
      </c>
      <c r="B26" s="32" t="s">
        <v>122</v>
      </c>
      <c r="C26" s="177">
        <v>2.5041731366679301</v>
      </c>
      <c r="D26" s="67">
        <v>2.5057829307705699</v>
      </c>
      <c r="E26" s="67">
        <v>2.50686182830015</v>
      </c>
      <c r="F26" s="67">
        <v>2.5017332589154999</v>
      </c>
      <c r="G26" s="67">
        <v>2.5003531597178998</v>
      </c>
      <c r="H26" s="67">
        <v>2.50378086287441</v>
      </c>
      <c r="I26" s="67">
        <v>2.4329543130201265E-3</v>
      </c>
      <c r="J26" s="67">
        <v>2.4728692609549001</v>
      </c>
      <c r="K26" s="67">
        <v>2.4864818132592199</v>
      </c>
      <c r="L26" s="67">
        <v>2.4884113506219299</v>
      </c>
      <c r="M26" s="67">
        <v>2.4311458514777899</v>
      </c>
      <c r="N26" s="67">
        <v>2.4154756036937601</v>
      </c>
      <c r="O26" s="67">
        <v>2.4072191148531901</v>
      </c>
      <c r="P26" s="67">
        <v>2.4502671658101316</v>
      </c>
      <c r="Q26" s="67">
        <v>3.3432883954864288E-2</v>
      </c>
      <c r="R26" s="67">
        <v>2.3769458673001398</v>
      </c>
      <c r="S26" s="67">
        <v>2.3770996433367402</v>
      </c>
      <c r="T26" s="67">
        <v>2.37809503959329</v>
      </c>
      <c r="U26" s="67">
        <v>2.36511353717624</v>
      </c>
      <c r="V26" s="67">
        <v>2.3665987850356598</v>
      </c>
      <c r="W26" s="67">
        <v>2.3666592405794402</v>
      </c>
      <c r="X26" s="67">
        <v>2.3717520188369186</v>
      </c>
      <c r="Y26" s="67">
        <v>5.6622832514102136E-3</v>
      </c>
      <c r="Z26" s="67">
        <v>2.3379497536112801</v>
      </c>
      <c r="AA26" s="67">
        <v>2.3430265933802099</v>
      </c>
      <c r="AB26" s="67">
        <v>2.3415515183983802</v>
      </c>
      <c r="AC26" s="67">
        <v>2.34962622927423</v>
      </c>
      <c r="AD26" s="67">
        <v>2.3507824680240899</v>
      </c>
      <c r="AE26" s="67">
        <v>2.3523115561036101</v>
      </c>
      <c r="AF26" s="67">
        <v>2.3458746864653</v>
      </c>
      <c r="AG26" s="67">
        <v>5.3103619009368238E-3</v>
      </c>
      <c r="AH26" s="67">
        <v>2.4901054935617002</v>
      </c>
      <c r="AI26" s="67">
        <v>2.4896027633285902</v>
      </c>
      <c r="AJ26" s="67">
        <v>2.4909630426288301</v>
      </c>
      <c r="AK26" s="67">
        <v>2.4745425026260701</v>
      </c>
      <c r="AL26" s="67">
        <v>2.4747338990369099</v>
      </c>
      <c r="AM26" s="67">
        <v>2.4749185077884399</v>
      </c>
      <c r="AN26" s="67">
        <v>2.4824777014950898</v>
      </c>
      <c r="AO26" s="67">
        <v>7.7569968329185756E-3</v>
      </c>
      <c r="AP26" s="67">
        <v>2.51089970568523</v>
      </c>
      <c r="AQ26" s="67">
        <v>2.5116174007188601</v>
      </c>
      <c r="AR26" s="67">
        <v>2.5120294641691299</v>
      </c>
      <c r="AS26" s="67">
        <v>2.49509356272634</v>
      </c>
      <c r="AT26" s="67">
        <v>2.4958921669645302</v>
      </c>
      <c r="AU26" s="67">
        <v>2.4949130623104701</v>
      </c>
      <c r="AV26" s="67">
        <v>2.5034075604290931</v>
      </c>
      <c r="AW26" s="67">
        <v>8.1202538675510388E-3</v>
      </c>
      <c r="AX26" s="67">
        <v>2.5766016097397899</v>
      </c>
      <c r="AY26" s="67">
        <v>2.5773781646335601</v>
      </c>
      <c r="AZ26" s="67">
        <v>2.5785955888954</v>
      </c>
      <c r="BA26" s="67">
        <v>2.5521592873398098</v>
      </c>
      <c r="BB26" s="67">
        <v>2.5531975928210202</v>
      </c>
      <c r="BC26" s="67">
        <v>2.55361722811808</v>
      </c>
      <c r="BD26" s="67">
        <v>2.5652582452579433</v>
      </c>
      <c r="BE26" s="67">
        <v>1.2288235664915164E-2</v>
      </c>
      <c r="BF26" s="67">
        <v>2.5343588879452001</v>
      </c>
      <c r="BG26" s="67">
        <v>2.5344214874302402</v>
      </c>
      <c r="BH26" s="67">
        <v>2.5347790470143101</v>
      </c>
      <c r="BI26" s="67">
        <v>2.5294154518471199</v>
      </c>
      <c r="BJ26" s="67">
        <v>2.52977484410727</v>
      </c>
      <c r="BK26" s="67">
        <v>2.5303075579208101</v>
      </c>
      <c r="BL26" s="67">
        <v>2.5321762127108252</v>
      </c>
      <c r="BM26" s="67">
        <v>2.3615079432694874E-3</v>
      </c>
      <c r="BN26" s="67">
        <v>2.5587363014089499</v>
      </c>
      <c r="BO26" s="67">
        <v>2.5598912494847901</v>
      </c>
      <c r="BP26" s="67">
        <v>2.5579630494988899</v>
      </c>
      <c r="BQ26" s="67">
        <v>2.54909935351073</v>
      </c>
      <c r="BR26" s="67">
        <v>2.5498353109357601</v>
      </c>
      <c r="BS26" s="67">
        <v>2.5510130994813398</v>
      </c>
      <c r="BT26" s="67">
        <v>2.5544230607200764</v>
      </c>
      <c r="BU26" s="67">
        <v>4.5102438283099325E-3</v>
      </c>
      <c r="BV26" s="67">
        <v>2.3977152160854698</v>
      </c>
      <c r="BW26" s="67">
        <v>2.3987857794511802</v>
      </c>
      <c r="BX26" s="67">
        <v>2.4012729270304201</v>
      </c>
      <c r="BY26" s="67">
        <v>2.3872801982424701</v>
      </c>
      <c r="BZ26" s="67">
        <v>2.38829135944024</v>
      </c>
      <c r="CA26" s="67">
        <v>2.3938562239269898</v>
      </c>
      <c r="CB26" s="67">
        <v>2.3945336173627951</v>
      </c>
      <c r="CC26" s="67">
        <v>5.2544977943954404E-3</v>
      </c>
      <c r="CD26" s="67">
        <v>2.4571531874037</v>
      </c>
      <c r="CE26" s="67">
        <v>2.45623146285218</v>
      </c>
      <c r="CF26" s="67">
        <v>2.4456716604852899</v>
      </c>
      <c r="CG26" s="67">
        <v>2.44582364718323</v>
      </c>
      <c r="CH26" s="67">
        <v>2.4454865537238799</v>
      </c>
      <c r="CI26" s="67">
        <v>2.4500733023296561</v>
      </c>
      <c r="CJ26" s="67">
        <v>5.4133168435821768E-3</v>
      </c>
      <c r="CK26" s="67">
        <v>2.4149097932757901</v>
      </c>
      <c r="CL26" s="67">
        <v>2.4173120036681799</v>
      </c>
      <c r="CM26" s="67">
        <v>2.4179034726260902</v>
      </c>
      <c r="CN26" s="67">
        <v>2.4167084231900202</v>
      </c>
      <c r="CO26" s="67">
        <v>1.2945426626972533E-3</v>
      </c>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row>
    <row r="27" spans="1:191" s="56" customFormat="1" ht="13.5" customHeight="1" x14ac:dyDescent="0.2">
      <c r="A27" s="36" t="s">
        <v>43</v>
      </c>
      <c r="B27" s="33" t="s">
        <v>121</v>
      </c>
      <c r="C27" s="23">
        <v>0.34220385834956901</v>
      </c>
      <c r="D27" s="24">
        <v>0.33835548326496601</v>
      </c>
      <c r="E27" s="24">
        <v>0.33548396936175601</v>
      </c>
      <c r="F27" s="24">
        <v>0.340079614721219</v>
      </c>
      <c r="G27" s="24">
        <v>0.33958689126570801</v>
      </c>
      <c r="H27" s="24">
        <v>0.33914196339264363</v>
      </c>
      <c r="I27" s="24">
        <v>2.2114168704563662E-3</v>
      </c>
      <c r="J27" s="24">
        <v>0.35357058153412502</v>
      </c>
      <c r="K27" s="24">
        <v>0.36076230910999901</v>
      </c>
      <c r="L27" s="24">
        <v>0.35888844495907501</v>
      </c>
      <c r="M27" s="24">
        <v>0.69688317636276997</v>
      </c>
      <c r="N27" s="24">
        <v>0.71325085229408203</v>
      </c>
      <c r="O27" s="24">
        <v>0.72123270733747002</v>
      </c>
      <c r="P27" s="24">
        <v>0.53409801193292017</v>
      </c>
      <c r="Q27" s="24">
        <v>0.17651626721577693</v>
      </c>
      <c r="R27" s="24">
        <v>0.38578456954429202</v>
      </c>
      <c r="S27" s="24">
        <v>0.38588121654778401</v>
      </c>
      <c r="T27" s="24">
        <v>0.38599799293530901</v>
      </c>
      <c r="U27" s="24">
        <v>0.38860188808823298</v>
      </c>
      <c r="V27" s="24">
        <v>0.38836618934920097</v>
      </c>
      <c r="W27" s="24">
        <v>0.38864694191704702</v>
      </c>
      <c r="X27" s="24">
        <v>0.38721313306364435</v>
      </c>
      <c r="Y27" s="24">
        <v>1.3294953935995397E-3</v>
      </c>
      <c r="Z27" s="24">
        <v>0.43726477718613299</v>
      </c>
      <c r="AA27" s="24">
        <v>0.42741763393961801</v>
      </c>
      <c r="AB27" s="24">
        <v>0.42951040439444199</v>
      </c>
      <c r="AC27" s="24">
        <v>0.42323734205901498</v>
      </c>
      <c r="AD27" s="24">
        <v>0.42337084905188899</v>
      </c>
      <c r="AE27" s="24">
        <v>0.42298060128825898</v>
      </c>
      <c r="AF27" s="24">
        <v>0.42729693465322599</v>
      </c>
      <c r="AG27" s="24">
        <v>5.079322055671247E-3</v>
      </c>
      <c r="AH27" s="24">
        <v>0.35625754520240699</v>
      </c>
      <c r="AI27" s="24">
        <v>0.357066190723902</v>
      </c>
      <c r="AJ27" s="24">
        <v>0.35637647349111701</v>
      </c>
      <c r="AK27" s="24">
        <v>0.35657787688716303</v>
      </c>
      <c r="AL27" s="24">
        <v>0.35590619941073798</v>
      </c>
      <c r="AM27" s="24">
        <v>0.35494182395946899</v>
      </c>
      <c r="AN27" s="24">
        <v>0.35618768494579928</v>
      </c>
      <c r="AO27" s="24">
        <v>6.5776736354506728E-4</v>
      </c>
      <c r="AP27" s="24">
        <v>0.35219066983813602</v>
      </c>
      <c r="AQ27" s="24">
        <v>0.35245168199725802</v>
      </c>
      <c r="AR27" s="24">
        <v>0.351948221735991</v>
      </c>
      <c r="AS27" s="24">
        <v>0.35263963880477001</v>
      </c>
      <c r="AT27" s="24">
        <v>0.35266026098120101</v>
      </c>
      <c r="AU27" s="24">
        <v>0.35292306776869198</v>
      </c>
      <c r="AV27" s="24">
        <v>0.35246892352100795</v>
      </c>
      <c r="AW27" s="24">
        <v>3.2167619862744979E-4</v>
      </c>
      <c r="AX27" s="24">
        <v>0.36121364819548402</v>
      </c>
      <c r="AY27" s="24">
        <v>0.36086554770917101</v>
      </c>
      <c r="AZ27" s="24">
        <v>0.360838823813947</v>
      </c>
      <c r="BA27" s="24">
        <v>0.34320237912582702</v>
      </c>
      <c r="BB27" s="24">
        <v>0.34240120291618298</v>
      </c>
      <c r="BC27" s="24">
        <v>0.34300192465213603</v>
      </c>
      <c r="BD27" s="24">
        <v>0.35192058773545803</v>
      </c>
      <c r="BE27" s="24">
        <v>9.056090181833322E-3</v>
      </c>
      <c r="BF27" s="24">
        <v>0.35829502357901499</v>
      </c>
      <c r="BG27" s="24">
        <v>0.35907883899891802</v>
      </c>
      <c r="BH27" s="24">
        <v>0.35833967795426702</v>
      </c>
      <c r="BI27" s="24">
        <v>0.35683565264376899</v>
      </c>
      <c r="BJ27" s="24">
        <v>0.356955517176201</v>
      </c>
      <c r="BK27" s="24">
        <v>0.35643545118693898</v>
      </c>
      <c r="BL27" s="24">
        <v>0.35765669358985147</v>
      </c>
      <c r="BM27" s="24">
        <v>9.6208280884979808E-4</v>
      </c>
      <c r="BN27" s="24">
        <v>0.377627932545193</v>
      </c>
      <c r="BO27" s="24">
        <v>0.37887932253679701</v>
      </c>
      <c r="BP27" s="24">
        <v>0.38131138996699598</v>
      </c>
      <c r="BQ27" s="24">
        <v>0.38286258968968101</v>
      </c>
      <c r="BR27" s="24">
        <v>0.38337142244393402</v>
      </c>
      <c r="BS27" s="24">
        <v>0.38360152440802903</v>
      </c>
      <c r="BT27" s="24">
        <v>0.38127569693177166</v>
      </c>
      <c r="BU27" s="24">
        <v>2.2865489553178984E-3</v>
      </c>
      <c r="BV27" s="24">
        <v>0.39251852228712802</v>
      </c>
      <c r="BW27" s="24">
        <v>0.39196096935408398</v>
      </c>
      <c r="BX27" s="24">
        <v>0.38811820841957001</v>
      </c>
      <c r="BY27" s="24">
        <v>0.39669660666309098</v>
      </c>
      <c r="BZ27" s="24">
        <v>0.39522319107526999</v>
      </c>
      <c r="CA27" s="24">
        <v>0.38703491743249302</v>
      </c>
      <c r="CB27" s="24">
        <v>0.39192540253860603</v>
      </c>
      <c r="CC27" s="24">
        <v>3.473816961634566E-3</v>
      </c>
      <c r="CD27" s="24">
        <v>0.36759506523395202</v>
      </c>
      <c r="CE27" s="24">
        <v>0.36782143689476299</v>
      </c>
      <c r="CF27" s="24">
        <v>0.37220990226100797</v>
      </c>
      <c r="CG27" s="24">
        <v>0.372428776687872</v>
      </c>
      <c r="CH27" s="24">
        <v>0.37226443433489698</v>
      </c>
      <c r="CI27" s="24">
        <v>0.37046392308249843</v>
      </c>
      <c r="CJ27" s="24">
        <v>2.2522882746172199E-3</v>
      </c>
      <c r="CK27" s="24">
        <v>0.43520252088951999</v>
      </c>
      <c r="CL27" s="24">
        <v>0.43574627105848002</v>
      </c>
      <c r="CM27" s="24">
        <v>0.43665412045840302</v>
      </c>
      <c r="CN27" s="24">
        <v>0.43586763746880103</v>
      </c>
      <c r="CO27" s="24">
        <v>5.9879472345760051E-4</v>
      </c>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row>
    <row r="28" spans="1:191" s="24" customFormat="1" ht="13.5" customHeight="1" x14ac:dyDescent="0.2">
      <c r="A28" s="36" t="s">
        <v>74</v>
      </c>
      <c r="B28" s="33" t="s">
        <v>123</v>
      </c>
      <c r="C28" s="23">
        <v>3.3308963702675901E-2</v>
      </c>
      <c r="D28" s="24">
        <v>3.95062801451899E-2</v>
      </c>
      <c r="E28" s="24">
        <v>3.8406877704968999E-2</v>
      </c>
      <c r="F28" s="24">
        <v>6.5999314137304199E-2</v>
      </c>
      <c r="G28" s="24">
        <v>7.0403146958617005E-2</v>
      </c>
      <c r="H28" s="24">
        <v>4.9524916529751203E-2</v>
      </c>
      <c r="I28" s="24">
        <v>1.5454755066178919E-2</v>
      </c>
      <c r="J28" s="24">
        <v>2.7129802589834499E-2</v>
      </c>
      <c r="K28" s="24">
        <v>5.3342761762277001E-2</v>
      </c>
      <c r="L28" s="24">
        <v>5.9014619974413297E-2</v>
      </c>
      <c r="M28" s="24">
        <v>-0.31239391542981798</v>
      </c>
      <c r="N28" s="24">
        <v>-0.32514593946128401</v>
      </c>
      <c r="O28" s="24">
        <v>-0.33191537727373599</v>
      </c>
      <c r="P28" s="24">
        <v>-0.1383280079730522</v>
      </c>
      <c r="Q28" s="24">
        <v>0.18517290706681772</v>
      </c>
      <c r="R28" s="24">
        <v>9.3822784621909201E-3</v>
      </c>
      <c r="S28" s="24">
        <v>9.7432213761903409E-3</v>
      </c>
      <c r="T28" s="24">
        <v>1.0649038181540201E-2</v>
      </c>
      <c r="U28" s="24">
        <v>1.21572434594898E-2</v>
      </c>
      <c r="V28" s="24">
        <v>1.28319434810734E-2</v>
      </c>
      <c r="W28" s="24">
        <v>1.3419528270791001E-2</v>
      </c>
      <c r="X28" s="24">
        <v>1.1363875538545945E-2</v>
      </c>
      <c r="Y28" s="24">
        <v>1.5315897857779684E-3</v>
      </c>
      <c r="Z28" s="24">
        <v>-7.7543937167823804E-2</v>
      </c>
      <c r="AA28" s="24">
        <v>-6.2078429955091503E-2</v>
      </c>
      <c r="AB28" s="24">
        <v>-6.54484661648944E-2</v>
      </c>
      <c r="AC28" s="24">
        <v>-5.35761335215778E-2</v>
      </c>
      <c r="AD28" s="24">
        <v>-5.5579970473219699E-2</v>
      </c>
      <c r="AE28" s="24">
        <v>-5.4324309117272998E-2</v>
      </c>
      <c r="AF28" s="24">
        <v>-6.1425207733313371E-2</v>
      </c>
      <c r="AG28" s="24">
        <v>8.3926979375393458E-3</v>
      </c>
      <c r="AH28" s="24">
        <v>1.31197222273222E-2</v>
      </c>
      <c r="AI28" s="24">
        <v>1.24250785079422E-2</v>
      </c>
      <c r="AJ28" s="24">
        <v>1.3939268222373E-2</v>
      </c>
      <c r="AK28" s="24">
        <v>1.3493465186359299E-2</v>
      </c>
      <c r="AL28" s="24">
        <v>1.4615153945820599E-2</v>
      </c>
      <c r="AM28" s="24">
        <v>1.5628001600247E-2</v>
      </c>
      <c r="AN28" s="24">
        <v>1.387011494834405E-2</v>
      </c>
      <c r="AO28" s="24">
        <v>1.036268574989398E-3</v>
      </c>
      <c r="AP28" s="24">
        <v>2.0762307464292799E-2</v>
      </c>
      <c r="AQ28" s="24">
        <v>1.9841766468765398E-2</v>
      </c>
      <c r="AR28" s="24">
        <v>2.1773425880349102E-2</v>
      </c>
      <c r="AS28" s="24">
        <v>1.95020920452544E-2</v>
      </c>
      <c r="AT28" s="24">
        <v>2.0292937279600898E-2</v>
      </c>
      <c r="AU28" s="24">
        <v>1.9504296090802401E-2</v>
      </c>
      <c r="AV28" s="24">
        <v>2.0279470871510833E-2</v>
      </c>
      <c r="AW28" s="24">
        <v>8.0228974527598522E-4</v>
      </c>
      <c r="AX28" s="24">
        <v>6.1938133015018999E-2</v>
      </c>
      <c r="AY28" s="24">
        <v>6.3279010301250493E-2</v>
      </c>
      <c r="AZ28" s="24">
        <v>6.3490512735700694E-2</v>
      </c>
      <c r="BA28" s="24">
        <v>2.9852974497764601E-2</v>
      </c>
      <c r="BB28" s="24">
        <v>3.0918937858784998E-2</v>
      </c>
      <c r="BC28" s="24">
        <v>2.9274446952857702E-2</v>
      </c>
      <c r="BD28" s="24">
        <v>4.6459002560229584E-2</v>
      </c>
      <c r="BE28" s="24">
        <v>1.6457780375154295E-2</v>
      </c>
      <c r="BF28" s="24">
        <v>2.46167095803397E-2</v>
      </c>
      <c r="BG28" s="24">
        <v>2.2417621490252899E-2</v>
      </c>
      <c r="BH28" s="24">
        <v>2.4864781375852699E-2</v>
      </c>
      <c r="BI28" s="24">
        <v>2.1372764259809999E-2</v>
      </c>
      <c r="BJ28" s="24">
        <v>2.1734982136968398E-2</v>
      </c>
      <c r="BK28" s="24">
        <v>2.2723887120455099E-2</v>
      </c>
      <c r="BL28" s="24">
        <v>2.2955124327279797E-2</v>
      </c>
      <c r="BM28" s="24">
        <v>1.3380736084438257E-3</v>
      </c>
      <c r="BN28" s="24">
        <v>6.0745568085323602E-2</v>
      </c>
      <c r="BO28" s="24">
        <v>5.9876473970908499E-2</v>
      </c>
      <c r="BP28" s="24">
        <v>5.7138948545850797E-2</v>
      </c>
      <c r="BQ28" s="24">
        <v>5.3211479807366201E-2</v>
      </c>
      <c r="BR28" s="24">
        <v>5.4630222305940397E-2</v>
      </c>
      <c r="BS28" s="24">
        <v>5.6079908771850102E-2</v>
      </c>
      <c r="BT28" s="24">
        <v>5.6947100247873271E-2</v>
      </c>
      <c r="BU28" s="24">
        <v>2.680833160923028E-3</v>
      </c>
      <c r="BV28" s="24">
        <v>-1.4416458015070801E-2</v>
      </c>
      <c r="BW28" s="24">
        <v>-1.49369996430217E-2</v>
      </c>
      <c r="BX28" s="24">
        <v>-7.2836044089817599E-3</v>
      </c>
      <c r="BY28" s="24">
        <v>-1.7295417537708899E-2</v>
      </c>
      <c r="BZ28" s="24">
        <v>-1.57075531771712E-2</v>
      </c>
      <c r="CA28" s="24">
        <v>-2.6795155331472398E-3</v>
      </c>
      <c r="CB28" s="24">
        <v>-1.2053258052516932E-2</v>
      </c>
      <c r="CC28" s="24">
        <v>5.2496259112564305E-3</v>
      </c>
      <c r="CD28" s="24">
        <v>1.76643916741588E-2</v>
      </c>
      <c r="CE28" s="24">
        <v>1.8291443248617902E-2</v>
      </c>
      <c r="CF28" s="24">
        <v>1.4135257877717401E-2</v>
      </c>
      <c r="CG28" s="24">
        <v>1.42074007329071E-2</v>
      </c>
      <c r="CH28" s="24">
        <v>1.4083989347916E-2</v>
      </c>
      <c r="CI28" s="24">
        <v>1.5676496576263445E-2</v>
      </c>
      <c r="CJ28" s="24">
        <v>1.8899424125986318E-3</v>
      </c>
      <c r="CK28" s="24">
        <v>-3.8191700148156198E-2</v>
      </c>
      <c r="CL28" s="24">
        <v>-3.3235477012471398E-2</v>
      </c>
      <c r="CM28" s="24">
        <v>-3.1551598607070901E-2</v>
      </c>
      <c r="CN28" s="24">
        <v>-3.4326258589232835E-2</v>
      </c>
      <c r="CO28" s="24">
        <v>2.8184026746997971E-3</v>
      </c>
    </row>
    <row r="29" spans="1:191" s="46" customFormat="1" ht="13.5" customHeight="1" thickBot="1" x14ac:dyDescent="0.25">
      <c r="A29" s="36"/>
      <c r="B29" s="44" t="s">
        <v>124</v>
      </c>
      <c r="C29" s="45">
        <v>0.93903033477317899</v>
      </c>
      <c r="D29" s="46">
        <v>0.93909282667292504</v>
      </c>
      <c r="E29" s="46">
        <v>0.94116330379346003</v>
      </c>
      <c r="F29" s="46">
        <v>0.96390316452892599</v>
      </c>
      <c r="G29" s="46">
        <v>0.97125693500944299</v>
      </c>
      <c r="H29" s="46">
        <v>0.95088931295558654</v>
      </c>
      <c r="I29" s="46">
        <v>1.3846212964354244E-2</v>
      </c>
      <c r="J29" s="46">
        <v>0.94536850988937005</v>
      </c>
      <c r="K29" s="46">
        <v>0.965918456507592</v>
      </c>
      <c r="L29" s="46">
        <v>0.97149778081971605</v>
      </c>
      <c r="M29" s="46">
        <v>2.5973710172412101</v>
      </c>
      <c r="N29" s="46">
        <v>2.5927956230926998</v>
      </c>
      <c r="O29" s="46">
        <v>2.5834597054909398</v>
      </c>
      <c r="P29" s="46">
        <v>1.7760685155069214</v>
      </c>
      <c r="Q29" s="46">
        <v>0.81518926082934562</v>
      </c>
      <c r="R29" s="46">
        <v>0.94131929871151798</v>
      </c>
      <c r="S29" s="46">
        <v>0.941375112295321</v>
      </c>
      <c r="T29" s="46">
        <v>0.94181655777713302</v>
      </c>
      <c r="U29" s="46">
        <v>0.94184557470799102</v>
      </c>
      <c r="V29" s="46">
        <v>0.94277659441920003</v>
      </c>
      <c r="W29" s="46">
        <v>0.94199087583824004</v>
      </c>
      <c r="X29" s="46">
        <v>0.94185400229156724</v>
      </c>
      <c r="Y29" s="46">
        <v>4.8073333990844189E-4</v>
      </c>
      <c r="Z29" s="46">
        <v>1.0724847586972199</v>
      </c>
      <c r="AA29" s="46">
        <v>1.0424177900448</v>
      </c>
      <c r="AB29" s="46">
        <v>1.04844604888583</v>
      </c>
      <c r="AC29" s="46">
        <v>1.02134977847513</v>
      </c>
      <c r="AD29" s="46">
        <v>1.02396512565941</v>
      </c>
      <c r="AE29" s="46">
        <v>1.0235262906154201</v>
      </c>
      <c r="AF29" s="46">
        <v>1.0386982987296349</v>
      </c>
      <c r="AG29" s="46">
        <v>1.8251052480374858E-2</v>
      </c>
      <c r="AH29" s="46">
        <v>0.94011078941035597</v>
      </c>
      <c r="AI29" s="46">
        <v>0.93988837207610798</v>
      </c>
      <c r="AJ29" s="46">
        <v>0.94021622896353596</v>
      </c>
      <c r="AK29" s="46">
        <v>0.94116519624546902</v>
      </c>
      <c r="AL29" s="46">
        <v>0.94165373950694697</v>
      </c>
      <c r="AM29" s="46">
        <v>0.94225740010494696</v>
      </c>
      <c r="AN29" s="46">
        <v>0.94088195438456046</v>
      </c>
      <c r="AO29" s="46">
        <v>8.7491149208986324E-4</v>
      </c>
      <c r="AP29" s="46">
        <v>0.93762936554325604</v>
      </c>
      <c r="AQ29" s="46">
        <v>0.93707202970514802</v>
      </c>
      <c r="AR29" s="46">
        <v>0.93768001557513903</v>
      </c>
      <c r="AS29" s="46">
        <v>0.938136381432083</v>
      </c>
      <c r="AT29" s="46">
        <v>0.93806394977949203</v>
      </c>
      <c r="AU29" s="46">
        <v>0.93840556345079496</v>
      </c>
      <c r="AV29" s="46">
        <v>0.93783121758098564</v>
      </c>
      <c r="AW29" s="46">
        <v>4.3149641808703951E-4</v>
      </c>
      <c r="AX29" s="46">
        <v>0.97489369549573301</v>
      </c>
      <c r="AY29" s="46">
        <v>0.97757848753235399</v>
      </c>
      <c r="AZ29" s="46">
        <v>0.97931361568611697</v>
      </c>
      <c r="BA29" s="46">
        <v>0.93395845941770494</v>
      </c>
      <c r="BB29" s="46">
        <v>0.93370525138114402</v>
      </c>
      <c r="BC29" s="46">
        <v>0.93493481169299797</v>
      </c>
      <c r="BD29" s="46">
        <v>0.95573072020100858</v>
      </c>
      <c r="BE29" s="46">
        <v>2.1572822199845666E-2</v>
      </c>
      <c r="BF29" s="46">
        <v>0.94064022537654801</v>
      </c>
      <c r="BG29" s="46">
        <v>0.94123798434035399</v>
      </c>
      <c r="BH29" s="46">
        <v>0.94060403028637696</v>
      </c>
      <c r="BI29" s="46">
        <v>0.93780963265405903</v>
      </c>
      <c r="BJ29" s="46">
        <v>0.93799533047380501</v>
      </c>
      <c r="BK29" s="46">
        <v>0.93723105046964394</v>
      </c>
      <c r="BL29" s="46">
        <v>0.93925304226679784</v>
      </c>
      <c r="BM29" s="46">
        <v>1.6043254936022977E-3</v>
      </c>
      <c r="BN29" s="46">
        <v>0.98187875322164297</v>
      </c>
      <c r="BO29" s="46">
        <v>0.98389979441582898</v>
      </c>
      <c r="BP29" s="46">
        <v>0.98635601215220603</v>
      </c>
      <c r="BQ29" s="46">
        <v>0.98092283865715002</v>
      </c>
      <c r="BR29" s="46">
        <v>0.98307401643162895</v>
      </c>
      <c r="BS29" s="46">
        <v>0.98394717586024805</v>
      </c>
      <c r="BT29" s="46">
        <v>0.98334643178978409</v>
      </c>
      <c r="BU29" s="46">
        <v>1.7236962112114015E-3</v>
      </c>
      <c r="BV29" s="46">
        <v>0.98039513572998405</v>
      </c>
      <c r="BW29" s="46">
        <v>0.98130909043062597</v>
      </c>
      <c r="BX29" s="46">
        <v>0.97254729733390999</v>
      </c>
      <c r="BY29" s="46">
        <v>0.97746285050112502</v>
      </c>
      <c r="BZ29" s="46">
        <v>0.97934332515674005</v>
      </c>
      <c r="CA29" s="46">
        <v>0.96297835205070403</v>
      </c>
      <c r="CB29" s="46">
        <v>0.97567267520051482</v>
      </c>
      <c r="CC29" s="46">
        <v>6.3464299130503322E-3</v>
      </c>
      <c r="CD29" s="46">
        <v>0.94522841799365298</v>
      </c>
      <c r="CE29" s="46">
        <v>0.94665118812799698</v>
      </c>
      <c r="CF29" s="46">
        <v>0.95367437233417196</v>
      </c>
      <c r="CG29" s="46">
        <v>0.95392904646366905</v>
      </c>
      <c r="CH29" s="46">
        <v>0.95378816692628898</v>
      </c>
      <c r="CI29" s="46">
        <v>0.95065423836915597</v>
      </c>
      <c r="CJ29" s="46">
        <v>3.876364879734927E-3</v>
      </c>
      <c r="CK29" s="46">
        <v>1.0738678848851</v>
      </c>
      <c r="CL29" s="46">
        <v>1.07750711660903</v>
      </c>
      <c r="CM29" s="46">
        <v>1.0797119720133499</v>
      </c>
      <c r="CN29" s="46">
        <v>1.07702899116916</v>
      </c>
      <c r="CO29" s="46">
        <v>2.40967377360951E-3</v>
      </c>
    </row>
    <row r="30" spans="1:191" s="41" customFormat="1" ht="13.5" customHeight="1" x14ac:dyDescent="0.2">
      <c r="A30" s="35" t="s">
        <v>42</v>
      </c>
      <c r="B30" s="40" t="s">
        <v>73</v>
      </c>
      <c r="C30" s="62" t="s">
        <v>213</v>
      </c>
      <c r="D30" s="63" t="s">
        <v>213</v>
      </c>
      <c r="E30" s="63" t="s">
        <v>213</v>
      </c>
      <c r="F30" s="63" t="s">
        <v>213</v>
      </c>
      <c r="G30" s="63" t="s">
        <v>213</v>
      </c>
      <c r="H30" s="63"/>
      <c r="I30" s="63"/>
      <c r="J30" s="41" t="s">
        <v>213</v>
      </c>
      <c r="K30" s="63" t="s">
        <v>213</v>
      </c>
      <c r="L30" s="63" t="s">
        <v>213</v>
      </c>
      <c r="M30" s="63" t="s">
        <v>213</v>
      </c>
      <c r="N30" s="63" t="s">
        <v>213</v>
      </c>
      <c r="O30" s="63" t="s">
        <v>213</v>
      </c>
      <c r="P30" s="63"/>
      <c r="Q30" s="63"/>
      <c r="R30" s="63" t="s">
        <v>213</v>
      </c>
      <c r="S30" s="63" t="s">
        <v>213</v>
      </c>
      <c r="T30" s="63" t="s">
        <v>213</v>
      </c>
      <c r="U30" s="63" t="s">
        <v>213</v>
      </c>
      <c r="V30" s="63" t="s">
        <v>213</v>
      </c>
      <c r="W30" s="63" t="s">
        <v>213</v>
      </c>
      <c r="X30" s="63"/>
      <c r="Y30" s="63"/>
      <c r="Z30" s="63" t="s">
        <v>213</v>
      </c>
      <c r="AA30" s="63" t="s">
        <v>213</v>
      </c>
      <c r="AB30" s="63" t="s">
        <v>213</v>
      </c>
      <c r="AC30" s="63" t="s">
        <v>213</v>
      </c>
      <c r="AD30" s="63" t="s">
        <v>213</v>
      </c>
      <c r="AE30" s="63" t="s">
        <v>213</v>
      </c>
      <c r="AF30" s="63"/>
      <c r="AG30" s="63"/>
      <c r="AH30" s="63" t="s">
        <v>213</v>
      </c>
      <c r="AI30" s="63" t="s">
        <v>213</v>
      </c>
      <c r="AJ30" s="63" t="s">
        <v>213</v>
      </c>
      <c r="AK30" s="63" t="s">
        <v>213</v>
      </c>
      <c r="AL30" s="63" t="s">
        <v>213</v>
      </c>
      <c r="AM30" s="63" t="s">
        <v>213</v>
      </c>
      <c r="AN30" s="63"/>
      <c r="AO30" s="63"/>
      <c r="AP30" s="63" t="s">
        <v>213</v>
      </c>
      <c r="AQ30" s="63" t="s">
        <v>213</v>
      </c>
      <c r="AR30" s="63" t="s">
        <v>213</v>
      </c>
      <c r="AS30" s="63" t="s">
        <v>213</v>
      </c>
      <c r="AT30" s="63" t="s">
        <v>213</v>
      </c>
      <c r="AU30" s="63" t="s">
        <v>213</v>
      </c>
      <c r="AV30" s="63"/>
      <c r="AW30" s="63"/>
      <c r="AX30" s="63" t="s">
        <v>213</v>
      </c>
      <c r="AY30" s="63" t="s">
        <v>213</v>
      </c>
      <c r="AZ30" s="63" t="s">
        <v>213</v>
      </c>
      <c r="BA30" s="63" t="s">
        <v>213</v>
      </c>
      <c r="BB30" s="63" t="s">
        <v>213</v>
      </c>
      <c r="BC30" s="63" t="s">
        <v>213</v>
      </c>
      <c r="BD30" s="63"/>
      <c r="BE30" s="63"/>
      <c r="BF30" s="63" t="s">
        <v>213</v>
      </c>
      <c r="BG30" s="63" t="s">
        <v>213</v>
      </c>
      <c r="BH30" s="63" t="s">
        <v>213</v>
      </c>
      <c r="BI30" s="63" t="s">
        <v>213</v>
      </c>
      <c r="BJ30" s="63" t="s">
        <v>213</v>
      </c>
      <c r="BK30" s="63" t="s">
        <v>213</v>
      </c>
      <c r="BL30" s="63"/>
      <c r="BM30" s="63"/>
      <c r="BN30" s="63" t="s">
        <v>213</v>
      </c>
      <c r="BO30" s="63" t="s">
        <v>213</v>
      </c>
      <c r="BP30" s="63" t="s">
        <v>213</v>
      </c>
      <c r="BQ30" s="63" t="s">
        <v>213</v>
      </c>
      <c r="BR30" s="63" t="s">
        <v>213</v>
      </c>
      <c r="BS30" s="63" t="s">
        <v>213</v>
      </c>
      <c r="BT30" s="63"/>
      <c r="BU30" s="63"/>
      <c r="BV30" s="63" t="s">
        <v>213</v>
      </c>
      <c r="BW30" s="63" t="s">
        <v>213</v>
      </c>
      <c r="BX30" s="63" t="s">
        <v>213</v>
      </c>
      <c r="BY30" s="63" t="s">
        <v>213</v>
      </c>
      <c r="BZ30" s="63" t="s">
        <v>213</v>
      </c>
      <c r="CA30" s="63" t="s">
        <v>213</v>
      </c>
      <c r="CB30" s="63"/>
      <c r="CC30" s="63"/>
      <c r="CD30" s="63" t="s">
        <v>213</v>
      </c>
      <c r="CE30" s="63" t="s">
        <v>213</v>
      </c>
      <c r="CF30" s="63" t="s">
        <v>213</v>
      </c>
      <c r="CG30" s="63" t="s">
        <v>213</v>
      </c>
      <c r="CH30" s="63" t="s">
        <v>213</v>
      </c>
      <c r="CI30" s="63"/>
      <c r="CJ30" s="63"/>
      <c r="CK30" s="63" t="s">
        <v>213</v>
      </c>
      <c r="CL30" s="63" t="s">
        <v>213</v>
      </c>
      <c r="CM30" s="63" t="s">
        <v>213</v>
      </c>
      <c r="CN30" s="63"/>
      <c r="CO30" s="63"/>
      <c r="CP30" s="63"/>
      <c r="CQ30" s="63"/>
      <c r="CR30" s="63"/>
      <c r="CS30" s="63"/>
      <c r="CT30" s="63"/>
      <c r="CU30" s="63"/>
      <c r="CV30" s="63"/>
      <c r="CW30" s="63"/>
      <c r="CX30" s="63"/>
      <c r="CY30" s="63"/>
      <c r="CZ30" s="63"/>
      <c r="DA30" s="63"/>
      <c r="DB30" s="63"/>
      <c r="DC30" s="63"/>
      <c r="DD30" s="63"/>
      <c r="DE30" s="63"/>
      <c r="DF30" s="63"/>
      <c r="DG30" s="63"/>
      <c r="DI30" s="63"/>
      <c r="DJ30" s="63"/>
      <c r="DK30" s="63"/>
      <c r="DL30" s="63"/>
      <c r="DM30" s="63"/>
      <c r="DN30" s="63"/>
      <c r="DO30" s="63"/>
      <c r="DP30" s="63"/>
      <c r="DQ30" s="63"/>
      <c r="DR30" s="63"/>
      <c r="DS30" s="63"/>
      <c r="DU30" s="63"/>
      <c r="DV30" s="63"/>
      <c r="DW30" s="63"/>
      <c r="DX30" s="63"/>
      <c r="DY30" s="63"/>
      <c r="DZ30" s="63"/>
      <c r="EA30" s="63"/>
      <c r="EB30" s="63"/>
      <c r="EC30" s="63"/>
      <c r="ED30" s="63"/>
      <c r="EE30" s="63"/>
      <c r="EF30" s="63"/>
      <c r="EG30" s="63"/>
      <c r="EH30" s="63"/>
      <c r="EI30" s="63"/>
      <c r="EJ30" s="63"/>
      <c r="EK30" s="63"/>
      <c r="EL30" s="63"/>
      <c r="EM30" s="63"/>
      <c r="EN30" s="63"/>
      <c r="EO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row>
    <row r="31" spans="1:191" s="24" customFormat="1" ht="13.5" customHeight="1" x14ac:dyDescent="0.2">
      <c r="A31" s="36" t="s">
        <v>43</v>
      </c>
      <c r="B31" s="33" t="s">
        <v>110</v>
      </c>
      <c r="C31" s="178" t="s">
        <v>214</v>
      </c>
      <c r="D31" s="56" t="s">
        <v>214</v>
      </c>
      <c r="E31" s="56" t="s">
        <v>214</v>
      </c>
      <c r="F31" s="56" t="s">
        <v>214</v>
      </c>
      <c r="G31" s="56" t="s">
        <v>214</v>
      </c>
      <c r="H31" s="56"/>
      <c r="I31" s="56"/>
      <c r="J31" s="24" t="s">
        <v>225</v>
      </c>
      <c r="K31" s="56" t="s">
        <v>225</v>
      </c>
      <c r="L31" s="56" t="s">
        <v>225</v>
      </c>
      <c r="M31" s="56" t="s">
        <v>231</v>
      </c>
      <c r="N31" s="56" t="s">
        <v>237</v>
      </c>
      <c r="O31" s="56" t="s">
        <v>237</v>
      </c>
      <c r="P31" s="56"/>
      <c r="Q31" s="56"/>
      <c r="R31" s="56" t="s">
        <v>225</v>
      </c>
      <c r="S31" s="56" t="s">
        <v>225</v>
      </c>
      <c r="T31" s="56" t="s">
        <v>225</v>
      </c>
      <c r="U31" s="56" t="s">
        <v>225</v>
      </c>
      <c r="V31" s="56" t="s">
        <v>225</v>
      </c>
      <c r="W31" s="56" t="s">
        <v>225</v>
      </c>
      <c r="X31" s="56"/>
      <c r="Y31" s="56"/>
      <c r="Z31" s="56" t="s">
        <v>225</v>
      </c>
      <c r="AA31" s="56" t="s">
        <v>225</v>
      </c>
      <c r="AB31" s="56" t="s">
        <v>225</v>
      </c>
      <c r="AC31" s="56" t="s">
        <v>225</v>
      </c>
      <c r="AD31" s="56" t="s">
        <v>225</v>
      </c>
      <c r="AE31" s="56" t="s">
        <v>225</v>
      </c>
      <c r="AF31" s="56"/>
      <c r="AG31" s="56"/>
      <c r="AH31" s="56" t="s">
        <v>225</v>
      </c>
      <c r="AI31" s="56" t="s">
        <v>225</v>
      </c>
      <c r="AJ31" s="56" t="s">
        <v>225</v>
      </c>
      <c r="AK31" s="56" t="s">
        <v>225</v>
      </c>
      <c r="AL31" s="56" t="s">
        <v>225</v>
      </c>
      <c r="AM31" s="56" t="s">
        <v>225</v>
      </c>
      <c r="AN31" s="56"/>
      <c r="AO31" s="56"/>
      <c r="AP31" s="56" t="s">
        <v>225</v>
      </c>
      <c r="AQ31" s="56" t="s">
        <v>225</v>
      </c>
      <c r="AR31" s="56" t="s">
        <v>225</v>
      </c>
      <c r="AS31" s="56" t="s">
        <v>225</v>
      </c>
      <c r="AT31" s="56" t="s">
        <v>225</v>
      </c>
      <c r="AU31" s="56" t="s">
        <v>225</v>
      </c>
      <c r="AV31" s="56"/>
      <c r="AW31" s="56"/>
      <c r="AX31" s="56" t="s">
        <v>225</v>
      </c>
      <c r="AY31" s="56" t="s">
        <v>225</v>
      </c>
      <c r="AZ31" s="56" t="s">
        <v>225</v>
      </c>
      <c r="BA31" s="56" t="s">
        <v>214</v>
      </c>
      <c r="BB31" s="56" t="s">
        <v>214</v>
      </c>
      <c r="BC31" s="56" t="s">
        <v>214</v>
      </c>
      <c r="BD31" s="56"/>
      <c r="BE31" s="56"/>
      <c r="BF31" s="56" t="s">
        <v>225</v>
      </c>
      <c r="BG31" s="56" t="s">
        <v>225</v>
      </c>
      <c r="BH31" s="56" t="s">
        <v>225</v>
      </c>
      <c r="BI31" s="56" t="s">
        <v>225</v>
      </c>
      <c r="BJ31" s="56" t="s">
        <v>225</v>
      </c>
      <c r="BK31" s="56" t="s">
        <v>225</v>
      </c>
      <c r="BL31" s="56"/>
      <c r="BM31" s="56"/>
      <c r="BN31" s="56" t="s">
        <v>225</v>
      </c>
      <c r="BO31" s="56" t="s">
        <v>225</v>
      </c>
      <c r="BP31" s="56" t="s">
        <v>225</v>
      </c>
      <c r="BQ31" s="56" t="s">
        <v>225</v>
      </c>
      <c r="BR31" s="56" t="s">
        <v>225</v>
      </c>
      <c r="BS31" s="56" t="s">
        <v>225</v>
      </c>
      <c r="BT31" s="56"/>
      <c r="BU31" s="56"/>
      <c r="BV31" s="56" t="s">
        <v>225</v>
      </c>
      <c r="BW31" s="56" t="s">
        <v>225</v>
      </c>
      <c r="BX31" s="56" t="s">
        <v>225</v>
      </c>
      <c r="BY31" s="56" t="s">
        <v>225</v>
      </c>
      <c r="BZ31" s="56" t="s">
        <v>225</v>
      </c>
      <c r="CA31" s="56" t="s">
        <v>225</v>
      </c>
      <c r="CB31" s="56"/>
      <c r="CC31" s="56"/>
      <c r="CD31" s="56" t="s">
        <v>225</v>
      </c>
      <c r="CE31" s="56" t="s">
        <v>225</v>
      </c>
      <c r="CF31" s="56" t="s">
        <v>225</v>
      </c>
      <c r="CG31" s="56" t="s">
        <v>225</v>
      </c>
      <c r="CH31" s="56" t="s">
        <v>225</v>
      </c>
      <c r="CI31" s="56"/>
      <c r="CJ31" s="56"/>
      <c r="CK31" s="56" t="s">
        <v>225</v>
      </c>
      <c r="CL31" s="56" t="s">
        <v>225</v>
      </c>
      <c r="CM31" s="56" t="s">
        <v>225</v>
      </c>
      <c r="CN31" s="56"/>
      <c r="CO31" s="56"/>
      <c r="CP31" s="56"/>
      <c r="CQ31" s="56"/>
      <c r="CR31" s="56"/>
      <c r="CS31" s="56"/>
      <c r="CT31" s="56"/>
      <c r="CU31" s="56"/>
      <c r="CV31" s="56"/>
      <c r="CW31" s="56"/>
      <c r="CX31" s="56"/>
      <c r="CY31" s="56"/>
      <c r="CZ31" s="56"/>
      <c r="DA31" s="56"/>
      <c r="DB31" s="56"/>
      <c r="DC31" s="56"/>
      <c r="DD31" s="56"/>
      <c r="DE31" s="56"/>
      <c r="DF31" s="56"/>
      <c r="DG31" s="56"/>
      <c r="DI31" s="56"/>
      <c r="DJ31" s="56"/>
      <c r="DK31" s="56"/>
      <c r="DL31" s="56"/>
      <c r="DM31" s="56"/>
      <c r="DN31" s="56"/>
      <c r="DO31" s="56"/>
      <c r="DP31" s="56"/>
      <c r="DQ31" s="56"/>
      <c r="DR31" s="56"/>
      <c r="DS31" s="56"/>
      <c r="DU31" s="56"/>
      <c r="DV31" s="56"/>
      <c r="DW31" s="56"/>
      <c r="DX31" s="56"/>
      <c r="DY31" s="56"/>
      <c r="DZ31" s="56"/>
      <c r="EA31" s="56"/>
      <c r="EB31" s="56"/>
      <c r="EC31" s="56"/>
      <c r="ED31" s="56"/>
      <c r="EE31" s="56"/>
      <c r="EF31" s="56"/>
      <c r="EG31" s="56"/>
      <c r="EH31" s="56"/>
      <c r="EI31" s="56"/>
      <c r="EJ31" s="56"/>
      <c r="EK31" s="56"/>
      <c r="EL31" s="56"/>
      <c r="EM31" s="56"/>
      <c r="EN31" s="56"/>
      <c r="EO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row>
    <row r="32" spans="1:191" s="24" customFormat="1" ht="13.5" customHeight="1" x14ac:dyDescent="0.2">
      <c r="A32" s="36" t="s">
        <v>77</v>
      </c>
      <c r="B32" s="33" t="s">
        <v>111</v>
      </c>
      <c r="C32" s="178" t="s">
        <v>215</v>
      </c>
      <c r="D32" s="56" t="s">
        <v>215</v>
      </c>
      <c r="E32" s="56" t="s">
        <v>215</v>
      </c>
      <c r="F32" s="56" t="s">
        <v>215</v>
      </c>
      <c r="G32" s="56" t="s">
        <v>215</v>
      </c>
      <c r="H32" s="56"/>
      <c r="I32" s="56"/>
      <c r="J32" s="24" t="s">
        <v>215</v>
      </c>
      <c r="K32" s="56" t="s">
        <v>215</v>
      </c>
      <c r="L32" s="56" t="s">
        <v>215</v>
      </c>
      <c r="M32" s="56" t="s">
        <v>232</v>
      </c>
      <c r="N32" s="56" t="s">
        <v>232</v>
      </c>
      <c r="O32" s="56" t="s">
        <v>232</v>
      </c>
      <c r="P32" s="56"/>
      <c r="Q32" s="56"/>
      <c r="R32" s="56" t="s">
        <v>215</v>
      </c>
      <c r="S32" s="56" t="s">
        <v>215</v>
      </c>
      <c r="T32" s="56" t="s">
        <v>215</v>
      </c>
      <c r="U32" s="56" t="s">
        <v>215</v>
      </c>
      <c r="V32" s="56" t="s">
        <v>215</v>
      </c>
      <c r="W32" s="56" t="s">
        <v>215</v>
      </c>
      <c r="X32" s="56"/>
      <c r="Y32" s="56"/>
      <c r="Z32" s="56" t="s">
        <v>215</v>
      </c>
      <c r="AA32" s="56" t="s">
        <v>215</v>
      </c>
      <c r="AB32" s="56" t="s">
        <v>215</v>
      </c>
      <c r="AC32" s="56" t="s">
        <v>215</v>
      </c>
      <c r="AD32" s="56" t="s">
        <v>215</v>
      </c>
      <c r="AE32" s="56" t="s">
        <v>215</v>
      </c>
      <c r="AF32" s="56"/>
      <c r="AG32" s="56"/>
      <c r="AH32" s="56" t="s">
        <v>215</v>
      </c>
      <c r="AI32" s="56" t="s">
        <v>215</v>
      </c>
      <c r="AJ32" s="56" t="s">
        <v>215</v>
      </c>
      <c r="AK32" s="56" t="s">
        <v>215</v>
      </c>
      <c r="AL32" s="56" t="s">
        <v>215</v>
      </c>
      <c r="AM32" s="56" t="s">
        <v>215</v>
      </c>
      <c r="AN32" s="56"/>
      <c r="AO32" s="56"/>
      <c r="AP32" s="56" t="s">
        <v>215</v>
      </c>
      <c r="AQ32" s="56" t="s">
        <v>215</v>
      </c>
      <c r="AR32" s="56" t="s">
        <v>215</v>
      </c>
      <c r="AS32" s="56" t="s">
        <v>215</v>
      </c>
      <c r="AT32" s="56" t="s">
        <v>215</v>
      </c>
      <c r="AU32" s="56" t="s">
        <v>215</v>
      </c>
      <c r="AV32" s="56"/>
      <c r="AW32" s="56"/>
      <c r="AX32" s="56" t="s">
        <v>215</v>
      </c>
      <c r="AY32" s="56" t="s">
        <v>215</v>
      </c>
      <c r="AZ32" s="56" t="s">
        <v>215</v>
      </c>
      <c r="BA32" s="56" t="s">
        <v>215</v>
      </c>
      <c r="BB32" s="56" t="s">
        <v>215</v>
      </c>
      <c r="BC32" s="56" t="s">
        <v>215</v>
      </c>
      <c r="BD32" s="56"/>
      <c r="BE32" s="56"/>
      <c r="BF32" s="56" t="s">
        <v>215</v>
      </c>
      <c r="BG32" s="56" t="s">
        <v>215</v>
      </c>
      <c r="BH32" s="56" t="s">
        <v>215</v>
      </c>
      <c r="BI32" s="56" t="s">
        <v>215</v>
      </c>
      <c r="BJ32" s="56" t="s">
        <v>215</v>
      </c>
      <c r="BK32" s="56" t="s">
        <v>215</v>
      </c>
      <c r="BL32" s="56"/>
      <c r="BM32" s="56"/>
      <c r="BN32" s="56" t="s">
        <v>215</v>
      </c>
      <c r="BO32" s="56" t="s">
        <v>215</v>
      </c>
      <c r="BP32" s="56" t="s">
        <v>215</v>
      </c>
      <c r="BQ32" s="56" t="s">
        <v>215</v>
      </c>
      <c r="BR32" s="56" t="s">
        <v>215</v>
      </c>
      <c r="BS32" s="56" t="s">
        <v>215</v>
      </c>
      <c r="BT32" s="56"/>
      <c r="BU32" s="56"/>
      <c r="BV32" s="56" t="s">
        <v>215</v>
      </c>
      <c r="BW32" s="56" t="s">
        <v>215</v>
      </c>
      <c r="BX32" s="56" t="s">
        <v>215</v>
      </c>
      <c r="BY32" s="56" t="s">
        <v>215</v>
      </c>
      <c r="BZ32" s="56" t="s">
        <v>215</v>
      </c>
      <c r="CA32" s="56" t="s">
        <v>215</v>
      </c>
      <c r="CB32" s="56"/>
      <c r="CC32" s="56"/>
      <c r="CD32" s="56" t="s">
        <v>215</v>
      </c>
      <c r="CE32" s="56" t="s">
        <v>215</v>
      </c>
      <c r="CF32" s="56" t="s">
        <v>215</v>
      </c>
      <c r="CG32" s="56" t="s">
        <v>215</v>
      </c>
      <c r="CH32" s="56" t="s">
        <v>215</v>
      </c>
      <c r="CI32" s="56"/>
      <c r="CJ32" s="56"/>
      <c r="CK32" s="56" t="s">
        <v>215</v>
      </c>
      <c r="CL32" s="56" t="s">
        <v>215</v>
      </c>
      <c r="CM32" s="56" t="s">
        <v>215</v>
      </c>
      <c r="CN32" s="56"/>
      <c r="CO32" s="56"/>
      <c r="CP32" s="56"/>
      <c r="CQ32" s="56"/>
      <c r="CR32" s="56"/>
      <c r="CS32" s="56"/>
      <c r="CT32" s="56"/>
      <c r="CU32" s="56"/>
      <c r="CV32" s="56"/>
      <c r="CW32" s="56"/>
      <c r="CX32" s="56"/>
      <c r="CY32" s="56"/>
      <c r="CZ32" s="56"/>
      <c r="DA32" s="56"/>
      <c r="DB32" s="56"/>
      <c r="DC32" s="56"/>
      <c r="DD32" s="56"/>
      <c r="DE32" s="56"/>
      <c r="DF32" s="56"/>
      <c r="DG32" s="56"/>
      <c r="DI32" s="56"/>
      <c r="DJ32" s="56"/>
      <c r="DK32" s="56"/>
      <c r="DL32" s="56"/>
      <c r="DM32" s="56"/>
      <c r="DN32" s="56"/>
      <c r="DO32" s="56"/>
      <c r="DP32" s="56"/>
      <c r="DQ32" s="56"/>
      <c r="DR32" s="56"/>
      <c r="DS32" s="56"/>
      <c r="DU32" s="56"/>
      <c r="DV32" s="56"/>
      <c r="DW32" s="56"/>
      <c r="DX32" s="56"/>
      <c r="DY32" s="56"/>
      <c r="DZ32" s="56"/>
      <c r="EA32" s="56"/>
      <c r="EB32" s="56"/>
      <c r="EC32" s="56"/>
      <c r="ED32" s="56"/>
      <c r="EE32" s="56"/>
      <c r="EF32" s="56"/>
      <c r="EG32" s="56"/>
      <c r="EH32" s="56"/>
      <c r="EI32" s="56"/>
      <c r="EJ32" s="56"/>
      <c r="EK32" s="56"/>
      <c r="EL32" s="56"/>
      <c r="EM32" s="56"/>
      <c r="EN32" s="56"/>
      <c r="EO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row>
    <row r="33" spans="1:191" s="43" customFormat="1" ht="13.5" customHeight="1" thickBot="1" x14ac:dyDescent="0.25">
      <c r="A33" s="37"/>
      <c r="B33" s="44" t="s">
        <v>112</v>
      </c>
      <c r="C33" s="179" t="s">
        <v>216</v>
      </c>
      <c r="D33" s="57" t="s">
        <v>216</v>
      </c>
      <c r="E33" s="57" t="s">
        <v>216</v>
      </c>
      <c r="F33" s="57" t="s">
        <v>216</v>
      </c>
      <c r="G33" s="57" t="s">
        <v>216</v>
      </c>
      <c r="H33" s="57"/>
      <c r="I33" s="57"/>
      <c r="J33" s="43" t="s">
        <v>216</v>
      </c>
      <c r="K33" s="57" t="s">
        <v>216</v>
      </c>
      <c r="L33" s="57" t="s">
        <v>216</v>
      </c>
      <c r="M33" s="57" t="s">
        <v>233</v>
      </c>
      <c r="N33" s="57" t="s">
        <v>233</v>
      </c>
      <c r="O33" s="57" t="s">
        <v>233</v>
      </c>
      <c r="P33" s="57"/>
      <c r="Q33" s="57"/>
      <c r="R33" s="57" t="s">
        <v>216</v>
      </c>
      <c r="S33" s="57" t="s">
        <v>216</v>
      </c>
      <c r="T33" s="57" t="s">
        <v>216</v>
      </c>
      <c r="U33" s="57" t="s">
        <v>216</v>
      </c>
      <c r="V33" s="57" t="s">
        <v>216</v>
      </c>
      <c r="W33" s="57" t="s">
        <v>216</v>
      </c>
      <c r="X33" s="57"/>
      <c r="Y33" s="57"/>
      <c r="Z33" s="57" t="s">
        <v>216</v>
      </c>
      <c r="AA33" s="57" t="s">
        <v>216</v>
      </c>
      <c r="AB33" s="57" t="s">
        <v>216</v>
      </c>
      <c r="AC33" s="57" t="s">
        <v>216</v>
      </c>
      <c r="AD33" s="57" t="s">
        <v>216</v>
      </c>
      <c r="AE33" s="57" t="s">
        <v>216</v>
      </c>
      <c r="AF33" s="57"/>
      <c r="AG33" s="57"/>
      <c r="AH33" s="57" t="s">
        <v>216</v>
      </c>
      <c r="AI33" s="57" t="s">
        <v>216</v>
      </c>
      <c r="AJ33" s="57" t="s">
        <v>216</v>
      </c>
      <c r="AK33" s="57" t="s">
        <v>216</v>
      </c>
      <c r="AL33" s="57" t="s">
        <v>216</v>
      </c>
      <c r="AM33" s="57" t="s">
        <v>216</v>
      </c>
      <c r="AN33" s="57"/>
      <c r="AO33" s="57"/>
      <c r="AP33" s="57" t="s">
        <v>216</v>
      </c>
      <c r="AQ33" s="57" t="s">
        <v>216</v>
      </c>
      <c r="AR33" s="57" t="s">
        <v>216</v>
      </c>
      <c r="AS33" s="57" t="s">
        <v>216</v>
      </c>
      <c r="AT33" s="57" t="s">
        <v>216</v>
      </c>
      <c r="AU33" s="57" t="s">
        <v>216</v>
      </c>
      <c r="AV33" s="57"/>
      <c r="AW33" s="57"/>
      <c r="AX33" s="57" t="s">
        <v>216</v>
      </c>
      <c r="AY33" s="57" t="s">
        <v>216</v>
      </c>
      <c r="AZ33" s="57" t="s">
        <v>216</v>
      </c>
      <c r="BA33" s="57" t="s">
        <v>216</v>
      </c>
      <c r="BB33" s="57" t="s">
        <v>216</v>
      </c>
      <c r="BC33" s="57" t="s">
        <v>216</v>
      </c>
      <c r="BD33" s="57"/>
      <c r="BE33" s="57"/>
      <c r="BF33" s="57" t="s">
        <v>216</v>
      </c>
      <c r="BG33" s="57" t="s">
        <v>216</v>
      </c>
      <c r="BH33" s="57" t="s">
        <v>216</v>
      </c>
      <c r="BI33" s="57" t="s">
        <v>216</v>
      </c>
      <c r="BJ33" s="57" t="s">
        <v>216</v>
      </c>
      <c r="BK33" s="57" t="s">
        <v>216</v>
      </c>
      <c r="BL33" s="57"/>
      <c r="BM33" s="57"/>
      <c r="BN33" s="57" t="s">
        <v>216</v>
      </c>
      <c r="BO33" s="57" t="s">
        <v>216</v>
      </c>
      <c r="BP33" s="57" t="s">
        <v>216</v>
      </c>
      <c r="BQ33" s="57" t="s">
        <v>216</v>
      </c>
      <c r="BR33" s="57" t="s">
        <v>216</v>
      </c>
      <c r="BS33" s="57" t="s">
        <v>216</v>
      </c>
      <c r="BT33" s="57"/>
      <c r="BU33" s="57"/>
      <c r="BV33" s="57" t="s">
        <v>216</v>
      </c>
      <c r="BW33" s="57" t="s">
        <v>216</v>
      </c>
      <c r="BX33" s="57" t="s">
        <v>216</v>
      </c>
      <c r="BY33" s="57" t="s">
        <v>216</v>
      </c>
      <c r="BZ33" s="57" t="s">
        <v>216</v>
      </c>
      <c r="CA33" s="57" t="s">
        <v>216</v>
      </c>
      <c r="CB33" s="57"/>
      <c r="CC33" s="57"/>
      <c r="CD33" s="57" t="s">
        <v>216</v>
      </c>
      <c r="CE33" s="57" t="s">
        <v>216</v>
      </c>
      <c r="CF33" s="57" t="s">
        <v>216</v>
      </c>
      <c r="CG33" s="57" t="s">
        <v>216</v>
      </c>
      <c r="CH33" s="57" t="s">
        <v>216</v>
      </c>
      <c r="CI33" s="57"/>
      <c r="CJ33" s="57"/>
      <c r="CK33" s="57" t="s">
        <v>216</v>
      </c>
      <c r="CL33" s="57" t="s">
        <v>216</v>
      </c>
      <c r="CM33" s="57" t="s">
        <v>216</v>
      </c>
      <c r="CN33" s="57"/>
      <c r="CO33" s="57"/>
      <c r="CP33" s="57"/>
      <c r="CQ33" s="57"/>
      <c r="CR33" s="57"/>
      <c r="CS33" s="57"/>
      <c r="CT33" s="57"/>
      <c r="CU33" s="57"/>
      <c r="CV33" s="57"/>
      <c r="CW33" s="57"/>
      <c r="CX33" s="57"/>
      <c r="CY33" s="57"/>
      <c r="CZ33" s="57"/>
      <c r="DA33" s="57"/>
      <c r="DB33" s="57"/>
      <c r="DC33" s="57"/>
      <c r="DD33" s="57"/>
      <c r="DE33" s="57"/>
      <c r="DF33" s="57"/>
      <c r="DG33" s="57"/>
      <c r="DI33" s="57"/>
      <c r="DJ33" s="57"/>
      <c r="DK33" s="57"/>
      <c r="DL33" s="57"/>
      <c r="DM33" s="57"/>
      <c r="DN33" s="57"/>
      <c r="DO33" s="57"/>
      <c r="DP33" s="57"/>
      <c r="DQ33" s="57"/>
      <c r="DR33" s="57"/>
      <c r="DS33" s="57"/>
      <c r="DU33" s="57"/>
      <c r="DV33" s="57"/>
      <c r="DW33" s="57"/>
      <c r="DX33" s="57"/>
      <c r="DY33" s="57"/>
      <c r="DZ33" s="57"/>
      <c r="EA33" s="57"/>
      <c r="EB33" s="57"/>
      <c r="EC33" s="57"/>
      <c r="ED33" s="57"/>
      <c r="EE33" s="57"/>
      <c r="EF33" s="57"/>
      <c r="EG33" s="57"/>
      <c r="EH33" s="57"/>
      <c r="EI33" s="57"/>
      <c r="EJ33" s="57"/>
      <c r="EK33" s="57"/>
      <c r="EL33" s="57"/>
      <c r="EM33" s="57"/>
      <c r="EN33" s="57"/>
      <c r="EO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row>
    <row r="34" spans="1:191" s="41" customFormat="1" ht="13.5" customHeight="1" x14ac:dyDescent="0.2">
      <c r="A34" s="34"/>
      <c r="B34" s="50" t="s">
        <v>113</v>
      </c>
      <c r="C34" s="71">
        <v>177.15</v>
      </c>
      <c r="D34" s="63">
        <v>177.15</v>
      </c>
      <c r="E34" s="63">
        <v>177.15</v>
      </c>
      <c r="F34" s="63">
        <v>177.15</v>
      </c>
      <c r="G34" s="63">
        <v>177.15</v>
      </c>
      <c r="H34" s="63">
        <v>177.15</v>
      </c>
      <c r="I34" s="63">
        <v>0</v>
      </c>
      <c r="J34" s="63">
        <v>177.15</v>
      </c>
      <c r="K34" s="63">
        <v>177.15</v>
      </c>
      <c r="L34" s="63">
        <v>177.15</v>
      </c>
      <c r="M34" s="63">
        <v>177.15</v>
      </c>
      <c r="N34" s="63">
        <v>177.15</v>
      </c>
      <c r="O34" s="63">
        <v>194.45</v>
      </c>
      <c r="P34" s="63">
        <v>180.03333333333333</v>
      </c>
      <c r="Q34" s="63">
        <v>6.4473293351243877</v>
      </c>
      <c r="R34" s="63">
        <v>194.45</v>
      </c>
      <c r="S34" s="63">
        <v>194.45</v>
      </c>
      <c r="T34" s="63">
        <v>194.45</v>
      </c>
      <c r="U34" s="63">
        <v>194.45</v>
      </c>
      <c r="V34" s="63">
        <v>194.45</v>
      </c>
      <c r="W34" s="63">
        <v>194.45</v>
      </c>
      <c r="X34" s="63">
        <v>194.45000000000002</v>
      </c>
      <c r="Y34" s="63">
        <v>2.8421709430404007E-14</v>
      </c>
      <c r="Z34" s="63">
        <v>194.45</v>
      </c>
      <c r="AA34" s="63">
        <v>194.45</v>
      </c>
      <c r="AB34" s="63">
        <v>194.45</v>
      </c>
      <c r="AC34" s="63">
        <v>194.45</v>
      </c>
      <c r="AD34" s="63">
        <v>194.45</v>
      </c>
      <c r="AE34" s="63">
        <v>194.45</v>
      </c>
      <c r="AF34" s="63">
        <v>194.45000000000002</v>
      </c>
      <c r="AG34" s="63">
        <v>2.8421709430404007E-14</v>
      </c>
      <c r="AH34" s="63">
        <v>177.15</v>
      </c>
      <c r="AI34" s="63">
        <v>177.15</v>
      </c>
      <c r="AJ34" s="63">
        <v>177.15</v>
      </c>
      <c r="AK34" s="63">
        <v>177.15</v>
      </c>
      <c r="AL34" s="63">
        <v>177.15</v>
      </c>
      <c r="AM34" s="63">
        <v>177.15</v>
      </c>
      <c r="AN34" s="63">
        <v>177.15</v>
      </c>
      <c r="AO34" s="63">
        <v>3.0698954837323625E-14</v>
      </c>
      <c r="AP34" s="63">
        <v>177.15</v>
      </c>
      <c r="AQ34" s="63">
        <v>177.15</v>
      </c>
      <c r="AR34" s="63">
        <v>177.15</v>
      </c>
      <c r="AS34" s="63">
        <v>177.15</v>
      </c>
      <c r="AT34" s="63">
        <v>177.15</v>
      </c>
      <c r="AU34" s="63">
        <v>177.15</v>
      </c>
      <c r="AV34" s="63">
        <v>177.15</v>
      </c>
      <c r="AW34" s="63">
        <v>3.0698954837323625E-14</v>
      </c>
      <c r="AX34" s="63">
        <v>177.15</v>
      </c>
      <c r="AY34" s="63">
        <v>177.15</v>
      </c>
      <c r="AZ34" s="63">
        <v>177.15</v>
      </c>
      <c r="BA34" s="63">
        <v>177.15</v>
      </c>
      <c r="BB34" s="63">
        <v>177.15</v>
      </c>
      <c r="BC34" s="63">
        <v>177.15</v>
      </c>
      <c r="BD34" s="63">
        <v>177.15</v>
      </c>
      <c r="BE34" s="63">
        <v>3.0698954837323625E-14</v>
      </c>
      <c r="BF34" s="63">
        <v>177.15</v>
      </c>
      <c r="BG34" s="63">
        <v>177.15</v>
      </c>
      <c r="BH34" s="63">
        <v>177.15</v>
      </c>
      <c r="BI34" s="63">
        <v>177.15</v>
      </c>
      <c r="BJ34" s="63">
        <v>177.15</v>
      </c>
      <c r="BK34" s="63">
        <v>177.15</v>
      </c>
      <c r="BL34" s="63">
        <v>177.15</v>
      </c>
      <c r="BM34" s="63">
        <v>3.0698954837323625E-14</v>
      </c>
      <c r="BN34" s="63">
        <v>177.15</v>
      </c>
      <c r="BO34" s="63">
        <v>177.15</v>
      </c>
      <c r="BP34" s="63">
        <v>177.15</v>
      </c>
      <c r="BQ34" s="63">
        <v>177.15</v>
      </c>
      <c r="BR34" s="63">
        <v>177.15</v>
      </c>
      <c r="BS34" s="63">
        <v>177.15</v>
      </c>
      <c r="BT34" s="63">
        <v>177.15</v>
      </c>
      <c r="BU34" s="63">
        <v>3.0698954837323625E-14</v>
      </c>
      <c r="BV34" s="63">
        <v>194.45</v>
      </c>
      <c r="BW34" s="63">
        <v>194.45</v>
      </c>
      <c r="BX34" s="63">
        <v>194.45</v>
      </c>
      <c r="BY34" s="63">
        <v>194.45</v>
      </c>
      <c r="BZ34" s="63">
        <v>194.45</v>
      </c>
      <c r="CA34" s="63">
        <v>194.45</v>
      </c>
      <c r="CB34" s="63">
        <v>194.45000000000002</v>
      </c>
      <c r="CC34" s="63">
        <v>2.8421709430404007E-14</v>
      </c>
      <c r="CD34" s="63">
        <v>177.15</v>
      </c>
      <c r="CE34" s="63">
        <v>177.15</v>
      </c>
      <c r="CF34" s="63">
        <v>177.15</v>
      </c>
      <c r="CG34" s="63">
        <v>177.15</v>
      </c>
      <c r="CH34" s="63">
        <v>177.15</v>
      </c>
      <c r="CI34" s="63">
        <v>177.15</v>
      </c>
      <c r="CJ34" s="63">
        <v>0</v>
      </c>
      <c r="CK34" s="63">
        <v>194.45</v>
      </c>
      <c r="CL34" s="63">
        <v>194.45</v>
      </c>
      <c r="CM34" s="63">
        <v>194.45</v>
      </c>
      <c r="CN34" s="63">
        <v>194.44999999999996</v>
      </c>
      <c r="CO34" s="63">
        <v>2.8421709430404007E-14</v>
      </c>
      <c r="CQ34" s="169"/>
      <c r="CR34" s="169"/>
      <c r="CS34" s="169"/>
      <c r="CT34" s="63"/>
      <c r="CU34" s="63"/>
      <c r="CV34" s="169"/>
      <c r="CW34" s="169"/>
      <c r="CZ34" s="169"/>
      <c r="DA34" s="169"/>
      <c r="DB34" s="169"/>
      <c r="DC34" s="169"/>
      <c r="DD34" s="63"/>
      <c r="DE34" s="63"/>
      <c r="DF34" s="63"/>
      <c r="DG34" s="63"/>
      <c r="DI34" s="63"/>
      <c r="DJ34" s="63"/>
      <c r="DK34" s="63"/>
      <c r="DL34" s="63"/>
      <c r="DM34" s="63"/>
      <c r="DN34" s="63"/>
      <c r="DO34" s="63"/>
      <c r="DP34" s="63"/>
      <c r="DQ34" s="63"/>
      <c r="DR34" s="63"/>
      <c r="DS34" s="63"/>
      <c r="DU34" s="63"/>
      <c r="DV34" s="63"/>
      <c r="DW34" s="63"/>
      <c r="DX34" s="63"/>
      <c r="DY34" s="63"/>
      <c r="DZ34" s="63"/>
      <c r="EA34" s="63"/>
      <c r="EB34" s="63"/>
      <c r="EC34" s="63"/>
      <c r="ED34" s="63"/>
      <c r="EE34" s="63"/>
      <c r="EF34" s="63"/>
      <c r="EG34" s="63"/>
      <c r="EH34" s="63"/>
      <c r="EI34" s="63"/>
      <c r="EJ34" s="63"/>
      <c r="EK34" s="63"/>
      <c r="EL34" s="63"/>
      <c r="EM34" s="63"/>
      <c r="EN34" s="63"/>
      <c r="EO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row>
    <row r="35" spans="1:191" s="24" customFormat="1" ht="13.5" customHeight="1" x14ac:dyDescent="0.2">
      <c r="A35" s="34"/>
      <c r="B35" s="51" t="s">
        <v>114</v>
      </c>
      <c r="C35" s="48"/>
      <c r="M35" s="56">
        <v>1255.5</v>
      </c>
      <c r="N35" s="56">
        <v>1255.5</v>
      </c>
      <c r="O35" s="56">
        <v>1255.5</v>
      </c>
      <c r="P35" s="56">
        <v>1255.5</v>
      </c>
      <c r="Q35" s="56">
        <v>0</v>
      </c>
      <c r="CW35" s="64"/>
      <c r="CX35" s="64"/>
      <c r="CY35" s="64"/>
      <c r="DM35" s="56"/>
      <c r="DO35" s="56"/>
      <c r="DP35" s="56"/>
      <c r="EU35" s="56"/>
      <c r="EZ35" s="56"/>
      <c r="FA35" s="56"/>
      <c r="FG35" s="56"/>
      <c r="FL35" s="56"/>
      <c r="FM35" s="56"/>
      <c r="FN35" s="56"/>
      <c r="GB35" s="56"/>
    </row>
    <row r="36" spans="1:191" s="24" customFormat="1" ht="13.5" customHeight="1" x14ac:dyDescent="0.2">
      <c r="A36" s="34"/>
      <c r="B36" s="51" t="s">
        <v>115</v>
      </c>
      <c r="C36" s="48"/>
      <c r="CX36" s="56"/>
      <c r="CY36" s="56"/>
      <c r="DM36" s="56"/>
      <c r="EU36" s="56"/>
    </row>
    <row r="37" spans="1:191" s="56" customFormat="1" ht="13.5" customHeight="1" x14ac:dyDescent="0.2">
      <c r="A37" s="34"/>
      <c r="B37" s="51" t="s">
        <v>48</v>
      </c>
      <c r="C37" s="48">
        <v>2.4985228088359901</v>
      </c>
      <c r="D37" s="24">
        <v>2.4985228088359901</v>
      </c>
      <c r="E37" s="24">
        <v>2.4985228088359901</v>
      </c>
      <c r="F37" s="24">
        <v>2.4985228088359901</v>
      </c>
      <c r="G37" s="24">
        <v>2.4985228088359901</v>
      </c>
      <c r="H37" s="24">
        <v>2.4985228088359901</v>
      </c>
      <c r="I37" s="24">
        <v>0</v>
      </c>
      <c r="J37" s="24">
        <v>2.4985228088359901</v>
      </c>
      <c r="K37" s="24">
        <v>2.4985228088359901</v>
      </c>
      <c r="L37" s="24">
        <v>2.4985228088359901</v>
      </c>
      <c r="M37" s="24">
        <v>2.4985228088359901</v>
      </c>
      <c r="N37" s="24">
        <v>2.4985228088359901</v>
      </c>
      <c r="O37" s="24">
        <v>2.3640930756598801</v>
      </c>
      <c r="P37" s="24">
        <v>2.4761178533066386</v>
      </c>
      <c r="Q37" s="24">
        <v>5.0099003596490096E-2</v>
      </c>
      <c r="R37" s="24">
        <v>2.3640930756598801</v>
      </c>
      <c r="S37" s="24">
        <v>2.3640930756598801</v>
      </c>
      <c r="T37" s="24">
        <v>2.3640930756598801</v>
      </c>
      <c r="U37" s="24">
        <v>2.3640930756598801</v>
      </c>
      <c r="V37" s="24">
        <v>2.3640930756598801</v>
      </c>
      <c r="W37" s="24">
        <v>2.3640930756598801</v>
      </c>
      <c r="X37" s="24">
        <v>2.3640930756598801</v>
      </c>
      <c r="Y37" s="24">
        <v>0</v>
      </c>
      <c r="Z37" s="24">
        <v>2.3640930756598801</v>
      </c>
      <c r="AA37" s="24">
        <v>2.3640930756598801</v>
      </c>
      <c r="AB37" s="24">
        <v>2.3640930756598801</v>
      </c>
      <c r="AC37" s="24">
        <v>2.3640930756598801</v>
      </c>
      <c r="AD37" s="24">
        <v>2.3640930756598801</v>
      </c>
      <c r="AE37" s="24">
        <v>2.3640930756598801</v>
      </c>
      <c r="AF37" s="24">
        <v>2.3640930756598801</v>
      </c>
      <c r="AG37" s="24">
        <v>0</v>
      </c>
      <c r="AH37" s="24">
        <v>2.4985228088359901</v>
      </c>
      <c r="AI37" s="24">
        <v>2.4985228088359901</v>
      </c>
      <c r="AJ37" s="24">
        <v>2.4985228088359901</v>
      </c>
      <c r="AK37" s="24">
        <v>2.4985228088359901</v>
      </c>
      <c r="AL37" s="24">
        <v>2.4985228088359901</v>
      </c>
      <c r="AM37" s="24">
        <v>2.4985228088359901</v>
      </c>
      <c r="AN37" s="24">
        <v>2.4985228088359901</v>
      </c>
      <c r="AO37" s="24">
        <v>0</v>
      </c>
      <c r="AP37" s="24">
        <v>2.4985228088359901</v>
      </c>
      <c r="AQ37" s="24">
        <v>2.4985228088359901</v>
      </c>
      <c r="AR37" s="24">
        <v>2.4985228088359901</v>
      </c>
      <c r="AS37" s="24">
        <v>2.4985228088359901</v>
      </c>
      <c r="AT37" s="24">
        <v>2.4985228088359901</v>
      </c>
      <c r="AU37" s="24">
        <v>2.4985228088359901</v>
      </c>
      <c r="AV37" s="24">
        <v>2.4985228088359901</v>
      </c>
      <c r="AW37" s="24">
        <v>0</v>
      </c>
      <c r="AX37" s="24">
        <v>2.4985228088359901</v>
      </c>
      <c r="AY37" s="24">
        <v>2.4985228088359901</v>
      </c>
      <c r="AZ37" s="24">
        <v>2.4985228088359901</v>
      </c>
      <c r="BA37" s="24">
        <v>2.4985228088359901</v>
      </c>
      <c r="BB37" s="24">
        <v>2.4985228088359901</v>
      </c>
      <c r="BC37" s="24">
        <v>2.4985228088359901</v>
      </c>
      <c r="BD37" s="24">
        <v>2.4985228088359901</v>
      </c>
      <c r="BE37" s="24">
        <v>0</v>
      </c>
      <c r="BF37" s="24">
        <v>2.4985228088359901</v>
      </c>
      <c r="BG37" s="24">
        <v>2.4985228088359901</v>
      </c>
      <c r="BH37" s="24">
        <v>2.4985228088359901</v>
      </c>
      <c r="BI37" s="24">
        <v>2.4985228088359901</v>
      </c>
      <c r="BJ37" s="24">
        <v>2.4985228088359901</v>
      </c>
      <c r="BK37" s="24">
        <v>2.4985228088359901</v>
      </c>
      <c r="BL37" s="24">
        <v>2.4985228088359901</v>
      </c>
      <c r="BM37" s="24">
        <v>0</v>
      </c>
      <c r="BN37" s="24">
        <v>2.4985228088359901</v>
      </c>
      <c r="BO37" s="24">
        <v>2.4985228088359901</v>
      </c>
      <c r="BP37" s="24">
        <v>2.4985228088359901</v>
      </c>
      <c r="BQ37" s="24">
        <v>2.4985228088359901</v>
      </c>
      <c r="BR37" s="24">
        <v>2.4985228088359901</v>
      </c>
      <c r="BS37" s="24">
        <v>2.4985228088359901</v>
      </c>
      <c r="BT37" s="24">
        <v>2.4985228088359901</v>
      </c>
      <c r="BU37" s="24">
        <v>0</v>
      </c>
      <c r="BV37" s="24">
        <v>2.3640930756598801</v>
      </c>
      <c r="BW37" s="24">
        <v>2.3640930756598801</v>
      </c>
      <c r="BX37" s="24">
        <v>2.3640930756598801</v>
      </c>
      <c r="BY37" s="24">
        <v>2.3640930756598801</v>
      </c>
      <c r="BZ37" s="24">
        <v>2.3640930756598801</v>
      </c>
      <c r="CA37" s="24">
        <v>2.3640930756598801</v>
      </c>
      <c r="CB37" s="24">
        <v>2.3640930756598801</v>
      </c>
      <c r="CC37" s="24">
        <v>0</v>
      </c>
      <c r="CD37" s="24">
        <v>2.4985228088359901</v>
      </c>
      <c r="CE37" s="24">
        <v>2.4985228088359901</v>
      </c>
      <c r="CF37" s="24">
        <v>2.4985228088359901</v>
      </c>
      <c r="CG37" s="24">
        <v>2.4985228088359901</v>
      </c>
      <c r="CH37" s="24">
        <v>2.4985228088359901</v>
      </c>
      <c r="CI37" s="24">
        <v>2.4985228088359901</v>
      </c>
      <c r="CJ37" s="24">
        <v>0</v>
      </c>
      <c r="CK37" s="24">
        <v>2.3640930756598801</v>
      </c>
      <c r="CL37" s="24">
        <v>2.3640930756598801</v>
      </c>
      <c r="CM37" s="24">
        <v>2.3640930756598801</v>
      </c>
      <c r="CN37" s="24">
        <v>2.3640930756598801</v>
      </c>
      <c r="CO37" s="24">
        <v>0</v>
      </c>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row>
    <row r="38" spans="1:191" s="56" customFormat="1" ht="13.5" customHeight="1" x14ac:dyDescent="0.2">
      <c r="A38" s="34"/>
      <c r="B38" s="51" t="s">
        <v>49</v>
      </c>
      <c r="C38" s="48"/>
      <c r="D38" s="24"/>
      <c r="E38" s="24"/>
      <c r="F38" s="24"/>
      <c r="G38" s="24"/>
      <c r="H38" s="24"/>
      <c r="I38" s="24"/>
      <c r="J38" s="24"/>
      <c r="K38" s="24"/>
      <c r="L38" s="24"/>
      <c r="M38" s="24">
        <v>-0.32669421397082898</v>
      </c>
      <c r="N38" s="24">
        <v>-0.32669421397082898</v>
      </c>
      <c r="O38" s="24">
        <v>-0.32669421397082898</v>
      </c>
      <c r="P38" s="24">
        <v>-0.32669421397082898</v>
      </c>
      <c r="Q38" s="24">
        <v>0</v>
      </c>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row>
    <row r="39" spans="1:191"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row>
    <row r="40" spans="1:191" s="41" customFormat="1" ht="13.5" customHeight="1" x14ac:dyDescent="0.2">
      <c r="A40" s="60"/>
      <c r="B40" s="50" t="s">
        <v>116</v>
      </c>
      <c r="C40" s="71">
        <v>129.14901798393001</v>
      </c>
      <c r="D40" s="63">
        <v>129.289634634766</v>
      </c>
      <c r="E40" s="63">
        <v>129.483161341525</v>
      </c>
      <c r="F40" s="63">
        <v>128.941947529396</v>
      </c>
      <c r="G40" s="63">
        <v>129.016394149294</v>
      </c>
      <c r="H40" s="63">
        <v>129.17603112778221</v>
      </c>
      <c r="I40" s="63">
        <v>0.1940327451064747</v>
      </c>
      <c r="J40" s="63">
        <v>130.32915741101999</v>
      </c>
      <c r="K40" s="63">
        <v>128.26657926019601</v>
      </c>
      <c r="L40" s="63">
        <v>128.24941341695299</v>
      </c>
      <c r="M40" s="63">
        <v>130.88893502206901</v>
      </c>
      <c r="N40" s="63">
        <v>131.33598973150501</v>
      </c>
      <c r="O40" s="63">
        <v>131.49327059831401</v>
      </c>
      <c r="P40" s="63">
        <v>130.09389090667619</v>
      </c>
      <c r="Q40" s="63">
        <v>1.3496717841111163</v>
      </c>
      <c r="R40" s="63">
        <v>135.94536712763301</v>
      </c>
      <c r="S40" s="63">
        <v>135.90645521643401</v>
      </c>
      <c r="T40" s="63">
        <v>135.774618532278</v>
      </c>
      <c r="U40" s="63">
        <v>136.68323887722099</v>
      </c>
      <c r="V40" s="63">
        <v>136.56433409057499</v>
      </c>
      <c r="W40" s="63">
        <v>136.501924851041</v>
      </c>
      <c r="X40" s="63">
        <v>136.22932311586365</v>
      </c>
      <c r="Y40" s="63">
        <v>0.36152789649746764</v>
      </c>
      <c r="Z40" s="63">
        <v>137.330426968426</v>
      </c>
      <c r="AA40" s="63">
        <v>137.17080687352299</v>
      </c>
      <c r="AB40" s="63">
        <v>137.22136900065101</v>
      </c>
      <c r="AC40" s="63">
        <v>136.514415731171</v>
      </c>
      <c r="AD40" s="63">
        <v>136.47002359336599</v>
      </c>
      <c r="AE40" s="63">
        <v>136.33796184114399</v>
      </c>
      <c r="AF40" s="63">
        <v>136.84083400138016</v>
      </c>
      <c r="AG40" s="63">
        <v>0.40626754541795113</v>
      </c>
      <c r="AH40" s="63">
        <v>129.14119719719099</v>
      </c>
      <c r="AI40" s="63">
        <v>129.11320188782301</v>
      </c>
      <c r="AJ40" s="63">
        <v>129.05222184201801</v>
      </c>
      <c r="AK40" s="63">
        <v>130.16969826938501</v>
      </c>
      <c r="AL40" s="63">
        <v>130.21309745085199</v>
      </c>
      <c r="AM40" s="63">
        <v>130.27362223761301</v>
      </c>
      <c r="AN40" s="63">
        <v>129.66050648081369</v>
      </c>
      <c r="AO40" s="63">
        <v>0.55972889871081544</v>
      </c>
      <c r="AP40" s="63">
        <v>127.937459561857</v>
      </c>
      <c r="AQ40" s="63">
        <v>127.883162927488</v>
      </c>
      <c r="AR40" s="63">
        <v>127.87335630293801</v>
      </c>
      <c r="AS40" s="63">
        <v>129.015857951143</v>
      </c>
      <c r="AT40" s="63">
        <v>128.94102045266101</v>
      </c>
      <c r="AU40" s="63">
        <v>128.99482864474501</v>
      </c>
      <c r="AV40" s="63">
        <v>128.44094764013866</v>
      </c>
      <c r="AW40" s="63">
        <v>0.54377734528797594</v>
      </c>
      <c r="AX40" s="63">
        <v>119.933288928276</v>
      </c>
      <c r="AY40" s="63">
        <v>119.882127638067</v>
      </c>
      <c r="AZ40" s="63">
        <v>119.786000604674</v>
      </c>
      <c r="BA40" s="63">
        <v>124.64087491962999</v>
      </c>
      <c r="BB40" s="63">
        <v>124.611727164481</v>
      </c>
      <c r="BC40" s="63">
        <v>124.53360744751799</v>
      </c>
      <c r="BD40" s="63">
        <v>122.23127111710767</v>
      </c>
      <c r="BE40" s="63">
        <v>2.3647430854541067</v>
      </c>
      <c r="BF40" s="63">
        <v>124.722985667917</v>
      </c>
      <c r="BG40" s="63">
        <v>124.667294382289</v>
      </c>
      <c r="BH40" s="63">
        <v>124.679470641595</v>
      </c>
      <c r="BI40" s="63">
        <v>125.421418681072</v>
      </c>
      <c r="BJ40" s="63">
        <v>125.368151841046</v>
      </c>
      <c r="BK40" s="63">
        <v>125.349860162851</v>
      </c>
      <c r="BL40" s="63">
        <v>125.034863562795</v>
      </c>
      <c r="BM40" s="63">
        <v>0.34602693684715541</v>
      </c>
      <c r="BN40" s="63">
        <v>119.726002770294</v>
      </c>
      <c r="BO40" s="63">
        <v>119.498172251184</v>
      </c>
      <c r="BP40" s="63">
        <v>119.481963470156</v>
      </c>
      <c r="BQ40" s="63">
        <v>120.180773288811</v>
      </c>
      <c r="BR40" s="63">
        <v>120.039559776902</v>
      </c>
      <c r="BS40" s="63">
        <v>119.880924327228</v>
      </c>
      <c r="BT40" s="63">
        <v>119.80123264742917</v>
      </c>
      <c r="BU40" s="63">
        <v>0.26033300106952134</v>
      </c>
      <c r="BV40" s="63">
        <v>134.07057844020201</v>
      </c>
      <c r="BW40" s="63">
        <v>134.055587996301</v>
      </c>
      <c r="BX40" s="63">
        <v>133.992933390253</v>
      </c>
      <c r="BY40" s="63">
        <v>134.61059275296199</v>
      </c>
      <c r="BZ40" s="63">
        <v>134.66725624449401</v>
      </c>
      <c r="CA40" s="63">
        <v>134.637336752458</v>
      </c>
      <c r="CB40" s="63">
        <v>134.33904759611167</v>
      </c>
      <c r="CC40" s="63">
        <v>0.30073637009083787</v>
      </c>
      <c r="CD40" s="63">
        <v>130.31557045888101</v>
      </c>
      <c r="CE40" s="63">
        <v>130.360254805572</v>
      </c>
      <c r="CF40" s="63">
        <v>130.97349723861799</v>
      </c>
      <c r="CG40" s="63">
        <v>130.92798889785999</v>
      </c>
      <c r="CH40" s="63">
        <v>130.97979623119099</v>
      </c>
      <c r="CI40" s="63">
        <v>130.7114215264244</v>
      </c>
      <c r="CJ40" s="63">
        <v>0.30581897291055138</v>
      </c>
      <c r="CK40" s="63">
        <v>129.014260857708</v>
      </c>
      <c r="CL40" s="63">
        <v>128.72409650075701</v>
      </c>
      <c r="CM40" s="63">
        <v>128.59722972970499</v>
      </c>
      <c r="CN40" s="63">
        <v>128.77852902939</v>
      </c>
      <c r="CO40" s="63">
        <v>0.17454878126357692</v>
      </c>
      <c r="CT40" s="63"/>
      <c r="CU40" s="63"/>
      <c r="CZ40" s="169"/>
      <c r="DA40" s="169"/>
      <c r="DB40" s="169"/>
      <c r="DC40" s="169"/>
      <c r="DD40" s="63"/>
      <c r="DE40" s="63"/>
      <c r="DF40" s="169"/>
      <c r="DG40" s="63"/>
      <c r="DI40" s="63"/>
      <c r="DJ40" s="63"/>
      <c r="DK40" s="63"/>
      <c r="DL40" s="63"/>
      <c r="DM40" s="63"/>
      <c r="DN40" s="63"/>
      <c r="DO40" s="63"/>
      <c r="DP40" s="63"/>
      <c r="DQ40" s="63"/>
      <c r="DR40" s="63"/>
      <c r="DS40" s="63"/>
      <c r="DU40" s="63"/>
      <c r="DV40" s="63"/>
      <c r="DW40" s="63"/>
      <c r="DX40" s="63"/>
      <c r="DY40" s="63"/>
      <c r="DZ40" s="63"/>
      <c r="EA40" s="63"/>
      <c r="EB40" s="63"/>
      <c r="EC40" s="63"/>
      <c r="ED40" s="63"/>
      <c r="EE40" s="63"/>
      <c r="EF40" s="63"/>
      <c r="EG40" s="63"/>
      <c r="EH40" s="63"/>
      <c r="EI40" s="63"/>
      <c r="EJ40" s="63"/>
      <c r="EK40" s="63"/>
      <c r="EL40" s="63"/>
      <c r="EM40" s="63"/>
      <c r="EN40" s="63"/>
      <c r="EO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c r="GG40" s="63"/>
      <c r="GH40" s="63"/>
    </row>
    <row r="41" spans="1:191" s="24" customFormat="1" ht="13.5" customHeight="1" x14ac:dyDescent="0.2">
      <c r="A41" s="60"/>
      <c r="B41" s="51" t="s">
        <v>117</v>
      </c>
      <c r="C41" s="72">
        <v>177.04891963450001</v>
      </c>
      <c r="D41" s="56">
        <v>176.96871511242099</v>
      </c>
      <c r="E41" s="56">
        <v>176.75173628203399</v>
      </c>
      <c r="F41" s="56">
        <v>177.87328053207</v>
      </c>
      <c r="G41" s="56">
        <v>178.09725783509899</v>
      </c>
      <c r="H41" s="56">
        <v>177.34798187922479</v>
      </c>
      <c r="I41" s="56">
        <v>0.53406805774605648</v>
      </c>
      <c r="J41" s="56">
        <v>180.597634362104</v>
      </c>
      <c r="K41" s="56">
        <v>179.48962901270599</v>
      </c>
      <c r="L41" s="56">
        <v>179.345242160476</v>
      </c>
      <c r="M41" s="56">
        <v>184.91733132680599</v>
      </c>
      <c r="N41" s="56">
        <v>186.161572084395</v>
      </c>
      <c r="O41" s="56">
        <v>186.748141767372</v>
      </c>
      <c r="P41" s="56">
        <v>182.8765917856432</v>
      </c>
      <c r="Q41" s="56">
        <v>3.137945363817237</v>
      </c>
      <c r="R41" s="56">
        <v>192.68561789946699</v>
      </c>
      <c r="S41" s="56">
        <v>192.67063871201299</v>
      </c>
      <c r="T41" s="56">
        <v>192.56999798344</v>
      </c>
      <c r="U41" s="56">
        <v>194.36872416517201</v>
      </c>
      <c r="V41" s="56">
        <v>194.204326018979</v>
      </c>
      <c r="W41" s="56">
        <v>194.20310187387801</v>
      </c>
      <c r="X41" s="56">
        <v>193.45040110882485</v>
      </c>
      <c r="Y41" s="56">
        <v>0.81099844468266902</v>
      </c>
      <c r="Z41" s="56">
        <v>196.86525614134999</v>
      </c>
      <c r="AA41" s="56">
        <v>196.293144584217</v>
      </c>
      <c r="AB41" s="56">
        <v>196.44226497256801</v>
      </c>
      <c r="AC41" s="56">
        <v>195.36269041416401</v>
      </c>
      <c r="AD41" s="56">
        <v>195.179302694976</v>
      </c>
      <c r="AE41" s="56">
        <v>195.01084589376501</v>
      </c>
      <c r="AF41" s="56">
        <v>195.85891745017332</v>
      </c>
      <c r="AG41" s="56">
        <v>0.70343300423948218</v>
      </c>
      <c r="AH41" s="56">
        <v>178.23799567446099</v>
      </c>
      <c r="AI41" s="56">
        <v>178.28852100344699</v>
      </c>
      <c r="AJ41" s="56">
        <v>178.16261698318399</v>
      </c>
      <c r="AK41" s="56">
        <v>180.04890823973599</v>
      </c>
      <c r="AL41" s="56">
        <v>180.07238130530499</v>
      </c>
      <c r="AM41" s="56">
        <v>180.07929462490401</v>
      </c>
      <c r="AN41" s="56">
        <v>179.14828630517283</v>
      </c>
      <c r="AO41" s="56">
        <v>0.91934916729333005</v>
      </c>
      <c r="AP41" s="56">
        <v>176.02295377130301</v>
      </c>
      <c r="AQ41" s="56">
        <v>175.91605855718501</v>
      </c>
      <c r="AR41" s="56">
        <v>175.925670813164</v>
      </c>
      <c r="AS41" s="56">
        <v>177.79813225643301</v>
      </c>
      <c r="AT41" s="56">
        <v>177.72934171803999</v>
      </c>
      <c r="AU41" s="56">
        <v>177.81544835407101</v>
      </c>
      <c r="AV41" s="56">
        <v>176.86793424503267</v>
      </c>
      <c r="AW41" s="56">
        <v>0.91405633149982346</v>
      </c>
      <c r="AX41" s="56">
        <v>168.58446181432299</v>
      </c>
      <c r="AY41" s="56">
        <v>168.51158885794999</v>
      </c>
      <c r="AZ41" s="56">
        <v>168.37272229585099</v>
      </c>
      <c r="BA41" s="56">
        <v>171.130314051478</v>
      </c>
      <c r="BB41" s="56">
        <v>171.01733117185699</v>
      </c>
      <c r="BC41" s="56">
        <v>170.92404731360199</v>
      </c>
      <c r="BD41" s="56">
        <v>169.75674425084347</v>
      </c>
      <c r="BE41" s="56">
        <v>1.2700751065913556</v>
      </c>
      <c r="BF41" s="56">
        <v>173.29634339881699</v>
      </c>
      <c r="BG41" s="56">
        <v>173.23514267814099</v>
      </c>
      <c r="BH41" s="56">
        <v>173.252939733376</v>
      </c>
      <c r="BI41" s="56">
        <v>173.85264611247999</v>
      </c>
      <c r="BJ41" s="56">
        <v>173.81752080467399</v>
      </c>
      <c r="BK41" s="56">
        <v>173.764846148907</v>
      </c>
      <c r="BL41" s="56">
        <v>173.53657314606585</v>
      </c>
      <c r="BM41" s="56">
        <v>0.27687567668904212</v>
      </c>
      <c r="BN41" s="56">
        <v>170.89328558654401</v>
      </c>
      <c r="BO41" s="56">
        <v>170.71970100342901</v>
      </c>
      <c r="BP41" s="56">
        <v>170.918718444169</v>
      </c>
      <c r="BQ41" s="56">
        <v>171.94434936486201</v>
      </c>
      <c r="BR41" s="56">
        <v>171.87937149451099</v>
      </c>
      <c r="BS41" s="56">
        <v>171.76591942784</v>
      </c>
      <c r="BT41" s="56">
        <v>171.35355755355917</v>
      </c>
      <c r="BU41" s="56">
        <v>0.5161180486704442</v>
      </c>
      <c r="BV41" s="56">
        <v>189.65358175460901</v>
      </c>
      <c r="BW41" s="56">
        <v>189.498932897175</v>
      </c>
      <c r="BX41" s="56">
        <v>189.27819555117901</v>
      </c>
      <c r="BY41" s="56">
        <v>190.91151097880601</v>
      </c>
      <c r="BZ41" s="56">
        <v>190.836315754574</v>
      </c>
      <c r="CA41" s="56">
        <v>190.289180948943</v>
      </c>
      <c r="CB41" s="56">
        <v>190.07795298088101</v>
      </c>
      <c r="CC41" s="56">
        <v>0.64154987183457102</v>
      </c>
      <c r="CD41" s="56">
        <v>182.33613389129201</v>
      </c>
      <c r="CE41" s="56">
        <v>182.47781672273399</v>
      </c>
      <c r="CF41" s="56">
        <v>183.798069575966</v>
      </c>
      <c r="CG41" s="56">
        <v>183.77931330360599</v>
      </c>
      <c r="CH41" s="56">
        <v>183.81682776256699</v>
      </c>
      <c r="CI41" s="56">
        <v>183.241632251233</v>
      </c>
      <c r="CJ41" s="56">
        <v>0.68306877078779615</v>
      </c>
      <c r="CK41" s="56">
        <v>187.01296266578601</v>
      </c>
      <c r="CL41" s="56">
        <v>186.775236610402</v>
      </c>
      <c r="CM41" s="56">
        <v>186.72286300878301</v>
      </c>
      <c r="CN41" s="56">
        <v>186.83702076165704</v>
      </c>
      <c r="CO41" s="56">
        <v>0.12623368213499891</v>
      </c>
      <c r="CQ41" s="64"/>
      <c r="CR41" s="64"/>
      <c r="CS41" s="64"/>
      <c r="CT41" s="56"/>
      <c r="CU41" s="56"/>
      <c r="CV41" s="64"/>
      <c r="CZ41" s="64"/>
      <c r="DA41" s="64"/>
      <c r="DB41" s="64"/>
      <c r="DC41" s="64"/>
      <c r="DD41" s="56"/>
      <c r="DE41" s="56"/>
      <c r="DF41" s="56"/>
      <c r="DG41" s="56"/>
      <c r="DI41" s="56"/>
      <c r="DJ41" s="56"/>
      <c r="DK41" s="56"/>
      <c r="DL41" s="56"/>
      <c r="DM41" s="56"/>
      <c r="DN41" s="56"/>
      <c r="DO41" s="56"/>
      <c r="DP41" s="56"/>
      <c r="DQ41" s="56"/>
      <c r="DR41" s="56"/>
      <c r="DS41" s="56"/>
      <c r="DU41" s="56"/>
      <c r="DV41" s="56"/>
      <c r="DW41" s="56"/>
      <c r="DX41" s="56"/>
      <c r="DY41" s="56"/>
      <c r="DZ41" s="56"/>
      <c r="EA41" s="56"/>
      <c r="EB41" s="56"/>
      <c r="EC41" s="56"/>
      <c r="ED41" s="56"/>
      <c r="EE41" s="56"/>
      <c r="EF41" s="56"/>
      <c r="EG41" s="56"/>
      <c r="EH41" s="56"/>
      <c r="EI41" s="56"/>
      <c r="EJ41" s="56"/>
      <c r="EK41" s="56"/>
      <c r="EL41" s="56"/>
      <c r="EM41" s="56"/>
      <c r="EN41" s="56"/>
      <c r="EO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row>
    <row r="42" spans="1:191" s="24" customFormat="1" ht="13.5" customHeight="1" x14ac:dyDescent="0.2">
      <c r="A42" s="60"/>
      <c r="B42" s="51" t="s">
        <v>118</v>
      </c>
      <c r="C42" s="72">
        <v>238.625743055817</v>
      </c>
      <c r="D42" s="56">
        <v>237.47150763123801</v>
      </c>
      <c r="E42" s="56">
        <v>236.68513735387799</v>
      </c>
      <c r="F42" s="56">
        <v>237.13554299561301</v>
      </c>
      <c r="G42" s="56">
        <v>237.01910205300501</v>
      </c>
      <c r="H42" s="56">
        <v>237.38740661791022</v>
      </c>
      <c r="I42" s="56">
        <v>0.66825380954566371</v>
      </c>
      <c r="J42" s="56">
        <v>244.999919230995</v>
      </c>
      <c r="K42" s="56">
        <v>243.224292588255</v>
      </c>
      <c r="L42" s="56">
        <v>242.33084362021901</v>
      </c>
      <c r="M42" s="56">
        <v>268.891412668783</v>
      </c>
      <c r="N42" s="56">
        <v>288.85772952855899</v>
      </c>
      <c r="O42" s="56">
        <v>933.17257305822102</v>
      </c>
      <c r="P42" s="56">
        <v>370.24612844917198</v>
      </c>
      <c r="Q42" s="56">
        <v>252.31148465466325</v>
      </c>
      <c r="R42" s="56">
        <v>271.22523185401099</v>
      </c>
      <c r="S42" s="56">
        <v>271.20435662996903</v>
      </c>
      <c r="T42" s="56">
        <v>270.93932419389699</v>
      </c>
      <c r="U42" s="56">
        <v>274.30948331298799</v>
      </c>
      <c r="V42" s="56">
        <v>273.92474587298898</v>
      </c>
      <c r="W42" s="56">
        <v>273.94741487124799</v>
      </c>
      <c r="X42" s="56">
        <v>272.59175945585031</v>
      </c>
      <c r="Y42" s="56">
        <v>1.4769369330787294</v>
      </c>
      <c r="Z42" s="56">
        <v>292.19190059361199</v>
      </c>
      <c r="AA42" s="56">
        <v>289.446353865319</v>
      </c>
      <c r="AB42" s="56">
        <v>290.18020147945498</v>
      </c>
      <c r="AC42" s="56">
        <v>287.77996132104897</v>
      </c>
      <c r="AD42" s="56">
        <v>287.54782024990698</v>
      </c>
      <c r="AE42" s="56">
        <v>287.13095174355402</v>
      </c>
      <c r="AF42" s="56">
        <v>289.04619820881601</v>
      </c>
      <c r="AG42" s="56">
        <v>1.7728598763648913</v>
      </c>
      <c r="AH42" s="56">
        <v>243.711110876101</v>
      </c>
      <c r="AI42" s="56">
        <v>243.96690980383201</v>
      </c>
      <c r="AJ42" s="56">
        <v>243.602392043848</v>
      </c>
      <c r="AK42" s="56">
        <v>246.197752727503</v>
      </c>
      <c r="AL42" s="56">
        <v>245.931955437471</v>
      </c>
      <c r="AM42" s="56">
        <v>245.55882655503299</v>
      </c>
      <c r="AN42" s="56">
        <v>244.82815790729799</v>
      </c>
      <c r="AO42" s="56">
        <v>1.0893484252494237</v>
      </c>
      <c r="AP42" s="56">
        <v>239.99268457522999</v>
      </c>
      <c r="AQ42" s="56">
        <v>239.974174857436</v>
      </c>
      <c r="AR42" s="56">
        <v>239.77403226893699</v>
      </c>
      <c r="AS42" s="56">
        <v>242.14541331475499</v>
      </c>
      <c r="AT42" s="56">
        <v>242.01468468011001</v>
      </c>
      <c r="AU42" s="56">
        <v>242.21442360753801</v>
      </c>
      <c r="AV42" s="56">
        <v>241.01923555066767</v>
      </c>
      <c r="AW42" s="56">
        <v>1.1093661694454553</v>
      </c>
      <c r="AX42" s="56">
        <v>228.90259429152999</v>
      </c>
      <c r="AY42" s="56">
        <v>228.565126055034</v>
      </c>
      <c r="AZ42" s="56">
        <v>228.34646941269</v>
      </c>
      <c r="BA42" s="56">
        <v>231.29620758613899</v>
      </c>
      <c r="BB42" s="56">
        <v>230.91831597818299</v>
      </c>
      <c r="BC42" s="56">
        <v>231.04869638766201</v>
      </c>
      <c r="BD42" s="56">
        <v>229.84623495187296</v>
      </c>
      <c r="BE42" s="56">
        <v>1.2568934087388763</v>
      </c>
      <c r="BF42" s="56">
        <v>237.48523740833701</v>
      </c>
      <c r="BG42" s="56">
        <v>237.72859918717</v>
      </c>
      <c r="BH42" s="56">
        <v>237.41572956741001</v>
      </c>
      <c r="BI42" s="56">
        <v>238.17294832959701</v>
      </c>
      <c r="BJ42" s="56">
        <v>238.12870163560299</v>
      </c>
      <c r="BK42" s="56">
        <v>237.880641138995</v>
      </c>
      <c r="BL42" s="56">
        <v>237.80197621118535</v>
      </c>
      <c r="BM42" s="56">
        <v>0.29024475682254736</v>
      </c>
      <c r="BN42" s="56">
        <v>235.29159262421101</v>
      </c>
      <c r="BO42" s="56">
        <v>235.37051475548699</v>
      </c>
      <c r="BP42" s="56">
        <v>236.28148907039699</v>
      </c>
      <c r="BQ42" s="56">
        <v>238.31678221770099</v>
      </c>
      <c r="BR42" s="56">
        <v>238.20834790660899</v>
      </c>
      <c r="BS42" s="56">
        <v>237.98430216357499</v>
      </c>
      <c r="BT42" s="56">
        <v>236.90883812299668</v>
      </c>
      <c r="BU42" s="56">
        <v>1.3040413959597863</v>
      </c>
      <c r="BV42" s="56">
        <v>269.09627908233</v>
      </c>
      <c r="BW42" s="56">
        <v>268.86740849386302</v>
      </c>
      <c r="BX42" s="56">
        <v>267.84107392177702</v>
      </c>
      <c r="BY42" s="56">
        <v>272.53960335630399</v>
      </c>
      <c r="BZ42" s="56">
        <v>271.83198401829497</v>
      </c>
      <c r="CA42" s="56">
        <v>268.62748945519098</v>
      </c>
      <c r="CB42" s="56">
        <v>269.80063972129335</v>
      </c>
      <c r="CC42" s="56">
        <v>1.7421971544543871</v>
      </c>
      <c r="CD42" s="56">
        <v>252.36396449539501</v>
      </c>
      <c r="CE42" s="56">
        <v>252.569619738901</v>
      </c>
      <c r="CF42" s="56">
        <v>255.67267238517999</v>
      </c>
      <c r="CG42" s="56">
        <v>255.697035601827</v>
      </c>
      <c r="CH42" s="56">
        <v>255.72314162449001</v>
      </c>
      <c r="CI42" s="56">
        <v>254.40528676915861</v>
      </c>
      <c r="CJ42" s="56">
        <v>1.5841901929665385</v>
      </c>
      <c r="CK42" s="56">
        <v>275.58345344083898</v>
      </c>
      <c r="CL42" s="56">
        <v>274.778835608836</v>
      </c>
      <c r="CM42" s="56">
        <v>274.80222840708097</v>
      </c>
      <c r="CN42" s="56">
        <v>275.05483915225199</v>
      </c>
      <c r="CO42" s="56">
        <v>0.37390872801276198</v>
      </c>
      <c r="CQ42" s="64"/>
      <c r="CR42" s="64"/>
      <c r="CS42" s="64"/>
      <c r="CT42" s="56"/>
      <c r="CU42" s="56"/>
      <c r="CV42" s="64"/>
      <c r="CW42" s="64"/>
      <c r="CX42" s="64"/>
      <c r="CY42" s="64"/>
      <c r="CZ42" s="56"/>
      <c r="DA42" s="56"/>
      <c r="DB42" s="56"/>
      <c r="DC42" s="56"/>
      <c r="DD42" s="56"/>
      <c r="DE42" s="56"/>
      <c r="DF42" s="56"/>
      <c r="DG42" s="56"/>
      <c r="DI42" s="56"/>
      <c r="DJ42" s="56"/>
      <c r="DK42" s="56"/>
      <c r="DL42" s="56"/>
      <c r="DM42" s="56"/>
      <c r="DN42" s="56"/>
      <c r="DO42" s="56"/>
      <c r="DP42" s="56"/>
      <c r="DQ42" s="56"/>
      <c r="DR42" s="56"/>
      <c r="DS42" s="56"/>
      <c r="DU42" s="56"/>
      <c r="DV42" s="56"/>
      <c r="DW42" s="56"/>
      <c r="DX42" s="56"/>
      <c r="DY42" s="56"/>
      <c r="DZ42" s="56"/>
      <c r="EA42" s="56"/>
      <c r="EB42" s="56"/>
      <c r="EC42" s="56"/>
      <c r="ED42" s="56"/>
      <c r="EE42" s="56"/>
      <c r="EF42" s="56"/>
      <c r="EG42" s="56"/>
      <c r="EH42" s="56"/>
      <c r="EI42" s="56"/>
      <c r="EJ42" s="56"/>
      <c r="EK42" s="56"/>
      <c r="EL42" s="56"/>
      <c r="EM42" s="56"/>
      <c r="EN42" s="56"/>
      <c r="EO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row>
    <row r="43" spans="1:191" s="24" customFormat="1" ht="13.5" customHeight="1" x14ac:dyDescent="0.2">
      <c r="A43" s="60"/>
      <c r="B43" s="51" t="s">
        <v>119</v>
      </c>
      <c r="C43" s="48">
        <v>1.84767756488485</v>
      </c>
      <c r="D43" s="24">
        <v>1.83674049588026</v>
      </c>
      <c r="E43" s="24">
        <v>1.82792213984949</v>
      </c>
      <c r="F43" s="24">
        <v>1.83908764788551</v>
      </c>
      <c r="G43" s="24">
        <v>1.8371239067395799</v>
      </c>
      <c r="H43" s="24">
        <v>1.837710351047938</v>
      </c>
      <c r="I43" s="24">
        <v>6.2981888299417609E-3</v>
      </c>
      <c r="J43" s="24">
        <v>1.87985500787316</v>
      </c>
      <c r="K43" s="24">
        <v>1.89624057951105</v>
      </c>
      <c r="L43" s="24">
        <v>1.8895278907231701</v>
      </c>
      <c r="M43" s="24">
        <v>2.0543479295896501</v>
      </c>
      <c r="N43" s="24">
        <v>2.1993798510147999</v>
      </c>
      <c r="O43" s="24">
        <v>7.0967325461763</v>
      </c>
      <c r="P43" s="24">
        <v>2.8360139674813549</v>
      </c>
      <c r="Q43" s="24">
        <v>1.9088948578585141</v>
      </c>
      <c r="R43" s="24">
        <v>1.9951046334618301</v>
      </c>
      <c r="S43" s="24">
        <v>1.9955222597636799</v>
      </c>
      <c r="T43" s="24">
        <v>1.9955079021598301</v>
      </c>
      <c r="U43" s="24">
        <v>2.0068992040742701</v>
      </c>
      <c r="V43" s="24">
        <v>2.0058293235722302</v>
      </c>
      <c r="W43" s="24">
        <v>2.0069124678659001</v>
      </c>
      <c r="X43" s="24">
        <v>2.0009626318162903</v>
      </c>
      <c r="Y43" s="24">
        <v>5.5975589360531992E-3</v>
      </c>
      <c r="Z43" s="24">
        <v>2.1276559539190201</v>
      </c>
      <c r="AA43" s="24">
        <v>2.11011628831637</v>
      </c>
      <c r="AB43" s="24">
        <v>2.1146866817665999</v>
      </c>
      <c r="AC43" s="24">
        <v>2.1080554736999702</v>
      </c>
      <c r="AD43" s="24">
        <v>2.1070401592858299</v>
      </c>
      <c r="AE43" s="24">
        <v>2.1060235012029001</v>
      </c>
      <c r="AF43" s="24">
        <v>2.1122630096984483</v>
      </c>
      <c r="AG43" s="24">
        <v>7.4312215532501896E-3</v>
      </c>
      <c r="AH43" s="24">
        <v>1.88716781449663</v>
      </c>
      <c r="AI43" s="24">
        <v>1.8895582034732299</v>
      </c>
      <c r="AJ43" s="24">
        <v>1.8876264861372101</v>
      </c>
      <c r="AK43" s="24">
        <v>1.8913599401452099</v>
      </c>
      <c r="AL43" s="24">
        <v>1.88868831363371</v>
      </c>
      <c r="AM43" s="24">
        <v>1.88494664028873</v>
      </c>
      <c r="AN43" s="24">
        <v>1.8882245663624533</v>
      </c>
      <c r="AO43" s="24">
        <v>2.0018092665960541E-3</v>
      </c>
      <c r="AP43" s="24">
        <v>1.87585938783782</v>
      </c>
      <c r="AQ43" s="24">
        <v>1.8765111009453599</v>
      </c>
      <c r="AR43" s="24">
        <v>1.8750898482784999</v>
      </c>
      <c r="AS43" s="24">
        <v>1.8768655044440601</v>
      </c>
      <c r="AT43" s="24">
        <v>1.87694097526522</v>
      </c>
      <c r="AU43" s="24">
        <v>1.8777064643002299</v>
      </c>
      <c r="AV43" s="24">
        <v>1.8764955468451985</v>
      </c>
      <c r="AW43" s="24">
        <v>8.3491764647150742E-4</v>
      </c>
      <c r="AX43" s="24">
        <v>1.90858264904601</v>
      </c>
      <c r="AY43" s="24">
        <v>1.90658216164706</v>
      </c>
      <c r="AZ43" s="24">
        <v>1.90628678025819</v>
      </c>
      <c r="BA43" s="24">
        <v>1.85570109111704</v>
      </c>
      <c r="BB43" s="24">
        <v>1.85310260304299</v>
      </c>
      <c r="BC43" s="24">
        <v>1.85531200069855</v>
      </c>
      <c r="BD43" s="24">
        <v>1.8809278809683068</v>
      </c>
      <c r="BE43" s="24">
        <v>2.6245038983859593E-2</v>
      </c>
      <c r="BF43" s="24">
        <v>1.9041016067451799</v>
      </c>
      <c r="BG43" s="24">
        <v>1.90690429567022</v>
      </c>
      <c r="BH43" s="24">
        <v>1.90420867481776</v>
      </c>
      <c r="BI43" s="24">
        <v>1.89898145655038</v>
      </c>
      <c r="BJ43" s="24">
        <v>1.8994353680632099</v>
      </c>
      <c r="BK43" s="24">
        <v>1.89773359802674</v>
      </c>
      <c r="BL43" s="24">
        <v>1.9018941666455815</v>
      </c>
      <c r="BM43" s="24">
        <v>3.3459187705664022E-3</v>
      </c>
      <c r="BN43" s="24">
        <v>1.96525054858502</v>
      </c>
      <c r="BO43" s="24">
        <v>1.9696578643959499</v>
      </c>
      <c r="BP43" s="24">
        <v>1.97754943263394</v>
      </c>
      <c r="BQ43" s="24">
        <v>1.9829859277489601</v>
      </c>
      <c r="BR43" s="24">
        <v>1.9844153739761099</v>
      </c>
      <c r="BS43" s="24">
        <v>1.98517239918815</v>
      </c>
      <c r="BT43" s="24">
        <v>1.9775052577546879</v>
      </c>
      <c r="BU43" s="24">
        <v>7.6194262504934345E-3</v>
      </c>
      <c r="BV43" s="24">
        <v>2.0071240253681202</v>
      </c>
      <c r="BW43" s="24">
        <v>2.0056411859629599</v>
      </c>
      <c r="BX43" s="24">
        <v>1.99891939929169</v>
      </c>
      <c r="BY43" s="24">
        <v>2.0246519815603898</v>
      </c>
      <c r="BZ43" s="24">
        <v>2.0185454994699898</v>
      </c>
      <c r="CA43" s="24">
        <v>1.9951931309298301</v>
      </c>
      <c r="CB43" s="24">
        <v>2.0083458704304973</v>
      </c>
      <c r="CC43" s="24">
        <v>1.0332657214323235E-2</v>
      </c>
      <c r="CD43" s="24">
        <v>1.93656033278867</v>
      </c>
      <c r="CE43" s="24">
        <v>1.93747411828552</v>
      </c>
      <c r="CF43" s="24">
        <v>1.95209471973842</v>
      </c>
      <c r="CG43" s="24">
        <v>1.9529593156838401</v>
      </c>
      <c r="CH43" s="24">
        <v>1.9523861617032601</v>
      </c>
      <c r="CI43" s="24">
        <v>1.9462949296399419</v>
      </c>
      <c r="CJ43" s="24">
        <v>7.5858263015283417E-3</v>
      </c>
      <c r="CK43" s="24">
        <v>2.1360696996495898</v>
      </c>
      <c r="CL43" s="24">
        <v>2.1346340201907701</v>
      </c>
      <c r="CM43" s="24">
        <v>2.1369218371552798</v>
      </c>
      <c r="CN43" s="24">
        <v>2.1358751856652134</v>
      </c>
      <c r="CO43" s="24">
        <v>9.4407040110477123E-4</v>
      </c>
      <c r="CQ43" s="64"/>
      <c r="CR43" s="64"/>
      <c r="CS43" s="64"/>
      <c r="CV43" s="64"/>
      <c r="CW43" s="64"/>
      <c r="CX43" s="64"/>
      <c r="CY43" s="64"/>
      <c r="DM43" s="64"/>
      <c r="DP43" s="64"/>
      <c r="FA43" s="64"/>
      <c r="FL43" s="64"/>
      <c r="FN43" s="64"/>
      <c r="GB43" s="64"/>
    </row>
    <row r="44" spans="1:191" s="24" customFormat="1" ht="13.5" customHeight="1" x14ac:dyDescent="0.2">
      <c r="A44" s="60"/>
      <c r="B44" s="51" t="s">
        <v>120</v>
      </c>
      <c r="C44" s="72">
        <v>109.476725071887</v>
      </c>
      <c r="D44" s="56">
        <v>108.18187299647199</v>
      </c>
      <c r="E44" s="56">
        <v>107.201976012353</v>
      </c>
      <c r="F44" s="56">
        <v>108.193595466217</v>
      </c>
      <c r="G44" s="56">
        <v>108.002707903711</v>
      </c>
      <c r="H44" s="56">
        <v>108.21137549012801</v>
      </c>
      <c r="I44" s="56">
        <v>0.73003089767398477</v>
      </c>
      <c r="J44" s="56">
        <v>114.670761819975</v>
      </c>
      <c r="K44" s="56">
        <v>114.957713328059</v>
      </c>
      <c r="L44" s="56">
        <v>114.081430203266</v>
      </c>
      <c r="M44" s="56">
        <v>138.002477646713</v>
      </c>
      <c r="N44" s="56">
        <v>157.52173979705401</v>
      </c>
      <c r="O44" s="56">
        <v>801.67930245990703</v>
      </c>
      <c r="P44" s="56">
        <v>240.15223754249567</v>
      </c>
      <c r="Q44" s="56">
        <v>251.62410302709281</v>
      </c>
      <c r="R44" s="56">
        <v>135.27986472637801</v>
      </c>
      <c r="S44" s="56">
        <v>135.29790141353499</v>
      </c>
      <c r="T44" s="56">
        <v>135.164705661619</v>
      </c>
      <c r="U44" s="56">
        <v>137.62624443576701</v>
      </c>
      <c r="V44" s="56">
        <v>137.36041178241399</v>
      </c>
      <c r="W44" s="56">
        <v>137.44549002020699</v>
      </c>
      <c r="X44" s="56">
        <v>136.36243633998666</v>
      </c>
      <c r="Y44" s="56">
        <v>1.118475588097221</v>
      </c>
      <c r="Z44" s="56">
        <v>154.86147362518599</v>
      </c>
      <c r="AA44" s="56">
        <v>152.275546991797</v>
      </c>
      <c r="AB44" s="56">
        <v>152.95883247880499</v>
      </c>
      <c r="AC44" s="56">
        <v>151.265545589878</v>
      </c>
      <c r="AD44" s="56">
        <v>151.07779665654101</v>
      </c>
      <c r="AE44" s="56">
        <v>150.79298990241</v>
      </c>
      <c r="AF44" s="56">
        <v>152.20536420743619</v>
      </c>
      <c r="AG44" s="56">
        <v>1.4010130912711154</v>
      </c>
      <c r="AH44" s="56">
        <v>114.56991367891</v>
      </c>
      <c r="AI44" s="56">
        <v>114.853707916009</v>
      </c>
      <c r="AJ44" s="56">
        <v>114.55017020183</v>
      </c>
      <c r="AK44" s="56">
        <v>116.02805445811801</v>
      </c>
      <c r="AL44" s="56">
        <v>115.718857986619</v>
      </c>
      <c r="AM44" s="56">
        <v>115.28520431742</v>
      </c>
      <c r="AN44" s="56">
        <v>115.16765142648433</v>
      </c>
      <c r="AO44" s="56">
        <v>0.56200159198954092</v>
      </c>
      <c r="AP44" s="56">
        <v>112.055225013373</v>
      </c>
      <c r="AQ44" s="56">
        <v>112.091011929948</v>
      </c>
      <c r="AR44" s="56">
        <v>111.90067596599999</v>
      </c>
      <c r="AS44" s="56">
        <v>113.129555363612</v>
      </c>
      <c r="AT44" s="56">
        <v>113.073664227449</v>
      </c>
      <c r="AU44" s="56">
        <v>113.219594962793</v>
      </c>
      <c r="AV44" s="56">
        <v>112.57828791052918</v>
      </c>
      <c r="AW44" s="56">
        <v>0.56726814037075401</v>
      </c>
      <c r="AX44" s="56">
        <v>108.969305363253</v>
      </c>
      <c r="AY44" s="56">
        <v>108.682998416967</v>
      </c>
      <c r="AZ44" s="56">
        <v>108.560468808016</v>
      </c>
      <c r="BA44" s="56">
        <v>106.655332666509</v>
      </c>
      <c r="BB44" s="56">
        <v>106.30658881370201</v>
      </c>
      <c r="BC44" s="56">
        <v>106.515088940144</v>
      </c>
      <c r="BD44" s="56">
        <v>107.61496383476516</v>
      </c>
      <c r="BE44" s="56">
        <v>1.1336798826282857</v>
      </c>
      <c r="BF44" s="56">
        <v>112.76225174042</v>
      </c>
      <c r="BG44" s="56">
        <v>113.061304804881</v>
      </c>
      <c r="BH44" s="56">
        <v>112.736258925816</v>
      </c>
      <c r="BI44" s="56">
        <v>112.75152964852499</v>
      </c>
      <c r="BJ44" s="56">
        <v>112.760549794556</v>
      </c>
      <c r="BK44" s="56">
        <v>112.530780976145</v>
      </c>
      <c r="BL44" s="56">
        <v>112.76711264839049</v>
      </c>
      <c r="BM44" s="56">
        <v>0.15473803982061254</v>
      </c>
      <c r="BN44" s="56">
        <v>115.565589853918</v>
      </c>
      <c r="BO44" s="56">
        <v>115.87234250430301</v>
      </c>
      <c r="BP44" s="56">
        <v>116.799525600241</v>
      </c>
      <c r="BQ44" s="56">
        <v>118.136008928889</v>
      </c>
      <c r="BR44" s="56">
        <v>118.168788129706</v>
      </c>
      <c r="BS44" s="56">
        <v>118.103377836348</v>
      </c>
      <c r="BT44" s="56">
        <v>117.1076054755675</v>
      </c>
      <c r="BU44" s="56">
        <v>1.0934566656488853</v>
      </c>
      <c r="BV44" s="56">
        <v>135.02570064212799</v>
      </c>
      <c r="BW44" s="56">
        <v>134.811820497562</v>
      </c>
      <c r="BX44" s="56">
        <v>133.848140531523</v>
      </c>
      <c r="BY44" s="56">
        <v>137.92901060334199</v>
      </c>
      <c r="BZ44" s="56">
        <v>137.16472777380099</v>
      </c>
      <c r="CA44" s="56">
        <v>133.99015270273301</v>
      </c>
      <c r="CB44" s="56">
        <v>135.46159212518151</v>
      </c>
      <c r="CC44" s="56">
        <v>1.5475458827898529</v>
      </c>
      <c r="CD44" s="56">
        <v>122.048394036514</v>
      </c>
      <c r="CE44" s="56">
        <v>122.209364933329</v>
      </c>
      <c r="CF44" s="56">
        <v>124.69917514656299</v>
      </c>
      <c r="CG44" s="56">
        <v>124.769046703966</v>
      </c>
      <c r="CH44" s="56">
        <v>124.74334539329899</v>
      </c>
      <c r="CI44" s="56">
        <v>123.6938652427342</v>
      </c>
      <c r="CJ44" s="56">
        <v>1.2790143410350185</v>
      </c>
      <c r="CK44" s="56">
        <v>146.56919258313101</v>
      </c>
      <c r="CL44" s="56">
        <v>146.05473910807899</v>
      </c>
      <c r="CM44" s="56">
        <v>146.20499867737601</v>
      </c>
      <c r="CN44" s="56">
        <v>146.27631012286201</v>
      </c>
      <c r="CO44" s="56">
        <v>0.21599318845934595</v>
      </c>
      <c r="CQ44" s="64"/>
      <c r="CR44" s="64"/>
      <c r="CS44" s="64"/>
      <c r="CV44" s="64"/>
      <c r="CW44" s="64"/>
      <c r="CX44" s="64"/>
      <c r="CY44" s="64"/>
      <c r="DM44" s="64"/>
      <c r="DP44" s="64"/>
      <c r="FA44" s="64"/>
      <c r="FL44" s="64"/>
      <c r="FN44" s="64"/>
      <c r="GB44" s="64"/>
    </row>
    <row r="45" spans="1:191" s="24" customFormat="1" ht="13.5" customHeight="1" x14ac:dyDescent="0.2">
      <c r="A45" s="60"/>
      <c r="B45" s="51" t="s">
        <v>131</v>
      </c>
      <c r="C45" s="48">
        <v>1.3986435495018801</v>
      </c>
      <c r="D45" s="24">
        <v>1.3932236097976201</v>
      </c>
      <c r="E45" s="24">
        <v>1.38858614506239</v>
      </c>
      <c r="F45" s="24">
        <v>1.38893458818653</v>
      </c>
      <c r="G45" s="24">
        <v>1.3863492372509401</v>
      </c>
      <c r="H45" s="24">
        <v>1.391147425959872</v>
      </c>
      <c r="I45" s="24">
        <v>4.3584821490659179E-3</v>
      </c>
      <c r="J45" s="24">
        <v>1.4109519453845001</v>
      </c>
      <c r="K45" s="24">
        <v>1.41454104149822</v>
      </c>
      <c r="L45" s="24">
        <v>1.4106830693389201</v>
      </c>
      <c r="M45" s="24">
        <v>1.4364884419792401</v>
      </c>
      <c r="N45" s="24">
        <v>1.44758896249611</v>
      </c>
      <c r="O45" s="24">
        <v>1.4537946019229899</v>
      </c>
      <c r="P45" s="24">
        <v>1.4290080104366634</v>
      </c>
      <c r="Q45" s="24">
        <v>1.7732746989107779E-2</v>
      </c>
      <c r="R45" s="24">
        <v>1.45569625617969</v>
      </c>
      <c r="S45" s="24">
        <v>1.4558062726752501</v>
      </c>
      <c r="T45" s="24">
        <v>1.45585582042899</v>
      </c>
      <c r="U45" s="24">
        <v>1.4593721965483499</v>
      </c>
      <c r="V45" s="24">
        <v>1.4586596707058701</v>
      </c>
      <c r="W45" s="24">
        <v>1.45940620108363</v>
      </c>
      <c r="X45" s="24">
        <v>1.4574660696036299</v>
      </c>
      <c r="Y45" s="24">
        <v>1.6981451392519126E-3</v>
      </c>
      <c r="Z45" s="24">
        <v>1.4862543789785201</v>
      </c>
      <c r="AA45" s="24">
        <v>1.4817835042166601</v>
      </c>
      <c r="AB45" s="24">
        <v>1.4827609001723601</v>
      </c>
      <c r="AC45" s="24">
        <v>1.48228863492496</v>
      </c>
      <c r="AD45" s="24">
        <v>1.4818513403375</v>
      </c>
      <c r="AE45" s="24">
        <v>1.48144559306484</v>
      </c>
      <c r="AF45" s="24">
        <v>1.4827307252824735</v>
      </c>
      <c r="AG45" s="24">
        <v>1.6296523260916323E-3</v>
      </c>
      <c r="AH45" s="24">
        <v>1.41611697810446</v>
      </c>
      <c r="AI45" s="24">
        <v>1.4173170882698101</v>
      </c>
      <c r="AJ45" s="24">
        <v>1.4162237504669699</v>
      </c>
      <c r="AK45" s="24">
        <v>1.4163993081623001</v>
      </c>
      <c r="AL45" s="24">
        <v>1.4152790227882901</v>
      </c>
      <c r="AM45" s="24">
        <v>1.41390733110294</v>
      </c>
      <c r="AN45" s="24">
        <v>1.4158739131491285</v>
      </c>
      <c r="AO45" s="24">
        <v>1.0615712062860788E-3</v>
      </c>
      <c r="AP45" s="24">
        <v>1.4117669189283699</v>
      </c>
      <c r="AQ45" s="24">
        <v>1.4124043726876301</v>
      </c>
      <c r="AR45" s="24">
        <v>1.4114903234096501</v>
      </c>
      <c r="AS45" s="24">
        <v>1.41216789955782</v>
      </c>
      <c r="AT45" s="24">
        <v>1.41221183101475</v>
      </c>
      <c r="AU45" s="24">
        <v>1.4124525903296701</v>
      </c>
      <c r="AV45" s="24">
        <v>1.4120823226546484</v>
      </c>
      <c r="AW45" s="24">
        <v>3.4516971990385462E-4</v>
      </c>
      <c r="AX45" s="24">
        <v>1.41108599680999</v>
      </c>
      <c r="AY45" s="24">
        <v>1.4098102178826799</v>
      </c>
      <c r="AZ45" s="24">
        <v>1.4091919973157401</v>
      </c>
      <c r="BA45" s="24">
        <v>1.3979027019618</v>
      </c>
      <c r="BB45" s="24">
        <v>1.39689338843295</v>
      </c>
      <c r="BC45" s="24">
        <v>1.39724625149515</v>
      </c>
      <c r="BD45" s="24">
        <v>1.4036884256497182</v>
      </c>
      <c r="BE45" s="24">
        <v>6.3723156113752967E-3</v>
      </c>
      <c r="BF45" s="24">
        <v>1.4184725672707901</v>
      </c>
      <c r="BG45" s="24">
        <v>1.41921382900368</v>
      </c>
      <c r="BH45" s="24">
        <v>1.41854290813032</v>
      </c>
      <c r="BI45" s="24">
        <v>1.41771129939143</v>
      </c>
      <c r="BJ45" s="24">
        <v>1.41780777698931</v>
      </c>
      <c r="BK45" s="24">
        <v>1.4172447309140099</v>
      </c>
      <c r="BL45" s="24">
        <v>1.41816551861659</v>
      </c>
      <c r="BM45" s="24">
        <v>6.477911904331419E-4</v>
      </c>
      <c r="BN45" s="24">
        <v>1.431719124834</v>
      </c>
      <c r="BO45" s="24">
        <v>1.43266267322481</v>
      </c>
      <c r="BP45" s="24">
        <v>1.4355416738114599</v>
      </c>
      <c r="BQ45" s="24">
        <v>1.44021782405286</v>
      </c>
      <c r="BR45" s="24">
        <v>1.44023042139067</v>
      </c>
      <c r="BS45" s="24">
        <v>1.4402292127751699</v>
      </c>
      <c r="BT45" s="24">
        <v>1.4367668216814951</v>
      </c>
      <c r="BU45" s="24">
        <v>3.6450504733655884E-3</v>
      </c>
      <c r="BV45" s="24">
        <v>1.45290883282188</v>
      </c>
      <c r="BW45" s="24">
        <v>1.4520090690033201</v>
      </c>
      <c r="BX45" s="24">
        <v>1.44916656153112</v>
      </c>
      <c r="BY45" s="24">
        <v>1.45949468295356</v>
      </c>
      <c r="BZ45" s="24">
        <v>1.4568164668436601</v>
      </c>
      <c r="CA45" s="24">
        <v>1.4506011160325101</v>
      </c>
      <c r="CB45" s="24">
        <v>1.4534994548643416</v>
      </c>
      <c r="CC45" s="24">
        <v>3.5751397489153865E-3</v>
      </c>
      <c r="CD45" s="24">
        <v>1.42980054244857</v>
      </c>
      <c r="CE45" s="24">
        <v>1.4292717279267999</v>
      </c>
      <c r="CF45" s="24">
        <v>1.4327037495989099</v>
      </c>
      <c r="CG45" s="24">
        <v>1.4329223425703099</v>
      </c>
      <c r="CH45" s="24">
        <v>1.43272840402657</v>
      </c>
      <c r="CI45" s="24">
        <v>1.431485353314232</v>
      </c>
      <c r="CJ45" s="24">
        <v>1.6020816278193063E-3</v>
      </c>
      <c r="CK45" s="24">
        <v>1.4819506861379701</v>
      </c>
      <c r="CL45" s="24">
        <v>1.4818103702115899</v>
      </c>
      <c r="CM45" s="24">
        <v>1.4822616338444401</v>
      </c>
      <c r="CN45" s="24">
        <v>1.4820075633979999</v>
      </c>
      <c r="CO45" s="24">
        <v>1.885664933379801E-4</v>
      </c>
      <c r="CQ45" s="64"/>
      <c r="CR45" s="64"/>
      <c r="CS45" s="64"/>
      <c r="CV45" s="64"/>
      <c r="CW45" s="64"/>
      <c r="CX45" s="64"/>
      <c r="CY45" s="64"/>
      <c r="DM45" s="64"/>
      <c r="DP45" s="64"/>
      <c r="FA45" s="64"/>
      <c r="FL45" s="64"/>
      <c r="FN45" s="64"/>
      <c r="GB45" s="64"/>
    </row>
    <row r="46" spans="1:191" s="24" customFormat="1" ht="13.5" customHeight="1" x14ac:dyDescent="0.2">
      <c r="A46" s="60"/>
      <c r="B46" s="51" t="s">
        <v>132</v>
      </c>
      <c r="C46" s="189">
        <v>59.505137119612499</v>
      </c>
      <c r="D46" s="64">
        <v>58.750822868104898</v>
      </c>
      <c r="E46" s="64">
        <v>58.096136828599299</v>
      </c>
      <c r="F46" s="64">
        <v>58.422839821877602</v>
      </c>
      <c r="G46" s="64">
        <v>58.155246597609803</v>
      </c>
      <c r="H46" s="64">
        <v>58.586036647160824</v>
      </c>
      <c r="I46" s="64">
        <v>0.51460961512106029</v>
      </c>
      <c r="J46" s="64">
        <v>62.351706860074103</v>
      </c>
      <c r="K46" s="64">
        <v>62.307928207369699</v>
      </c>
      <c r="L46" s="64">
        <v>61.752231462388799</v>
      </c>
      <c r="M46" s="64">
        <v>67.406062126928802</v>
      </c>
      <c r="N46" s="64">
        <v>69.431974389855696</v>
      </c>
      <c r="O46" s="64">
        <v>70.531250239254405</v>
      </c>
      <c r="P46" s="64">
        <v>65.630192214311919</v>
      </c>
      <c r="Q46" s="64">
        <v>3.6159856969643647</v>
      </c>
      <c r="R46" s="64">
        <v>72.751912956069404</v>
      </c>
      <c r="S46" s="64">
        <v>72.759868998041</v>
      </c>
      <c r="T46" s="64">
        <v>72.720273119133495</v>
      </c>
      <c r="U46" s="64">
        <v>73.849100196876407</v>
      </c>
      <c r="V46" s="64">
        <v>73.6769345075042</v>
      </c>
      <c r="W46" s="64">
        <v>73.777306058492002</v>
      </c>
      <c r="X46" s="64">
        <v>73.255899306019415</v>
      </c>
      <c r="Y46" s="64">
        <v>0.51445224248286936</v>
      </c>
      <c r="Z46" s="64">
        <v>78.719750600252098</v>
      </c>
      <c r="AA46" s="64">
        <v>77.862200272435302</v>
      </c>
      <c r="AB46" s="64">
        <v>78.066780994234307</v>
      </c>
      <c r="AC46" s="64">
        <v>77.590357730056496</v>
      </c>
      <c r="AD46" s="64">
        <v>77.4606069422167</v>
      </c>
      <c r="AE46" s="64">
        <v>77.3246058380753</v>
      </c>
      <c r="AF46" s="64">
        <v>77.837383729545039</v>
      </c>
      <c r="AG46" s="64">
        <v>0.46506881538152328</v>
      </c>
      <c r="AH46" s="64">
        <v>62.259950747644098</v>
      </c>
      <c r="AI46" s="64">
        <v>62.430447314761999</v>
      </c>
      <c r="AJ46" s="64">
        <v>62.240355808379903</v>
      </c>
      <c r="AK46" s="64">
        <v>62.950796793730397</v>
      </c>
      <c r="AL46" s="64">
        <v>62.792335285562899</v>
      </c>
      <c r="AM46" s="64">
        <v>62.615955581147702</v>
      </c>
      <c r="AN46" s="64">
        <v>62.54830692187118</v>
      </c>
      <c r="AO46" s="64">
        <v>0.26394391413093354</v>
      </c>
      <c r="AP46" s="64">
        <v>60.870014905403899</v>
      </c>
      <c r="AQ46" s="64">
        <v>60.928523907535698</v>
      </c>
      <c r="AR46" s="64">
        <v>60.792865985024903</v>
      </c>
      <c r="AS46" s="64">
        <v>61.566839059534203</v>
      </c>
      <c r="AT46" s="64">
        <v>61.542480550346298</v>
      </c>
      <c r="AU46" s="64">
        <v>61.610506133133597</v>
      </c>
      <c r="AV46" s="64">
        <v>61.218538423496433</v>
      </c>
      <c r="AW46" s="64">
        <v>0.35745969633334607</v>
      </c>
      <c r="AX46" s="64">
        <v>58.124923803243</v>
      </c>
      <c r="AY46" s="64">
        <v>57.941622971530101</v>
      </c>
      <c r="AZ46" s="64">
        <v>57.814399572769297</v>
      </c>
      <c r="BA46" s="64">
        <v>57.401861308985303</v>
      </c>
      <c r="BB46" s="64">
        <v>57.233987369652098</v>
      </c>
      <c r="BC46" s="64">
        <v>57.256873714669098</v>
      </c>
      <c r="BD46" s="64">
        <v>57.628944790141482</v>
      </c>
      <c r="BE46" s="64">
        <v>0.3474074120227319</v>
      </c>
      <c r="BF46" s="64">
        <v>60.720496015461102</v>
      </c>
      <c r="BG46" s="64">
        <v>60.800131744315102</v>
      </c>
      <c r="BH46" s="64">
        <v>60.710229233797499</v>
      </c>
      <c r="BI46" s="64">
        <v>60.840522630330703</v>
      </c>
      <c r="BJ46" s="64">
        <v>60.837255995543103</v>
      </c>
      <c r="BK46" s="64">
        <v>60.744103130638401</v>
      </c>
      <c r="BL46" s="64">
        <v>60.775456458347655</v>
      </c>
      <c r="BM46" s="64">
        <v>5.3103564749962855E-2</v>
      </c>
      <c r="BN46" s="64">
        <v>61.3409284392269</v>
      </c>
      <c r="BO46" s="64">
        <v>61.400810997593901</v>
      </c>
      <c r="BP46" s="64">
        <v>61.833865293427301</v>
      </c>
      <c r="BQ46" s="64">
        <v>62.811721539360398</v>
      </c>
      <c r="BR46" s="64">
        <v>62.783796607908101</v>
      </c>
      <c r="BS46" s="64">
        <v>62.732225185628899</v>
      </c>
      <c r="BT46" s="64">
        <v>62.150558010524257</v>
      </c>
      <c r="BU46" s="64">
        <v>0.64477126937301277</v>
      </c>
      <c r="BV46" s="64">
        <v>71.294707413970002</v>
      </c>
      <c r="BW46" s="64">
        <v>71.125138765354095</v>
      </c>
      <c r="BX46" s="64">
        <v>70.641331617227294</v>
      </c>
      <c r="BY46" s="64">
        <v>72.676349960361804</v>
      </c>
      <c r="BZ46" s="64">
        <v>72.260115778264307</v>
      </c>
      <c r="CA46" s="64">
        <v>71.201077060348496</v>
      </c>
      <c r="CB46" s="64">
        <v>71.533120099254333</v>
      </c>
      <c r="CC46" s="64">
        <v>0.70288997317081303</v>
      </c>
      <c r="CD46" s="64">
        <v>65.456511133422694</v>
      </c>
      <c r="CE46" s="64">
        <v>65.4489454018602</v>
      </c>
      <c r="CF46" s="64">
        <v>66.395260307295402</v>
      </c>
      <c r="CG46" s="64">
        <v>66.414858722412106</v>
      </c>
      <c r="CH46" s="64">
        <v>66.406787308964596</v>
      </c>
      <c r="CI46" s="64">
        <v>66.024472574791005</v>
      </c>
      <c r="CJ46" s="64">
        <v>0.46687496580119026</v>
      </c>
      <c r="CK46" s="64">
        <v>74.168419183500205</v>
      </c>
      <c r="CL46" s="64">
        <v>74.028314830823504</v>
      </c>
      <c r="CM46" s="64">
        <v>74.058522945555794</v>
      </c>
      <c r="CN46" s="64">
        <v>74.085085653293163</v>
      </c>
      <c r="CO46" s="64">
        <v>6.0202383626648495E-2</v>
      </c>
      <c r="CQ46" s="64"/>
      <c r="CR46" s="64"/>
      <c r="CS46" s="64"/>
      <c r="CT46" s="56"/>
      <c r="CU46" s="56"/>
      <c r="CV46" s="64"/>
      <c r="CW46" s="64"/>
      <c r="CX46" s="64"/>
      <c r="CY46" s="64"/>
      <c r="CZ46" s="64"/>
      <c r="DA46" s="64"/>
      <c r="DB46" s="64"/>
      <c r="DC46" s="64"/>
      <c r="DD46" s="56"/>
      <c r="DE46" s="56"/>
      <c r="DF46" s="56"/>
      <c r="DG46" s="56"/>
      <c r="DI46" s="56"/>
      <c r="DJ46" s="56"/>
      <c r="DK46" s="56"/>
      <c r="DL46" s="56"/>
      <c r="DM46" s="56"/>
      <c r="DN46" s="56"/>
      <c r="DO46" s="56"/>
      <c r="DP46" s="56"/>
      <c r="DQ46" s="56"/>
      <c r="DR46" s="56"/>
      <c r="DS46" s="56"/>
      <c r="DU46" s="56"/>
      <c r="DV46" s="56"/>
      <c r="DW46" s="56"/>
      <c r="DX46" s="56"/>
      <c r="DY46" s="56"/>
      <c r="DZ46" s="56"/>
      <c r="EA46" s="56"/>
      <c r="EB46" s="56"/>
      <c r="EC46" s="56"/>
      <c r="ED46" s="56"/>
      <c r="EE46" s="56"/>
      <c r="EF46" s="56"/>
      <c r="EG46" s="56"/>
      <c r="EH46" s="56"/>
      <c r="EI46" s="56"/>
      <c r="EJ46" s="56"/>
      <c r="EK46" s="56"/>
      <c r="EL46" s="56"/>
      <c r="EM46" s="56"/>
      <c r="EN46" s="56"/>
      <c r="EO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row>
    <row r="47" spans="1:191" s="56" customFormat="1" ht="13.5" customHeight="1" x14ac:dyDescent="0.2">
      <c r="A47" s="34"/>
      <c r="B47" s="51" t="s">
        <v>51</v>
      </c>
      <c r="C47" s="48">
        <v>2.0671784048484101</v>
      </c>
      <c r="D47" s="24">
        <v>2.07417366887536</v>
      </c>
      <c r="E47" s="24">
        <v>2.07895898002343</v>
      </c>
      <c r="F47" s="24">
        <v>2.0762161779112001</v>
      </c>
      <c r="G47" s="24">
        <v>2.0769247601241498</v>
      </c>
      <c r="H47" s="24">
        <v>2.0746903983565099</v>
      </c>
      <c r="I47" s="24">
        <v>4.0555695291239046E-3</v>
      </c>
      <c r="J47" s="24">
        <v>2.0291468212720201</v>
      </c>
      <c r="K47" s="24">
        <v>2.0396407664086702</v>
      </c>
      <c r="L47" s="24">
        <v>2.04495005367224</v>
      </c>
      <c r="M47" s="24">
        <v>1.8949044129305199</v>
      </c>
      <c r="N47" s="24">
        <v>1.79156899469324</v>
      </c>
      <c r="O47" s="24">
        <v>9.9784189295178294E-2</v>
      </c>
      <c r="P47" s="24">
        <v>1.6499992063786448</v>
      </c>
      <c r="Q47" s="24">
        <v>0.69937433888090783</v>
      </c>
      <c r="R47" s="24">
        <v>1.88243669746995</v>
      </c>
      <c r="S47" s="24">
        <v>1.88254774075689</v>
      </c>
      <c r="T47" s="24">
        <v>1.8839582930705201</v>
      </c>
      <c r="U47" s="24">
        <v>1.8661235955880799</v>
      </c>
      <c r="V47" s="24">
        <v>1.8681484924598999</v>
      </c>
      <c r="W47" s="24">
        <v>1.86802910529723</v>
      </c>
      <c r="X47" s="24">
        <v>1.8752073207737618</v>
      </c>
      <c r="Y47" s="24">
        <v>7.816574984435519E-3</v>
      </c>
      <c r="Z47" s="24">
        <v>1.77501190694232</v>
      </c>
      <c r="AA47" s="24">
        <v>1.78863211173067</v>
      </c>
      <c r="AB47" s="24">
        <v>1.7849790048479599</v>
      </c>
      <c r="AC47" s="24">
        <v>1.79696195697609</v>
      </c>
      <c r="AD47" s="24">
        <v>1.7981261934375501</v>
      </c>
      <c r="AE47" s="24">
        <v>1.8002192383232001</v>
      </c>
      <c r="AF47" s="24">
        <v>1.7906550687096316</v>
      </c>
      <c r="AG47" s="24">
        <v>8.8325765463386999E-3</v>
      </c>
      <c r="AH47" s="24">
        <v>2.03675606934745</v>
      </c>
      <c r="AI47" s="24">
        <v>2.0352426122602099</v>
      </c>
      <c r="AJ47" s="24">
        <v>2.0373997950878899</v>
      </c>
      <c r="AK47" s="24">
        <v>2.02211050180457</v>
      </c>
      <c r="AL47" s="24">
        <v>2.0236688896163</v>
      </c>
      <c r="AM47" s="24">
        <v>2.0258594140836799</v>
      </c>
      <c r="AN47" s="24">
        <v>2.030172880366683</v>
      </c>
      <c r="AO47" s="24">
        <v>6.4184459457465974E-3</v>
      </c>
      <c r="AP47" s="24">
        <v>2.0589376644197701</v>
      </c>
      <c r="AQ47" s="24">
        <v>2.0590489382611099</v>
      </c>
      <c r="AR47" s="24">
        <v>2.0602526727716701</v>
      </c>
      <c r="AS47" s="24">
        <v>2.0460544190208299</v>
      </c>
      <c r="AT47" s="24">
        <v>2.0468335065923502</v>
      </c>
      <c r="AU47" s="24">
        <v>2.0456433163642802</v>
      </c>
      <c r="AV47" s="24">
        <v>2.0527950862383348</v>
      </c>
      <c r="AW47" s="24">
        <v>6.6405618171456512E-3</v>
      </c>
      <c r="AX47" s="24">
        <v>2.1271942809657398</v>
      </c>
      <c r="AY47" s="24">
        <v>2.1293227976584399</v>
      </c>
      <c r="AZ47" s="24">
        <v>2.1307036112809299</v>
      </c>
      <c r="BA47" s="24">
        <v>2.1121864836539599</v>
      </c>
      <c r="BB47" s="24">
        <v>2.1145454855566199</v>
      </c>
      <c r="BC47" s="24">
        <v>2.1137311452676202</v>
      </c>
      <c r="BD47" s="24">
        <v>2.121280634063885</v>
      </c>
      <c r="BE47" s="24">
        <v>7.8898742361389225E-3</v>
      </c>
      <c r="BF47" s="24">
        <v>2.0740902596742301</v>
      </c>
      <c r="BG47" s="24">
        <v>2.0726126223029202</v>
      </c>
      <c r="BH47" s="24">
        <v>2.0745125734831902</v>
      </c>
      <c r="BI47" s="24">
        <v>2.0699185336039498</v>
      </c>
      <c r="BJ47" s="24">
        <v>2.07018657586746</v>
      </c>
      <c r="BK47" s="24">
        <v>2.0716902256849501</v>
      </c>
      <c r="BL47" s="24">
        <v>2.0721684651027834</v>
      </c>
      <c r="BM47" s="24">
        <v>1.760880637809406E-3</v>
      </c>
      <c r="BN47" s="24">
        <v>2.0874783233946599</v>
      </c>
      <c r="BO47" s="24">
        <v>2.0869944919296199</v>
      </c>
      <c r="BP47" s="24">
        <v>2.0814214857720001</v>
      </c>
      <c r="BQ47" s="24">
        <v>2.0690475455004198</v>
      </c>
      <c r="BR47" s="24">
        <v>2.0697041221872898</v>
      </c>
      <c r="BS47" s="24">
        <v>2.07106168075611</v>
      </c>
      <c r="BT47" s="24">
        <v>2.0776179415900162</v>
      </c>
      <c r="BU47" s="24">
        <v>7.9443749150213804E-3</v>
      </c>
      <c r="BV47" s="24">
        <v>1.8938056525771201</v>
      </c>
      <c r="BW47" s="24">
        <v>1.89503320934548</v>
      </c>
      <c r="BX47" s="24">
        <v>1.90055087731913</v>
      </c>
      <c r="BY47" s="24">
        <v>1.8754622084315899</v>
      </c>
      <c r="BZ47" s="24">
        <v>1.87921287987901</v>
      </c>
      <c r="CA47" s="24">
        <v>1.8963211472649499</v>
      </c>
      <c r="CB47" s="24">
        <v>1.8900643291362134</v>
      </c>
      <c r="CC47" s="24">
        <v>9.298553808400261E-3</v>
      </c>
      <c r="CD47" s="24">
        <v>1.98642217488132</v>
      </c>
      <c r="CE47" s="24">
        <v>1.98524697946708</v>
      </c>
      <c r="CF47" s="24">
        <v>1.9676301287594999</v>
      </c>
      <c r="CG47" s="24">
        <v>1.96749265995244</v>
      </c>
      <c r="CH47" s="24">
        <v>1.9673453719448799</v>
      </c>
      <c r="CI47" s="24">
        <v>1.9748274630010438</v>
      </c>
      <c r="CJ47" s="24">
        <v>8.9954022643976405E-3</v>
      </c>
      <c r="CK47" s="24">
        <v>1.85943882642237</v>
      </c>
      <c r="CL47" s="24">
        <v>1.8636572076820499</v>
      </c>
      <c r="CM47" s="24">
        <v>1.8635343916818199</v>
      </c>
      <c r="CN47" s="24">
        <v>1.8622101419287465</v>
      </c>
      <c r="CO47" s="24">
        <v>1.9602573248412407E-3</v>
      </c>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row>
    <row r="48" spans="1:191" s="56" customFormat="1" ht="13.5" customHeight="1" x14ac:dyDescent="0.2">
      <c r="A48" s="34"/>
      <c r="B48" s="51" t="s">
        <v>52</v>
      </c>
      <c r="C48" s="48">
        <v>2.4977800545626798</v>
      </c>
      <c r="D48" s="24">
        <v>2.4984337545870998</v>
      </c>
      <c r="E48" s="24">
        <v>2.5002037077837902</v>
      </c>
      <c r="F48" s="24">
        <v>2.49107828433291</v>
      </c>
      <c r="G48" s="24">
        <v>2.4892627914638901</v>
      </c>
      <c r="H48" s="24">
        <v>2.4953517185460741</v>
      </c>
      <c r="I48" s="24">
        <v>4.3422306368279063E-3</v>
      </c>
      <c r="J48" s="24">
        <v>2.46914909972315</v>
      </c>
      <c r="K48" s="24">
        <v>2.4780276079654402</v>
      </c>
      <c r="L48" s="24">
        <v>2.4791886222573001</v>
      </c>
      <c r="M48" s="24">
        <v>2.4350476476062601</v>
      </c>
      <c r="N48" s="24">
        <v>2.4253727958085198</v>
      </c>
      <c r="O48" s="24">
        <v>2.4208342073016902</v>
      </c>
      <c r="P48" s="24">
        <v>2.4512699967770599</v>
      </c>
      <c r="Q48" s="24">
        <v>2.4749574538378987E-2</v>
      </c>
      <c r="R48" s="24">
        <v>2.3756792023375501</v>
      </c>
      <c r="S48" s="24">
        <v>2.37579136036844</v>
      </c>
      <c r="T48" s="24">
        <v>2.3765451431706501</v>
      </c>
      <c r="U48" s="24">
        <v>2.3631320010560999</v>
      </c>
      <c r="V48" s="24">
        <v>2.3643527568665399</v>
      </c>
      <c r="W48" s="24">
        <v>2.3643618507609401</v>
      </c>
      <c r="X48" s="24">
        <v>2.369977052426703</v>
      </c>
      <c r="Y48" s="24">
        <v>6.048118509493901E-3</v>
      </c>
      <c r="Z48" s="24">
        <v>2.3447195759052102</v>
      </c>
      <c r="AA48" s="24">
        <v>2.3489183064289598</v>
      </c>
      <c r="AB48" s="24">
        <v>2.3478227329213399</v>
      </c>
      <c r="AC48" s="24">
        <v>2.3557731214086299</v>
      </c>
      <c r="AD48" s="24">
        <v>2.3571280208926702</v>
      </c>
      <c r="AE48" s="24">
        <v>2.3583737304919001</v>
      </c>
      <c r="AF48" s="24">
        <v>2.3521225813414515</v>
      </c>
      <c r="AG48" s="24">
        <v>5.1803844327088285E-3</v>
      </c>
      <c r="AH48" s="24">
        <v>2.4881231804292199</v>
      </c>
      <c r="AI48" s="24">
        <v>2.4877142759654798</v>
      </c>
      <c r="AJ48" s="24">
        <v>2.4887334401305399</v>
      </c>
      <c r="AK48" s="24">
        <v>2.4735392433841299</v>
      </c>
      <c r="AL48" s="24">
        <v>2.4733511707745901</v>
      </c>
      <c r="AM48" s="24">
        <v>2.4732957840441099</v>
      </c>
      <c r="AN48" s="24">
        <v>2.4807928491213449</v>
      </c>
      <c r="AO48" s="24">
        <v>7.4037406063539452E-3</v>
      </c>
      <c r="AP48" s="24">
        <v>2.5061645232248901</v>
      </c>
      <c r="AQ48" s="24">
        <v>2.50704090915906</v>
      </c>
      <c r="AR48" s="24">
        <v>2.5069620807946098</v>
      </c>
      <c r="AS48" s="24">
        <v>2.4916879259420299</v>
      </c>
      <c r="AT48" s="24">
        <v>2.4922462162408299</v>
      </c>
      <c r="AU48" s="24">
        <v>2.4915474259748098</v>
      </c>
      <c r="AV48" s="24">
        <v>2.4992748468893713</v>
      </c>
      <c r="AW48" s="24">
        <v>7.4559705442949547E-3</v>
      </c>
      <c r="AX48" s="24">
        <v>2.5684565235922601</v>
      </c>
      <c r="AY48" s="24">
        <v>2.5690802832251798</v>
      </c>
      <c r="AZ48" s="24">
        <v>2.5702696654860899</v>
      </c>
      <c r="BA48" s="24">
        <v>2.54683275318984</v>
      </c>
      <c r="BB48" s="24">
        <v>2.5477855573276802</v>
      </c>
      <c r="BC48" s="24">
        <v>2.5485727107493199</v>
      </c>
      <c r="BD48" s="24">
        <v>2.5584995822617285</v>
      </c>
      <c r="BE48" s="24">
        <v>1.0794093921754625E-2</v>
      </c>
      <c r="BF48" s="24">
        <v>2.5286868813358998</v>
      </c>
      <c r="BG48" s="24">
        <v>2.52919646837594</v>
      </c>
      <c r="BH48" s="24">
        <v>2.5290482628551398</v>
      </c>
      <c r="BI48" s="24">
        <v>2.5240630692121</v>
      </c>
      <c r="BJ48" s="24">
        <v>2.5243545817569002</v>
      </c>
      <c r="BK48" s="24">
        <v>2.5247918505740898</v>
      </c>
      <c r="BL48" s="24">
        <v>2.5266901856850112</v>
      </c>
      <c r="BM48" s="24">
        <v>2.3017832671653592E-3</v>
      </c>
      <c r="BN48" s="24">
        <v>2.5488323803852602</v>
      </c>
      <c r="BO48" s="24">
        <v>2.5502985403301</v>
      </c>
      <c r="BP48" s="24">
        <v>2.5486176901040101</v>
      </c>
      <c r="BQ48" s="24">
        <v>2.5399863897655601</v>
      </c>
      <c r="BR48" s="24">
        <v>2.5405316881074298</v>
      </c>
      <c r="BS48" s="24">
        <v>2.5414842793067498</v>
      </c>
      <c r="BT48" s="24">
        <v>2.5449584946665182</v>
      </c>
      <c r="BU48" s="24">
        <v>4.3455227020567306E-3</v>
      </c>
      <c r="BV48" s="24">
        <v>2.3985614765859999</v>
      </c>
      <c r="BW48" s="24">
        <v>2.3997383705452799</v>
      </c>
      <c r="BX48" s="24">
        <v>2.4014198696989602</v>
      </c>
      <c r="BY48" s="24">
        <v>2.38902400245785</v>
      </c>
      <c r="BZ48" s="24">
        <v>2.3895923555480501</v>
      </c>
      <c r="CA48" s="24">
        <v>2.3937345565808301</v>
      </c>
      <c r="CB48" s="24">
        <v>2.3953451052361614</v>
      </c>
      <c r="CC48" s="24">
        <v>4.8681434567687176E-3</v>
      </c>
      <c r="CD48" s="24">
        <v>2.45532760361418</v>
      </c>
      <c r="CE48" s="24">
        <v>2.4542070043156401</v>
      </c>
      <c r="CF48" s="24">
        <v>2.4438064807512001</v>
      </c>
      <c r="CG48" s="24">
        <v>2.4439537127758202</v>
      </c>
      <c r="CH48" s="24">
        <v>2.4436592487265698</v>
      </c>
      <c r="CI48" s="24">
        <v>2.448190810036682</v>
      </c>
      <c r="CJ48" s="24">
        <v>5.3821705762420336E-3</v>
      </c>
      <c r="CK48" s="24">
        <v>2.4187898219642801</v>
      </c>
      <c r="CL48" s="24">
        <v>2.4206249052980899</v>
      </c>
      <c r="CM48" s="24">
        <v>2.4210295078162898</v>
      </c>
      <c r="CN48" s="24">
        <v>2.4201480783595533</v>
      </c>
      <c r="CO48" s="24">
        <v>9.7453275159905411E-4</v>
      </c>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row>
    <row r="49" spans="1:275" s="56" customFormat="1" ht="13.5" customHeight="1" x14ac:dyDescent="0.2">
      <c r="A49" s="34"/>
      <c r="B49" s="51" t="s">
        <v>53</v>
      </c>
      <c r="C49" s="48">
        <v>2.9528914212734998</v>
      </c>
      <c r="D49" s="24">
        <v>2.95132147836603</v>
      </c>
      <c r="E49" s="24">
        <v>2.9491636002852202</v>
      </c>
      <c r="F49" s="24">
        <v>2.9552064157668299</v>
      </c>
      <c r="G49" s="24">
        <v>2.9543736939279399</v>
      </c>
      <c r="H49" s="24">
        <v>2.9525913219239035</v>
      </c>
      <c r="I49" s="24">
        <v>2.1664442610638745E-3</v>
      </c>
      <c r="J49" s="24">
        <v>2.9397682132339198</v>
      </c>
      <c r="K49" s="24">
        <v>2.9627827796158801</v>
      </c>
      <c r="L49" s="24">
        <v>2.96297586759218</v>
      </c>
      <c r="M49" s="24">
        <v>2.9335849537808198</v>
      </c>
      <c r="N49" s="24">
        <v>2.9286657857209399</v>
      </c>
      <c r="O49" s="24">
        <v>2.92693912596188</v>
      </c>
      <c r="P49" s="24">
        <v>2.9424527876509363</v>
      </c>
      <c r="Q49" s="24">
        <v>1.5006142754097182E-2</v>
      </c>
      <c r="R49" s="24">
        <v>2.87890110818726</v>
      </c>
      <c r="S49" s="24">
        <v>2.8793141127514201</v>
      </c>
      <c r="T49" s="24">
        <v>2.88071428496617</v>
      </c>
      <c r="U49" s="24">
        <v>2.87109175517157</v>
      </c>
      <c r="V49" s="24">
        <v>2.8723473444161201</v>
      </c>
      <c r="W49" s="24">
        <v>2.87300679976076</v>
      </c>
      <c r="X49" s="24">
        <v>2.87589590087555</v>
      </c>
      <c r="Y49" s="24">
        <v>3.828647341680582E-3</v>
      </c>
      <c r="Z49" s="24">
        <v>2.8642767900636699</v>
      </c>
      <c r="AA49" s="24">
        <v>2.86595461964626</v>
      </c>
      <c r="AB49" s="24">
        <v>2.8654229300624898</v>
      </c>
      <c r="AC49" s="24">
        <v>2.8728747891214401</v>
      </c>
      <c r="AD49" s="24">
        <v>2.8733440050063401</v>
      </c>
      <c r="AE49" s="24">
        <v>2.8747407738699802</v>
      </c>
      <c r="AF49" s="24">
        <v>2.8694356512950296</v>
      </c>
      <c r="AG49" s="24">
        <v>4.2833122987405133E-3</v>
      </c>
      <c r="AH49" s="24">
        <v>2.9529787881932199</v>
      </c>
      <c r="AI49" s="24">
        <v>2.9532915704288398</v>
      </c>
      <c r="AJ49" s="24">
        <v>2.9539731149210602</v>
      </c>
      <c r="AK49" s="24">
        <v>2.94153444703172</v>
      </c>
      <c r="AL49" s="24">
        <v>2.9410535259763302</v>
      </c>
      <c r="AM49" s="24">
        <v>2.9403830978532599</v>
      </c>
      <c r="AN49" s="24">
        <v>2.9472024240674046</v>
      </c>
      <c r="AO49" s="24">
        <v>6.2279539442092495E-3</v>
      </c>
      <c r="AP49" s="24">
        <v>2.9664893536419399</v>
      </c>
      <c r="AQ49" s="24">
        <v>2.9671017631150698</v>
      </c>
      <c r="AR49" s="24">
        <v>2.9672123993456201</v>
      </c>
      <c r="AS49" s="24">
        <v>2.9543796898482801</v>
      </c>
      <c r="AT49" s="24">
        <v>2.9552167886039298</v>
      </c>
      <c r="AU49" s="24">
        <v>2.9546148651933</v>
      </c>
      <c r="AV49" s="24">
        <v>2.9608358099580232</v>
      </c>
      <c r="AW49" s="24">
        <v>6.1079273487437838E-3</v>
      </c>
      <c r="AX49" s="24">
        <v>3.0596959431739399</v>
      </c>
      <c r="AY49" s="24">
        <v>3.06031150110468</v>
      </c>
      <c r="AZ49" s="24">
        <v>3.0614687847437199</v>
      </c>
      <c r="BA49" s="24">
        <v>3.0041508293069401</v>
      </c>
      <c r="BB49" s="24">
        <v>3.0044882486289102</v>
      </c>
      <c r="BC49" s="24">
        <v>3.00539296500361</v>
      </c>
      <c r="BD49" s="24">
        <v>3.0325847119936333</v>
      </c>
      <c r="BE49" s="24">
        <v>2.7914665774368137E-2</v>
      </c>
      <c r="BF49" s="24">
        <v>3.0032007255239801</v>
      </c>
      <c r="BG49" s="24">
        <v>3.0038450613250101</v>
      </c>
      <c r="BH49" s="24">
        <v>3.0037041601271901</v>
      </c>
      <c r="BI49" s="24">
        <v>2.9951443513223102</v>
      </c>
      <c r="BJ49" s="24">
        <v>2.9957571982357099</v>
      </c>
      <c r="BK49" s="24">
        <v>2.99596770814889</v>
      </c>
      <c r="BL49" s="24">
        <v>2.9996032007805149</v>
      </c>
      <c r="BM49" s="24">
        <v>3.9925621151930789E-3</v>
      </c>
      <c r="BN49" s="24">
        <v>3.06219157590838</v>
      </c>
      <c r="BO49" s="24">
        <v>3.0649395428262598</v>
      </c>
      <c r="BP49" s="24">
        <v>3.0651352438452899</v>
      </c>
      <c r="BQ49" s="24">
        <v>3.0567219850243998</v>
      </c>
      <c r="BR49" s="24">
        <v>3.0584181616486199</v>
      </c>
      <c r="BS49" s="24">
        <v>3.0603259821564199</v>
      </c>
      <c r="BT49" s="24">
        <v>3.0612887485682285</v>
      </c>
      <c r="BU49" s="24">
        <v>3.1347897199289184E-3</v>
      </c>
      <c r="BV49" s="24">
        <v>2.8989354198781099</v>
      </c>
      <c r="BW49" s="24">
        <v>2.8990967367640099</v>
      </c>
      <c r="BX49" s="24">
        <v>2.8997711780227302</v>
      </c>
      <c r="BY49" s="24">
        <v>2.89313615216897</v>
      </c>
      <c r="BZ49" s="24">
        <v>2.8925289864496802</v>
      </c>
      <c r="CA49" s="24">
        <v>2.8928495506293102</v>
      </c>
      <c r="CB49" s="24">
        <v>2.8960530039854686</v>
      </c>
      <c r="CC49" s="24">
        <v>3.2297132559440046E-3</v>
      </c>
      <c r="CD49" s="24">
        <v>2.9399186235541301</v>
      </c>
      <c r="CE49" s="24">
        <v>2.9394240177659401</v>
      </c>
      <c r="CF49" s="24">
        <v>2.9326531859541198</v>
      </c>
      <c r="CG49" s="24">
        <v>2.9331545550693501</v>
      </c>
      <c r="CH49" s="24">
        <v>2.9325838031627902</v>
      </c>
      <c r="CI49" s="24">
        <v>2.9355468371012661</v>
      </c>
      <c r="CJ49" s="24">
        <v>3.3770059845412313E-3</v>
      </c>
      <c r="CK49" s="24">
        <v>2.9543975491492702</v>
      </c>
      <c r="CL49" s="24">
        <v>2.9576459508227</v>
      </c>
      <c r="CM49" s="24">
        <v>2.95906853074611</v>
      </c>
      <c r="CN49" s="24">
        <v>2.9570373435726935</v>
      </c>
      <c r="CO49" s="24">
        <v>1.9548775508241556E-3</v>
      </c>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row>
    <row r="50" spans="1:275" s="24" customFormat="1" ht="13.5" customHeight="1" x14ac:dyDescent="0.2">
      <c r="A50" s="34"/>
      <c r="B50" s="51" t="s">
        <v>75</v>
      </c>
      <c r="C50" s="48">
        <v>1.4284647200008</v>
      </c>
      <c r="D50" s="24">
        <v>1.4228902442707601</v>
      </c>
      <c r="E50" s="24">
        <v>1.4185770997039999</v>
      </c>
      <c r="F50" s="24">
        <v>1.42336161677536</v>
      </c>
      <c r="G50" s="24">
        <v>1.4224750701856601</v>
      </c>
      <c r="H50" s="24">
        <v>1.4231537501873159</v>
      </c>
      <c r="I50" s="24">
        <v>3.1535814699261778E-3</v>
      </c>
      <c r="J50" s="24">
        <v>1.4487705780654401</v>
      </c>
      <c r="K50" s="24">
        <v>1.45260029531212</v>
      </c>
      <c r="L50" s="24">
        <v>1.44892334278355</v>
      </c>
      <c r="M50" s="24">
        <v>1.5481440297265201</v>
      </c>
      <c r="N50" s="24">
        <v>1.6346932741054701</v>
      </c>
      <c r="O50" s="64">
        <v>29.332694354047501</v>
      </c>
      <c r="P50" s="64">
        <v>6.1443043123401004</v>
      </c>
      <c r="Q50" s="64">
        <v>10.370386041258531</v>
      </c>
      <c r="R50" s="24">
        <v>1.5293481645659499</v>
      </c>
      <c r="S50" s="24">
        <v>1.5294773409538001</v>
      </c>
      <c r="T50" s="24">
        <v>1.5290754023387201</v>
      </c>
      <c r="U50" s="24">
        <v>1.5385324755334799</v>
      </c>
      <c r="V50" s="24">
        <v>1.5375369549097999</v>
      </c>
      <c r="W50" s="24">
        <v>1.5379882420534401</v>
      </c>
      <c r="X50" s="24">
        <v>1.5336597633925317</v>
      </c>
      <c r="Y50" s="24">
        <v>4.370556283379963E-3</v>
      </c>
      <c r="Z50" s="24">
        <v>1.6136662401311701</v>
      </c>
      <c r="AA50" s="24">
        <v>1.60231642988517</v>
      </c>
      <c r="AB50" s="24">
        <v>1.60529783391294</v>
      </c>
      <c r="AC50" s="24">
        <v>1.5987399054100599</v>
      </c>
      <c r="AD50" s="24">
        <v>1.5979657131367699</v>
      </c>
      <c r="AE50" s="24">
        <v>1.5968837087573999</v>
      </c>
      <c r="AF50" s="24">
        <v>1.6024783052055849</v>
      </c>
      <c r="AG50" s="24">
        <v>5.7559311913718573E-3</v>
      </c>
      <c r="AH50" s="24">
        <v>1.4498441087937</v>
      </c>
      <c r="AI50" s="24">
        <v>1.4510759319986399</v>
      </c>
      <c r="AJ50" s="24">
        <v>1.44987406106695</v>
      </c>
      <c r="AK50" s="24">
        <v>1.4546853124033701</v>
      </c>
      <c r="AL50" s="24">
        <v>1.45332743961586</v>
      </c>
      <c r="AM50" s="24">
        <v>1.45142504825944</v>
      </c>
      <c r="AN50" s="24">
        <v>1.4517053170229932</v>
      </c>
      <c r="AO50" s="24">
        <v>1.7703071631495909E-3</v>
      </c>
      <c r="AP50" s="24">
        <v>1.4407863846028299</v>
      </c>
      <c r="AQ50" s="24">
        <v>1.44100594598826</v>
      </c>
      <c r="AR50" s="24">
        <v>1.4402177162832299</v>
      </c>
      <c r="AS50" s="24">
        <v>1.4439399374637101</v>
      </c>
      <c r="AT50" s="24">
        <v>1.4437993022324001</v>
      </c>
      <c r="AU50" s="24">
        <v>1.4443450828194899</v>
      </c>
      <c r="AV50" s="24">
        <v>1.4423490615649868</v>
      </c>
      <c r="AW50" s="24">
        <v>1.7032682514093918E-3</v>
      </c>
      <c r="AX50" s="24">
        <v>1.4383716478331501</v>
      </c>
      <c r="AY50" s="24">
        <v>1.4372229069589799</v>
      </c>
      <c r="AZ50" s="24">
        <v>1.4368346533675</v>
      </c>
      <c r="BA50" s="24">
        <v>1.42229431565623</v>
      </c>
      <c r="BB50" s="24">
        <v>1.4208671646701601</v>
      </c>
      <c r="BC50" s="24">
        <v>1.42184258945718</v>
      </c>
      <c r="BD50" s="24">
        <v>1.4295722129905333</v>
      </c>
      <c r="BE50" s="24">
        <v>7.9288392153091143E-3</v>
      </c>
      <c r="BF50" s="24">
        <v>1.4479604788249101</v>
      </c>
      <c r="BG50" s="24">
        <v>1.4493036609935199</v>
      </c>
      <c r="BH50" s="24">
        <v>1.44790838991342</v>
      </c>
      <c r="BI50" s="24">
        <v>1.4469865855577599</v>
      </c>
      <c r="BJ50" s="24">
        <v>1.4470952682032601</v>
      </c>
      <c r="BK50" s="24">
        <v>1.4461465671868801</v>
      </c>
      <c r="BL50" s="24">
        <v>1.4475668251132916</v>
      </c>
      <c r="BM50" s="24">
        <v>9.8863585063317726E-4</v>
      </c>
      <c r="BN50" s="24">
        <v>1.4669333528353199</v>
      </c>
      <c r="BO50" s="24">
        <v>1.46859014466897</v>
      </c>
      <c r="BP50" s="24">
        <v>1.47261631764526</v>
      </c>
      <c r="BQ50" s="24">
        <v>1.4773570533320499</v>
      </c>
      <c r="BR50" s="24">
        <v>1.4777079143160099</v>
      </c>
      <c r="BS50" s="24">
        <v>1.4776604726900899</v>
      </c>
      <c r="BT50" s="24">
        <v>1.4734775425812832</v>
      </c>
      <c r="BU50" s="24">
        <v>4.4328008292225003E-3</v>
      </c>
      <c r="BV50" s="24">
        <v>1.5307459959965699</v>
      </c>
      <c r="BW50" s="24">
        <v>1.5298395418438699</v>
      </c>
      <c r="BX50" s="24">
        <v>1.5257529870039901</v>
      </c>
      <c r="BY50" s="24">
        <v>1.5426256733738399</v>
      </c>
      <c r="BZ50" s="24">
        <v>1.53922369169581</v>
      </c>
      <c r="CA50" s="24">
        <v>1.52550613845215</v>
      </c>
      <c r="CB50" s="24">
        <v>1.5322823380610382</v>
      </c>
      <c r="CC50" s="24">
        <v>6.4813049398423457E-3</v>
      </c>
      <c r="CD50" s="24">
        <v>1.4800069495447401</v>
      </c>
      <c r="CE50" s="24">
        <v>1.48063392019617</v>
      </c>
      <c r="CF50" s="24">
        <v>1.49044942089955</v>
      </c>
      <c r="CG50" s="24">
        <v>1.4908083850946801</v>
      </c>
      <c r="CH50" s="24">
        <v>1.4906298837929499</v>
      </c>
      <c r="CI50" s="24">
        <v>1.486505711905618</v>
      </c>
      <c r="CJ50" s="24">
        <v>5.0554224563187184E-3</v>
      </c>
      <c r="CK50" s="24">
        <v>1.5888651496180899</v>
      </c>
      <c r="CL50" s="24">
        <v>1.5870117844801099</v>
      </c>
      <c r="CM50" s="24">
        <v>1.5878797536307201</v>
      </c>
      <c r="CN50" s="24">
        <v>1.58791889590964</v>
      </c>
      <c r="CO50" s="24">
        <v>7.5713920876289184E-4</v>
      </c>
      <c r="FK50" s="64"/>
      <c r="FT50" s="56"/>
    </row>
    <row r="51" spans="1:275" s="46" customFormat="1" ht="13.5" customHeight="1" x14ac:dyDescent="0.2">
      <c r="A51" s="34"/>
      <c r="B51" s="51" t="s">
        <v>76</v>
      </c>
      <c r="C51" s="182">
        <v>0.88571301642508404</v>
      </c>
      <c r="D51" s="46">
        <v>0.87714780949067395</v>
      </c>
      <c r="E51" s="46">
        <v>0.87020462026179402</v>
      </c>
      <c r="F51" s="46">
        <v>0.87899023785563402</v>
      </c>
      <c r="G51" s="46">
        <v>0.87744893380379396</v>
      </c>
      <c r="H51" s="46">
        <v>0.87790092356739591</v>
      </c>
      <c r="I51" s="46">
        <v>4.9440865802790716E-3</v>
      </c>
      <c r="J51" s="46">
        <v>0.91062139196190095</v>
      </c>
      <c r="K51" s="46">
        <v>0.92314201320720901</v>
      </c>
      <c r="L51" s="46">
        <v>0.91802581391993399</v>
      </c>
      <c r="M51" s="46">
        <v>1.0386805408502999</v>
      </c>
      <c r="N51" s="46">
        <v>1.1370967910276999</v>
      </c>
      <c r="O51" s="46">
        <v>2.8271549366666999</v>
      </c>
      <c r="P51" s="46">
        <v>1.2924535812722906</v>
      </c>
      <c r="Q51" s="46">
        <v>0.69116179324312177</v>
      </c>
      <c r="R51" s="46">
        <v>0.99646441071730796</v>
      </c>
      <c r="S51" s="46">
        <v>0.99676637199453899</v>
      </c>
      <c r="T51" s="46">
        <v>0.996755991895652</v>
      </c>
      <c r="U51" s="46">
        <v>1.0049681595834801</v>
      </c>
      <c r="V51" s="46">
        <v>1.0041988519562199</v>
      </c>
      <c r="W51" s="46">
        <v>1.00497769446352</v>
      </c>
      <c r="X51" s="46">
        <v>1.0006885801017864</v>
      </c>
      <c r="Y51" s="46">
        <v>4.0357957592966525E-3</v>
      </c>
      <c r="Z51" s="46">
        <v>1.0892648831213501</v>
      </c>
      <c r="AA51" s="46">
        <v>1.0773225079155899</v>
      </c>
      <c r="AB51" s="46">
        <v>1.0804439252145399</v>
      </c>
      <c r="AC51" s="46">
        <v>1.0759128321453499</v>
      </c>
      <c r="AD51" s="46">
        <v>1.07521781156878</v>
      </c>
      <c r="AE51" s="46">
        <v>1.0745215355467801</v>
      </c>
      <c r="AF51" s="46">
        <v>1.0787805825853982</v>
      </c>
      <c r="AG51" s="46">
        <v>5.0640902400008302E-3</v>
      </c>
      <c r="AH51" s="46">
        <v>0.916222718845769</v>
      </c>
      <c r="AI51" s="46">
        <v>0.91804895816862497</v>
      </c>
      <c r="AJ51" s="46">
        <v>0.91657331983316503</v>
      </c>
      <c r="AK51" s="46">
        <v>0.91942394522714699</v>
      </c>
      <c r="AL51" s="46">
        <v>0.91738463636003098</v>
      </c>
      <c r="AM51" s="46">
        <v>0.91452368376957305</v>
      </c>
      <c r="AN51" s="46">
        <v>0.91702954370071843</v>
      </c>
      <c r="AO51" s="46">
        <v>1.5295367426254554E-3</v>
      </c>
      <c r="AP51" s="46">
        <v>0.907551689222175</v>
      </c>
      <c r="AQ51" s="46">
        <v>0.90805282485395999</v>
      </c>
      <c r="AR51" s="46">
        <v>0.90695972657395496</v>
      </c>
      <c r="AS51" s="46">
        <v>0.90832527082745096</v>
      </c>
      <c r="AT51" s="46">
        <v>0.90838328201157503</v>
      </c>
      <c r="AU51" s="46">
        <v>0.90897154882902798</v>
      </c>
      <c r="AV51" s="46">
        <v>0.90804072371969058</v>
      </c>
      <c r="AW51" s="46">
        <v>6.4195075490596724E-4</v>
      </c>
      <c r="AX51" s="46">
        <v>0.93250166220819997</v>
      </c>
      <c r="AY51" s="46">
        <v>0.93098870344624096</v>
      </c>
      <c r="AZ51" s="46">
        <v>0.93076517346279097</v>
      </c>
      <c r="BA51" s="46">
        <v>0.891964345652978</v>
      </c>
      <c r="BB51" s="46">
        <v>0.88994276307229503</v>
      </c>
      <c r="BC51" s="46">
        <v>0.89166181973599301</v>
      </c>
      <c r="BD51" s="46">
        <v>0.91130407792974966</v>
      </c>
      <c r="BE51" s="46">
        <v>2.0131673321076998E-2</v>
      </c>
      <c r="BF51" s="46">
        <v>0.92911046584975399</v>
      </c>
      <c r="BG51" s="46">
        <v>0.93123243902208397</v>
      </c>
      <c r="BH51" s="46">
        <v>0.92919158664399504</v>
      </c>
      <c r="BI51" s="46">
        <v>0.92522581771835799</v>
      </c>
      <c r="BJ51" s="46">
        <v>0.92557062236825505</v>
      </c>
      <c r="BK51" s="46">
        <v>0.92427748246394703</v>
      </c>
      <c r="BL51" s="46">
        <v>0.92743473567773227</v>
      </c>
      <c r="BM51" s="46">
        <v>2.5377034386939966E-3</v>
      </c>
      <c r="BN51" s="46">
        <v>0.97471325251372698</v>
      </c>
      <c r="BO51" s="46">
        <v>0.97794505089663697</v>
      </c>
      <c r="BP51" s="46">
        <v>0.98371375807328698</v>
      </c>
      <c r="BQ51" s="46">
        <v>0.98767443952398404</v>
      </c>
      <c r="BR51" s="46">
        <v>0.98871403946133396</v>
      </c>
      <c r="BS51" s="46">
        <v>0.98926430140030097</v>
      </c>
      <c r="BT51" s="46">
        <v>0.98367080697821152</v>
      </c>
      <c r="BU51" s="46">
        <v>5.5643861113453645E-3</v>
      </c>
      <c r="BV51" s="46">
        <v>1.00512976730099</v>
      </c>
      <c r="BW51" s="46">
        <v>1.0040635274185301</v>
      </c>
      <c r="BX51" s="46">
        <v>0.99922030070359602</v>
      </c>
      <c r="BY51" s="46">
        <v>1.0176739437373801</v>
      </c>
      <c r="BZ51" s="46">
        <v>1.0133161065706699</v>
      </c>
      <c r="CA51" s="46">
        <v>0.99652840336436099</v>
      </c>
      <c r="CB51" s="46">
        <v>1.0059886748492546</v>
      </c>
      <c r="CC51" s="46">
        <v>7.4160670683073721E-3</v>
      </c>
      <c r="CD51" s="46">
        <v>0.95349644867280503</v>
      </c>
      <c r="CE51" s="46">
        <v>0.95417703829885903</v>
      </c>
      <c r="CF51" s="46">
        <v>0.96502305719461301</v>
      </c>
      <c r="CG51" s="46">
        <v>0.96566189511690403</v>
      </c>
      <c r="CH51" s="46">
        <v>0.96523843121790898</v>
      </c>
      <c r="CI51" s="46">
        <v>0.9607193741002179</v>
      </c>
      <c r="CJ51" s="46">
        <v>5.6275196823828214E-3</v>
      </c>
      <c r="CK51" s="46">
        <v>1.09495872272689</v>
      </c>
      <c r="CL51" s="46">
        <v>1.0939887431406501</v>
      </c>
      <c r="CM51" s="46">
        <v>1.0955341390642901</v>
      </c>
      <c r="CN51" s="46">
        <v>1.0948272016439433</v>
      </c>
      <c r="CO51" s="46">
        <v>6.3772276455388186E-4</v>
      </c>
      <c r="FK51" s="65"/>
      <c r="FT51" s="183"/>
    </row>
    <row r="52" spans="1:275" s="46" customFormat="1" ht="13.5" customHeight="1" x14ac:dyDescent="0.2">
      <c r="A52" s="34"/>
      <c r="B52" s="51" t="s">
        <v>129</v>
      </c>
      <c r="C52" s="182">
        <v>1.2141732626766</v>
      </c>
      <c r="D52" s="46">
        <v>1.2112966694256999</v>
      </c>
      <c r="E52" s="46">
        <v>1.2088161549771801</v>
      </c>
      <c r="F52" s="46">
        <v>1.2096374586263401</v>
      </c>
      <c r="G52" s="46">
        <v>1.2084772798690699</v>
      </c>
      <c r="H52" s="46">
        <v>1.2104801651149781</v>
      </c>
      <c r="I52" s="46">
        <v>2.0878832420443663E-3</v>
      </c>
      <c r="J52" s="46">
        <v>1.2233424217751701</v>
      </c>
      <c r="K52" s="46">
        <v>1.2239940666208</v>
      </c>
      <c r="L52" s="46">
        <v>1.2218948257351401</v>
      </c>
      <c r="M52" s="46">
        <v>1.2405335683409799</v>
      </c>
      <c r="N52" s="46">
        <v>1.24765154287705</v>
      </c>
      <c r="O52" s="46">
        <v>1.2515625676047499</v>
      </c>
      <c r="P52" s="46">
        <v>1.2348298321589817</v>
      </c>
      <c r="Q52" s="46">
        <v>1.2203838951870204E-2</v>
      </c>
      <c r="R52" s="46">
        <v>1.25730669885074</v>
      </c>
      <c r="S52" s="46">
        <v>1.2573485283893899</v>
      </c>
      <c r="T52" s="46">
        <v>1.2572627264446901</v>
      </c>
      <c r="U52" s="46">
        <v>1.2607244877144299</v>
      </c>
      <c r="V52" s="46">
        <v>1.2601597376715501</v>
      </c>
      <c r="W52" s="46">
        <v>1.26055664427499</v>
      </c>
      <c r="X52" s="46">
        <v>1.2588931372242984</v>
      </c>
      <c r="Y52" s="46">
        <v>1.596152639663208E-3</v>
      </c>
      <c r="Z52" s="46">
        <v>1.2781588094618701</v>
      </c>
      <c r="AA52" s="46">
        <v>1.2751306805537701</v>
      </c>
      <c r="AB52" s="46">
        <v>1.2758345529233901</v>
      </c>
      <c r="AC52" s="46">
        <v>1.2745614808321799</v>
      </c>
      <c r="AD52" s="46">
        <v>1.2741526285045801</v>
      </c>
      <c r="AE52" s="46">
        <v>1.2737349131079101</v>
      </c>
      <c r="AF52" s="46">
        <v>1.2752621775639501</v>
      </c>
      <c r="AG52" s="46">
        <v>1.4600224377027814E-3</v>
      </c>
      <c r="AH52" s="46">
        <v>1.22421344494832</v>
      </c>
      <c r="AI52" s="46">
        <v>1.22486106970467</v>
      </c>
      <c r="AJ52" s="46">
        <v>1.2241903802493701</v>
      </c>
      <c r="AK52" s="46">
        <v>1.2258785250140301</v>
      </c>
      <c r="AL52" s="46">
        <v>1.2252748386088901</v>
      </c>
      <c r="AM52" s="46">
        <v>1.22457686500383</v>
      </c>
      <c r="AN52" s="46">
        <v>1.2248325205881849</v>
      </c>
      <c r="AO52" s="46">
        <v>5.9882442930565816E-4</v>
      </c>
      <c r="AP52" s="46">
        <v>1.2200827226741799</v>
      </c>
      <c r="AQ52" s="46">
        <v>1.2203518836712</v>
      </c>
      <c r="AR52" s="46">
        <v>1.21984651411932</v>
      </c>
      <c r="AS52" s="46">
        <v>1.22177752038207</v>
      </c>
      <c r="AT52" s="46">
        <v>1.22173037345748</v>
      </c>
      <c r="AU52" s="46">
        <v>1.2219384460237801</v>
      </c>
      <c r="AV52" s="46">
        <v>1.2209545767213383</v>
      </c>
      <c r="AW52" s="46">
        <v>8.7543006298399948E-4</v>
      </c>
      <c r="AX52" s="46">
        <v>1.21364270270264</v>
      </c>
      <c r="AY52" s="46">
        <v>1.21295538487623</v>
      </c>
      <c r="AZ52" s="46">
        <v>1.21253490788896</v>
      </c>
      <c r="BA52" s="46">
        <v>1.2092067733751399</v>
      </c>
      <c r="BB52" s="46">
        <v>1.20861088618256</v>
      </c>
      <c r="BC52" s="46">
        <v>1.2087377368162999</v>
      </c>
      <c r="BD52" s="46">
        <v>1.2109480653069715</v>
      </c>
      <c r="BE52" s="46">
        <v>2.1287135322926973E-3</v>
      </c>
      <c r="BF52" s="46">
        <v>1.22114867534084</v>
      </c>
      <c r="BG52" s="46">
        <v>1.2214880482608801</v>
      </c>
      <c r="BH52" s="46">
        <v>1.2211398134451801</v>
      </c>
      <c r="BI52" s="46">
        <v>1.2212652159345501</v>
      </c>
      <c r="BJ52" s="46">
        <v>1.2212779728962999</v>
      </c>
      <c r="BK52" s="46">
        <v>1.22094484474603</v>
      </c>
      <c r="BL52" s="46">
        <v>1.22121076177063</v>
      </c>
      <c r="BM52" s="46">
        <v>1.6531315872083869E-4</v>
      </c>
      <c r="BN52" s="46">
        <v>1.2253605805597401</v>
      </c>
      <c r="BO52" s="46">
        <v>1.2256965371981301</v>
      </c>
      <c r="BP52" s="46">
        <v>1.2272997137691399</v>
      </c>
      <c r="BQ52" s="46">
        <v>1.23054201225655</v>
      </c>
      <c r="BR52" s="46">
        <v>1.2304798746114201</v>
      </c>
      <c r="BS52" s="46">
        <v>1.2303600245075701</v>
      </c>
      <c r="BT52" s="46">
        <v>1.2282897904837584</v>
      </c>
      <c r="BU52" s="46">
        <v>2.2524181670906082E-3</v>
      </c>
      <c r="BV52" s="46">
        <v>1.25321450211204</v>
      </c>
      <c r="BW52" s="46">
        <v>1.2526212951493101</v>
      </c>
      <c r="BX52" s="46">
        <v>1.25087312224587</v>
      </c>
      <c r="BY52" s="46">
        <v>1.2579023407413601</v>
      </c>
      <c r="BZ52" s="46">
        <v>1.25634614855313</v>
      </c>
      <c r="CA52" s="46">
        <v>1.2525143646496899</v>
      </c>
      <c r="CB52" s="46">
        <v>1.2539119622418999</v>
      </c>
      <c r="CC52" s="46">
        <v>2.4217240172583229E-3</v>
      </c>
      <c r="CD52" s="46">
        <v>1.2345413789527</v>
      </c>
      <c r="CE52" s="46">
        <v>1.2344133696239701</v>
      </c>
      <c r="CF52" s="46">
        <v>1.2373568416148799</v>
      </c>
      <c r="CG52" s="46">
        <v>1.23744856150376</v>
      </c>
      <c r="CH52" s="46">
        <v>1.23738917303527</v>
      </c>
      <c r="CI52" s="46">
        <v>1.2362298649461159</v>
      </c>
      <c r="CJ52" s="46">
        <v>1.4317774381844037E-3</v>
      </c>
      <c r="CK52" s="46">
        <v>1.2661169840352999</v>
      </c>
      <c r="CL52" s="46">
        <v>1.2657483168427199</v>
      </c>
      <c r="CM52" s="46">
        <v>1.2659138792087901</v>
      </c>
      <c r="CN52" s="46">
        <v>1.26592639336227</v>
      </c>
      <c r="CO52" s="46">
        <v>1.5076765291709233E-4</v>
      </c>
      <c r="FK52" s="65"/>
      <c r="FT52" s="183"/>
    </row>
    <row r="53" spans="1:275" s="57" customFormat="1" ht="13.5" customHeight="1" thickBot="1" x14ac:dyDescent="0.25">
      <c r="A53" s="34"/>
      <c r="B53" s="52" t="s">
        <v>130</v>
      </c>
      <c r="C53" s="49">
        <v>0.48402833213114499</v>
      </c>
      <c r="D53" s="43">
        <v>0.47842682639309703</v>
      </c>
      <c r="E53" s="43">
        <v>0.473616681801451</v>
      </c>
      <c r="F53" s="43">
        <v>0.47397865725952898</v>
      </c>
      <c r="G53" s="43">
        <v>0.47129073466329402</v>
      </c>
      <c r="H53" s="43">
        <v>0.47626824644970328</v>
      </c>
      <c r="I53" s="43">
        <v>4.5150201435388022E-3</v>
      </c>
      <c r="J53" s="43">
        <v>0.49666885304073</v>
      </c>
      <c r="K53" s="43">
        <v>0.50033403569986801</v>
      </c>
      <c r="L53" s="43">
        <v>0.49639390171873199</v>
      </c>
      <c r="M53" s="43">
        <v>0.52254638495793104</v>
      </c>
      <c r="N53" s="43">
        <v>0.53365201267606199</v>
      </c>
      <c r="O53" s="43">
        <v>0.53982345376971297</v>
      </c>
      <c r="P53" s="43">
        <v>0.51490310697717268</v>
      </c>
      <c r="Q53" s="43">
        <v>1.7880629096214757E-2</v>
      </c>
      <c r="R53" s="43">
        <v>0.54170935593617398</v>
      </c>
      <c r="S53" s="43">
        <v>0.54181838572479002</v>
      </c>
      <c r="T53" s="43">
        <v>0.54186748640771798</v>
      </c>
      <c r="U53" s="43">
        <v>0.54534787341009605</v>
      </c>
      <c r="V53" s="43">
        <v>0.54464331803398303</v>
      </c>
      <c r="W53" s="43">
        <v>0.54538148896272798</v>
      </c>
      <c r="X53" s="43">
        <v>0.54346131807924813</v>
      </c>
      <c r="Y53" s="43">
        <v>1.6808811479087705E-3</v>
      </c>
      <c r="Z53" s="43">
        <v>0.57168106061603696</v>
      </c>
      <c r="AA53" s="43">
        <v>0.56733467827202599</v>
      </c>
      <c r="AB53" s="43">
        <v>0.56828597746475895</v>
      </c>
      <c r="AC53" s="43">
        <v>0.56782640016049601</v>
      </c>
      <c r="AD53" s="43">
        <v>0.56740072340934899</v>
      </c>
      <c r="AE53" s="43">
        <v>0.56700564347309501</v>
      </c>
      <c r="AF53" s="43">
        <v>0.56825574723262695</v>
      </c>
      <c r="AG53" s="43">
        <v>1.5843094041254049E-3</v>
      </c>
      <c r="AH53" s="43">
        <v>0.50194044392419701</v>
      </c>
      <c r="AI53" s="43">
        <v>0.50316256030103901</v>
      </c>
      <c r="AJ53" s="43">
        <v>0.50204921611846298</v>
      </c>
      <c r="AK53" s="43">
        <v>0.50222804415983502</v>
      </c>
      <c r="AL53" s="43">
        <v>0.50108650896488205</v>
      </c>
      <c r="AM53" s="43">
        <v>0.49968756757353699</v>
      </c>
      <c r="AN53" s="43">
        <v>0.50169239017365885</v>
      </c>
      <c r="AO53" s="43">
        <v>1.0819416582774548E-3</v>
      </c>
      <c r="AP53" s="43">
        <v>0.49750192100065499</v>
      </c>
      <c r="AQ53" s="43">
        <v>0.498153192682108</v>
      </c>
      <c r="AR53" s="43">
        <v>0.49721923830460002</v>
      </c>
      <c r="AS53" s="43">
        <v>0.497911627886026</v>
      </c>
      <c r="AT53" s="43">
        <v>0.49795650832075</v>
      </c>
      <c r="AU53" s="43">
        <v>0.49820244356735499</v>
      </c>
      <c r="AV53" s="43">
        <v>0.49782415529358226</v>
      </c>
      <c r="AW53" s="43">
        <v>3.5267924578592303E-4</v>
      </c>
      <c r="AX53" s="43">
        <v>0.49680591379674799</v>
      </c>
      <c r="AY53" s="43">
        <v>0.49550096677486999</v>
      </c>
      <c r="AZ53" s="43">
        <v>0.49486818702351598</v>
      </c>
      <c r="BA53" s="43">
        <v>0.48326394849431498</v>
      </c>
      <c r="BB53" s="43">
        <v>0.48222191777795798</v>
      </c>
      <c r="BC53" s="43">
        <v>0.48258630457193102</v>
      </c>
      <c r="BD53" s="43">
        <v>0.48920787307322305</v>
      </c>
      <c r="BE53" s="43">
        <v>6.5491906038637688E-3</v>
      </c>
      <c r="BF53" s="43">
        <v>0.50433824969927299</v>
      </c>
      <c r="BG53" s="43">
        <v>0.50509197262775796</v>
      </c>
      <c r="BH53" s="43">
        <v>0.50440978995706498</v>
      </c>
      <c r="BI53" s="43">
        <v>0.50356377422634402</v>
      </c>
      <c r="BJ53" s="43">
        <v>0.50366194866872105</v>
      </c>
      <c r="BK53" s="43">
        <v>0.503088905461194</v>
      </c>
      <c r="BL53" s="43">
        <v>0.50402577344005917</v>
      </c>
      <c r="BM53" s="43">
        <v>6.5896688754578131E-4</v>
      </c>
      <c r="BN53" s="43">
        <v>0.51774849193574202</v>
      </c>
      <c r="BO53" s="43">
        <v>0.51869896064380405</v>
      </c>
      <c r="BP53" s="43">
        <v>0.521595212626907</v>
      </c>
      <c r="BQ53" s="43">
        <v>0.526287026886467</v>
      </c>
      <c r="BR53" s="43">
        <v>0.52629964583688205</v>
      </c>
      <c r="BS53" s="43">
        <v>0.52629843515260599</v>
      </c>
      <c r="BT53" s="43">
        <v>0.52282129551373469</v>
      </c>
      <c r="BU53" s="43">
        <v>3.6613061228839131E-3</v>
      </c>
      <c r="BV53" s="43">
        <v>0.53894417952808804</v>
      </c>
      <c r="BW53" s="43">
        <v>0.538050464191281</v>
      </c>
      <c r="BX53" s="43">
        <v>0.535223422144668</v>
      </c>
      <c r="BY53" s="43">
        <v>0.54546895500564996</v>
      </c>
      <c r="BZ53" s="43">
        <v>0.54281913474440202</v>
      </c>
      <c r="CA53" s="43">
        <v>0.53665086397036899</v>
      </c>
      <c r="CB53" s="43">
        <v>0.53952616993074287</v>
      </c>
      <c r="CC53" s="43">
        <v>3.546306878174638E-3</v>
      </c>
      <c r="CD53" s="43">
        <v>0.51581390470266397</v>
      </c>
      <c r="CE53" s="43">
        <v>0.51528022242767302</v>
      </c>
      <c r="CF53" s="43">
        <v>0.51874032406646897</v>
      </c>
      <c r="CG53" s="43">
        <v>0.51896042465620196</v>
      </c>
      <c r="CH53" s="43">
        <v>0.51876515021388003</v>
      </c>
      <c r="CI53" s="43">
        <v>0.51751200521337759</v>
      </c>
      <c r="CJ53" s="43">
        <v>1.6150206330910299E-3</v>
      </c>
      <c r="CK53" s="43">
        <v>0.56749744086378495</v>
      </c>
      <c r="CL53" s="43">
        <v>0.56736083532275206</v>
      </c>
      <c r="CM53" s="43">
        <v>0.56780012006980396</v>
      </c>
      <c r="CN53" s="43">
        <v>0.56755279875211373</v>
      </c>
      <c r="CO53" s="43">
        <v>1.8355951641229584E-4</v>
      </c>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row>
    <row r="54" spans="1:275"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v>0</v>
      </c>
      <c r="CC54" s="54">
        <v>0</v>
      </c>
      <c r="CD54" s="54">
        <v>0</v>
      </c>
      <c r="CE54" s="54">
        <v>0</v>
      </c>
      <c r="CF54" s="54">
        <v>0</v>
      </c>
      <c r="CG54" s="54">
        <v>0</v>
      </c>
      <c r="CH54" s="54">
        <v>0</v>
      </c>
      <c r="CI54" s="54">
        <v>0</v>
      </c>
      <c r="CJ54" s="54">
        <v>0</v>
      </c>
      <c r="CK54" s="54">
        <v>0</v>
      </c>
      <c r="CL54" s="54">
        <v>0</v>
      </c>
      <c r="CM54" s="54">
        <v>0</v>
      </c>
      <c r="CN54" s="54">
        <v>0</v>
      </c>
      <c r="CO54" s="54">
        <v>0</v>
      </c>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c r="JN54" s="54"/>
      <c r="JO54" s="54"/>
    </row>
    <row r="55" spans="1:275" s="26" customFormat="1" ht="13.5" customHeight="1" x14ac:dyDescent="0.2">
      <c r="A55" s="34"/>
      <c r="B55" s="51" t="s">
        <v>55</v>
      </c>
      <c r="C55" s="25">
        <v>1</v>
      </c>
      <c r="D55" s="26">
        <v>1</v>
      </c>
      <c r="E55" s="27">
        <v>1</v>
      </c>
      <c r="F55" s="26">
        <v>0.98729727237408604</v>
      </c>
      <c r="G55" s="26">
        <v>0.98700073770469798</v>
      </c>
      <c r="H55" s="26">
        <v>0.99485960201575685</v>
      </c>
      <c r="I55" s="26">
        <v>6.2963743881405401E-3</v>
      </c>
      <c r="J55" s="26">
        <v>1</v>
      </c>
      <c r="K55" s="26">
        <v>0.987484825187946</v>
      </c>
      <c r="L55" s="26">
        <v>0.98709345182507602</v>
      </c>
      <c r="M55" s="26">
        <v>0.987850302569937</v>
      </c>
      <c r="N55" s="26">
        <v>0.98783976518613203</v>
      </c>
      <c r="O55" s="26">
        <v>0.98781055031401499</v>
      </c>
      <c r="P55" s="26">
        <v>0.98967981584718434</v>
      </c>
      <c r="Q55" s="26">
        <v>4.6231396744597997E-3</v>
      </c>
      <c r="R55" s="26">
        <v>1</v>
      </c>
      <c r="S55" s="26">
        <v>1</v>
      </c>
      <c r="T55" s="26">
        <v>1</v>
      </c>
      <c r="U55" s="26">
        <v>1</v>
      </c>
      <c r="V55" s="26">
        <v>1</v>
      </c>
      <c r="W55" s="26">
        <v>1</v>
      </c>
      <c r="X55" s="26">
        <v>1</v>
      </c>
      <c r="Y55" s="26">
        <v>0</v>
      </c>
      <c r="Z55" s="26">
        <v>1</v>
      </c>
      <c r="AA55" s="26">
        <v>1</v>
      </c>
      <c r="AB55" s="26">
        <v>1</v>
      </c>
      <c r="AC55" s="26">
        <v>1</v>
      </c>
      <c r="AD55" s="26">
        <v>1</v>
      </c>
      <c r="AE55" s="26">
        <v>1</v>
      </c>
      <c r="AF55" s="26">
        <v>1</v>
      </c>
      <c r="AG55" s="26">
        <v>0</v>
      </c>
      <c r="AH55" s="26">
        <v>1</v>
      </c>
      <c r="AI55" s="26">
        <v>1</v>
      </c>
      <c r="AJ55" s="26">
        <v>1</v>
      </c>
      <c r="AK55" s="26">
        <v>1</v>
      </c>
      <c r="AL55" s="26">
        <v>1</v>
      </c>
      <c r="AM55" s="26">
        <v>1</v>
      </c>
      <c r="AN55" s="26">
        <v>1</v>
      </c>
      <c r="AO55" s="26">
        <v>0</v>
      </c>
      <c r="AP55" s="26">
        <v>1</v>
      </c>
      <c r="AQ55" s="26">
        <v>1</v>
      </c>
      <c r="AR55" s="26">
        <v>1</v>
      </c>
      <c r="AS55" s="26">
        <v>1</v>
      </c>
      <c r="AT55" s="26">
        <v>1</v>
      </c>
      <c r="AU55" s="26">
        <v>1</v>
      </c>
      <c r="AV55" s="26">
        <v>1</v>
      </c>
      <c r="AW55" s="26">
        <v>0</v>
      </c>
      <c r="AX55" s="26">
        <v>0.981040966067107</v>
      </c>
      <c r="AY55" s="26">
        <v>0.98073402819609501</v>
      </c>
      <c r="AZ55" s="26">
        <v>0.98024826114781005</v>
      </c>
      <c r="BA55" s="26">
        <v>1</v>
      </c>
      <c r="BB55" s="26">
        <v>1</v>
      </c>
      <c r="BC55" s="26">
        <v>1</v>
      </c>
      <c r="BD55" s="26">
        <v>0.99033720923516866</v>
      </c>
      <c r="BE55" s="26">
        <v>9.6655459641717695E-3</v>
      </c>
      <c r="BF55" s="26">
        <v>1</v>
      </c>
      <c r="BG55" s="26">
        <v>1</v>
      </c>
      <c r="BH55" s="26">
        <v>1</v>
      </c>
      <c r="BI55" s="26">
        <v>1</v>
      </c>
      <c r="BJ55" s="26">
        <v>1</v>
      </c>
      <c r="BK55" s="26">
        <v>1</v>
      </c>
      <c r="BL55" s="26">
        <v>1</v>
      </c>
      <c r="BM55" s="26">
        <v>0</v>
      </c>
      <c r="BN55" s="26">
        <v>0.98303461465013597</v>
      </c>
      <c r="BO55" s="26">
        <v>0.98241352573471297</v>
      </c>
      <c r="BP55" s="26">
        <v>0.98203993922302302</v>
      </c>
      <c r="BQ55" s="26">
        <v>0.98323435775489698</v>
      </c>
      <c r="BR55" s="26">
        <v>0.98268468467963499</v>
      </c>
      <c r="BS55" s="26">
        <v>0.98217142471049901</v>
      </c>
      <c r="BT55" s="26">
        <v>0.98259642445881712</v>
      </c>
      <c r="BU55" s="26">
        <v>4.340721805568733E-4</v>
      </c>
      <c r="BV55" s="26">
        <v>1</v>
      </c>
      <c r="BW55" s="26">
        <v>1</v>
      </c>
      <c r="BX55" s="26">
        <v>1</v>
      </c>
      <c r="BY55" s="26">
        <v>1</v>
      </c>
      <c r="BZ55" s="26">
        <v>1</v>
      </c>
      <c r="CA55" s="26">
        <v>1</v>
      </c>
      <c r="CB55" s="26">
        <v>1</v>
      </c>
      <c r="CC55" s="26">
        <v>0</v>
      </c>
      <c r="CD55" s="26">
        <v>1</v>
      </c>
      <c r="CE55" s="26">
        <v>1</v>
      </c>
      <c r="CF55" s="26">
        <v>1</v>
      </c>
      <c r="CG55" s="26">
        <v>1</v>
      </c>
      <c r="CH55" s="26">
        <v>1</v>
      </c>
      <c r="CI55" s="26">
        <v>1</v>
      </c>
      <c r="CJ55" s="26">
        <v>0</v>
      </c>
      <c r="CK55" s="26">
        <v>0.98514859651757702</v>
      </c>
      <c r="CL55" s="26">
        <v>0.98405621441125002</v>
      </c>
      <c r="CM55" s="26">
        <v>0.983734986219161</v>
      </c>
      <c r="CN55" s="26">
        <v>0.98431326571599609</v>
      </c>
      <c r="CO55" s="26">
        <v>6.050509889811899E-4</v>
      </c>
    </row>
    <row r="56" spans="1:275" s="26" customFormat="1" ht="13.5" customHeight="1" x14ac:dyDescent="0.2">
      <c r="A56" s="34"/>
      <c r="B56" s="51" t="s">
        <v>56</v>
      </c>
      <c r="C56" s="25">
        <v>0</v>
      </c>
      <c r="D56" s="26">
        <v>0</v>
      </c>
      <c r="E56" s="26">
        <v>0</v>
      </c>
      <c r="F56" s="26">
        <v>1.27027276259135E-2</v>
      </c>
      <c r="G56" s="26">
        <v>1.29992622953019E-2</v>
      </c>
      <c r="H56" s="26">
        <v>5.1403979842430799E-3</v>
      </c>
      <c r="I56" s="26">
        <v>6.2963743881404013E-3</v>
      </c>
      <c r="J56" s="26">
        <v>0</v>
      </c>
      <c r="K56" s="26">
        <v>1.25151748120538E-2</v>
      </c>
      <c r="L56" s="26">
        <v>1.29065481749242E-2</v>
      </c>
      <c r="M56" s="26">
        <v>1.2149697430062899E-2</v>
      </c>
      <c r="N56" s="26">
        <v>1.21602348138683E-2</v>
      </c>
      <c r="O56" s="26">
        <v>1.21894496859848E-2</v>
      </c>
      <c r="P56" s="26">
        <v>1.0320184152815666E-2</v>
      </c>
      <c r="Q56" s="26">
        <v>4.6231396744598032E-3</v>
      </c>
      <c r="R56" s="26">
        <v>0</v>
      </c>
      <c r="S56" s="26">
        <v>0</v>
      </c>
      <c r="T56" s="26">
        <v>0</v>
      </c>
      <c r="U56" s="26">
        <v>0</v>
      </c>
      <c r="V56" s="26">
        <v>0</v>
      </c>
      <c r="W56" s="26">
        <v>0</v>
      </c>
      <c r="X56" s="26">
        <v>0</v>
      </c>
      <c r="Y56" s="26">
        <v>0</v>
      </c>
      <c r="Z56" s="26">
        <v>0</v>
      </c>
      <c r="AA56" s="26">
        <v>0</v>
      </c>
      <c r="AB56" s="26">
        <v>0</v>
      </c>
      <c r="AC56" s="26">
        <v>0</v>
      </c>
      <c r="AD56" s="26">
        <v>0</v>
      </c>
      <c r="AE56" s="26">
        <v>0</v>
      </c>
      <c r="AF56" s="26">
        <v>0</v>
      </c>
      <c r="AG56" s="26">
        <v>0</v>
      </c>
      <c r="AH56" s="26">
        <v>0</v>
      </c>
      <c r="AI56" s="26">
        <v>0</v>
      </c>
      <c r="AJ56" s="26">
        <v>0</v>
      </c>
      <c r="AK56" s="26">
        <v>0</v>
      </c>
      <c r="AL56" s="26">
        <v>0</v>
      </c>
      <c r="AM56" s="26">
        <v>0</v>
      </c>
      <c r="AN56" s="26">
        <v>0</v>
      </c>
      <c r="AO56" s="26">
        <v>0</v>
      </c>
      <c r="AP56" s="26">
        <v>0</v>
      </c>
      <c r="AQ56" s="26">
        <v>0</v>
      </c>
      <c r="AR56" s="26">
        <v>0</v>
      </c>
      <c r="AS56" s="26">
        <v>0</v>
      </c>
      <c r="AT56" s="26">
        <v>0</v>
      </c>
      <c r="AU56" s="26">
        <v>0</v>
      </c>
      <c r="AV56" s="26">
        <v>0</v>
      </c>
      <c r="AW56" s="26">
        <v>0</v>
      </c>
      <c r="AX56" s="26">
        <v>1.8959033932892701E-2</v>
      </c>
      <c r="AY56" s="26">
        <v>1.9265971803904901E-2</v>
      </c>
      <c r="AZ56" s="26">
        <v>1.9751738852189601E-2</v>
      </c>
      <c r="BA56" s="26">
        <v>0</v>
      </c>
      <c r="BB56" s="26">
        <v>0</v>
      </c>
      <c r="BC56" s="26">
        <v>0</v>
      </c>
      <c r="BD56" s="26">
        <v>9.6627907648312011E-3</v>
      </c>
      <c r="BE56" s="26">
        <v>9.6655459641716481E-3</v>
      </c>
      <c r="BF56" s="26">
        <v>0</v>
      </c>
      <c r="BG56" s="26">
        <v>0</v>
      </c>
      <c r="BH56" s="26">
        <v>0</v>
      </c>
      <c r="BI56" s="26">
        <v>0</v>
      </c>
      <c r="BJ56" s="26">
        <v>0</v>
      </c>
      <c r="BK56" s="26">
        <v>0</v>
      </c>
      <c r="BL56" s="26">
        <v>0</v>
      </c>
      <c r="BM56" s="26">
        <v>0</v>
      </c>
      <c r="BN56" s="26">
        <v>1.6965385349863901E-2</v>
      </c>
      <c r="BO56" s="26">
        <v>1.7586474265287099E-2</v>
      </c>
      <c r="BP56" s="26">
        <v>1.7960060776976799E-2</v>
      </c>
      <c r="BQ56" s="26">
        <v>1.6765642245103001E-2</v>
      </c>
      <c r="BR56" s="26">
        <v>1.7315315320364798E-2</v>
      </c>
      <c r="BS56" s="26">
        <v>1.78285752895012E-2</v>
      </c>
      <c r="BT56" s="26">
        <v>1.7403575541182801E-2</v>
      </c>
      <c r="BU56" s="26">
        <v>4.3407218055690501E-4</v>
      </c>
      <c r="BV56" s="26">
        <v>0</v>
      </c>
      <c r="BW56" s="26">
        <v>0</v>
      </c>
      <c r="BX56" s="26">
        <v>0</v>
      </c>
      <c r="BY56" s="26">
        <v>0</v>
      </c>
      <c r="BZ56" s="26">
        <v>0</v>
      </c>
      <c r="CA56" s="26">
        <v>0</v>
      </c>
      <c r="CB56" s="26">
        <v>0</v>
      </c>
      <c r="CC56" s="26">
        <v>0</v>
      </c>
      <c r="CD56" s="26">
        <v>0</v>
      </c>
      <c r="CE56" s="26">
        <v>0</v>
      </c>
      <c r="CF56" s="26">
        <v>0</v>
      </c>
      <c r="CG56" s="26">
        <v>0</v>
      </c>
      <c r="CH56" s="26">
        <v>0</v>
      </c>
      <c r="CI56" s="26">
        <v>0</v>
      </c>
      <c r="CJ56" s="26">
        <v>0</v>
      </c>
      <c r="CK56" s="26">
        <v>1.48514034824225E-2</v>
      </c>
      <c r="CL56" s="26">
        <v>1.5943785588749902E-2</v>
      </c>
      <c r="CM56" s="26">
        <v>1.6265013780838701E-2</v>
      </c>
      <c r="CN56" s="26">
        <v>1.56867342840037E-2</v>
      </c>
      <c r="CO56" s="26">
        <v>6.0505098898130233E-4</v>
      </c>
    </row>
    <row r="57" spans="1:275"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c r="CE57" s="26">
        <v>0</v>
      </c>
      <c r="CF57" s="26">
        <v>0</v>
      </c>
      <c r="CG57" s="26">
        <v>0</v>
      </c>
      <c r="CH57" s="26">
        <v>0</v>
      </c>
      <c r="CI57" s="26">
        <v>0</v>
      </c>
      <c r="CJ57" s="26">
        <v>0</v>
      </c>
      <c r="CK57" s="26">
        <v>0</v>
      </c>
      <c r="CL57" s="26">
        <v>0</v>
      </c>
      <c r="CM57" s="26">
        <v>0</v>
      </c>
      <c r="CN57" s="26">
        <v>0</v>
      </c>
      <c r="CO57" s="26">
        <v>0</v>
      </c>
    </row>
    <row r="58" spans="1:275"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c r="CJ58" s="26">
        <v>0</v>
      </c>
      <c r="CK58" s="26">
        <v>0</v>
      </c>
      <c r="CL58" s="26">
        <v>0</v>
      </c>
      <c r="CM58" s="26">
        <v>0</v>
      </c>
      <c r="CN58" s="26">
        <v>0</v>
      </c>
      <c r="CO58" s="26">
        <v>0</v>
      </c>
    </row>
    <row r="59" spans="1:275"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c r="CE59" s="26">
        <v>0</v>
      </c>
      <c r="CF59" s="26">
        <v>0</v>
      </c>
      <c r="CG59" s="26">
        <v>0</v>
      </c>
      <c r="CH59" s="26">
        <v>0</v>
      </c>
      <c r="CI59" s="26">
        <v>0</v>
      </c>
      <c r="CJ59" s="26">
        <v>0</v>
      </c>
      <c r="CK59" s="26">
        <v>0</v>
      </c>
      <c r="CL59" s="26">
        <v>0</v>
      </c>
      <c r="CM59" s="26">
        <v>0</v>
      </c>
      <c r="CN59" s="26">
        <v>0</v>
      </c>
      <c r="CO59" s="26">
        <v>0</v>
      </c>
    </row>
    <row r="60" spans="1:275"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c r="CE60" s="26">
        <v>0</v>
      </c>
      <c r="CF60" s="26">
        <v>0</v>
      </c>
      <c r="CG60" s="26">
        <v>0</v>
      </c>
      <c r="CH60" s="26">
        <v>0</v>
      </c>
      <c r="CI60" s="26">
        <v>0</v>
      </c>
      <c r="CJ60" s="26">
        <v>0</v>
      </c>
      <c r="CK60" s="26">
        <v>0</v>
      </c>
      <c r="CL60" s="26">
        <v>0</v>
      </c>
      <c r="CM60" s="26">
        <v>0</v>
      </c>
      <c r="CN60" s="26">
        <v>0</v>
      </c>
      <c r="CO60" s="26">
        <v>0</v>
      </c>
    </row>
    <row r="61" spans="1:275"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c r="CE61" s="26">
        <v>0</v>
      </c>
      <c r="CF61" s="26">
        <v>0</v>
      </c>
      <c r="CG61" s="26">
        <v>0</v>
      </c>
      <c r="CH61" s="26">
        <v>0</v>
      </c>
      <c r="CI61" s="26">
        <v>0</v>
      </c>
      <c r="CJ61" s="26">
        <v>0</v>
      </c>
      <c r="CK61" s="26">
        <v>0</v>
      </c>
      <c r="CL61" s="26">
        <v>0</v>
      </c>
      <c r="CM61" s="26">
        <v>0</v>
      </c>
      <c r="CN61" s="26">
        <v>0</v>
      </c>
      <c r="CO61" s="26">
        <v>0</v>
      </c>
    </row>
    <row r="62" spans="1:275" s="26" customFormat="1" ht="13.5" customHeight="1" x14ac:dyDescent="0.2">
      <c r="A62" s="34"/>
      <c r="B62" s="51" t="s">
        <v>62</v>
      </c>
      <c r="C62" s="25">
        <v>0</v>
      </c>
      <c r="D62" s="26">
        <v>0</v>
      </c>
      <c r="E62" s="26">
        <v>0</v>
      </c>
      <c r="F62" s="26">
        <v>0</v>
      </c>
      <c r="G62" s="26">
        <v>0</v>
      </c>
      <c r="H62" s="26">
        <v>0</v>
      </c>
      <c r="I62" s="26">
        <v>0</v>
      </c>
      <c r="J62" s="26">
        <v>0</v>
      </c>
      <c r="K62" s="26">
        <v>0</v>
      </c>
      <c r="L62" s="26">
        <v>0</v>
      </c>
      <c r="M62" s="26">
        <v>6.9783018813461606E-2</v>
      </c>
      <c r="N62" s="26">
        <v>8.8072413526895599E-2</v>
      </c>
      <c r="O62" s="26">
        <v>9.8763759414827498E-2</v>
      </c>
      <c r="P62" s="26">
        <v>4.2769865292530788E-2</v>
      </c>
      <c r="Q62" s="26">
        <v>4.359879900883163E-2</v>
      </c>
      <c r="R62" s="26">
        <v>0</v>
      </c>
      <c r="S62" s="26">
        <v>0</v>
      </c>
      <c r="T62" s="26">
        <v>0</v>
      </c>
      <c r="U62" s="26">
        <v>0</v>
      </c>
      <c r="V62" s="26">
        <v>0</v>
      </c>
      <c r="W62" s="26">
        <v>0</v>
      </c>
      <c r="X62" s="26">
        <v>0</v>
      </c>
      <c r="Y62" s="26">
        <v>0</v>
      </c>
      <c r="Z62" s="26">
        <v>1.43970146431269E-2</v>
      </c>
      <c r="AA62" s="26">
        <v>6.8749558291561E-3</v>
      </c>
      <c r="AB62" s="26">
        <v>9.0233016996587399E-3</v>
      </c>
      <c r="AC62" s="26">
        <v>4.4433383306904002E-3</v>
      </c>
      <c r="AD62" s="26">
        <v>6.0555414045559896E-3</v>
      </c>
      <c r="AE62" s="26">
        <v>5.8511189244225001E-3</v>
      </c>
      <c r="AF62" s="26">
        <v>7.7742118052684375E-3</v>
      </c>
      <c r="AG62" s="26">
        <v>3.2654054516573425E-3</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c r="BM62" s="26">
        <v>0</v>
      </c>
      <c r="BN62" s="26">
        <v>0</v>
      </c>
      <c r="BO62" s="26">
        <v>0</v>
      </c>
      <c r="BP62" s="26">
        <v>0</v>
      </c>
      <c r="BQ62" s="26">
        <v>0</v>
      </c>
      <c r="BR62" s="26">
        <v>0</v>
      </c>
      <c r="BS62" s="26">
        <v>0</v>
      </c>
      <c r="BT62" s="26">
        <v>0</v>
      </c>
      <c r="BU62" s="26">
        <v>0</v>
      </c>
      <c r="BV62" s="26">
        <v>6.1213813351646603E-3</v>
      </c>
      <c r="BW62" s="26">
        <v>4.6848882424880504E-3</v>
      </c>
      <c r="BX62" s="26">
        <v>3.5765787534173601E-3</v>
      </c>
      <c r="BY62" s="26">
        <v>5.1999049469248302E-3</v>
      </c>
      <c r="BZ62" s="26">
        <v>5.7725182353253E-3</v>
      </c>
      <c r="CA62" s="26">
        <v>2.79752239106228E-3</v>
      </c>
      <c r="CB62" s="26">
        <v>4.6921323173970799E-3</v>
      </c>
      <c r="CC62" s="26">
        <v>1.1762850089327998E-3</v>
      </c>
      <c r="CD62" s="26">
        <v>0</v>
      </c>
      <c r="CE62" s="26">
        <v>0</v>
      </c>
      <c r="CF62" s="26">
        <v>0</v>
      </c>
      <c r="CG62" s="26">
        <v>0</v>
      </c>
      <c r="CH62" s="26">
        <v>0</v>
      </c>
      <c r="CI62" s="26">
        <v>0</v>
      </c>
      <c r="CJ62" s="26">
        <v>0</v>
      </c>
      <c r="CK62" s="26">
        <v>5.9025461218042401E-3</v>
      </c>
      <c r="CL62" s="26">
        <v>6.3730593545297601E-3</v>
      </c>
      <c r="CM62" s="26">
        <v>4.9278143672618104E-3</v>
      </c>
      <c r="CN62" s="26">
        <v>5.7344732811986029E-3</v>
      </c>
      <c r="CO62" s="26">
        <v>6.0186910432846318E-4</v>
      </c>
    </row>
    <row r="63" spans="1:275" s="26" customFormat="1" ht="13.5" customHeight="1" x14ac:dyDescent="0.2">
      <c r="A63" s="34"/>
      <c r="B63" s="51" t="s">
        <v>63</v>
      </c>
      <c r="C63" s="25">
        <v>0</v>
      </c>
      <c r="D63" s="26">
        <v>0</v>
      </c>
      <c r="E63" s="26">
        <v>0</v>
      </c>
      <c r="F63" s="26">
        <v>0</v>
      </c>
      <c r="G63" s="26">
        <v>0</v>
      </c>
      <c r="H63" s="26">
        <v>0</v>
      </c>
      <c r="I63" s="26">
        <v>0</v>
      </c>
      <c r="J63" s="26">
        <v>0</v>
      </c>
      <c r="K63" s="26">
        <v>0</v>
      </c>
      <c r="L63" s="26">
        <v>0</v>
      </c>
      <c r="M63" s="26">
        <v>2.6456136493500301E-3</v>
      </c>
      <c r="N63" s="26">
        <v>2.7180894731783502E-3</v>
      </c>
      <c r="O63" s="26">
        <v>1.5406629574675E-3</v>
      </c>
      <c r="P63" s="26">
        <v>1.1507276799993134E-3</v>
      </c>
      <c r="Q63" s="26">
        <v>1.2121522974474668E-3</v>
      </c>
      <c r="R63" s="26">
        <v>0</v>
      </c>
      <c r="S63" s="26">
        <v>0</v>
      </c>
      <c r="T63" s="26">
        <v>0</v>
      </c>
      <c r="U63" s="26">
        <v>0</v>
      </c>
      <c r="V63" s="26">
        <v>0</v>
      </c>
      <c r="W63" s="26">
        <v>0</v>
      </c>
      <c r="X63" s="26">
        <v>0</v>
      </c>
      <c r="Y63" s="26">
        <v>0</v>
      </c>
      <c r="Z63" s="26">
        <v>2.59350888397601E-2</v>
      </c>
      <c r="AA63" s="26">
        <v>2.80404913493221E-2</v>
      </c>
      <c r="AB63" s="26">
        <v>2.7090939091127302E-2</v>
      </c>
      <c r="AC63" s="26">
        <v>2.7761638458087101E-2</v>
      </c>
      <c r="AD63" s="26">
        <v>2.72207659881149E-2</v>
      </c>
      <c r="AE63" s="26">
        <v>2.5111916230322402E-2</v>
      </c>
      <c r="AF63" s="26">
        <v>2.6860139992788985E-2</v>
      </c>
      <c r="AG63" s="26">
        <v>1.0247970611683642E-3</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c r="BM63" s="26">
        <v>0</v>
      </c>
      <c r="BN63" s="26">
        <v>0</v>
      </c>
      <c r="BO63" s="26">
        <v>0</v>
      </c>
      <c r="BP63" s="26">
        <v>0</v>
      </c>
      <c r="BQ63" s="26">
        <v>0</v>
      </c>
      <c r="BR63" s="26">
        <v>0</v>
      </c>
      <c r="BS63" s="26">
        <v>0</v>
      </c>
      <c r="BT63" s="26">
        <v>0</v>
      </c>
      <c r="BU63" s="26">
        <v>0</v>
      </c>
      <c r="BV63" s="26">
        <v>1.5977921029495901E-2</v>
      </c>
      <c r="BW63" s="26">
        <v>1.61891895560707E-2</v>
      </c>
      <c r="BX63" s="26">
        <v>1.54695037853475E-2</v>
      </c>
      <c r="BY63" s="26">
        <v>1.38058012714425E-2</v>
      </c>
      <c r="BZ63" s="26">
        <v>1.3550544771562201E-2</v>
      </c>
      <c r="CA63" s="26">
        <v>1.08654417568255E-2</v>
      </c>
      <c r="CB63" s="26">
        <v>1.4309733695124048E-2</v>
      </c>
      <c r="CC63" s="26">
        <v>1.8418167047558971E-3</v>
      </c>
      <c r="CD63" s="26">
        <v>0</v>
      </c>
      <c r="CE63" s="26">
        <v>0</v>
      </c>
      <c r="CF63" s="26">
        <v>0</v>
      </c>
      <c r="CG63" s="26">
        <v>0</v>
      </c>
      <c r="CH63" s="26">
        <v>0</v>
      </c>
      <c r="CI63" s="26">
        <v>0</v>
      </c>
      <c r="CJ63" s="26">
        <v>0</v>
      </c>
      <c r="CK63" s="26">
        <v>3.04631684152879E-2</v>
      </c>
      <c r="CL63" s="26">
        <v>2.8310263753805201E-2</v>
      </c>
      <c r="CM63" s="26">
        <v>2.8872196271280001E-2</v>
      </c>
      <c r="CN63" s="26">
        <v>2.9215209480124366E-2</v>
      </c>
      <c r="CO63" s="26">
        <v>9.117723277367604E-4</v>
      </c>
    </row>
    <row r="64" spans="1:275" s="26" customFormat="1" ht="13.5" customHeight="1" x14ac:dyDescent="0.2">
      <c r="A64" s="34"/>
      <c r="B64" s="51" t="s">
        <v>64</v>
      </c>
      <c r="C64" s="25">
        <v>6.3564728133674198E-2</v>
      </c>
      <c r="D64" s="26">
        <v>5.9128840351217099E-2</v>
      </c>
      <c r="E64" s="26">
        <v>5.6561016527054801E-2</v>
      </c>
      <c r="F64" s="26">
        <v>5.7077269039744E-2</v>
      </c>
      <c r="G64" s="26">
        <v>5.6674419138109403E-2</v>
      </c>
      <c r="H64" s="26">
        <v>5.8601254637959899E-2</v>
      </c>
      <c r="I64" s="26">
        <v>2.6499892272888437E-3</v>
      </c>
      <c r="J64" s="26">
        <v>8.6608562204132697E-2</v>
      </c>
      <c r="K64" s="26">
        <v>7.9868137084768698E-2</v>
      </c>
      <c r="L64" s="26">
        <v>7.6405434822005597E-2</v>
      </c>
      <c r="M64" s="26">
        <v>6.9252470767520696E-2</v>
      </c>
      <c r="N64" s="26">
        <v>6.64673085707565E-2</v>
      </c>
      <c r="O64" s="26">
        <v>6.3815611414265797E-2</v>
      </c>
      <c r="P64" s="26">
        <v>7.3736254143908331E-2</v>
      </c>
      <c r="Q64" s="26">
        <v>7.9768609528966371E-3</v>
      </c>
      <c r="R64" s="26">
        <v>0.17048123646373001</v>
      </c>
      <c r="S64" s="26">
        <v>0.17043017492276899</v>
      </c>
      <c r="T64" s="26">
        <v>0.16974146689863001</v>
      </c>
      <c r="U64" s="26">
        <v>0.17997972328681999</v>
      </c>
      <c r="V64" s="26">
        <v>0.178618959733543</v>
      </c>
      <c r="W64" s="26">
        <v>0.178832253481123</v>
      </c>
      <c r="X64" s="26">
        <v>0.17468063579776916</v>
      </c>
      <c r="Y64" s="26">
        <v>4.4893097995738641E-3</v>
      </c>
      <c r="Z64" s="26">
        <v>0.17158484503274599</v>
      </c>
      <c r="AA64" s="26">
        <v>0.17162824042521099</v>
      </c>
      <c r="AB64" s="26">
        <v>0.171910026478825</v>
      </c>
      <c r="AC64" s="26">
        <v>0.17007715153987099</v>
      </c>
      <c r="AD64" s="26">
        <v>0.167902762507146</v>
      </c>
      <c r="AE64" s="26">
        <v>0.16892273951973799</v>
      </c>
      <c r="AF64" s="26">
        <v>0.17033762758392282</v>
      </c>
      <c r="AG64" s="26">
        <v>1.5106287378241694E-3</v>
      </c>
      <c r="AH64" s="26">
        <v>8.2434191391219894E-2</v>
      </c>
      <c r="AI64" s="26">
        <v>8.3421694818901299E-2</v>
      </c>
      <c r="AJ64" s="26">
        <v>8.2045196451419306E-2</v>
      </c>
      <c r="AK64" s="26">
        <v>9.0134890740240906E-2</v>
      </c>
      <c r="AL64" s="26">
        <v>8.9474680872401999E-2</v>
      </c>
      <c r="AM64" s="26">
        <v>8.8546887104265198E-2</v>
      </c>
      <c r="AN64" s="26">
        <v>8.6009590229741431E-2</v>
      </c>
      <c r="AO64" s="26">
        <v>3.4317131395945884E-3</v>
      </c>
      <c r="AP64" s="26">
        <v>6.9577704289754003E-2</v>
      </c>
      <c r="AQ64" s="26">
        <v>6.9591157598805395E-2</v>
      </c>
      <c r="AR64" s="26">
        <v>6.8885440268895398E-2</v>
      </c>
      <c r="AS64" s="26">
        <v>7.6487533388002196E-2</v>
      </c>
      <c r="AT64" s="26">
        <v>7.6028622800526205E-2</v>
      </c>
      <c r="AU64" s="26">
        <v>7.6737169158573204E-2</v>
      </c>
      <c r="AV64" s="26">
        <v>7.2884604584092724E-2</v>
      </c>
      <c r="AW64" s="26">
        <v>3.5469211562845007E-3</v>
      </c>
      <c r="AX64" s="26">
        <v>4.0791416179963097E-2</v>
      </c>
      <c r="AY64" s="26">
        <v>4.0015305934659198E-2</v>
      </c>
      <c r="AZ64" s="26">
        <v>3.9532019590463603E-2</v>
      </c>
      <c r="BA64" s="26">
        <v>4.5035922629426697E-2</v>
      </c>
      <c r="BB64" s="26">
        <v>4.4178559718879802E-2</v>
      </c>
      <c r="BC64" s="26">
        <v>4.45081656162018E-2</v>
      </c>
      <c r="BD64" s="26">
        <v>4.2343564944932362E-2</v>
      </c>
      <c r="BE64" s="26">
        <v>2.2743583298547769E-3</v>
      </c>
      <c r="BF64" s="26">
        <v>6.2536051571156603E-2</v>
      </c>
      <c r="BG64" s="26">
        <v>6.3373389383143602E-2</v>
      </c>
      <c r="BH64" s="26">
        <v>6.2346352983416398E-2</v>
      </c>
      <c r="BI64" s="26">
        <v>6.4589308526663794E-2</v>
      </c>
      <c r="BJ64" s="26">
        <v>6.4466506099240303E-2</v>
      </c>
      <c r="BK64" s="26">
        <v>6.3537991257040696E-2</v>
      </c>
      <c r="BL64" s="26">
        <v>6.3474933303443573E-2</v>
      </c>
      <c r="BM64" s="26">
        <v>8.5581624456108451E-4</v>
      </c>
      <c r="BN64" s="26">
        <v>5.6814721914561703E-2</v>
      </c>
      <c r="BO64" s="26">
        <v>5.7155269383931603E-2</v>
      </c>
      <c r="BP64" s="26">
        <v>6.02869938993911E-2</v>
      </c>
      <c r="BQ64" s="26">
        <v>6.6152066149593902E-2</v>
      </c>
      <c r="BR64" s="26">
        <v>6.5877511557223406E-2</v>
      </c>
      <c r="BS64" s="26">
        <v>6.5201020660816303E-2</v>
      </c>
      <c r="BT64" s="26">
        <v>6.1914597260919663E-2</v>
      </c>
      <c r="BU64" s="26">
        <v>3.9952145156683669E-3</v>
      </c>
      <c r="BV64" s="26">
        <v>0.13628716681243599</v>
      </c>
      <c r="BW64" s="26">
        <v>0.13651108120086899</v>
      </c>
      <c r="BX64" s="26">
        <v>0.13555181560528401</v>
      </c>
      <c r="BY64" s="26">
        <v>0.148255980564409</v>
      </c>
      <c r="BZ64" s="26">
        <v>0.14619126571044599</v>
      </c>
      <c r="CA64" s="26">
        <v>0.145227397703351</v>
      </c>
      <c r="CB64" s="26">
        <v>0.14133745126613248</v>
      </c>
      <c r="CC64" s="26">
        <v>5.3045585217742601E-3</v>
      </c>
      <c r="CD64" s="26">
        <v>0.106636902360649</v>
      </c>
      <c r="CE64" s="26">
        <v>0.10724924250274701</v>
      </c>
      <c r="CF64" s="26">
        <v>0.116500271746297</v>
      </c>
      <c r="CG64" s="26">
        <v>0.11656537048883001</v>
      </c>
      <c r="CH64" s="26">
        <v>0.11666802006903899</v>
      </c>
      <c r="CI64" s="26">
        <v>0.1127239614335124</v>
      </c>
      <c r="CJ64" s="26">
        <v>4.7243492071734261E-3</v>
      </c>
      <c r="CK64" s="26">
        <v>0.12703401923382501</v>
      </c>
      <c r="CL64" s="26">
        <v>0.127210672844037</v>
      </c>
      <c r="CM64" s="26">
        <v>0.12801844636460999</v>
      </c>
      <c r="CN64" s="26">
        <v>0.1274210461474907</v>
      </c>
      <c r="CO64" s="26">
        <v>4.2853773778660448E-4</v>
      </c>
    </row>
    <row r="65" spans="1:93" s="26" customFormat="1" ht="13.5" customHeight="1" x14ac:dyDescent="0.2">
      <c r="A65" s="34"/>
      <c r="B65" s="51" t="s">
        <v>65</v>
      </c>
      <c r="C65" s="25">
        <v>0.85823840635888005</v>
      </c>
      <c r="D65" s="26">
        <v>0.86352620309933403</v>
      </c>
      <c r="E65" s="26">
        <v>0.86727976179162802</v>
      </c>
      <c r="F65" s="26">
        <v>0.861070100198007</v>
      </c>
      <c r="G65" s="26">
        <v>0.86147519775702297</v>
      </c>
      <c r="H65" s="26">
        <v>0.86231793384097433</v>
      </c>
      <c r="I65" s="26">
        <v>2.9996495994519977E-3</v>
      </c>
      <c r="J65" s="26">
        <v>0.84092545655266104</v>
      </c>
      <c r="K65" s="26">
        <v>0.83406697511154404</v>
      </c>
      <c r="L65" s="26">
        <v>0.83725945529975299</v>
      </c>
      <c r="M65" s="26">
        <v>0.78483935503246804</v>
      </c>
      <c r="N65" s="26">
        <v>0.77093092396572305</v>
      </c>
      <c r="O65" s="26">
        <v>0.76451734251984405</v>
      </c>
      <c r="P65" s="26">
        <v>0.80542325141366566</v>
      </c>
      <c r="Q65" s="26">
        <v>3.2611665040610444E-2</v>
      </c>
      <c r="R65" s="26">
        <v>0.77782194766949597</v>
      </c>
      <c r="S65" s="26">
        <v>0.77770315810633395</v>
      </c>
      <c r="T65" s="26">
        <v>0.77794113199394399</v>
      </c>
      <c r="U65" s="26">
        <v>0.76994072624999899</v>
      </c>
      <c r="V65" s="26">
        <v>0.77098548416171697</v>
      </c>
      <c r="W65" s="26">
        <v>0.77052747077142403</v>
      </c>
      <c r="X65" s="26">
        <v>0.77415331982548563</v>
      </c>
      <c r="Y65" s="26">
        <v>3.6818385780580856E-3</v>
      </c>
      <c r="Z65" s="26">
        <v>0.73937116764544697</v>
      </c>
      <c r="AA65" s="26">
        <v>0.74441814735890299</v>
      </c>
      <c r="AB65" s="26">
        <v>0.74298397539641903</v>
      </c>
      <c r="AC65" s="26">
        <v>0.74692312856992704</v>
      </c>
      <c r="AD65" s="26">
        <v>0.74797034401945195</v>
      </c>
      <c r="AE65" s="26">
        <v>0.74885368420852205</v>
      </c>
      <c r="AF65" s="26">
        <v>0.74508674119977825</v>
      </c>
      <c r="AG65" s="26">
        <v>3.2509938539058152E-3</v>
      </c>
      <c r="AH65" s="26">
        <v>0.83922467936128198</v>
      </c>
      <c r="AI65" s="26">
        <v>0.83806646692503395</v>
      </c>
      <c r="AJ65" s="26">
        <v>0.83906146370206702</v>
      </c>
      <c r="AK65" s="26">
        <v>0.83707492758626201</v>
      </c>
      <c r="AL65" s="26">
        <v>0.83803688853852598</v>
      </c>
      <c r="AM65" s="26">
        <v>0.83929273802712401</v>
      </c>
      <c r="AN65" s="26">
        <v>0.83845952735671581</v>
      </c>
      <c r="AO65" s="26">
        <v>8.0542551622977813E-4</v>
      </c>
      <c r="AP65" s="26">
        <v>0.84470231940721097</v>
      </c>
      <c r="AQ65" s="26">
        <v>0.84433524092428203</v>
      </c>
      <c r="AR65" s="26">
        <v>0.84496451625688795</v>
      </c>
      <c r="AS65" s="26">
        <v>0.84443819347705995</v>
      </c>
      <c r="AT65" s="26">
        <v>0.84443899997764804</v>
      </c>
      <c r="AU65" s="26">
        <v>0.84402247846648004</v>
      </c>
      <c r="AV65" s="26">
        <v>0.84448362475159477</v>
      </c>
      <c r="AW65" s="26">
        <v>2.9377230976187959E-4</v>
      </c>
      <c r="AX65" s="26">
        <v>0.83098274166934205</v>
      </c>
      <c r="AY65" s="26">
        <v>0.83159270872503499</v>
      </c>
      <c r="AZ65" s="26">
        <v>0.83144686675468504</v>
      </c>
      <c r="BA65" s="26">
        <v>0.85303438459286096</v>
      </c>
      <c r="BB65" s="26">
        <v>0.853733998666796</v>
      </c>
      <c r="BC65" s="26">
        <v>0.85297615529005499</v>
      </c>
      <c r="BD65" s="26">
        <v>0.84229447594979556</v>
      </c>
      <c r="BE65" s="26">
        <v>1.0957952748245434E-2</v>
      </c>
      <c r="BF65" s="26">
        <v>0.83602658639219696</v>
      </c>
      <c r="BG65" s="26">
        <v>0.83489257913910198</v>
      </c>
      <c r="BH65" s="26">
        <v>0.83598774152173905</v>
      </c>
      <c r="BI65" s="26">
        <v>0.83755065858997901</v>
      </c>
      <c r="BJ65" s="26">
        <v>0.837406137334615</v>
      </c>
      <c r="BK65" s="26">
        <v>0.83824339464778397</v>
      </c>
      <c r="BL65" s="26">
        <v>0.83668451627090279</v>
      </c>
      <c r="BM65" s="26">
        <v>1.1423985535623552E-3</v>
      </c>
      <c r="BN65" s="26">
        <v>0.81483426956556504</v>
      </c>
      <c r="BO65" s="26">
        <v>0.81317754416291599</v>
      </c>
      <c r="BP65" s="26">
        <v>0.81008060249168701</v>
      </c>
      <c r="BQ65" s="26">
        <v>0.80848778514498798</v>
      </c>
      <c r="BR65" s="26">
        <v>0.808049676817017</v>
      </c>
      <c r="BS65" s="26">
        <v>0.80783322045515904</v>
      </c>
      <c r="BT65" s="26">
        <v>0.8104105164395552</v>
      </c>
      <c r="BU65" s="26">
        <v>2.6847653932378646E-3</v>
      </c>
      <c r="BV65" s="26">
        <v>0.78398531131668203</v>
      </c>
      <c r="BW65" s="26">
        <v>0.78489860590959903</v>
      </c>
      <c r="BX65" s="26">
        <v>0.78749643245027401</v>
      </c>
      <c r="BY65" s="26">
        <v>0.77680665848616903</v>
      </c>
      <c r="BZ65" s="26">
        <v>0.77867588340870597</v>
      </c>
      <c r="CA65" s="26">
        <v>0.78539143150884505</v>
      </c>
      <c r="CB65" s="26">
        <v>0.78287572051337928</v>
      </c>
      <c r="CC65" s="26">
        <v>3.8182714957032161E-3</v>
      </c>
      <c r="CD65" s="26">
        <v>0.82024934579094799</v>
      </c>
      <c r="CE65" s="26">
        <v>0.81986296463570096</v>
      </c>
      <c r="CF65" s="26">
        <v>0.81348006948012397</v>
      </c>
      <c r="CG65" s="26">
        <v>0.81315863741160299</v>
      </c>
      <c r="CH65" s="26">
        <v>0.81331932978145305</v>
      </c>
      <c r="CI65" s="26">
        <v>0.81601406941996579</v>
      </c>
      <c r="CJ65" s="26">
        <v>3.3041740174870396E-3</v>
      </c>
      <c r="CK65" s="26">
        <v>0.75317341028238105</v>
      </c>
      <c r="CL65" s="26">
        <v>0.75309130534987501</v>
      </c>
      <c r="CM65" s="26">
        <v>0.752463172582156</v>
      </c>
      <c r="CN65" s="26">
        <v>0.75290929607147061</v>
      </c>
      <c r="CO65" s="26">
        <v>3.1723275448182291E-4</v>
      </c>
    </row>
    <row r="66" spans="1:93" s="26" customFormat="1" ht="13.5" customHeight="1" x14ac:dyDescent="0.2">
      <c r="A66" s="34"/>
      <c r="B66" s="51" t="s">
        <v>66</v>
      </c>
      <c r="C66" s="25">
        <v>7.8196865507445507E-2</v>
      </c>
      <c r="D66" s="26">
        <v>7.7344956549448798E-2</v>
      </c>
      <c r="E66" s="26">
        <v>7.6159221681317002E-2</v>
      </c>
      <c r="F66" s="26">
        <v>6.9149903136335705E-2</v>
      </c>
      <c r="G66" s="26">
        <v>6.8851120809566305E-2</v>
      </c>
      <c r="H66" s="26">
        <v>7.3940413536822666E-2</v>
      </c>
      <c r="I66" s="26">
        <v>4.0861056385265698E-3</v>
      </c>
      <c r="J66" s="26">
        <v>7.2465981243206301E-2</v>
      </c>
      <c r="K66" s="26">
        <v>7.3549712991633404E-2</v>
      </c>
      <c r="L66" s="26">
        <v>7.3428561703316894E-2</v>
      </c>
      <c r="M66" s="26">
        <v>6.1329844307136602E-2</v>
      </c>
      <c r="N66" s="26">
        <v>5.9651029649578198E-2</v>
      </c>
      <c r="O66" s="26">
        <v>5.9173174007610199E-2</v>
      </c>
      <c r="P66" s="26">
        <v>6.6599717317080268E-2</v>
      </c>
      <c r="Q66" s="26">
        <v>6.5898656454130766E-3</v>
      </c>
      <c r="R66" s="26">
        <v>5.1696815866774298E-2</v>
      </c>
      <c r="S66" s="26">
        <v>5.1866666970897202E-2</v>
      </c>
      <c r="T66" s="26">
        <v>5.2317401107426803E-2</v>
      </c>
      <c r="U66" s="26">
        <v>5.0079550463181299E-2</v>
      </c>
      <c r="V66" s="26">
        <v>5.0395556104739697E-2</v>
      </c>
      <c r="W66" s="26">
        <v>5.0640275747453001E-2</v>
      </c>
      <c r="X66" s="26">
        <v>5.1166044376745379E-2</v>
      </c>
      <c r="Y66" s="26">
        <v>8.3154139688563144E-4</v>
      </c>
      <c r="Z66" s="26">
        <v>4.8711883838919598E-2</v>
      </c>
      <c r="AA66" s="26">
        <v>4.9038165037407301E-2</v>
      </c>
      <c r="AB66" s="26">
        <v>4.8991757333970001E-2</v>
      </c>
      <c r="AC66" s="26">
        <v>5.0794743101424698E-2</v>
      </c>
      <c r="AD66" s="26">
        <v>5.08505860807313E-2</v>
      </c>
      <c r="AE66" s="26">
        <v>5.1260541116995302E-2</v>
      </c>
      <c r="AF66" s="26">
        <v>4.994127941824137E-2</v>
      </c>
      <c r="AG66" s="26">
        <v>1.0427776655488297E-3</v>
      </c>
      <c r="AH66" s="26">
        <v>7.8341129247497601E-2</v>
      </c>
      <c r="AI66" s="26">
        <v>7.85118382560651E-2</v>
      </c>
      <c r="AJ66" s="26">
        <v>7.8893339846513894E-2</v>
      </c>
      <c r="AK66" s="26">
        <v>7.2790181673497295E-2</v>
      </c>
      <c r="AL66" s="26">
        <v>7.2488430589072103E-2</v>
      </c>
      <c r="AM66" s="26">
        <v>7.2160374868610697E-2</v>
      </c>
      <c r="AN66" s="26">
        <v>7.5530882413542791E-2</v>
      </c>
      <c r="AO66" s="26">
        <v>3.0609905736683415E-3</v>
      </c>
      <c r="AP66" s="26">
        <v>8.5719976303034406E-2</v>
      </c>
      <c r="AQ66" s="26">
        <v>8.6073601476912995E-2</v>
      </c>
      <c r="AR66" s="26">
        <v>8.6150043474216495E-2</v>
      </c>
      <c r="AS66" s="26">
        <v>7.9074273134937603E-2</v>
      </c>
      <c r="AT66" s="26">
        <v>7.9532377221825795E-2</v>
      </c>
      <c r="AU66" s="26">
        <v>7.9240352374947101E-2</v>
      </c>
      <c r="AV66" s="26">
        <v>8.263177066431239E-2</v>
      </c>
      <c r="AW66" s="26">
        <v>3.3547280905906994E-3</v>
      </c>
      <c r="AX66" s="26">
        <v>0.10926680821780201</v>
      </c>
      <c r="AY66" s="26">
        <v>0.109126013536401</v>
      </c>
      <c r="AZ66" s="26">
        <v>0.109269374802661</v>
      </c>
      <c r="BA66" s="26">
        <v>0.10192969277771199</v>
      </c>
      <c r="BB66" s="26">
        <v>0.102087441614324</v>
      </c>
      <c r="BC66" s="26">
        <v>0.102515679093743</v>
      </c>
      <c r="BD66" s="26">
        <v>0.10569916834044052</v>
      </c>
      <c r="BE66" s="26">
        <v>3.5262306650891127E-3</v>
      </c>
      <c r="BF66" s="26">
        <v>0.10143736203664599</v>
      </c>
      <c r="BG66" s="26">
        <v>0.101734031477755</v>
      </c>
      <c r="BH66" s="26">
        <v>0.101665905494844</v>
      </c>
      <c r="BI66" s="26">
        <v>9.7860032883356596E-2</v>
      </c>
      <c r="BJ66" s="26">
        <v>9.8127356566144602E-2</v>
      </c>
      <c r="BK66" s="26">
        <v>9.8218614095175794E-2</v>
      </c>
      <c r="BL66" s="26">
        <v>9.9840550425653651E-2</v>
      </c>
      <c r="BM66" s="26">
        <v>1.7774119453114771E-3</v>
      </c>
      <c r="BN66" s="26">
        <v>0.111385623170009</v>
      </c>
      <c r="BO66" s="26">
        <v>0.112080712187865</v>
      </c>
      <c r="BP66" s="26">
        <v>0.11167234283194501</v>
      </c>
      <c r="BQ66" s="26">
        <v>0.108594506460315</v>
      </c>
      <c r="BR66" s="26">
        <v>0.108757496305394</v>
      </c>
      <c r="BS66" s="26">
        <v>0.109137183594523</v>
      </c>
      <c r="BT66" s="26">
        <v>0.11027131075834183</v>
      </c>
      <c r="BU66" s="26">
        <v>1.4644719088444786E-3</v>
      </c>
      <c r="BV66" s="26">
        <v>5.7628219506220497E-2</v>
      </c>
      <c r="BW66" s="26">
        <v>5.7716235090973199E-2</v>
      </c>
      <c r="BX66" s="26">
        <v>5.7905669405676402E-2</v>
      </c>
      <c r="BY66" s="26">
        <v>5.59316547310547E-2</v>
      </c>
      <c r="BZ66" s="26">
        <v>5.5809787873960799E-2</v>
      </c>
      <c r="CA66" s="26">
        <v>5.5718206639916203E-2</v>
      </c>
      <c r="CB66" s="26">
        <v>5.6784962207966971E-2</v>
      </c>
      <c r="CC66" s="26">
        <v>9.7051556320205208E-4</v>
      </c>
      <c r="CD66" s="26">
        <v>7.31137518484027E-2</v>
      </c>
      <c r="CE66" s="26">
        <v>7.2887792861552794E-2</v>
      </c>
      <c r="CF66" s="26">
        <v>7.0019658773579005E-2</v>
      </c>
      <c r="CG66" s="26">
        <v>7.02759920995676E-2</v>
      </c>
      <c r="CH66" s="26">
        <v>7.0012650149508707E-2</v>
      </c>
      <c r="CI66" s="26">
        <v>7.126196914652215E-2</v>
      </c>
      <c r="CJ66" s="26">
        <v>1.4246884349556645E-3</v>
      </c>
      <c r="CK66" s="26">
        <v>6.8575452464279499E-2</v>
      </c>
      <c r="CL66" s="26">
        <v>6.9070913109003804E-2</v>
      </c>
      <c r="CM66" s="26">
        <v>6.9453356633853602E-2</v>
      </c>
      <c r="CN66" s="26">
        <v>6.9033240735712306E-2</v>
      </c>
      <c r="CO66" s="26">
        <v>3.5939146578715508E-4</v>
      </c>
    </row>
    <row r="67" spans="1:93" s="26" customFormat="1" ht="13.5" customHeight="1" x14ac:dyDescent="0.2">
      <c r="A67" s="34"/>
      <c r="B67" s="51" t="s">
        <v>67</v>
      </c>
      <c r="C67" s="25">
        <v>0</v>
      </c>
      <c r="D67" s="26">
        <v>0</v>
      </c>
      <c r="E67" s="26">
        <v>0</v>
      </c>
      <c r="F67" s="26">
        <v>3.6834539410173801E-3</v>
      </c>
      <c r="G67" s="26">
        <v>3.5301335306437E-3</v>
      </c>
      <c r="H67" s="26">
        <v>1.442717494332216E-3</v>
      </c>
      <c r="I67" s="26">
        <v>1.7676259127717201E-3</v>
      </c>
      <c r="J67" s="26">
        <v>0</v>
      </c>
      <c r="K67" s="26">
        <v>3.8438314325836098E-3</v>
      </c>
      <c r="L67" s="26">
        <v>3.9254120335898797E-3</v>
      </c>
      <c r="M67" s="26">
        <v>3.4259792399335301E-3</v>
      </c>
      <c r="N67" s="26">
        <v>3.3661493796886101E-3</v>
      </c>
      <c r="O67" s="26">
        <v>3.2988925938180098E-3</v>
      </c>
      <c r="P67" s="26">
        <v>2.9767107799356066E-3</v>
      </c>
      <c r="Q67" s="26">
        <v>1.3521615445674245E-3</v>
      </c>
      <c r="R67" s="26">
        <v>0</v>
      </c>
      <c r="S67" s="26">
        <v>0</v>
      </c>
      <c r="T67" s="26">
        <v>0</v>
      </c>
      <c r="U67" s="26">
        <v>0</v>
      </c>
      <c r="V67" s="26">
        <v>0</v>
      </c>
      <c r="W67" s="26">
        <v>0</v>
      </c>
      <c r="X67" s="26">
        <v>0</v>
      </c>
      <c r="Y67" s="26">
        <v>0</v>
      </c>
      <c r="Z67" s="26">
        <v>0</v>
      </c>
      <c r="AA67" s="26">
        <v>0</v>
      </c>
      <c r="AB67" s="26">
        <v>0</v>
      </c>
      <c r="AC67" s="26">
        <v>0</v>
      </c>
      <c r="AD67" s="26">
        <v>0</v>
      </c>
      <c r="AE67" s="26">
        <v>0</v>
      </c>
      <c r="AF67" s="26">
        <v>0</v>
      </c>
      <c r="AG67" s="26">
        <v>0</v>
      </c>
      <c r="AH67" s="26">
        <v>0</v>
      </c>
      <c r="AI67" s="26">
        <v>0</v>
      </c>
      <c r="AJ67" s="26">
        <v>0</v>
      </c>
      <c r="AK67" s="26">
        <v>0</v>
      </c>
      <c r="AL67" s="26">
        <v>0</v>
      </c>
      <c r="AM67" s="26">
        <v>0</v>
      </c>
      <c r="AN67" s="26">
        <v>0</v>
      </c>
      <c r="AO67" s="26">
        <v>0</v>
      </c>
      <c r="AP67" s="26">
        <v>0</v>
      </c>
      <c r="AQ67" s="26">
        <v>0</v>
      </c>
      <c r="AR67" s="26">
        <v>0</v>
      </c>
      <c r="AS67" s="26">
        <v>0</v>
      </c>
      <c r="AT67" s="26">
        <v>0</v>
      </c>
      <c r="AU67" s="26">
        <v>0</v>
      </c>
      <c r="AV67" s="26">
        <v>0</v>
      </c>
      <c r="AW67" s="26">
        <v>0</v>
      </c>
      <c r="AX67" s="26">
        <v>7.1309462930426596E-3</v>
      </c>
      <c r="AY67" s="26">
        <v>7.0330529218505002E-3</v>
      </c>
      <c r="AZ67" s="26">
        <v>7.1433530389047898E-3</v>
      </c>
      <c r="BA67" s="26">
        <v>0</v>
      </c>
      <c r="BB67" s="26">
        <v>0</v>
      </c>
      <c r="BC67" s="26">
        <v>0</v>
      </c>
      <c r="BD67" s="26">
        <v>3.5512253756329916E-3</v>
      </c>
      <c r="BE67" s="26">
        <v>3.5513966985539864E-3</v>
      </c>
      <c r="BF67" s="26">
        <v>0</v>
      </c>
      <c r="BG67" s="26">
        <v>0</v>
      </c>
      <c r="BH67" s="26">
        <v>0</v>
      </c>
      <c r="BI67" s="26">
        <v>0</v>
      </c>
      <c r="BJ67" s="26">
        <v>0</v>
      </c>
      <c r="BK67" s="26">
        <v>0</v>
      </c>
      <c r="BL67" s="26">
        <v>0</v>
      </c>
      <c r="BM67" s="26">
        <v>0</v>
      </c>
      <c r="BN67" s="26">
        <v>6.5148646839224998E-3</v>
      </c>
      <c r="BO67" s="26">
        <v>6.5591425585839096E-3</v>
      </c>
      <c r="BP67" s="26">
        <v>6.5439352954399501E-3</v>
      </c>
      <c r="BQ67" s="26">
        <v>6.3614304855910599E-3</v>
      </c>
      <c r="BR67" s="26">
        <v>6.2717216020915598E-3</v>
      </c>
      <c r="BS67" s="26">
        <v>6.3361771874687603E-3</v>
      </c>
      <c r="BT67" s="26">
        <v>6.4312119688496238E-3</v>
      </c>
      <c r="BU67" s="26">
        <v>1.1210768859517085E-4</v>
      </c>
      <c r="BV67" s="26">
        <v>0</v>
      </c>
      <c r="BW67" s="26">
        <v>0</v>
      </c>
      <c r="BX67" s="26">
        <v>0</v>
      </c>
      <c r="BY67" s="26">
        <v>0</v>
      </c>
      <c r="BZ67" s="26">
        <v>0</v>
      </c>
      <c r="CA67" s="26">
        <v>0</v>
      </c>
      <c r="CB67" s="26">
        <v>0</v>
      </c>
      <c r="CC67" s="26">
        <v>0</v>
      </c>
      <c r="CD67" s="26">
        <v>0</v>
      </c>
      <c r="CE67" s="26">
        <v>0</v>
      </c>
      <c r="CF67" s="26">
        <v>0</v>
      </c>
      <c r="CG67" s="26">
        <v>0</v>
      </c>
      <c r="CH67" s="26">
        <v>0</v>
      </c>
      <c r="CI67" s="26">
        <v>0</v>
      </c>
      <c r="CJ67" s="26">
        <v>0</v>
      </c>
      <c r="CK67" s="26">
        <v>5.0650111494519503E-3</v>
      </c>
      <c r="CL67" s="26">
        <v>5.1480802667055103E-3</v>
      </c>
      <c r="CM67" s="26">
        <v>5.15529043621953E-3</v>
      </c>
      <c r="CN67" s="26">
        <v>5.1227939507923299E-3</v>
      </c>
      <c r="CO67" s="26">
        <v>4.0964502797434936E-5</v>
      </c>
    </row>
    <row r="68" spans="1:93" s="26" customFormat="1" ht="13.5" customHeight="1" x14ac:dyDescent="0.2">
      <c r="A68" s="34"/>
      <c r="B68" s="51" t="s">
        <v>68</v>
      </c>
      <c r="C68" s="25">
        <v>0</v>
      </c>
      <c r="D68" s="26">
        <v>0</v>
      </c>
      <c r="E68" s="26">
        <v>0</v>
      </c>
      <c r="F68" s="26">
        <v>1.1486291084382601E-3</v>
      </c>
      <c r="G68" s="26">
        <v>1.1844567842216199E-3</v>
      </c>
      <c r="H68" s="26">
        <v>4.66617178531976E-4</v>
      </c>
      <c r="I68" s="26">
        <v>5.7159929075088669E-4</v>
      </c>
      <c r="J68" s="26">
        <v>0</v>
      </c>
      <c r="K68" s="26">
        <v>1.18878051249993E-3</v>
      </c>
      <c r="L68" s="26">
        <v>1.22694611069605E-3</v>
      </c>
      <c r="M68" s="26">
        <v>1.25563985477541E-3</v>
      </c>
      <c r="N68" s="26">
        <v>1.2696948913746601E-3</v>
      </c>
      <c r="O68" s="26">
        <v>1.26980357332314E-3</v>
      </c>
      <c r="P68" s="26">
        <v>1.0351441571115317E-3</v>
      </c>
      <c r="Q68" s="26">
        <v>4.6379107838667277E-4</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26">
        <v>0</v>
      </c>
      <c r="AU68" s="26">
        <v>0</v>
      </c>
      <c r="AV68" s="26">
        <v>0</v>
      </c>
      <c r="AW68" s="26">
        <v>0</v>
      </c>
      <c r="AX68" s="26">
        <v>2.2380612558083601E-3</v>
      </c>
      <c r="AY68" s="26">
        <v>2.26433630662711E-3</v>
      </c>
      <c r="AZ68" s="26">
        <v>2.3316685761056999E-3</v>
      </c>
      <c r="BA68" s="26">
        <v>0</v>
      </c>
      <c r="BB68" s="26">
        <v>0</v>
      </c>
      <c r="BC68" s="26">
        <v>0</v>
      </c>
      <c r="BD68" s="26">
        <v>1.139011023090195E-3</v>
      </c>
      <c r="BE68" s="26">
        <v>1.1393520657763589E-3</v>
      </c>
      <c r="BF68" s="26">
        <v>0</v>
      </c>
      <c r="BG68" s="26">
        <v>0</v>
      </c>
      <c r="BH68" s="26">
        <v>0</v>
      </c>
      <c r="BI68" s="26">
        <v>0</v>
      </c>
      <c r="BJ68" s="26">
        <v>0</v>
      </c>
      <c r="BK68" s="26">
        <v>0</v>
      </c>
      <c r="BL68" s="26">
        <v>0</v>
      </c>
      <c r="BM68" s="26">
        <v>0</v>
      </c>
      <c r="BN68" s="26">
        <v>1.8521452235930301E-3</v>
      </c>
      <c r="BO68" s="26">
        <v>1.9474564532163199E-3</v>
      </c>
      <c r="BP68" s="26">
        <v>1.9999280696315199E-3</v>
      </c>
      <c r="BQ68" s="26">
        <v>1.8135386194677501E-3</v>
      </c>
      <c r="BR68" s="26">
        <v>1.9428938715081801E-3</v>
      </c>
      <c r="BS68" s="26">
        <v>1.99696701744926E-3</v>
      </c>
      <c r="BT68" s="26">
        <v>1.9254882091443431E-3</v>
      </c>
      <c r="BU68" s="26">
        <v>6.9938041453738303E-5</v>
      </c>
      <c r="BV68" s="26">
        <v>0</v>
      </c>
      <c r="BW68" s="26">
        <v>0</v>
      </c>
      <c r="BX68" s="26">
        <v>0</v>
      </c>
      <c r="BY68" s="26">
        <v>0</v>
      </c>
      <c r="BZ68" s="26">
        <v>0</v>
      </c>
      <c r="CA68" s="26">
        <v>0</v>
      </c>
      <c r="CB68" s="26">
        <v>0</v>
      </c>
      <c r="CC68" s="26">
        <v>0</v>
      </c>
      <c r="CD68" s="26">
        <v>0</v>
      </c>
      <c r="CE68" s="26">
        <v>0</v>
      </c>
      <c r="CF68" s="26">
        <v>0</v>
      </c>
      <c r="CG68" s="26">
        <v>0</v>
      </c>
      <c r="CH68" s="26">
        <v>0</v>
      </c>
      <c r="CI68" s="26">
        <v>0</v>
      </c>
      <c r="CJ68" s="26">
        <v>0</v>
      </c>
      <c r="CK68" s="26">
        <v>1.76219398444957E-3</v>
      </c>
      <c r="CL68" s="26">
        <v>1.88006769374184E-3</v>
      </c>
      <c r="CM68" s="26">
        <v>1.91422690521577E-3</v>
      </c>
      <c r="CN68" s="26">
        <v>1.8521628611357268E-3</v>
      </c>
      <c r="CO68" s="26">
        <v>6.5128140416959612E-5</v>
      </c>
    </row>
    <row r="69" spans="1:93" s="26" customFormat="1" ht="13.5" customHeight="1" x14ac:dyDescent="0.2">
      <c r="A69" s="34"/>
      <c r="B69" s="51" t="s">
        <v>69</v>
      </c>
      <c r="C69" s="25">
        <v>0</v>
      </c>
      <c r="D69" s="26">
        <v>0</v>
      </c>
      <c r="E69" s="26">
        <v>0</v>
      </c>
      <c r="F69" s="26">
        <v>6.6297668961112798E-4</v>
      </c>
      <c r="G69" s="26">
        <v>8.0610601371759597E-4</v>
      </c>
      <c r="H69" s="26">
        <v>2.9381654066574478E-4</v>
      </c>
      <c r="I69" s="26">
        <v>3.626855934485065E-4</v>
      </c>
      <c r="J69" s="26">
        <v>0</v>
      </c>
      <c r="K69" s="26">
        <v>5.6823488233220603E-4</v>
      </c>
      <c r="L69" s="26">
        <v>6.50324480531168E-4</v>
      </c>
      <c r="M69" s="26">
        <v>6.4974232659096697E-4</v>
      </c>
      <c r="N69" s="26">
        <v>6.9923559094036097E-4</v>
      </c>
      <c r="O69" s="26">
        <v>7.2659935763354601E-4</v>
      </c>
      <c r="P69" s="26">
        <v>5.4902277300470802E-4</v>
      </c>
      <c r="Q69" s="26">
        <v>2.5043259536436651E-4</v>
      </c>
      <c r="R69" s="26">
        <v>0</v>
      </c>
      <c r="S69" s="26">
        <v>0</v>
      </c>
      <c r="T69" s="26">
        <v>0</v>
      </c>
      <c r="U69" s="26">
        <v>0</v>
      </c>
      <c r="V69" s="26">
        <v>0</v>
      </c>
      <c r="W69" s="26">
        <v>0</v>
      </c>
      <c r="X69" s="26">
        <v>0</v>
      </c>
      <c r="Y69" s="26">
        <v>0</v>
      </c>
      <c r="Z69" s="26">
        <v>0</v>
      </c>
      <c r="AA69" s="26">
        <v>0</v>
      </c>
      <c r="AB69" s="26">
        <v>0</v>
      </c>
      <c r="AC69" s="26">
        <v>0</v>
      </c>
      <c r="AD69" s="26">
        <v>0</v>
      </c>
      <c r="AE69" s="26">
        <v>0</v>
      </c>
      <c r="AF69" s="26">
        <v>0</v>
      </c>
      <c r="AG69" s="26">
        <v>0</v>
      </c>
      <c r="AH69" s="26">
        <v>0</v>
      </c>
      <c r="AI69" s="26">
        <v>0</v>
      </c>
      <c r="AJ69" s="26">
        <v>0</v>
      </c>
      <c r="AK69" s="26">
        <v>0</v>
      </c>
      <c r="AL69" s="26">
        <v>0</v>
      </c>
      <c r="AM69" s="26">
        <v>0</v>
      </c>
      <c r="AN69" s="26">
        <v>0</v>
      </c>
      <c r="AO69" s="26">
        <v>0</v>
      </c>
      <c r="AP69" s="26">
        <v>0</v>
      </c>
      <c r="AQ69" s="26">
        <v>0</v>
      </c>
      <c r="AR69" s="26">
        <v>0</v>
      </c>
      <c r="AS69" s="26">
        <v>0</v>
      </c>
      <c r="AT69" s="26">
        <v>0</v>
      </c>
      <c r="AU69" s="26">
        <v>0</v>
      </c>
      <c r="AV69" s="26">
        <v>0</v>
      </c>
      <c r="AW69" s="26">
        <v>0</v>
      </c>
      <c r="AX69" s="26">
        <v>1.23359487939652E-3</v>
      </c>
      <c r="AY69" s="26">
        <v>1.32092251667459E-3</v>
      </c>
      <c r="AZ69" s="26">
        <v>1.39699133151495E-3</v>
      </c>
      <c r="BA69" s="26">
        <v>0</v>
      </c>
      <c r="BB69" s="26">
        <v>0</v>
      </c>
      <c r="BC69" s="26">
        <v>0</v>
      </c>
      <c r="BD69" s="26">
        <v>6.5858478793101008E-4</v>
      </c>
      <c r="BE69" s="26">
        <v>6.6027442078961374E-4</v>
      </c>
      <c r="BF69" s="26">
        <v>0</v>
      </c>
      <c r="BG69" s="26">
        <v>0</v>
      </c>
      <c r="BH69" s="26">
        <v>0</v>
      </c>
      <c r="BI69" s="26">
        <v>0</v>
      </c>
      <c r="BJ69" s="26">
        <v>0</v>
      </c>
      <c r="BK69" s="26">
        <v>0</v>
      </c>
      <c r="BL69" s="26">
        <v>0</v>
      </c>
      <c r="BM69" s="26">
        <v>0</v>
      </c>
      <c r="BN69" s="26">
        <v>9.3659888620933895E-4</v>
      </c>
      <c r="BO69" s="26">
        <v>1.0509465664777901E-3</v>
      </c>
      <c r="BP69" s="26">
        <v>1.1242449203044201E-3</v>
      </c>
      <c r="BQ69" s="26">
        <v>9.6636688111217896E-4</v>
      </c>
      <c r="BR69" s="26">
        <v>1.08491351807871E-3</v>
      </c>
      <c r="BS69" s="26">
        <v>1.1790945617724401E-3</v>
      </c>
      <c r="BT69" s="26">
        <v>1.0570275556591464E-3</v>
      </c>
      <c r="BU69" s="26">
        <v>8.461240625697253E-5</v>
      </c>
      <c r="BV69" s="26">
        <v>0</v>
      </c>
      <c r="BW69" s="26">
        <v>0</v>
      </c>
      <c r="BX69" s="26">
        <v>0</v>
      </c>
      <c r="BY69" s="26">
        <v>0</v>
      </c>
      <c r="BZ69" s="26">
        <v>0</v>
      </c>
      <c r="CA69" s="26">
        <v>0</v>
      </c>
      <c r="CB69" s="26">
        <v>0</v>
      </c>
      <c r="CC69" s="26">
        <v>0</v>
      </c>
      <c r="CD69" s="26">
        <v>0</v>
      </c>
      <c r="CE69" s="26">
        <v>0</v>
      </c>
      <c r="CF69" s="26">
        <v>0</v>
      </c>
      <c r="CG69" s="26">
        <v>0</v>
      </c>
      <c r="CH69" s="26">
        <v>0</v>
      </c>
      <c r="CI69" s="26">
        <v>0</v>
      </c>
      <c r="CJ69" s="26">
        <v>0</v>
      </c>
      <c r="CK69" s="26">
        <v>1.00612452521233E-3</v>
      </c>
      <c r="CL69" s="26">
        <v>1.2438378113515101E-3</v>
      </c>
      <c r="CM69" s="26">
        <v>1.2974474248909501E-3</v>
      </c>
      <c r="CN69" s="26">
        <v>1.18246992048493E-3</v>
      </c>
      <c r="CO69" s="26">
        <v>1.2660113609640108E-4</v>
      </c>
    </row>
    <row r="70" spans="1:93" s="26" customFormat="1" ht="13.5" customHeight="1" x14ac:dyDescent="0.2">
      <c r="A70" s="34"/>
      <c r="B70" s="51" t="s">
        <v>70</v>
      </c>
      <c r="C70" s="25">
        <v>0</v>
      </c>
      <c r="D70" s="26">
        <v>0</v>
      </c>
      <c r="E70" s="26">
        <v>0</v>
      </c>
      <c r="F70" s="26">
        <v>4.8996130325505802E-4</v>
      </c>
      <c r="G70" s="26">
        <v>5.6319362901689405E-4</v>
      </c>
      <c r="H70" s="26">
        <v>2.106309864543904E-4</v>
      </c>
      <c r="I70" s="26">
        <v>2.5900659457970014E-4</v>
      </c>
      <c r="J70" s="26">
        <v>0</v>
      </c>
      <c r="K70" s="26">
        <v>4.24481359866036E-4</v>
      </c>
      <c r="L70" s="26">
        <v>4.6974993382662003E-4</v>
      </c>
      <c r="M70" s="26">
        <v>5.4279132567728499E-4</v>
      </c>
      <c r="N70" s="26">
        <v>5.8189576255543299E-4</v>
      </c>
      <c r="O70" s="26">
        <v>6.1854632936828599E-4</v>
      </c>
      <c r="P70" s="26">
        <v>4.3957745188227663E-4</v>
      </c>
      <c r="Q70" s="26">
        <v>2.070845524857721E-4</v>
      </c>
      <c r="R70" s="26">
        <v>0</v>
      </c>
      <c r="S70" s="26">
        <v>0</v>
      </c>
      <c r="T70" s="26">
        <v>0</v>
      </c>
      <c r="U70" s="26">
        <v>0</v>
      </c>
      <c r="V70" s="26">
        <v>0</v>
      </c>
      <c r="W70" s="26">
        <v>0</v>
      </c>
      <c r="X70" s="26">
        <v>0</v>
      </c>
      <c r="Y70" s="26">
        <v>0</v>
      </c>
      <c r="Z70" s="26">
        <v>0</v>
      </c>
      <c r="AA70" s="26">
        <v>0</v>
      </c>
      <c r="AB70" s="26">
        <v>0</v>
      </c>
      <c r="AC70" s="26">
        <v>0</v>
      </c>
      <c r="AD70" s="26">
        <v>0</v>
      </c>
      <c r="AE70" s="26">
        <v>0</v>
      </c>
      <c r="AF70" s="26">
        <v>0</v>
      </c>
      <c r="AG70" s="26">
        <v>0</v>
      </c>
      <c r="AH70" s="26">
        <v>0</v>
      </c>
      <c r="AI70" s="26">
        <v>0</v>
      </c>
      <c r="AJ70" s="26">
        <v>0</v>
      </c>
      <c r="AK70" s="26">
        <v>0</v>
      </c>
      <c r="AL70" s="26">
        <v>0</v>
      </c>
      <c r="AM70" s="26">
        <v>0</v>
      </c>
      <c r="AN70" s="26">
        <v>0</v>
      </c>
      <c r="AO70" s="26">
        <v>0</v>
      </c>
      <c r="AP70" s="26">
        <v>0</v>
      </c>
      <c r="AQ70" s="26">
        <v>0</v>
      </c>
      <c r="AR70" s="26">
        <v>0</v>
      </c>
      <c r="AS70" s="26">
        <v>0</v>
      </c>
      <c r="AT70" s="26">
        <v>0</v>
      </c>
      <c r="AU70" s="26">
        <v>0</v>
      </c>
      <c r="AV70" s="26">
        <v>0</v>
      </c>
      <c r="AW70" s="26">
        <v>0</v>
      </c>
      <c r="AX70" s="26">
        <v>9.6457951265179495E-4</v>
      </c>
      <c r="AY70" s="26">
        <v>1.0979995002955399E-3</v>
      </c>
      <c r="AZ70" s="26">
        <v>1.1737806712626799E-3</v>
      </c>
      <c r="BA70" s="26">
        <v>0</v>
      </c>
      <c r="BB70" s="26">
        <v>0</v>
      </c>
      <c r="BC70" s="26">
        <v>0</v>
      </c>
      <c r="BD70" s="26">
        <v>5.3939328070166904E-4</v>
      </c>
      <c r="BE70" s="26">
        <v>5.4284849567045245E-4</v>
      </c>
      <c r="BF70" s="26">
        <v>0</v>
      </c>
      <c r="BG70" s="26">
        <v>0</v>
      </c>
      <c r="BH70" s="26">
        <v>0</v>
      </c>
      <c r="BI70" s="26">
        <v>0</v>
      </c>
      <c r="BJ70" s="26">
        <v>0</v>
      </c>
      <c r="BK70" s="26">
        <v>0</v>
      </c>
      <c r="BL70" s="26">
        <v>0</v>
      </c>
      <c r="BM70" s="26">
        <v>0</v>
      </c>
      <c r="BN70" s="26">
        <v>7.9412083355592203E-4</v>
      </c>
      <c r="BO70" s="26">
        <v>9.2423307446722405E-4</v>
      </c>
      <c r="BP70" s="26">
        <v>1.0276477275966999E-3</v>
      </c>
      <c r="BQ70" s="26">
        <v>8.0584724369487E-4</v>
      </c>
      <c r="BR70" s="26">
        <v>9.54436080197922E-4</v>
      </c>
      <c r="BS70" s="26">
        <v>1.07246141727856E-3</v>
      </c>
      <c r="BT70" s="26">
        <v>9.2979106279853299E-4</v>
      </c>
      <c r="BU70" s="26">
        <v>1.0355152212508248E-4</v>
      </c>
      <c r="BV70" s="26">
        <v>0</v>
      </c>
      <c r="BW70" s="26">
        <v>0</v>
      </c>
      <c r="BX70" s="26">
        <v>0</v>
      </c>
      <c r="BY70" s="26">
        <v>0</v>
      </c>
      <c r="BZ70" s="26">
        <v>0</v>
      </c>
      <c r="CA70" s="26">
        <v>0</v>
      </c>
      <c r="CB70" s="26">
        <v>0</v>
      </c>
      <c r="CC70" s="26">
        <v>0</v>
      </c>
      <c r="CD70" s="26">
        <v>0</v>
      </c>
      <c r="CE70" s="26">
        <v>0</v>
      </c>
      <c r="CF70" s="26">
        <v>0</v>
      </c>
      <c r="CG70" s="26">
        <v>0</v>
      </c>
      <c r="CH70" s="26">
        <v>0</v>
      </c>
      <c r="CI70" s="26">
        <v>0</v>
      </c>
      <c r="CJ70" s="26">
        <v>0</v>
      </c>
      <c r="CK70" s="26">
        <v>8.4564529148011003E-4</v>
      </c>
      <c r="CL70" s="26">
        <v>1.0791898142233E-3</v>
      </c>
      <c r="CM70" s="26">
        <v>1.1728819471345301E-3</v>
      </c>
      <c r="CN70" s="26">
        <v>1.0325723509459802E-3</v>
      </c>
      <c r="CO70" s="26">
        <v>1.376005041482566E-4</v>
      </c>
    </row>
    <row r="71" spans="1:93" s="29" customFormat="1" ht="13.5" customHeight="1" x14ac:dyDescent="0.2">
      <c r="A71" s="34"/>
      <c r="B71" s="51" t="s">
        <v>71</v>
      </c>
      <c r="C71" s="28">
        <v>0</v>
      </c>
      <c r="D71" s="29">
        <v>0</v>
      </c>
      <c r="E71" s="29">
        <v>0</v>
      </c>
      <c r="F71" s="29">
        <v>1.79273201314459E-3</v>
      </c>
      <c r="G71" s="29">
        <v>1.92548125813573E-3</v>
      </c>
      <c r="H71" s="29">
        <v>7.4364265425606402E-4</v>
      </c>
      <c r="I71" s="29">
        <v>9.1173945403721425E-4</v>
      </c>
      <c r="J71" s="29">
        <v>0</v>
      </c>
      <c r="K71" s="29">
        <v>1.6883556473445099E-3</v>
      </c>
      <c r="L71" s="29">
        <v>1.74176839265542E-3</v>
      </c>
      <c r="M71" s="29">
        <v>1.6610610832249501E-3</v>
      </c>
      <c r="N71" s="29">
        <v>1.6807309296301301E-3</v>
      </c>
      <c r="O71" s="29">
        <v>1.7158756889764999E-3</v>
      </c>
      <c r="P71" s="29">
        <v>1.4146319569719181E-3</v>
      </c>
      <c r="Q71" s="29">
        <v>6.3316799291298297E-4</v>
      </c>
      <c r="R71" s="29">
        <v>0</v>
      </c>
      <c r="S71" s="29">
        <v>0</v>
      </c>
      <c r="T71" s="29">
        <v>0</v>
      </c>
      <c r="U71" s="29">
        <v>0</v>
      </c>
      <c r="V71" s="29">
        <v>0</v>
      </c>
      <c r="W71" s="29">
        <v>0</v>
      </c>
      <c r="X71" s="29">
        <v>0</v>
      </c>
      <c r="Y71" s="29">
        <v>0</v>
      </c>
      <c r="Z71" s="29">
        <v>0</v>
      </c>
      <c r="AA71" s="29">
        <v>0</v>
      </c>
      <c r="AB71" s="29">
        <v>0</v>
      </c>
      <c r="AC71" s="29">
        <v>0</v>
      </c>
      <c r="AD71" s="29">
        <v>0</v>
      </c>
      <c r="AE71" s="29">
        <v>0</v>
      </c>
      <c r="AF71" s="29">
        <v>0</v>
      </c>
      <c r="AG71" s="29">
        <v>0</v>
      </c>
      <c r="AH71" s="29">
        <v>0</v>
      </c>
      <c r="AI71" s="29">
        <v>0</v>
      </c>
      <c r="AJ71" s="29">
        <v>0</v>
      </c>
      <c r="AK71" s="29">
        <v>0</v>
      </c>
      <c r="AL71" s="29">
        <v>0</v>
      </c>
      <c r="AM71" s="29">
        <v>0</v>
      </c>
      <c r="AN71" s="29">
        <v>0</v>
      </c>
      <c r="AO71" s="29">
        <v>0</v>
      </c>
      <c r="AP71" s="29">
        <v>0</v>
      </c>
      <c r="AQ71" s="29">
        <v>0</v>
      </c>
      <c r="AR71" s="29">
        <v>0</v>
      </c>
      <c r="AS71" s="29">
        <v>0</v>
      </c>
      <c r="AT71" s="29">
        <v>0</v>
      </c>
      <c r="AU71" s="29">
        <v>0</v>
      </c>
      <c r="AV71" s="29">
        <v>0</v>
      </c>
      <c r="AW71" s="29">
        <v>0</v>
      </c>
      <c r="AX71" s="29">
        <v>2.03316213542294E-3</v>
      </c>
      <c r="AY71" s="29">
        <v>2.12478440419488E-3</v>
      </c>
      <c r="AZ71" s="29">
        <v>2.2019218187169501E-3</v>
      </c>
      <c r="BA71" s="29">
        <v>0</v>
      </c>
      <c r="BB71" s="29">
        <v>0</v>
      </c>
      <c r="BC71" s="29">
        <v>0</v>
      </c>
      <c r="BD71" s="29">
        <v>1.0599780597224616E-3</v>
      </c>
      <c r="BE71" s="29">
        <v>1.0610997287728702E-3</v>
      </c>
      <c r="BF71" s="29">
        <v>0</v>
      </c>
      <c r="BG71" s="29">
        <v>0</v>
      </c>
      <c r="BH71" s="29">
        <v>0</v>
      </c>
      <c r="BI71" s="29">
        <v>0</v>
      </c>
      <c r="BJ71" s="29">
        <v>0</v>
      </c>
      <c r="BK71" s="29">
        <v>0</v>
      </c>
      <c r="BL71" s="29">
        <v>0</v>
      </c>
      <c r="BM71" s="29">
        <v>0</v>
      </c>
      <c r="BN71" s="29">
        <v>1.8949433284461701E-3</v>
      </c>
      <c r="BO71" s="29">
        <v>2.0064621282186602E-3</v>
      </c>
      <c r="BP71" s="29">
        <v>2.0988553010715802E-3</v>
      </c>
      <c r="BQ71" s="29">
        <v>1.8873560984833701E-3</v>
      </c>
      <c r="BR71" s="29">
        <v>2.01580370888493E-3</v>
      </c>
      <c r="BS71" s="29">
        <v>2.1060474145748699E-3</v>
      </c>
      <c r="BT71" s="29">
        <v>2.0015779966132633E-3</v>
      </c>
      <c r="BU71" s="29">
        <v>8.6622315591489653E-5</v>
      </c>
      <c r="BV71" s="29">
        <v>0</v>
      </c>
      <c r="BW71" s="29">
        <v>0</v>
      </c>
      <c r="BX71" s="29">
        <v>0</v>
      </c>
      <c r="BY71" s="29">
        <v>0</v>
      </c>
      <c r="BZ71" s="29">
        <v>0</v>
      </c>
      <c r="CA71" s="29">
        <v>0</v>
      </c>
      <c r="CB71" s="29">
        <v>0</v>
      </c>
      <c r="CC71" s="29">
        <v>0</v>
      </c>
      <c r="CD71" s="29">
        <v>0</v>
      </c>
      <c r="CE71" s="29">
        <v>0</v>
      </c>
      <c r="CF71" s="29">
        <v>0</v>
      </c>
      <c r="CG71" s="29">
        <v>0</v>
      </c>
      <c r="CH71" s="29">
        <v>0</v>
      </c>
      <c r="CI71" s="29">
        <v>0</v>
      </c>
      <c r="CJ71" s="29">
        <v>0</v>
      </c>
      <c r="CK71" s="29">
        <v>1.75253597764211E-3</v>
      </c>
      <c r="CL71" s="29">
        <v>1.9674760521623102E-3</v>
      </c>
      <c r="CM71" s="29">
        <v>2.0406768676379302E-3</v>
      </c>
      <c r="CN71" s="29">
        <v>1.9202296324807835E-3</v>
      </c>
      <c r="CO71" s="29">
        <v>1.222850801786221E-4</v>
      </c>
    </row>
    <row r="72" spans="1:93" s="31" customFormat="1" ht="13.5" customHeight="1" thickBot="1" x14ac:dyDescent="0.25">
      <c r="A72" s="34"/>
      <c r="B72" s="176" t="s">
        <v>72</v>
      </c>
      <c r="C72" s="30">
        <v>0</v>
      </c>
      <c r="D72" s="31">
        <v>0</v>
      </c>
      <c r="E72" s="31">
        <v>0</v>
      </c>
      <c r="F72" s="31">
        <v>4.9249745704470597E-3</v>
      </c>
      <c r="G72" s="31">
        <v>4.9898910795663203E-3</v>
      </c>
      <c r="H72" s="31">
        <v>1.982973130002676E-3</v>
      </c>
      <c r="I72" s="31">
        <v>2.4287229291923228E-3</v>
      </c>
      <c r="J72" s="31">
        <v>0</v>
      </c>
      <c r="K72" s="31">
        <v>4.8014909774275298E-3</v>
      </c>
      <c r="L72" s="31">
        <v>4.8923472236251098E-3</v>
      </c>
      <c r="M72" s="31">
        <v>4.6144835998607903E-3</v>
      </c>
      <c r="N72" s="31">
        <v>4.56252825967908E-3</v>
      </c>
      <c r="O72" s="31">
        <v>4.5597321428652998E-3</v>
      </c>
      <c r="P72" s="31">
        <v>3.9050970339096353E-3</v>
      </c>
      <c r="Q72" s="31">
        <v>1.7508074387628848E-3</v>
      </c>
      <c r="R72" s="31">
        <v>0</v>
      </c>
      <c r="S72" s="31">
        <v>0</v>
      </c>
      <c r="T72" s="31">
        <v>0</v>
      </c>
      <c r="U72" s="31">
        <v>0</v>
      </c>
      <c r="V72" s="31">
        <v>0</v>
      </c>
      <c r="W72" s="31">
        <v>0</v>
      </c>
      <c r="X72" s="31">
        <v>0</v>
      </c>
      <c r="Y72" s="31">
        <v>0</v>
      </c>
      <c r="Z72" s="31">
        <v>0</v>
      </c>
      <c r="AA72" s="31">
        <v>0</v>
      </c>
      <c r="AB72" s="31">
        <v>0</v>
      </c>
      <c r="AC72" s="31">
        <v>0</v>
      </c>
      <c r="AD72" s="31">
        <v>0</v>
      </c>
      <c r="AE72" s="31">
        <v>0</v>
      </c>
      <c r="AF72" s="31">
        <v>0</v>
      </c>
      <c r="AG72" s="31">
        <v>0</v>
      </c>
      <c r="AH72" s="31">
        <v>0</v>
      </c>
      <c r="AI72" s="31">
        <v>0</v>
      </c>
      <c r="AJ72" s="31">
        <v>0</v>
      </c>
      <c r="AK72" s="31">
        <v>0</v>
      </c>
      <c r="AL72" s="31">
        <v>0</v>
      </c>
      <c r="AM72" s="31">
        <v>0</v>
      </c>
      <c r="AN72" s="31">
        <v>0</v>
      </c>
      <c r="AO72" s="31">
        <v>0</v>
      </c>
      <c r="AP72" s="31">
        <v>0</v>
      </c>
      <c r="AQ72" s="31">
        <v>0</v>
      </c>
      <c r="AR72" s="31">
        <v>0</v>
      </c>
      <c r="AS72" s="31">
        <v>0</v>
      </c>
      <c r="AT72" s="31">
        <v>0</v>
      </c>
      <c r="AU72" s="31">
        <v>0</v>
      </c>
      <c r="AV72" s="31">
        <v>0</v>
      </c>
      <c r="AW72" s="31">
        <v>0</v>
      </c>
      <c r="AX72" s="31">
        <v>5.3586898565704602E-3</v>
      </c>
      <c r="AY72" s="31">
        <v>5.42487615426225E-3</v>
      </c>
      <c r="AZ72" s="31">
        <v>5.5040234156845703E-3</v>
      </c>
      <c r="BA72" s="31">
        <v>0</v>
      </c>
      <c r="BB72" s="31">
        <v>0</v>
      </c>
      <c r="BC72" s="31">
        <v>0</v>
      </c>
      <c r="BD72" s="31">
        <v>2.7145982377528802E-3</v>
      </c>
      <c r="BE72" s="31">
        <v>2.7149232792699715E-3</v>
      </c>
      <c r="BF72" s="31">
        <v>0</v>
      </c>
      <c r="BG72" s="31">
        <v>0</v>
      </c>
      <c r="BH72" s="31">
        <v>0</v>
      </c>
      <c r="BI72" s="31">
        <v>0</v>
      </c>
      <c r="BJ72" s="31">
        <v>0</v>
      </c>
      <c r="BK72" s="31">
        <v>0</v>
      </c>
      <c r="BL72" s="31">
        <v>0</v>
      </c>
      <c r="BM72" s="31">
        <v>0</v>
      </c>
      <c r="BN72" s="31">
        <v>4.9727123941369199E-3</v>
      </c>
      <c r="BO72" s="31">
        <v>5.0982334843232002E-3</v>
      </c>
      <c r="BP72" s="31">
        <v>5.16544946293266E-3</v>
      </c>
      <c r="BQ72" s="31">
        <v>4.9311029167537898E-3</v>
      </c>
      <c r="BR72" s="31">
        <v>5.0455465396035499E-3</v>
      </c>
      <c r="BS72" s="31">
        <v>5.1378276909572699E-3</v>
      </c>
      <c r="BT72" s="31">
        <v>5.0584787481178983E-3</v>
      </c>
      <c r="BU72" s="31">
        <v>8.4722231946920675E-5</v>
      </c>
      <c r="BV72" s="31">
        <v>0</v>
      </c>
      <c r="BW72" s="31">
        <v>0</v>
      </c>
      <c r="BX72" s="31">
        <v>0</v>
      </c>
      <c r="BY72" s="31">
        <v>0</v>
      </c>
      <c r="BZ72" s="31">
        <v>0</v>
      </c>
      <c r="CA72" s="31">
        <v>0</v>
      </c>
      <c r="CB72" s="31">
        <v>0</v>
      </c>
      <c r="CC72" s="31">
        <v>0</v>
      </c>
      <c r="CD72" s="31">
        <v>0</v>
      </c>
      <c r="CE72" s="31">
        <v>0</v>
      </c>
      <c r="CF72" s="31">
        <v>0</v>
      </c>
      <c r="CG72" s="31">
        <v>0</v>
      </c>
      <c r="CH72" s="31">
        <v>0</v>
      </c>
      <c r="CI72" s="31">
        <v>0</v>
      </c>
      <c r="CJ72" s="31">
        <v>0</v>
      </c>
      <c r="CK72" s="31">
        <v>4.4198925541864796E-3</v>
      </c>
      <c r="CL72" s="31">
        <v>4.6251339505654701E-3</v>
      </c>
      <c r="CM72" s="31">
        <v>4.6844901997400304E-3</v>
      </c>
      <c r="CN72" s="31">
        <v>4.5765055681639931E-3</v>
      </c>
      <c r="CO72" s="31">
        <v>1.1336230469710472E-4</v>
      </c>
    </row>
    <row r="73" spans="1:93" x14ac:dyDescent="0.2">
      <c r="A73" s="13"/>
      <c r="B73" s="175"/>
    </row>
    <row r="74" spans="1:93" x14ac:dyDescent="0.2">
      <c r="A74" s="13"/>
      <c r="B74" s="175"/>
    </row>
    <row r="75" spans="1:93" x14ac:dyDescent="0.2">
      <c r="A75" s="13"/>
      <c r="B75" s="175"/>
    </row>
    <row r="76" spans="1:93" x14ac:dyDescent="0.2">
      <c r="A76" s="13"/>
      <c r="B76" s="175"/>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297</v>
      </c>
      <c r="D3" s="58">
        <f>LARGE(O30:O250,1)</f>
        <v>12.421734267005409</v>
      </c>
      <c r="E3" s="58"/>
      <c r="F3" s="58">
        <f>LARGE(D6:H6,1)</f>
        <v>12.421734267005409</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2.3878132823513063</v>
      </c>
      <c r="C4" s="80" t="s">
        <v>297</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0.8988864684680663</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2.7990981694599006</v>
      </c>
      <c r="C6" s="86"/>
      <c r="D6" s="75">
        <v>12.421734267005409</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29.560708464117418</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218</v>
      </c>
      <c r="E9" s="58">
        <f>LARGE(O30:O250,1)</f>
        <v>12.421734267005409</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100.06730000000003</v>
      </c>
      <c r="C10" s="93"/>
      <c r="D10" s="180"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0">
        <v>88</v>
      </c>
      <c r="E11" s="181">
        <v>4</v>
      </c>
      <c r="F11" s="2"/>
      <c r="G11" s="73">
        <f>(((2.095-1)/(11-1))*(513.74-43.91))+43.91</f>
        <v>95.356385000000017</v>
      </c>
      <c r="H11" s="173"/>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742.31499033540808</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225.72414013518883</v>
      </c>
      <c r="C15" s="86"/>
      <c r="D15" s="81" t="s">
        <v>22</v>
      </c>
      <c r="E15" s="82">
        <f>10^((SUMIF(V30:V250, "&gt;0")+SUMIF(V30:V250, "&lt;0"))/100)</f>
        <v>189.49554276809769</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182.76979564612816</v>
      </c>
      <c r="C16" s="86"/>
      <c r="D16" s="84" t="s">
        <v>23</v>
      </c>
      <c r="E16" s="85">
        <f>10^(SQRT((SUMIF(W30:W250, "&gt;0")+SUMIF(W30:W250, "&lt;0"))/100))</f>
        <v>1.9088108770109382</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4.810868411231553</v>
      </c>
      <c r="C17" s="95"/>
      <c r="D17" s="84" t="s">
        <v>24</v>
      </c>
      <c r="E17" s="85">
        <f>(SUMIF(X30:X250, "&gt;0")+SUMIF(X30:X250, "&lt;0"))/((100)*(LOG(E16))^3)</f>
        <v>-3.1306775365685406</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31.179636196695704</v>
      </c>
      <c r="D18" s="84" t="s">
        <v>25</v>
      </c>
      <c r="E18" s="85">
        <f>(SUMIF(Y30:Y250, "&gt;0")+SUMIF(Y30:Y250, "&lt;0"))/((100)*(LOG(E16))^4)</f>
        <v>30.517533531946683</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2">
        <v>1</v>
      </c>
      <c r="BM18" s="192"/>
      <c r="BN18" s="192"/>
      <c r="BO18" s="192"/>
      <c r="BP18" s="192"/>
      <c r="BQ18" s="192"/>
      <c r="BR18" s="192"/>
      <c r="BS18" s="192"/>
      <c r="BT18" s="192"/>
      <c r="BU18" s="192"/>
      <c r="BV18" s="192"/>
    </row>
    <row r="19" spans="1:78" ht="15" customHeight="1" thickBot="1" x14ac:dyDescent="0.3">
      <c r="A19" s="88" t="s">
        <v>99</v>
      </c>
      <c r="B19" s="104">
        <f>B18-3</f>
        <v>28.179636196695704</v>
      </c>
      <c r="C19" s="105"/>
      <c r="D19" s="88" t="s">
        <v>26</v>
      </c>
      <c r="E19" s="104">
        <f>E18-3</f>
        <v>27.517533531946683</v>
      </c>
      <c r="F19" s="106"/>
      <c r="G19" s="2"/>
      <c r="H19" s="174"/>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3">
        <v>0</v>
      </c>
      <c r="AC20" s="193"/>
      <c r="AD20" s="193"/>
      <c r="AE20" s="193"/>
      <c r="AF20" s="193"/>
      <c r="BV20" s="191">
        <v>1</v>
      </c>
      <c r="BW20" s="191"/>
      <c r="BX20" s="191"/>
      <c r="BY20" s="191"/>
      <c r="BZ20" s="191"/>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6"/>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7" t="s">
        <v>27</v>
      </c>
      <c r="V24" s="198"/>
      <c r="W24" s="198"/>
      <c r="X24" s="198"/>
      <c r="Y24" s="199"/>
      <c r="Z24" s="2"/>
    </row>
    <row r="25" spans="1:78" ht="15.75" customHeight="1" x14ac:dyDescent="0.2">
      <c r="A25" s="129" t="s">
        <v>28</v>
      </c>
      <c r="B25" s="130" t="s">
        <v>85</v>
      </c>
      <c r="C25" s="130" t="s">
        <v>28</v>
      </c>
      <c r="D25" s="130" t="s">
        <v>85</v>
      </c>
      <c r="E25" s="129" t="s">
        <v>29</v>
      </c>
      <c r="F25" s="129" t="s">
        <v>30</v>
      </c>
      <c r="G25" s="129" t="s">
        <v>30</v>
      </c>
      <c r="H25" s="129" t="s">
        <v>28</v>
      </c>
      <c r="I25" s="194" t="s">
        <v>84</v>
      </c>
      <c r="J25" s="195"/>
      <c r="K25" s="195"/>
      <c r="L25" s="196"/>
      <c r="M25" s="130" t="s">
        <v>85</v>
      </c>
      <c r="N25" s="131" t="s">
        <v>31</v>
      </c>
      <c r="O25" s="132"/>
      <c r="P25" s="2"/>
      <c r="Q25" s="194" t="s">
        <v>91</v>
      </c>
      <c r="R25" s="195"/>
      <c r="S25" s="195"/>
      <c r="T25" s="196"/>
      <c r="U25" s="194" t="s">
        <v>102</v>
      </c>
      <c r="V25" s="195"/>
      <c r="W25" s="195"/>
      <c r="X25" s="195"/>
      <c r="Y25" s="196"/>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0.11991929431492601</v>
      </c>
      <c r="F30" s="162">
        <f>(G30*100)/$A$10</f>
        <v>0.11991929431492601</v>
      </c>
      <c r="G30" s="162">
        <v>0.12</v>
      </c>
      <c r="H30" s="168">
        <f>A30*1000</f>
        <v>1909</v>
      </c>
      <c r="I30" s="162">
        <f t="shared" ref="I30:I93" si="0">D30*F30</f>
        <v>0</v>
      </c>
      <c r="J30" s="165">
        <f>(F30)*(D30-$B$4)^2</f>
        <v>0.68373811681218355</v>
      </c>
      <c r="K30" s="165">
        <f>(F30)*(D30-$B$4)^3</f>
        <v>-1.6326389569740007</v>
      </c>
      <c r="L30" s="165">
        <f>(F30)*(D30-$B$4)^4</f>
        <v>3.8984369867467024</v>
      </c>
      <c r="M30" s="184"/>
      <c r="N30" s="162"/>
      <c r="O30" s="166"/>
      <c r="P30" s="2"/>
      <c r="Q30" s="162">
        <f>(B30*1000)*F30</f>
        <v>0</v>
      </c>
      <c r="R30" s="165">
        <f>(F30)*((B30*1000)-$B$15)^2</f>
        <v>6110.0544261436471</v>
      </c>
      <c r="S30" s="165">
        <f>(F30)*((B30*1000)-$B$15)^3</f>
        <v>-1379186.7815204796</v>
      </c>
      <c r="T30" s="165">
        <f>(F30)*((B30*1000)-$B$15)^4</f>
        <v>311315750.34452879</v>
      </c>
      <c r="U30" s="68"/>
      <c r="V30" s="148">
        <f>U30*F30</f>
        <v>0</v>
      </c>
      <c r="W30" s="167">
        <f>(F30)*(U30-LOG($E$15))^2</f>
        <v>0.62207620681770925</v>
      </c>
      <c r="X30" s="167">
        <f>(F30)*(U30-LOG($E$15))^3</f>
        <v>-1.4168401460355413</v>
      </c>
      <c r="Y30" s="167">
        <f>(F30)*(U30-LOG($E$15))^4</f>
        <v>3.226993698549002</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0.26981841220858349</v>
      </c>
      <c r="F31" s="162">
        <f t="shared" ref="F31:F94" si="3">(G31*100)/$A$10</f>
        <v>0.14989911789365751</v>
      </c>
      <c r="G31" s="162">
        <v>0.15</v>
      </c>
      <c r="H31" s="168">
        <f t="shared" ref="H31:H94" si="4">A31*1000</f>
        <v>1739</v>
      </c>
      <c r="I31" s="162">
        <f t="shared" si="0"/>
        <v>-0.12974331040607298</v>
      </c>
      <c r="J31" s="165">
        <f t="shared" ref="J31:J94" si="5">(F31)*(D31-$B$4)^2</f>
        <v>1.5865759486090958</v>
      </c>
      <c r="K31" s="165">
        <f t="shared" ref="K31:K94" si="6">(F31)*(D31-$B$4)^3</f>
        <v>-5.1616881317387344</v>
      </c>
      <c r="L31" s="165">
        <f t="shared" ref="L31:L94" si="7">(F31)*(D31-$B$4)^4</f>
        <v>16.792782212972316</v>
      </c>
      <c r="M31" s="184">
        <f>((2^(-D31))*1000)</f>
        <v>1822.0183862958136</v>
      </c>
      <c r="N31" s="162">
        <v>1.1140015042097029</v>
      </c>
      <c r="O31" s="166">
        <f>(N31*100)/$A$13</f>
        <v>0.15007126606810833</v>
      </c>
      <c r="P31" s="107"/>
      <c r="Q31" s="162">
        <f t="shared" ref="Q31:Q94" si="8">(B31*1000)*F31</f>
        <v>273.41599103803128</v>
      </c>
      <c r="R31" s="165">
        <f t="shared" ref="R31:R94" si="9">(F31)*((B31*1000)-$B$15)^2</f>
        <v>382915.1567335084</v>
      </c>
      <c r="S31" s="165">
        <f t="shared" ref="S31:S94" si="10">(F31)*((B31*1000)-$B$15)^3</f>
        <v>612004051.38351703</v>
      </c>
      <c r="T31" s="165">
        <f t="shared" ref="T31:T94" si="11">(F31)*((B31*1000)-$B$15)^4</f>
        <v>978151301465.73877</v>
      </c>
      <c r="U31" s="68">
        <f t="shared" ref="U31:U94" si="12">LOG(((2^(-D31))*1000),10)</f>
        <v>3.2605527551981894</v>
      </c>
      <c r="V31" s="148">
        <f t="shared" ref="V31:V94" si="13">U31*F31</f>
        <v>0.48875398184994323</v>
      </c>
      <c r="W31" s="165">
        <f t="shared" ref="W31:W94" si="14">(F31)*(U31-LOG($E$15))^2</f>
        <v>0.14483224088482713</v>
      </c>
      <c r="X31" s="165">
        <f t="shared" ref="X31:X94" si="15">(F31)*(U31-LOG($E$15))^3</f>
        <v>0.14236339517636357</v>
      </c>
      <c r="Y31" s="165">
        <f t="shared" ref="Y31:Y94" si="16">(F31)*(U31-LOG($E$15))^4</f>
        <v>0.13993663401409606</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0.42971080462848488</v>
      </c>
      <c r="F32" s="162">
        <f t="shared" si="3"/>
        <v>0.15989239241990136</v>
      </c>
      <c r="G32" s="162">
        <v>0.16</v>
      </c>
      <c r="H32" s="168">
        <f t="shared" si="4"/>
        <v>1584</v>
      </c>
      <c r="I32" s="162">
        <f t="shared" si="0"/>
        <v>-0.11686776943613128</v>
      </c>
      <c r="J32" s="165">
        <f t="shared" si="5"/>
        <v>1.5551880680542887</v>
      </c>
      <c r="K32" s="165">
        <f t="shared" si="6"/>
        <v>-4.8502092206596279</v>
      </c>
      <c r="L32" s="165">
        <f t="shared" si="7"/>
        <v>15.126485321870717</v>
      </c>
      <c r="M32" s="184">
        <f t="shared" ref="M32:M95" si="18">((2^(-D32))*1000)</f>
        <v>1659.6915376057084</v>
      </c>
      <c r="N32" s="162">
        <v>1.187152863497678</v>
      </c>
      <c r="O32" s="166">
        <f t="shared" ref="O32:O95" si="19">(N32*100)/$A$13</f>
        <v>0.15992575644488524</v>
      </c>
      <c r="P32" s="107"/>
      <c r="Q32" s="162">
        <f t="shared" si="8"/>
        <v>265.66121000566613</v>
      </c>
      <c r="R32" s="165">
        <f t="shared" si="9"/>
        <v>329610.54326766689</v>
      </c>
      <c r="S32" s="165">
        <f t="shared" si="10"/>
        <v>473246861.18064201</v>
      </c>
      <c r="T32" s="165">
        <f t="shared" si="11"/>
        <v>679476419039.95923</v>
      </c>
      <c r="U32" s="68">
        <f t="shared" si="12"/>
        <v>3.2200273796280934</v>
      </c>
      <c r="V32" s="148">
        <f t="shared" si="13"/>
        <v>0.51485788138632183</v>
      </c>
      <c r="W32" s="165">
        <f t="shared" si="14"/>
        <v>0.14201182641734783</v>
      </c>
      <c r="X32" s="165">
        <f t="shared" si="15"/>
        <v>0.13383597558094981</v>
      </c>
      <c r="Y32" s="165">
        <f t="shared" si="16"/>
        <v>0.12613082171807416</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0.60958974610087391</v>
      </c>
      <c r="F33" s="162">
        <f t="shared" si="3"/>
        <v>0.17987894147238903</v>
      </c>
      <c r="G33" s="162">
        <v>0.18</v>
      </c>
      <c r="H33" s="168">
        <f t="shared" si="4"/>
        <v>1443</v>
      </c>
      <c r="I33" s="162">
        <f t="shared" si="0"/>
        <v>-0.10726573733097328</v>
      </c>
      <c r="J33" s="165">
        <f t="shared" si="5"/>
        <v>1.6018331793523954</v>
      </c>
      <c r="K33" s="165">
        <f t="shared" si="6"/>
        <v>-4.7800866148094299</v>
      </c>
      <c r="L33" s="165">
        <f t="shared" si="7"/>
        <v>14.264424248171698</v>
      </c>
      <c r="M33" s="184">
        <f t="shared" si="18"/>
        <v>1511.8571361077738</v>
      </c>
      <c r="N33" s="162">
        <v>1.3373796022124249</v>
      </c>
      <c r="O33" s="166">
        <f t="shared" si="19"/>
        <v>0.18016335647595405</v>
      </c>
      <c r="P33" s="107"/>
      <c r="Q33" s="162">
        <f t="shared" si="8"/>
        <v>272.24677791846079</v>
      </c>
      <c r="R33" s="165">
        <f t="shared" si="9"/>
        <v>298305.24031836528</v>
      </c>
      <c r="S33" s="165">
        <f t="shared" si="10"/>
        <v>384150287.35316199</v>
      </c>
      <c r="T33" s="165">
        <f t="shared" si="11"/>
        <v>494699466613.53235</v>
      </c>
      <c r="U33" s="68">
        <f t="shared" si="12"/>
        <v>3.1795107541734842</v>
      </c>
      <c r="V33" s="148">
        <f t="shared" si="13"/>
        <v>0.57192702886080371</v>
      </c>
      <c r="W33" s="165">
        <f t="shared" si="14"/>
        <v>0.14632159206537293</v>
      </c>
      <c r="X33" s="165">
        <f t="shared" si="15"/>
        <v>0.13196916389927538</v>
      </c>
      <c r="Y33" s="165">
        <f t="shared" si="16"/>
        <v>0.11902454022296874</v>
      </c>
      <c r="Z33" s="2"/>
    </row>
    <row r="34" spans="1:26" ht="13.5" customHeight="1" x14ac:dyDescent="0.2">
      <c r="A34" s="162">
        <v>1.3140000000000001</v>
      </c>
      <c r="B34" s="7">
        <f t="shared" si="20"/>
        <v>1.3785000000000001</v>
      </c>
      <c r="C34" s="7">
        <f t="shared" si="1"/>
        <v>-0.39396527566024264</v>
      </c>
      <c r="D34" s="163">
        <f t="shared" si="2"/>
        <v>-0.4615182877446769</v>
      </c>
      <c r="E34" s="164">
        <f t="shared" si="17"/>
        <v>0.82944178567823834</v>
      </c>
      <c r="F34" s="162">
        <f t="shared" si="3"/>
        <v>0.21985203957736438</v>
      </c>
      <c r="G34" s="162">
        <v>0.22</v>
      </c>
      <c r="H34" s="168">
        <f t="shared" si="4"/>
        <v>1314</v>
      </c>
      <c r="I34" s="162">
        <f t="shared" si="0"/>
        <v>-0.10146573686292015</v>
      </c>
      <c r="J34" s="165">
        <f t="shared" si="5"/>
        <v>1.7849106423337497</v>
      </c>
      <c r="K34" s="165">
        <f t="shared" si="6"/>
        <v>-5.0858022430018535</v>
      </c>
      <c r="L34" s="165">
        <f t="shared" si="7"/>
        <v>14.491136890250141</v>
      </c>
      <c r="M34" s="184">
        <f t="shared" si="18"/>
        <v>1376.9901960435304</v>
      </c>
      <c r="N34" s="162">
        <v>1.6272556381540184</v>
      </c>
      <c r="O34" s="166">
        <f t="shared" si="19"/>
        <v>0.21921363024324192</v>
      </c>
      <c r="P34" s="107"/>
      <c r="Q34" s="162">
        <f t="shared" si="8"/>
        <v>303.06603655739679</v>
      </c>
      <c r="R34" s="165">
        <f t="shared" si="9"/>
        <v>292159.65683010529</v>
      </c>
      <c r="S34" s="165">
        <f t="shared" si="10"/>
        <v>336794599.62013274</v>
      </c>
      <c r="T34" s="165">
        <f t="shared" si="11"/>
        <v>388248684174.92334</v>
      </c>
      <c r="U34" s="68">
        <f t="shared" si="12"/>
        <v>3.138930848158628</v>
      </c>
      <c r="V34" s="148">
        <f t="shared" si="13"/>
        <v>0.69010034905998063</v>
      </c>
      <c r="W34" s="165">
        <f t="shared" si="14"/>
        <v>0.16310659117436677</v>
      </c>
      <c r="X34" s="165">
        <f t="shared" si="15"/>
        <v>0.14048890176367868</v>
      </c>
      <c r="Y34" s="165">
        <f t="shared" si="16"/>
        <v>0.12100756552299506</v>
      </c>
      <c r="Z34" s="2"/>
    </row>
    <row r="35" spans="1:26" ht="12.75" customHeight="1" x14ac:dyDescent="0.2">
      <c r="A35" s="162">
        <v>1.1970000000000001</v>
      </c>
      <c r="B35" s="7">
        <f t="shared" si="20"/>
        <v>1.2555000000000001</v>
      </c>
      <c r="C35" s="7">
        <f t="shared" si="1"/>
        <v>-0.25942315228141505</v>
      </c>
      <c r="D35" s="163">
        <f t="shared" si="2"/>
        <v>-0.32669421397082887</v>
      </c>
      <c r="E35" s="164">
        <f t="shared" si="17"/>
        <v>1.0992601978868219</v>
      </c>
      <c r="F35" s="162">
        <f t="shared" si="3"/>
        <v>0.26981841220858355</v>
      </c>
      <c r="G35" s="162">
        <v>0.27</v>
      </c>
      <c r="H35" s="168">
        <f t="shared" si="4"/>
        <v>1197</v>
      </c>
      <c r="I35" s="162">
        <f t="shared" si="0"/>
        <v>-8.8148114091340296E-2</v>
      </c>
      <c r="J35" s="165">
        <f t="shared" si="5"/>
        <v>1.9881707169565357</v>
      </c>
      <c r="K35" s="165">
        <f t="shared" si="6"/>
        <v>-5.3969043151466698</v>
      </c>
      <c r="L35" s="165">
        <f t="shared" si="7"/>
        <v>14.649937220398915</v>
      </c>
      <c r="M35" s="184">
        <f t="shared" si="18"/>
        <v>1254.1363562228792</v>
      </c>
      <c r="N35" s="162">
        <v>2.0054567702106292</v>
      </c>
      <c r="O35" s="166">
        <f t="shared" si="19"/>
        <v>0.27016250464031211</v>
      </c>
      <c r="P35" s="107"/>
      <c r="Q35" s="162">
        <f t="shared" si="8"/>
        <v>338.75701652787666</v>
      </c>
      <c r="R35" s="165">
        <f t="shared" si="9"/>
        <v>286125.78416853852</v>
      </c>
      <c r="S35" s="165">
        <f t="shared" si="10"/>
        <v>294645425.42165011</v>
      </c>
      <c r="T35" s="165">
        <f t="shared" si="11"/>
        <v>303418746318.81281</v>
      </c>
      <c r="U35" s="68">
        <f t="shared" si="12"/>
        <v>3.0983447578150862</v>
      </c>
      <c r="V35" s="148">
        <f t="shared" si="13"/>
        <v>0.83599046302845492</v>
      </c>
      <c r="W35" s="165">
        <f t="shared" si="14"/>
        <v>0.18175605028252112</v>
      </c>
      <c r="X35" s="165">
        <f t="shared" si="15"/>
        <v>0.14917550738328922</v>
      </c>
      <c r="Y35" s="165">
        <f t="shared" si="16"/>
        <v>0.12243516498334586</v>
      </c>
      <c r="Z35" s="2"/>
    </row>
    <row r="36" spans="1:26" x14ac:dyDescent="0.2">
      <c r="A36" s="162">
        <v>1.091</v>
      </c>
      <c r="B36" s="7">
        <f t="shared" si="20"/>
        <v>1.1440000000000001</v>
      </c>
      <c r="C36" s="7">
        <f t="shared" si="1"/>
        <v>-0.12565110166152013</v>
      </c>
      <c r="D36" s="163">
        <f t="shared" si="2"/>
        <v>-0.19253712697146758</v>
      </c>
      <c r="E36" s="164">
        <f t="shared" si="17"/>
        <v>1.4090517082003808</v>
      </c>
      <c r="F36" s="162">
        <f t="shared" si="3"/>
        <v>0.30979151031355889</v>
      </c>
      <c r="G36" s="162">
        <v>0.31</v>
      </c>
      <c r="H36" s="168">
        <f t="shared" si="4"/>
        <v>1091</v>
      </c>
      <c r="I36" s="162">
        <f t="shared" si="0"/>
        <v>-5.9646367355924393E-2</v>
      </c>
      <c r="J36" s="165">
        <f t="shared" si="5"/>
        <v>2.0626563850694319</v>
      </c>
      <c r="K36" s="165">
        <f t="shared" si="6"/>
        <v>-5.3223762475061429</v>
      </c>
      <c r="L36" s="165">
        <f t="shared" si="7"/>
        <v>13.733595728822284</v>
      </c>
      <c r="M36" s="184">
        <f t="shared" si="18"/>
        <v>1142.7716307294297</v>
      </c>
      <c r="N36" s="162">
        <v>2.3158164121578166</v>
      </c>
      <c r="O36" s="166">
        <f t="shared" si="19"/>
        <v>0.31197220079193561</v>
      </c>
      <c r="P36" s="107"/>
      <c r="Q36" s="162">
        <f t="shared" si="8"/>
        <v>354.40148779871146</v>
      </c>
      <c r="R36" s="165">
        <f t="shared" si="9"/>
        <v>261225.66711727224</v>
      </c>
      <c r="S36" s="165">
        <f t="shared" si="10"/>
        <v>239877224.09087217</v>
      </c>
      <c r="T36" s="165">
        <f t="shared" si="11"/>
        <v>220273464214.02966</v>
      </c>
      <c r="U36" s="68">
        <f t="shared" si="12"/>
        <v>3.0579594504973762</v>
      </c>
      <c r="V36" s="148">
        <f t="shared" si="13"/>
        <v>0.94732987664720281</v>
      </c>
      <c r="W36" s="165">
        <f t="shared" si="14"/>
        <v>0.18865139216730098</v>
      </c>
      <c r="X36" s="165">
        <f t="shared" si="15"/>
        <v>0.14721608554126087</v>
      </c>
      <c r="Y36" s="165">
        <f t="shared" si="16"/>
        <v>0.11488161096034762</v>
      </c>
      <c r="Z36" s="2"/>
    </row>
    <row r="37" spans="1:26" x14ac:dyDescent="0.2">
      <c r="A37" s="162">
        <v>0.99360000000000004</v>
      </c>
      <c r="B37" s="7">
        <f t="shared" si="20"/>
        <v>1.0423</v>
      </c>
      <c r="C37" s="7">
        <f t="shared" si="1"/>
        <v>9.2629213289679192E-3</v>
      </c>
      <c r="D37" s="163">
        <f t="shared" si="2"/>
        <v>-5.8194090166276108E-2</v>
      </c>
      <c r="E37" s="164">
        <f t="shared" si="17"/>
        <v>1.758816316618915</v>
      </c>
      <c r="F37" s="162">
        <f t="shared" si="3"/>
        <v>0.34976460841853424</v>
      </c>
      <c r="G37" s="162">
        <v>0.35</v>
      </c>
      <c r="H37" s="168">
        <f t="shared" si="4"/>
        <v>993.6</v>
      </c>
      <c r="I37" s="162">
        <f t="shared" si="0"/>
        <v>-2.0354233159280435E-2</v>
      </c>
      <c r="J37" s="165">
        <f t="shared" si="5"/>
        <v>2.0926248866948822</v>
      </c>
      <c r="K37" s="165">
        <f t="shared" si="6"/>
        <v>-5.1185759007694527</v>
      </c>
      <c r="L37" s="165">
        <f t="shared" si="7"/>
        <v>12.520074390072907</v>
      </c>
      <c r="M37" s="184">
        <f t="shared" si="18"/>
        <v>1041.1616589175765</v>
      </c>
      <c r="N37" s="162">
        <v>2.5925000282824118</v>
      </c>
      <c r="O37" s="166">
        <f t="shared" si="19"/>
        <v>0.34924527485441387</v>
      </c>
      <c r="P37" s="107"/>
      <c r="Q37" s="162">
        <f t="shared" si="8"/>
        <v>364.55965135463822</v>
      </c>
      <c r="R37" s="165">
        <f t="shared" si="9"/>
        <v>233221.68902317184</v>
      </c>
      <c r="S37" s="165">
        <f t="shared" si="10"/>
        <v>190443201.25322014</v>
      </c>
      <c r="T37" s="165">
        <f t="shared" si="11"/>
        <v>155511320818.75549</v>
      </c>
      <c r="U37" s="68">
        <f t="shared" si="12"/>
        <v>3.0175181667104227</v>
      </c>
      <c r="V37" s="148">
        <f t="shared" si="13"/>
        <v>1.0554210599752842</v>
      </c>
      <c r="W37" s="165">
        <f t="shared" si="14"/>
        <v>0.19148925881821949</v>
      </c>
      <c r="X37" s="165">
        <f t="shared" si="15"/>
        <v>0.14168657298384854</v>
      </c>
      <c r="Y37" s="165">
        <f t="shared" si="16"/>
        <v>0.10483661113840693</v>
      </c>
      <c r="Z37" s="2"/>
    </row>
    <row r="38" spans="1:26" x14ac:dyDescent="0.2">
      <c r="A38" s="162">
        <v>0.90510000000000002</v>
      </c>
      <c r="B38" s="7">
        <f t="shared" si="20"/>
        <v>0.94935000000000003</v>
      </c>
      <c r="C38" s="7">
        <f t="shared" si="1"/>
        <v>0.14385089768159096</v>
      </c>
      <c r="D38" s="163">
        <f t="shared" si="2"/>
        <v>7.6556909505279436E-2</v>
      </c>
      <c r="E38" s="164">
        <f t="shared" si="17"/>
        <v>2.1185741995636933</v>
      </c>
      <c r="F38" s="162">
        <f t="shared" si="3"/>
        <v>0.35975788294477806</v>
      </c>
      <c r="G38" s="162">
        <v>0.36</v>
      </c>
      <c r="H38" s="168">
        <f t="shared" si="4"/>
        <v>905.1</v>
      </c>
      <c r="I38" s="162">
        <f t="shared" si="0"/>
        <v>2.7541951688414286E-2</v>
      </c>
      <c r="J38" s="165">
        <f t="shared" si="5"/>
        <v>1.9217928010126115</v>
      </c>
      <c r="K38" s="165">
        <f t="shared" si="6"/>
        <v>-4.4417558586300148</v>
      </c>
      <c r="L38" s="165">
        <f t="shared" si="7"/>
        <v>10.266036534884796</v>
      </c>
      <c r="M38" s="184">
        <f t="shared" si="18"/>
        <v>948.31817445412275</v>
      </c>
      <c r="N38" s="162">
        <v>2.6730313709614415</v>
      </c>
      <c r="O38" s="166">
        <f t="shared" si="19"/>
        <v>0.36009395011053963</v>
      </c>
      <c r="P38" s="107"/>
      <c r="Q38" s="162">
        <f t="shared" si="8"/>
        <v>341.53614617362507</v>
      </c>
      <c r="R38" s="165">
        <f t="shared" si="9"/>
        <v>188381.59780810657</v>
      </c>
      <c r="S38" s="165">
        <f t="shared" si="10"/>
        <v>136317795.69659814</v>
      </c>
      <c r="T38" s="165">
        <f t="shared" si="11"/>
        <v>98643082125.826508</v>
      </c>
      <c r="U38" s="68">
        <f t="shared" si="12"/>
        <v>2.9769540738635776</v>
      </c>
      <c r="V38" s="148">
        <f t="shared" si="13"/>
        <v>1.0709826952369932</v>
      </c>
      <c r="W38" s="165">
        <f t="shared" si="14"/>
        <v>0.17595668854462987</v>
      </c>
      <c r="X38" s="165">
        <f t="shared" si="15"/>
        <v>0.12305620306560523</v>
      </c>
      <c r="Y38" s="165">
        <f t="shared" si="16"/>
        <v>8.6059980090399502E-2</v>
      </c>
      <c r="Z38" s="2"/>
    </row>
    <row r="39" spans="1:26" x14ac:dyDescent="0.2">
      <c r="A39" s="162">
        <v>0.82450000000000001</v>
      </c>
      <c r="B39" s="7">
        <f t="shared" si="20"/>
        <v>0.86480000000000001</v>
      </c>
      <c r="C39" s="7">
        <f t="shared" si="1"/>
        <v>0.27840860122461997</v>
      </c>
      <c r="D39" s="163">
        <f t="shared" si="2"/>
        <v>0.21112974945310548</v>
      </c>
      <c r="E39" s="164">
        <f t="shared" si="17"/>
        <v>2.4583455334559838</v>
      </c>
      <c r="F39" s="162">
        <f t="shared" si="3"/>
        <v>0.33977133389229036</v>
      </c>
      <c r="G39" s="162">
        <v>0.34</v>
      </c>
      <c r="H39" s="168">
        <f t="shared" si="4"/>
        <v>824.5</v>
      </c>
      <c r="I39" s="162">
        <f t="shared" si="0"/>
        <v>7.1735836596026711E-2</v>
      </c>
      <c r="J39" s="165">
        <f t="shared" si="5"/>
        <v>1.609819999952697</v>
      </c>
      <c r="K39" s="165">
        <f t="shared" si="6"/>
        <v>-3.5040686848272178</v>
      </c>
      <c r="L39" s="165">
        <f t="shared" si="7"/>
        <v>7.6272486044076615</v>
      </c>
      <c r="M39" s="184">
        <f t="shared" si="18"/>
        <v>863.86049220924554</v>
      </c>
      <c r="N39" s="162">
        <v>2.5250975971333958</v>
      </c>
      <c r="O39" s="166">
        <f t="shared" si="19"/>
        <v>0.3401652438666844</v>
      </c>
      <c r="P39" s="107"/>
      <c r="Q39" s="162">
        <f t="shared" si="8"/>
        <v>293.83424955005273</v>
      </c>
      <c r="R39" s="165">
        <f t="shared" si="9"/>
        <v>138768.71324105101</v>
      </c>
      <c r="S39" s="165">
        <f t="shared" si="10"/>
        <v>88683734.7368581</v>
      </c>
      <c r="T39" s="165">
        <f t="shared" si="11"/>
        <v>56675634032.980423</v>
      </c>
      <c r="U39" s="68">
        <f t="shared" si="12"/>
        <v>2.9364436124375941</v>
      </c>
      <c r="V39" s="148">
        <f t="shared" si="13"/>
        <v>0.99771936309741704</v>
      </c>
      <c r="W39" s="165">
        <f t="shared" si="14"/>
        <v>0.14748665780045001</v>
      </c>
      <c r="X39" s="165">
        <f t="shared" si="15"/>
        <v>9.7170790025395803E-2</v>
      </c>
      <c r="Y39" s="165">
        <f t="shared" si="16"/>
        <v>6.402045157830373E-2</v>
      </c>
      <c r="Z39" s="2"/>
    </row>
    <row r="40" spans="1:26" x14ac:dyDescent="0.2">
      <c r="A40" s="162">
        <v>0.75109999999999999</v>
      </c>
      <c r="B40" s="7">
        <f t="shared" si="20"/>
        <v>0.78780000000000006</v>
      </c>
      <c r="C40" s="7">
        <f t="shared" si="1"/>
        <v>0.41292309673532346</v>
      </c>
      <c r="D40" s="163">
        <f t="shared" si="2"/>
        <v>0.34566584897997171</v>
      </c>
      <c r="E40" s="164">
        <f t="shared" si="17"/>
        <v>2.7981168673482744</v>
      </c>
      <c r="F40" s="162">
        <f t="shared" si="3"/>
        <v>0.33977133389229036</v>
      </c>
      <c r="G40" s="162">
        <v>0.34</v>
      </c>
      <c r="H40" s="168">
        <f t="shared" si="4"/>
        <v>751.1</v>
      </c>
      <c r="I40" s="162">
        <f t="shared" si="0"/>
        <v>0.11744734658893599</v>
      </c>
      <c r="J40" s="165">
        <f t="shared" si="5"/>
        <v>1.416970866079672</v>
      </c>
      <c r="K40" s="165">
        <f t="shared" si="6"/>
        <v>-2.8936634173265592</v>
      </c>
      <c r="L40" s="165">
        <f t="shared" si="7"/>
        <v>5.9092873207339585</v>
      </c>
      <c r="M40" s="184">
        <f t="shared" si="18"/>
        <v>786.94469310110981</v>
      </c>
      <c r="N40" s="162">
        <v>2.5259086955818404</v>
      </c>
      <c r="O40" s="166">
        <f t="shared" si="19"/>
        <v>0.34027450994092578</v>
      </c>
      <c r="P40" s="107"/>
      <c r="Q40" s="162">
        <f t="shared" si="8"/>
        <v>267.67185684034638</v>
      </c>
      <c r="R40" s="165">
        <f t="shared" si="9"/>
        <v>107343.71024554546</v>
      </c>
      <c r="S40" s="165">
        <f t="shared" si="10"/>
        <v>60335308.237344116</v>
      </c>
      <c r="T40" s="165">
        <f t="shared" si="11"/>
        <v>33913020257.713623</v>
      </c>
      <c r="U40" s="68">
        <f t="shared" si="12"/>
        <v>2.8959442109803724</v>
      </c>
      <c r="V40" s="148">
        <f t="shared" si="13"/>
        <v>0.98395882744245744</v>
      </c>
      <c r="W40" s="165">
        <f t="shared" si="14"/>
        <v>0.12991184167343076</v>
      </c>
      <c r="X40" s="165">
        <f t="shared" si="15"/>
        <v>8.0330365260397996E-2</v>
      </c>
      <c r="Y40" s="165">
        <f t="shared" si="16"/>
        <v>4.9671896724320715E-2</v>
      </c>
      <c r="Z40" s="2"/>
    </row>
    <row r="41" spans="1:26" x14ac:dyDescent="0.2">
      <c r="A41" s="162">
        <v>0.68420000000000003</v>
      </c>
      <c r="B41" s="7">
        <f t="shared" si="20"/>
        <v>0.71765000000000001</v>
      </c>
      <c r="C41" s="7">
        <f t="shared" si="1"/>
        <v>0.5475099907815496</v>
      </c>
      <c r="D41" s="163">
        <f t="shared" si="2"/>
        <v>0.48021654375843653</v>
      </c>
      <c r="E41" s="164">
        <f t="shared" si="17"/>
        <v>3.2078411229242718</v>
      </c>
      <c r="F41" s="162">
        <f t="shared" si="3"/>
        <v>0.40972425557599723</v>
      </c>
      <c r="G41" s="162">
        <v>0.41</v>
      </c>
      <c r="H41" s="168">
        <f t="shared" si="4"/>
        <v>684.2</v>
      </c>
      <c r="I41" s="162">
        <f t="shared" si="0"/>
        <v>0.1967563659067037</v>
      </c>
      <c r="J41" s="165">
        <f t="shared" si="5"/>
        <v>1.4909559666414129</v>
      </c>
      <c r="K41" s="165">
        <f t="shared" si="6"/>
        <v>-2.844142739350739</v>
      </c>
      <c r="L41" s="165">
        <f t="shared" si="7"/>
        <v>5.4254774136780597</v>
      </c>
      <c r="M41" s="184">
        <f t="shared" si="18"/>
        <v>716.87001611170763</v>
      </c>
      <c r="N41" s="162">
        <v>3.0443102092486845</v>
      </c>
      <c r="O41" s="166">
        <f t="shared" si="19"/>
        <v>0.41011029669131988</v>
      </c>
      <c r="P41" s="107"/>
      <c r="Q41" s="162">
        <f t="shared" si="8"/>
        <v>294.03861201411439</v>
      </c>
      <c r="R41" s="165">
        <f t="shared" si="9"/>
        <v>99149.603474392585</v>
      </c>
      <c r="S41" s="165">
        <f t="shared" si="10"/>
        <v>48774253.944395639</v>
      </c>
      <c r="T41" s="165">
        <f t="shared" si="11"/>
        <v>23993316810.861485</v>
      </c>
      <c r="U41" s="68">
        <f t="shared" si="12"/>
        <v>2.8554404159146256</v>
      </c>
      <c r="V41" s="148">
        <f t="shared" si="13"/>
        <v>1.169943198752236</v>
      </c>
      <c r="W41" s="165">
        <f t="shared" si="14"/>
        <v>0.1368072169494125</v>
      </c>
      <c r="X41" s="165">
        <f t="shared" si="15"/>
        <v>7.9052876067323835E-2</v>
      </c>
      <c r="Y41" s="165">
        <f t="shared" si="16"/>
        <v>4.5680025907014102E-2</v>
      </c>
      <c r="Z41" s="2"/>
    </row>
    <row r="42" spans="1:26" x14ac:dyDescent="0.2">
      <c r="A42" s="162">
        <v>0.62329999999999997</v>
      </c>
      <c r="B42" s="7">
        <f t="shared" si="20"/>
        <v>0.65375000000000005</v>
      </c>
      <c r="C42" s="7">
        <f t="shared" si="1"/>
        <v>0.68200138213856498</v>
      </c>
      <c r="D42" s="163">
        <f t="shared" si="2"/>
        <v>0.61475568646005729</v>
      </c>
      <c r="E42" s="164">
        <f t="shared" si="17"/>
        <v>3.7374846728151949</v>
      </c>
      <c r="F42" s="162">
        <f t="shared" si="3"/>
        <v>0.52964354989092322</v>
      </c>
      <c r="G42" s="162">
        <v>0.53</v>
      </c>
      <c r="H42" s="168">
        <f t="shared" si="4"/>
        <v>623.29999999999995</v>
      </c>
      <c r="I42" s="162">
        <f t="shared" si="0"/>
        <v>0.32560138409233608</v>
      </c>
      <c r="J42" s="165">
        <f t="shared" si="5"/>
        <v>1.6650580322685398</v>
      </c>
      <c r="K42" s="165">
        <f t="shared" si="6"/>
        <v>-2.952243791713471</v>
      </c>
      <c r="L42" s="165">
        <f t="shared" si="7"/>
        <v>5.2344982798203512</v>
      </c>
      <c r="M42" s="184">
        <f t="shared" si="18"/>
        <v>653.04047347771632</v>
      </c>
      <c r="N42" s="162">
        <v>3.9381223180668345</v>
      </c>
      <c r="O42" s="166">
        <f t="shared" si="19"/>
        <v>0.53051903428319969</v>
      </c>
      <c r="P42" s="107"/>
      <c r="Q42" s="162">
        <f t="shared" si="8"/>
        <v>346.25447074119103</v>
      </c>
      <c r="R42" s="165">
        <f t="shared" si="9"/>
        <v>97033.948610480933</v>
      </c>
      <c r="S42" s="165">
        <f t="shared" si="10"/>
        <v>41533039.290079005</v>
      </c>
      <c r="T42" s="165">
        <f t="shared" si="11"/>
        <v>17777214854.935051</v>
      </c>
      <c r="U42" s="68">
        <f t="shared" si="12"/>
        <v>2.8149400983705211</v>
      </c>
      <c r="V42" s="148">
        <f t="shared" si="13"/>
        <v>1.4909148664312675</v>
      </c>
      <c r="W42" s="165">
        <f t="shared" si="14"/>
        <v>0.15292687238485822</v>
      </c>
      <c r="X42" s="165">
        <f t="shared" si="15"/>
        <v>8.2173893709480264E-2</v>
      </c>
      <c r="Y42" s="165">
        <f t="shared" si="16"/>
        <v>4.4155410374073355E-2</v>
      </c>
      <c r="Z42" s="2"/>
    </row>
    <row r="43" spans="1:26" x14ac:dyDescent="0.2">
      <c r="A43" s="162">
        <v>0.56779999999999997</v>
      </c>
      <c r="B43" s="7">
        <f t="shared" si="20"/>
        <v>0.59555000000000002</v>
      </c>
      <c r="C43" s="7">
        <f t="shared" si="1"/>
        <v>0.81654524582505783</v>
      </c>
      <c r="D43" s="163">
        <f t="shared" si="2"/>
        <v>0.74927331398181141</v>
      </c>
      <c r="E43" s="164">
        <f t="shared" si="17"/>
        <v>4.3870475170210446</v>
      </c>
      <c r="F43" s="162">
        <f t="shared" si="3"/>
        <v>0.64956284420584931</v>
      </c>
      <c r="G43" s="162">
        <v>0.65</v>
      </c>
      <c r="H43" s="168">
        <f t="shared" si="4"/>
        <v>567.79999999999995</v>
      </c>
      <c r="I43" s="162">
        <f t="shared" si="0"/>
        <v>0.48670010491756777</v>
      </c>
      <c r="J43" s="165">
        <f t="shared" si="5"/>
        <v>1.7439549165049906</v>
      </c>
      <c r="K43" s="165">
        <f t="shared" si="6"/>
        <v>-2.8575398337279125</v>
      </c>
      <c r="L43" s="165">
        <f t="shared" si="7"/>
        <v>4.6821932287711059</v>
      </c>
      <c r="M43" s="184">
        <f t="shared" si="18"/>
        <v>594.90313497240879</v>
      </c>
      <c r="N43" s="162">
        <v>4.8278890349055761</v>
      </c>
      <c r="O43" s="166">
        <f t="shared" si="19"/>
        <v>0.65038280214766242</v>
      </c>
      <c r="P43" s="107"/>
      <c r="Q43" s="162">
        <f t="shared" si="8"/>
        <v>386.84715186679358</v>
      </c>
      <c r="R43" s="165">
        <f t="shared" si="9"/>
        <v>88841.467998122796</v>
      </c>
      <c r="S43" s="165">
        <f t="shared" si="10"/>
        <v>32855872.29405788</v>
      </c>
      <c r="T43" s="165">
        <f t="shared" si="11"/>
        <v>12150951222.758383</v>
      </c>
      <c r="U43" s="68">
        <f t="shared" si="12"/>
        <v>2.7744462575409181</v>
      </c>
      <c r="V43" s="148">
        <f t="shared" si="13"/>
        <v>1.802177202144553</v>
      </c>
      <c r="W43" s="165">
        <f t="shared" si="14"/>
        <v>0.16034926376414749</v>
      </c>
      <c r="X43" s="165">
        <f t="shared" si="15"/>
        <v>7.9669092088152593E-2</v>
      </c>
      <c r="Y43" s="165">
        <f t="shared" si="16"/>
        <v>3.9583369983452958E-2</v>
      </c>
      <c r="Z43" s="2"/>
    </row>
    <row r="44" spans="1:26" x14ac:dyDescent="0.2">
      <c r="A44" s="162">
        <v>0.51719999999999999</v>
      </c>
      <c r="B44" s="7">
        <f t="shared" si="20"/>
        <v>0.54249999999999998</v>
      </c>
      <c r="C44" s="7">
        <f t="shared" si="1"/>
        <v>0.95120581973919505</v>
      </c>
      <c r="D44" s="163">
        <f t="shared" si="2"/>
        <v>0.88387553278212638</v>
      </c>
      <c r="E44" s="164">
        <f t="shared" si="17"/>
        <v>5.0565969102793815</v>
      </c>
      <c r="F44" s="162">
        <f t="shared" si="3"/>
        <v>0.66954939325833696</v>
      </c>
      <c r="G44" s="162">
        <v>0.67</v>
      </c>
      <c r="H44" s="168">
        <f t="shared" si="4"/>
        <v>517.20000000000005</v>
      </c>
      <c r="I44" s="162">
        <f t="shared" si="0"/>
        <v>0.59179832669016208</v>
      </c>
      <c r="J44" s="165">
        <f t="shared" si="5"/>
        <v>1.5144060702827695</v>
      </c>
      <c r="K44" s="165">
        <f t="shared" si="6"/>
        <v>-2.2775724572749736</v>
      </c>
      <c r="L44" s="165">
        <f t="shared" si="7"/>
        <v>3.4253271958748712</v>
      </c>
      <c r="M44" s="184">
        <f t="shared" si="18"/>
        <v>541.90973418088743</v>
      </c>
      <c r="N44" s="162">
        <v>4.9721263900542825</v>
      </c>
      <c r="O44" s="166">
        <f t="shared" si="19"/>
        <v>0.66981355014906452</v>
      </c>
      <c r="P44" s="107"/>
      <c r="Q44" s="162">
        <f t="shared" si="8"/>
        <v>363.23054584264781</v>
      </c>
      <c r="R44" s="165">
        <f t="shared" si="9"/>
        <v>67187.236403271221</v>
      </c>
      <c r="S44" s="165">
        <f t="shared" si="10"/>
        <v>21283294.583586585</v>
      </c>
      <c r="T44" s="165">
        <f t="shared" si="11"/>
        <v>6742033942.4717188</v>
      </c>
      <c r="U44" s="68">
        <f t="shared" si="12"/>
        <v>2.7339269521990972</v>
      </c>
      <c r="V44" s="148">
        <f t="shared" si="13"/>
        <v>1.8304991320575199</v>
      </c>
      <c r="W44" s="165">
        <f t="shared" si="14"/>
        <v>0.1394237523138328</v>
      </c>
      <c r="X44" s="165">
        <f t="shared" si="15"/>
        <v>6.3622955501477022E-2</v>
      </c>
      <c r="Y44" s="165">
        <f t="shared" si="16"/>
        <v>2.9032933051690059E-2</v>
      </c>
      <c r="Z44" s="2"/>
    </row>
    <row r="45" spans="1:26" x14ac:dyDescent="0.2">
      <c r="A45" s="162">
        <v>0.47110000000000002</v>
      </c>
      <c r="B45" s="7">
        <f t="shared" si="20"/>
        <v>0.49414999999999998</v>
      </c>
      <c r="C45" s="7">
        <f t="shared" si="1"/>
        <v>1.0858947628815283</v>
      </c>
      <c r="D45" s="163">
        <f t="shared" si="2"/>
        <v>1.0185502913103617</v>
      </c>
      <c r="E45" s="164">
        <f t="shared" si="17"/>
        <v>5.5962337346965487</v>
      </c>
      <c r="F45" s="162">
        <f t="shared" si="3"/>
        <v>0.53963682441716709</v>
      </c>
      <c r="G45" s="162">
        <v>0.54</v>
      </c>
      <c r="H45" s="168">
        <f t="shared" si="4"/>
        <v>471.1</v>
      </c>
      <c r="I45" s="162">
        <f t="shared" si="0"/>
        <v>0.54964724471190407</v>
      </c>
      <c r="J45" s="165">
        <f t="shared" si="5"/>
        <v>1.0117549038123068</v>
      </c>
      <c r="K45" s="165">
        <f t="shared" si="6"/>
        <v>-1.3853585457943824</v>
      </c>
      <c r="L45" s="165">
        <f t="shared" si="7"/>
        <v>1.8969201860785496</v>
      </c>
      <c r="M45" s="184">
        <f t="shared" si="18"/>
        <v>493.61211492425906</v>
      </c>
      <c r="N45" s="162">
        <v>4.0065413821452518</v>
      </c>
      <c r="O45" s="166">
        <f t="shared" si="19"/>
        <v>0.53973601965587858</v>
      </c>
      <c r="P45" s="107"/>
      <c r="Q45" s="162">
        <f t="shared" si="8"/>
        <v>266.66153678574312</v>
      </c>
      <c r="R45" s="165">
        <f t="shared" si="9"/>
        <v>38882.151124141594</v>
      </c>
      <c r="S45" s="165">
        <f t="shared" si="10"/>
        <v>10436974.848891243</v>
      </c>
      <c r="T45" s="165">
        <f t="shared" si="11"/>
        <v>2801553948.2010393</v>
      </c>
      <c r="U45" s="68">
        <f t="shared" si="12"/>
        <v>2.6933858102232944</v>
      </c>
      <c r="V45" s="148">
        <f t="shared" si="13"/>
        <v>1.4534501655591572</v>
      </c>
      <c r="W45" s="165">
        <f t="shared" si="14"/>
        <v>9.3291697714602981E-2</v>
      </c>
      <c r="X45" s="165">
        <f t="shared" si="15"/>
        <v>3.8789457493493558E-2</v>
      </c>
      <c r="Y45" s="165">
        <f t="shared" si="16"/>
        <v>1.6128144834950564E-2</v>
      </c>
      <c r="Z45" s="2"/>
    </row>
    <row r="46" spans="1:26" x14ac:dyDescent="0.2">
      <c r="A46" s="162">
        <v>0.42919999999999997</v>
      </c>
      <c r="B46" s="7">
        <f t="shared" si="20"/>
        <v>0.45014999999999999</v>
      </c>
      <c r="C46" s="7">
        <f t="shared" si="1"/>
        <v>1.2202780187929276</v>
      </c>
      <c r="D46" s="163">
        <f t="shared" si="2"/>
        <v>1.153086390837228</v>
      </c>
      <c r="E46" s="164">
        <f t="shared" si="17"/>
        <v>5.8660521469051323</v>
      </c>
      <c r="F46" s="162">
        <f t="shared" si="3"/>
        <v>0.26981841220858355</v>
      </c>
      <c r="G46" s="162">
        <v>0.27</v>
      </c>
      <c r="H46" s="168">
        <f t="shared" si="4"/>
        <v>429.2</v>
      </c>
      <c r="I46" s="162">
        <f t="shared" si="0"/>
        <v>0.31112393911502706</v>
      </c>
      <c r="J46" s="165">
        <f t="shared" si="5"/>
        <v>0.41135179433197949</v>
      </c>
      <c r="K46" s="165">
        <f t="shared" si="6"/>
        <v>-0.50790712233426349</v>
      </c>
      <c r="L46" s="165">
        <f t="shared" si="7"/>
        <v>0.62712658233764584</v>
      </c>
      <c r="M46" s="184">
        <f t="shared" si="18"/>
        <v>449.66222878956603</v>
      </c>
      <c r="N46" s="162">
        <v>2.0078276149707106</v>
      </c>
      <c r="O46" s="166">
        <f t="shared" si="19"/>
        <v>0.27048188991353822</v>
      </c>
      <c r="P46" s="107"/>
      <c r="Q46" s="162">
        <f t="shared" si="8"/>
        <v>121.45875825569388</v>
      </c>
      <c r="R46" s="165">
        <f t="shared" si="9"/>
        <v>13589.934949315266</v>
      </c>
      <c r="S46" s="165">
        <f t="shared" si="10"/>
        <v>3049932.8365069274</v>
      </c>
      <c r="T46" s="165">
        <f t="shared" si="11"/>
        <v>684483799.36298966</v>
      </c>
      <c r="U46" s="68">
        <f t="shared" si="12"/>
        <v>2.6528864087660735</v>
      </c>
      <c r="V46" s="148">
        <f t="shared" si="13"/>
        <v>0.7157975985829933</v>
      </c>
      <c r="W46" s="165">
        <f t="shared" si="14"/>
        <v>3.8001397812128815E-2</v>
      </c>
      <c r="X46" s="165">
        <f t="shared" si="15"/>
        <v>1.4261446147162019E-2</v>
      </c>
      <c r="Y46" s="165">
        <f t="shared" si="16"/>
        <v>5.3521411821195507E-3</v>
      </c>
      <c r="Z46" s="2"/>
    </row>
    <row r="47" spans="1:26" x14ac:dyDescent="0.2">
      <c r="A47" s="162">
        <v>0.39100000000000001</v>
      </c>
      <c r="B47" s="7">
        <f t="shared" si="20"/>
        <v>0.41010000000000002</v>
      </c>
      <c r="C47" s="7">
        <f t="shared" si="1"/>
        <v>1.3547594873547346</v>
      </c>
      <c r="D47" s="163">
        <f t="shared" si="2"/>
        <v>1.2875187530738312</v>
      </c>
      <c r="E47" s="164">
        <f t="shared" si="17"/>
        <v>5.9430003607572095</v>
      </c>
      <c r="F47" s="162">
        <f t="shared" si="3"/>
        <v>7.6948213852077535E-2</v>
      </c>
      <c r="G47" s="162">
        <v>7.6999999999999999E-2</v>
      </c>
      <c r="H47" s="168">
        <f t="shared" si="4"/>
        <v>391</v>
      </c>
      <c r="I47" s="162">
        <f t="shared" si="0"/>
        <v>9.9072268350085382E-2</v>
      </c>
      <c r="J47" s="165">
        <f t="shared" si="5"/>
        <v>9.3157205140102103E-2</v>
      </c>
      <c r="K47" s="165">
        <f t="shared" si="6"/>
        <v>-0.10250036317843382</v>
      </c>
      <c r="L47" s="165">
        <f t="shared" si="7"/>
        <v>0.1127805888541851</v>
      </c>
      <c r="M47" s="184">
        <f t="shared" si="18"/>
        <v>409.65497677924037</v>
      </c>
      <c r="N47" s="162">
        <v>0.57218451490000299</v>
      </c>
      <c r="O47" s="166">
        <f t="shared" si="19"/>
        <v>7.7081093922334337E-2</v>
      </c>
      <c r="P47" s="107"/>
      <c r="Q47" s="162">
        <f t="shared" si="8"/>
        <v>31.556462500736998</v>
      </c>
      <c r="R47" s="165">
        <f t="shared" si="9"/>
        <v>2615.8128009533721</v>
      </c>
      <c r="S47" s="165">
        <f t="shared" si="10"/>
        <v>482292.73442115815</v>
      </c>
      <c r="T47" s="165">
        <f t="shared" si="11"/>
        <v>88923137.615452066</v>
      </c>
      <c r="U47" s="68">
        <f t="shared" si="12"/>
        <v>2.6124182353448897</v>
      </c>
      <c r="V47" s="148">
        <f t="shared" si="13"/>
        <v>0.2010209170443856</v>
      </c>
      <c r="W47" s="165">
        <f t="shared" si="14"/>
        <v>8.6261964817015806E-3</v>
      </c>
      <c r="X47" s="165">
        <f t="shared" si="15"/>
        <v>2.8882165173743941E-3</v>
      </c>
      <c r="Y47" s="165">
        <f t="shared" si="16"/>
        <v>9.6703044834758921E-4</v>
      </c>
      <c r="Z47" s="2"/>
    </row>
    <row r="48" spans="1:26" x14ac:dyDescent="0.2">
      <c r="A48" s="162">
        <v>0.35610000000000003</v>
      </c>
      <c r="B48" s="7">
        <f t="shared" si="20"/>
        <v>0.37355000000000005</v>
      </c>
      <c r="C48" s="7">
        <f t="shared" si="1"/>
        <v>1.4896456591863865</v>
      </c>
      <c r="D48" s="163">
        <f t="shared" si="2"/>
        <v>1.4222025732705605</v>
      </c>
      <c r="E48" s="164">
        <f t="shared" si="17"/>
        <v>6.0529263805458919</v>
      </c>
      <c r="F48" s="162">
        <f t="shared" si="3"/>
        <v>0.10992601978868219</v>
      </c>
      <c r="G48" s="162">
        <v>0.11</v>
      </c>
      <c r="H48" s="168">
        <f t="shared" si="4"/>
        <v>356.1</v>
      </c>
      <c r="I48" s="162">
        <f t="shared" si="0"/>
        <v>0.15633706821285437</v>
      </c>
      <c r="J48" s="165">
        <f t="shared" si="5"/>
        <v>0.10249546511603315</v>
      </c>
      <c r="K48" s="165">
        <f t="shared" si="6"/>
        <v>-9.8970718748253625E-2</v>
      </c>
      <c r="L48" s="165">
        <f t="shared" si="7"/>
        <v>9.5567185908732241E-2</v>
      </c>
      <c r="M48" s="184">
        <f t="shared" si="18"/>
        <v>373.14219809611461</v>
      </c>
      <c r="N48" s="162">
        <v>0.81495395929745984</v>
      </c>
      <c r="O48" s="166">
        <f t="shared" si="19"/>
        <v>0.10978546437937761</v>
      </c>
      <c r="P48" s="107"/>
      <c r="Q48" s="162">
        <f t="shared" si="8"/>
        <v>41.062864692062242</v>
      </c>
      <c r="R48" s="165">
        <f t="shared" si="9"/>
        <v>2402.1566814781536</v>
      </c>
      <c r="S48" s="165">
        <f t="shared" si="10"/>
        <v>355100.87696950953</v>
      </c>
      <c r="T48" s="165">
        <f t="shared" si="11"/>
        <v>52493092.476766296</v>
      </c>
      <c r="U48" s="68">
        <f t="shared" si="12"/>
        <v>2.5718743655350602</v>
      </c>
      <c r="V48" s="148">
        <f t="shared" si="13"/>
        <v>0.28271591239981148</v>
      </c>
      <c r="W48" s="165">
        <f t="shared" si="14"/>
        <v>9.519372501803772E-3</v>
      </c>
      <c r="X48" s="165">
        <f t="shared" si="15"/>
        <v>2.80131683083897E-3</v>
      </c>
      <c r="Y48" s="165">
        <f t="shared" si="16"/>
        <v>8.243585367895557E-4</v>
      </c>
      <c r="Z48" s="2"/>
    </row>
    <row r="49" spans="1:26" x14ac:dyDescent="0.2">
      <c r="A49" s="162">
        <v>0.32439999999999997</v>
      </c>
      <c r="B49" s="7">
        <f t="shared" si="20"/>
        <v>0.34025</v>
      </c>
      <c r="C49" s="7">
        <f t="shared" si="1"/>
        <v>1.6241542753321765</v>
      </c>
      <c r="D49" s="163">
        <f>(C48+C49)/2</f>
        <v>1.5568999672592816</v>
      </c>
      <c r="E49" s="164">
        <f t="shared" si="17"/>
        <v>6.6625161266467661</v>
      </c>
      <c r="F49" s="162">
        <f t="shared" si="3"/>
        <v>0.60958974610087391</v>
      </c>
      <c r="G49" s="162">
        <v>0.61</v>
      </c>
      <c r="H49" s="168">
        <f t="shared" si="4"/>
        <v>324.39999999999998</v>
      </c>
      <c r="I49" s="162">
        <f t="shared" si="0"/>
        <v>0.94907025574604431</v>
      </c>
      <c r="J49" s="165">
        <f t="shared" si="5"/>
        <v>0.42087108544979529</v>
      </c>
      <c r="K49" s="165">
        <f t="shared" si="6"/>
        <v>-0.34970738883746827</v>
      </c>
      <c r="L49" s="165">
        <f t="shared" si="7"/>
        <v>0.29057652577111642</v>
      </c>
      <c r="M49" s="184">
        <f t="shared" si="18"/>
        <v>339.88062610275392</v>
      </c>
      <c r="N49" s="162">
        <v>4.5319754493656905</v>
      </c>
      <c r="O49" s="166">
        <f t="shared" si="19"/>
        <v>0.61051918772621849</v>
      </c>
      <c r="P49" s="107"/>
      <c r="Q49" s="162">
        <f t="shared" si="8"/>
        <v>207.41291111082234</v>
      </c>
      <c r="R49" s="165">
        <f t="shared" si="9"/>
        <v>7995.4843115007197</v>
      </c>
      <c r="S49" s="165">
        <f t="shared" si="10"/>
        <v>915689.71581022756</v>
      </c>
      <c r="T49" s="165">
        <f t="shared" si="11"/>
        <v>104870152.07253088</v>
      </c>
      <c r="U49" s="68">
        <f t="shared" si="12"/>
        <v>2.5313264096066859</v>
      </c>
      <c r="V49" s="148">
        <f t="shared" si="13"/>
        <v>1.5430706233305764</v>
      </c>
      <c r="W49" s="165">
        <f t="shared" si="14"/>
        <v>3.9243924121203248E-2</v>
      </c>
      <c r="X49" s="165">
        <f t="shared" si="15"/>
        <v>9.9572592439048282E-3</v>
      </c>
      <c r="Y49" s="165">
        <f t="shared" si="16"/>
        <v>2.5264296033219486E-3</v>
      </c>
      <c r="Z49" s="2"/>
    </row>
    <row r="50" spans="1:26" x14ac:dyDescent="0.2">
      <c r="A50" s="162">
        <v>0.29549999999999998</v>
      </c>
      <c r="B50" s="7">
        <f t="shared" si="20"/>
        <v>0.30994999999999995</v>
      </c>
      <c r="C50" s="7">
        <f t="shared" si="1"/>
        <v>1.7587699644845547</v>
      </c>
      <c r="D50" s="163">
        <f>(C49+C50)/2</f>
        <v>1.6914621199083655</v>
      </c>
      <c r="E50" s="164">
        <f t="shared" si="17"/>
        <v>8.6311912083168014</v>
      </c>
      <c r="F50" s="162">
        <f t="shared" si="3"/>
        <v>1.9686750816700354</v>
      </c>
      <c r="G50" s="162">
        <v>1.97</v>
      </c>
      <c r="H50" s="168">
        <f t="shared" si="4"/>
        <v>295.5</v>
      </c>
      <c r="I50" s="162">
        <f t="shared" si="0"/>
        <v>3.3299393270523727</v>
      </c>
      <c r="J50" s="165">
        <f t="shared" si="5"/>
        <v>0.9546202751830023</v>
      </c>
      <c r="K50" s="165">
        <f t="shared" si="6"/>
        <v>-0.66475093831528376</v>
      </c>
      <c r="L50" s="165">
        <f t="shared" si="7"/>
        <v>0.4629000886308835</v>
      </c>
      <c r="M50" s="184">
        <f t="shared" si="18"/>
        <v>309.61298422385323</v>
      </c>
      <c r="N50" s="162">
        <v>14.624410379399343</v>
      </c>
      <c r="O50" s="166">
        <f t="shared" si="19"/>
        <v>1.9701084539315905</v>
      </c>
      <c r="P50" s="107"/>
      <c r="Q50" s="162">
        <f t="shared" si="8"/>
        <v>610.19084156362737</v>
      </c>
      <c r="R50" s="165">
        <f t="shared" si="9"/>
        <v>13965.772111203745</v>
      </c>
      <c r="S50" s="165">
        <f t="shared" si="10"/>
        <v>1176279.1647421336</v>
      </c>
      <c r="T50" s="165">
        <f t="shared" si="11"/>
        <v>99073124.091468006</v>
      </c>
      <c r="U50" s="68">
        <f t="shared" si="12"/>
        <v>2.4908191653781961</v>
      </c>
      <c r="V50" s="148">
        <f t="shared" si="13"/>
        <v>4.9036136238262094</v>
      </c>
      <c r="W50" s="165">
        <f t="shared" si="14"/>
        <v>8.9501558855189164E-2</v>
      </c>
      <c r="X50" s="165">
        <f t="shared" si="15"/>
        <v>1.9083537257865445E-2</v>
      </c>
      <c r="Y50" s="165">
        <f t="shared" si="16"/>
        <v>4.0689949865741802E-3</v>
      </c>
      <c r="Z50" s="2"/>
    </row>
    <row r="51" spans="1:26" x14ac:dyDescent="0.2">
      <c r="A51" s="162">
        <v>0.26919999999999999</v>
      </c>
      <c r="B51" s="7">
        <f t="shared" si="20"/>
        <v>0.28234999999999999</v>
      </c>
      <c r="C51" s="7">
        <f t="shared" si="1"/>
        <v>1.8932496849391323</v>
      </c>
      <c r="D51" s="163">
        <f t="shared" ref="D51:D114" si="21">(C50+C51)/2</f>
        <v>1.8260098247118435</v>
      </c>
      <c r="E51" s="164">
        <f t="shared" si="17"/>
        <v>12.688460665971798</v>
      </c>
      <c r="F51" s="162">
        <f t="shared" si="3"/>
        <v>4.0572694576549964</v>
      </c>
      <c r="G51" s="162">
        <v>4.0599999999999996</v>
      </c>
      <c r="H51" s="168">
        <f t="shared" si="4"/>
        <v>269.2</v>
      </c>
      <c r="I51" s="162">
        <f t="shared" si="0"/>
        <v>7.4086138911813162</v>
      </c>
      <c r="J51" s="165">
        <f t="shared" si="5"/>
        <v>1.2805680652556446</v>
      </c>
      <c r="K51" s="165">
        <f t="shared" si="6"/>
        <v>-0.71942756680329845</v>
      </c>
      <c r="L51" s="165">
        <f t="shared" si="7"/>
        <v>0.40417689455123862</v>
      </c>
      <c r="M51" s="184">
        <f t="shared" si="18"/>
        <v>282.04361364866958</v>
      </c>
      <c r="N51" s="162">
        <v>30.170121144960266</v>
      </c>
      <c r="O51" s="166">
        <f t="shared" si="19"/>
        <v>4.0643286930428522</v>
      </c>
      <c r="P51" s="107"/>
      <c r="Q51" s="162">
        <f t="shared" si="8"/>
        <v>1145.5700313688881</v>
      </c>
      <c r="R51" s="165">
        <f t="shared" si="9"/>
        <v>13009.585850765097</v>
      </c>
      <c r="S51" s="165">
        <f t="shared" si="10"/>
        <v>736678.98528465407</v>
      </c>
      <c r="T51" s="165">
        <f t="shared" si="11"/>
        <v>41715080.986080088</v>
      </c>
      <c r="U51" s="68">
        <f t="shared" si="12"/>
        <v>2.4503162703846066</v>
      </c>
      <c r="V51" s="148">
        <f t="shared" si="13"/>
        <v>9.9415933654265665</v>
      </c>
      <c r="W51" s="165">
        <f t="shared" si="14"/>
        <v>0.12103344298766054</v>
      </c>
      <c r="X51" s="165">
        <f t="shared" si="15"/>
        <v>2.0904566002417652E-2</v>
      </c>
      <c r="Y51" s="165">
        <f t="shared" si="16"/>
        <v>3.610579596533403E-3</v>
      </c>
      <c r="Z51" s="2"/>
    </row>
    <row r="52" spans="1:26" x14ac:dyDescent="0.2">
      <c r="A52" s="162">
        <v>0.2452</v>
      </c>
      <c r="B52" s="7">
        <f t="shared" si="20"/>
        <v>0.25719999999999998</v>
      </c>
      <c r="C52" s="7">
        <f t="shared" si="1"/>
        <v>2.0279691158586681</v>
      </c>
      <c r="D52" s="163">
        <f t="shared" si="21"/>
        <v>1.9606094003989001</v>
      </c>
      <c r="E52" s="164">
        <f t="shared" si="17"/>
        <v>19.304008402345218</v>
      </c>
      <c r="F52" s="162">
        <f t="shared" si="3"/>
        <v>6.6155477363734185</v>
      </c>
      <c r="G52" s="162">
        <v>6.62</v>
      </c>
      <c r="H52" s="168">
        <f t="shared" si="4"/>
        <v>245.2</v>
      </c>
      <c r="I52" s="162">
        <f t="shared" si="0"/>
        <v>12.970505080721388</v>
      </c>
      <c r="J52" s="165">
        <f t="shared" si="5"/>
        <v>1.2073583455529024</v>
      </c>
      <c r="K52" s="165">
        <f t="shared" si="6"/>
        <v>-0.51578817212783468</v>
      </c>
      <c r="L52" s="165">
        <f t="shared" si="7"/>
        <v>0.22034670939814682</v>
      </c>
      <c r="M52" s="184">
        <f t="shared" si="18"/>
        <v>256.91990969950149</v>
      </c>
      <c r="N52" s="162">
        <v>49.106114026897124</v>
      </c>
      <c r="O52" s="166">
        <f t="shared" si="19"/>
        <v>6.6152663850569668</v>
      </c>
      <c r="P52" s="107"/>
      <c r="Q52" s="162">
        <f t="shared" si="8"/>
        <v>1701.5188777952433</v>
      </c>
      <c r="R52" s="165">
        <f t="shared" si="9"/>
        <v>6554.2199829489746</v>
      </c>
      <c r="S52" s="165">
        <f t="shared" si="10"/>
        <v>206299.70970644688</v>
      </c>
      <c r="T52" s="165">
        <f t="shared" si="11"/>
        <v>6493460.7528713439</v>
      </c>
      <c r="U52" s="68">
        <f t="shared" si="12"/>
        <v>2.4097977606991581</v>
      </c>
      <c r="V52" s="148">
        <f t="shared" si="13"/>
        <v>15.942132120911047</v>
      </c>
      <c r="W52" s="165">
        <f t="shared" si="14"/>
        <v>0.11561670309489303</v>
      </c>
      <c r="X52" s="165">
        <f t="shared" si="15"/>
        <v>1.5284384964935834E-2</v>
      </c>
      <c r="Y52" s="165">
        <f t="shared" si="16"/>
        <v>2.0205767635894096E-3</v>
      </c>
      <c r="Z52" s="2"/>
    </row>
    <row r="53" spans="1:26" x14ac:dyDescent="0.2">
      <c r="A53" s="162">
        <v>0.22340000000000002</v>
      </c>
      <c r="B53" s="7">
        <f t="shared" si="20"/>
        <v>0.23430000000000001</v>
      </c>
      <c r="C53" s="7">
        <f t="shared" si="1"/>
        <v>2.1622989090661346</v>
      </c>
      <c r="D53" s="163">
        <f t="shared" si="21"/>
        <v>2.0951340124624016</v>
      </c>
      <c r="E53" s="164">
        <f t="shared" si="17"/>
        <v>28.487827691963304</v>
      </c>
      <c r="F53" s="162">
        <f t="shared" si="3"/>
        <v>9.1838192896180839</v>
      </c>
      <c r="G53" s="162">
        <v>9.19</v>
      </c>
      <c r="H53" s="168">
        <f t="shared" si="4"/>
        <v>223.4</v>
      </c>
      <c r="I53" s="162">
        <f t="shared" si="0"/>
        <v>19.241332157987138</v>
      </c>
      <c r="J53" s="165">
        <f t="shared" si="5"/>
        <v>0.78669656786845854</v>
      </c>
      <c r="K53" s="165">
        <f t="shared" si="6"/>
        <v>-0.23024977710784761</v>
      </c>
      <c r="L53" s="165">
        <f t="shared" si="7"/>
        <v>6.7389336656007881E-2</v>
      </c>
      <c r="M53" s="184">
        <f t="shared" si="18"/>
        <v>234.04632020179247</v>
      </c>
      <c r="N53" s="162">
        <v>68.367702133167697</v>
      </c>
      <c r="O53" s="166">
        <f t="shared" si="19"/>
        <v>9.2100662149199479</v>
      </c>
      <c r="P53" s="107"/>
      <c r="Q53" s="162">
        <f t="shared" si="8"/>
        <v>2151.7688595575173</v>
      </c>
      <c r="R53" s="165">
        <f t="shared" si="9"/>
        <v>675.42740990101629</v>
      </c>
      <c r="S53" s="165">
        <f t="shared" si="10"/>
        <v>5792.3708161634941</v>
      </c>
      <c r="T53" s="165">
        <f t="shared" si="11"/>
        <v>49674.560404440075</v>
      </c>
      <c r="U53" s="68">
        <f t="shared" si="12"/>
        <v>2.3693018173129836</v>
      </c>
      <c r="V53" s="148">
        <f t="shared" si="13"/>
        <v>21.759239732766162</v>
      </c>
      <c r="W53" s="165">
        <f t="shared" si="14"/>
        <v>7.7230472946548473E-2</v>
      </c>
      <c r="X53" s="165">
        <f t="shared" si="15"/>
        <v>7.0822520181899112E-3</v>
      </c>
      <c r="Y53" s="165">
        <f t="shared" si="16"/>
        <v>6.4946246909390083E-4</v>
      </c>
      <c r="Z53" s="2"/>
    </row>
    <row r="54" spans="1:26" x14ac:dyDescent="0.2">
      <c r="A54" s="162">
        <v>0.20349999999999999</v>
      </c>
      <c r="B54" s="7">
        <f t="shared" si="20"/>
        <v>0.21345</v>
      </c>
      <c r="C54" s="7">
        <f t="shared" si="1"/>
        <v>2.29689930039584</v>
      </c>
      <c r="D54" s="163">
        <f t="shared" si="21"/>
        <v>2.2295991047309873</v>
      </c>
      <c r="E54" s="164">
        <f t="shared" si="17"/>
        <v>39.780227906618833</v>
      </c>
      <c r="F54" s="162">
        <f t="shared" si="3"/>
        <v>11.292400214655533</v>
      </c>
      <c r="G54" s="162">
        <v>11.3</v>
      </c>
      <c r="H54" s="168">
        <f t="shared" si="4"/>
        <v>203.5</v>
      </c>
      <c r="I54" s="162">
        <f t="shared" si="0"/>
        <v>25.177525408859985</v>
      </c>
      <c r="J54" s="165">
        <f t="shared" si="5"/>
        <v>0.2826682680564323</v>
      </c>
      <c r="K54" s="165">
        <f t="shared" si="6"/>
        <v>-4.4722127569908322E-2</v>
      </c>
      <c r="L54" s="165">
        <f t="shared" si="7"/>
        <v>7.0756746349040396E-3</v>
      </c>
      <c r="M54" s="184">
        <f t="shared" si="18"/>
        <v>213.21796359594097</v>
      </c>
      <c r="N54" s="162">
        <v>83.895745793150454</v>
      </c>
      <c r="O54" s="166">
        <f t="shared" si="19"/>
        <v>11.301906452844626</v>
      </c>
      <c r="P54" s="107"/>
      <c r="Q54" s="162">
        <f t="shared" si="8"/>
        <v>2410.3628258182234</v>
      </c>
      <c r="R54" s="165">
        <f t="shared" si="9"/>
        <v>1701.2510894750487</v>
      </c>
      <c r="S54" s="165">
        <f t="shared" si="10"/>
        <v>-20881.394277359443</v>
      </c>
      <c r="T54" s="165">
        <f t="shared" si="11"/>
        <v>256301.15957844019</v>
      </c>
      <c r="U54" s="68">
        <f t="shared" si="12"/>
        <v>2.3288237911704144</v>
      </c>
      <c r="V54" s="148">
        <f t="shared" si="13"/>
        <v>26.2980102793077</v>
      </c>
      <c r="W54" s="165">
        <f t="shared" si="14"/>
        <v>2.9631024622532146E-2</v>
      </c>
      <c r="X54" s="165">
        <f t="shared" si="15"/>
        <v>1.5178430739983186E-3</v>
      </c>
      <c r="Y54" s="165">
        <f t="shared" si="16"/>
        <v>7.7751195803494547E-5</v>
      </c>
      <c r="Z54" s="2"/>
    </row>
    <row r="55" spans="1:26" x14ac:dyDescent="0.2">
      <c r="A55" s="162">
        <v>0.18540000000000001</v>
      </c>
      <c r="B55" s="7">
        <f t="shared" si="20"/>
        <v>0.19445000000000001</v>
      </c>
      <c r="C55" s="7">
        <f t="shared" si="1"/>
        <v>2.4312868509239185</v>
      </c>
      <c r="D55" s="163">
        <f t="shared" si="21"/>
        <v>2.3640930756598793</v>
      </c>
      <c r="E55" s="164">
        <f t="shared" si="17"/>
        <v>52.171888319161191</v>
      </c>
      <c r="F55" s="162">
        <f t="shared" si="3"/>
        <v>12.391660412542356</v>
      </c>
      <c r="G55" s="162">
        <v>12.4</v>
      </c>
      <c r="H55" s="168">
        <f t="shared" si="4"/>
        <v>185.4</v>
      </c>
      <c r="I55" s="162">
        <f t="shared" si="0"/>
        <v>29.295038577220026</v>
      </c>
      <c r="J55" s="165">
        <f t="shared" si="5"/>
        <v>6.9721454940843341E-3</v>
      </c>
      <c r="K55" s="165">
        <f t="shared" si="6"/>
        <v>-1.6538073220238216E-4</v>
      </c>
      <c r="L55" s="165">
        <f t="shared" si="7"/>
        <v>3.9228651506200503E-6</v>
      </c>
      <c r="M55" s="184">
        <f t="shared" si="18"/>
        <v>194.23928541878445</v>
      </c>
      <c r="N55" s="162">
        <v>92.208395523611273</v>
      </c>
      <c r="O55" s="166">
        <f t="shared" si="19"/>
        <v>12.421734267005409</v>
      </c>
      <c r="P55" s="107"/>
      <c r="Q55" s="162">
        <f t="shared" si="8"/>
        <v>2409.5583672188613</v>
      </c>
      <c r="R55" s="165">
        <f t="shared" si="9"/>
        <v>12119.934115163798</v>
      </c>
      <c r="S55" s="165">
        <f t="shared" si="10"/>
        <v>-379040.51794688829</v>
      </c>
      <c r="T55" s="165">
        <f t="shared" si="11"/>
        <v>11854166.275185537</v>
      </c>
      <c r="U55" s="68">
        <f t="shared" si="12"/>
        <v>2.2883370716848583</v>
      </c>
      <c r="V55" s="148">
        <f t="shared" si="13"/>
        <v>28.356295901750357</v>
      </c>
      <c r="W55" s="165">
        <f t="shared" si="14"/>
        <v>1.4288352989273851E-3</v>
      </c>
      <c r="X55" s="165">
        <f t="shared" si="15"/>
        <v>1.5342937097479126E-5</v>
      </c>
      <c r="Y55" s="165">
        <f t="shared" si="16"/>
        <v>1.6475357163552607E-7</v>
      </c>
      <c r="Z55" s="2"/>
    </row>
    <row r="56" spans="1:26" x14ac:dyDescent="0.2">
      <c r="A56" s="162">
        <v>0.16889999999999999</v>
      </c>
      <c r="B56" s="7">
        <f t="shared" si="20"/>
        <v>0.17715</v>
      </c>
      <c r="C56" s="7">
        <f t="shared" si="1"/>
        <v>2.5657587667480639</v>
      </c>
      <c r="D56" s="163">
        <f t="shared" si="21"/>
        <v>2.4985228088359914</v>
      </c>
      <c r="E56" s="164">
        <f t="shared" si="17"/>
        <v>64.463615986441113</v>
      </c>
      <c r="F56" s="162">
        <f t="shared" si="3"/>
        <v>12.291727667279917</v>
      </c>
      <c r="G56" s="162">
        <v>12.3</v>
      </c>
      <c r="H56" s="168">
        <f t="shared" si="4"/>
        <v>168.9</v>
      </c>
      <c r="I56" s="162">
        <f t="shared" si="0"/>
        <v>30.711161936699284</v>
      </c>
      <c r="J56" s="165">
        <f t="shared" si="5"/>
        <v>0.15065478016284767</v>
      </c>
      <c r="K56" s="165">
        <f t="shared" si="6"/>
        <v>1.6678919374483202E-2</v>
      </c>
      <c r="L56" s="165">
        <f t="shared" si="7"/>
        <v>1.8465152662252757E-3</v>
      </c>
      <c r="M56" s="184">
        <f t="shared" si="18"/>
        <v>176.95779157753972</v>
      </c>
      <c r="N56" s="162">
        <v>91.407396049553768</v>
      </c>
      <c r="O56" s="166">
        <f t="shared" si="19"/>
        <v>12.313828662984726</v>
      </c>
      <c r="P56" s="107"/>
      <c r="Q56" s="162">
        <f t="shared" si="8"/>
        <v>2177.4795562586373</v>
      </c>
      <c r="R56" s="165">
        <f t="shared" si="9"/>
        <v>29001.681074074568</v>
      </c>
      <c r="S56" s="165">
        <f t="shared" si="10"/>
        <v>-1408731.7206481518</v>
      </c>
      <c r="T56" s="165">
        <f t="shared" si="11"/>
        <v>68427932.011648998</v>
      </c>
      <c r="U56" s="68">
        <f t="shared" si="12"/>
        <v>2.2478696896897432</v>
      </c>
      <c r="V56" s="148">
        <f t="shared" si="13"/>
        <v>27.630202057199337</v>
      </c>
      <c r="W56" s="165">
        <f t="shared" si="14"/>
        <v>1.0863820284228869E-2</v>
      </c>
      <c r="X56" s="165">
        <f t="shared" si="15"/>
        <v>-3.2297387501944389E-4</v>
      </c>
      <c r="Y56" s="165">
        <f t="shared" si="16"/>
        <v>9.6017902741364818E-6</v>
      </c>
      <c r="Z56" s="2"/>
    </row>
    <row r="57" spans="1:26" x14ac:dyDescent="0.2">
      <c r="A57" s="162">
        <v>0.15380000000000002</v>
      </c>
      <c r="B57" s="7">
        <f t="shared" si="20"/>
        <v>0.16134999999999999</v>
      </c>
      <c r="C57" s="7">
        <f t="shared" si="1"/>
        <v>2.7008725915876228</v>
      </c>
      <c r="D57" s="163">
        <f t="shared" si="21"/>
        <v>2.6333156791678434</v>
      </c>
      <c r="E57" s="164">
        <f t="shared" si="17"/>
        <v>75.456217965309335</v>
      </c>
      <c r="F57" s="162">
        <f t="shared" si="3"/>
        <v>10.992601978868219</v>
      </c>
      <c r="G57" s="162">
        <v>11</v>
      </c>
      <c r="H57" s="168">
        <f t="shared" si="4"/>
        <v>153.80000000000001</v>
      </c>
      <c r="I57" s="162">
        <f t="shared" si="0"/>
        <v>28.946991145805143</v>
      </c>
      <c r="J57" s="165">
        <f t="shared" si="5"/>
        <v>0.66253980597988416</v>
      </c>
      <c r="K57" s="165">
        <f t="shared" si="6"/>
        <v>0.16265511035442501</v>
      </c>
      <c r="L57" s="165">
        <f t="shared" si="7"/>
        <v>3.9932219446469679E-2</v>
      </c>
      <c r="M57" s="184">
        <f t="shared" si="18"/>
        <v>161.17326080960203</v>
      </c>
      <c r="N57" s="162">
        <v>81.358084503354107</v>
      </c>
      <c r="O57" s="166">
        <f t="shared" si="19"/>
        <v>10.960048707435265</v>
      </c>
      <c r="P57" s="107"/>
      <c r="Q57" s="162">
        <f t="shared" si="8"/>
        <v>1773.656329290387</v>
      </c>
      <c r="R57" s="165">
        <f t="shared" si="9"/>
        <v>45553.671478689073</v>
      </c>
      <c r="S57" s="165">
        <f t="shared" si="10"/>
        <v>-2932478.4314414854</v>
      </c>
      <c r="T57" s="165">
        <f t="shared" si="11"/>
        <v>188775777.48903295</v>
      </c>
      <c r="U57" s="68">
        <f t="shared" si="12"/>
        <v>2.2072929925182105</v>
      </c>
      <c r="V57" s="148">
        <f t="shared" si="13"/>
        <v>24.263893317497633</v>
      </c>
      <c r="W57" s="165">
        <f t="shared" si="14"/>
        <v>5.4335712300570528E-2</v>
      </c>
      <c r="X57" s="165">
        <f t="shared" si="15"/>
        <v>-3.8201269486916605E-3</v>
      </c>
      <c r="Y57" s="165">
        <f t="shared" si="16"/>
        <v>2.6857787054292517E-4</v>
      </c>
      <c r="Z57" s="2"/>
    </row>
    <row r="58" spans="1:26" x14ac:dyDescent="0.2">
      <c r="A58" s="162">
        <v>0.1401</v>
      </c>
      <c r="B58" s="7">
        <f t="shared" si="20"/>
        <v>0.14695000000000003</v>
      </c>
      <c r="C58" s="7">
        <f t="shared" si="1"/>
        <v>2.8354711391186314</v>
      </c>
      <c r="D58" s="163">
        <f t="shared" si="21"/>
        <v>2.7681718653531271</v>
      </c>
      <c r="E58" s="164">
        <f t="shared" si="17"/>
        <v>84.310259195561372</v>
      </c>
      <c r="F58" s="162">
        <f t="shared" si="3"/>
        <v>8.8540412302520384</v>
      </c>
      <c r="G58" s="162">
        <v>8.86</v>
      </c>
      <c r="H58" s="168">
        <f t="shared" si="4"/>
        <v>140.1</v>
      </c>
      <c r="I58" s="162">
        <f t="shared" si="0"/>
        <v>24.509507828260283</v>
      </c>
      <c r="J58" s="165">
        <f t="shared" si="5"/>
        <v>1.2809376227154476</v>
      </c>
      <c r="K58" s="165">
        <f t="shared" si="6"/>
        <v>0.48721561908976863</v>
      </c>
      <c r="L58" s="165">
        <f t="shared" si="7"/>
        <v>0.18531664249333926</v>
      </c>
      <c r="M58" s="184">
        <f t="shared" si="18"/>
        <v>146.79025853236993</v>
      </c>
      <c r="N58" s="162">
        <v>65.781105314024757</v>
      </c>
      <c r="O58" s="166">
        <f t="shared" si="19"/>
        <v>8.8616161832192262</v>
      </c>
      <c r="P58" s="107"/>
      <c r="Q58" s="162">
        <f t="shared" si="8"/>
        <v>1301.1013587855373</v>
      </c>
      <c r="R58" s="165">
        <f t="shared" si="9"/>
        <v>54942.558922624979</v>
      </c>
      <c r="S58" s="165">
        <f t="shared" si="10"/>
        <v>-4328052.835956729</v>
      </c>
      <c r="T58" s="165">
        <f t="shared" si="11"/>
        <v>340938640.61215669</v>
      </c>
      <c r="U58" s="68">
        <f t="shared" si="12"/>
        <v>2.1666972353755933</v>
      </c>
      <c r="V58" s="148">
        <f t="shared" si="13"/>
        <v>19.184026655488609</v>
      </c>
      <c r="W58" s="165">
        <f t="shared" si="14"/>
        <v>0.10889763457354341</v>
      </c>
      <c r="X58" s="165">
        <f t="shared" si="15"/>
        <v>-1.2076939743753535E-2</v>
      </c>
      <c r="Y58" s="165">
        <f t="shared" si="16"/>
        <v>1.3393539184338573E-3</v>
      </c>
      <c r="Z58" s="2"/>
    </row>
    <row r="59" spans="1:26" x14ac:dyDescent="0.2">
      <c r="A59" s="162">
        <v>0.12770000000000001</v>
      </c>
      <c r="B59" s="7">
        <f t="shared" si="20"/>
        <v>0.13390000000000002</v>
      </c>
      <c r="C59" s="7">
        <f t="shared" si="1"/>
        <v>2.9691695698467258</v>
      </c>
      <c r="D59" s="163">
        <f t="shared" si="21"/>
        <v>2.9023203544826783</v>
      </c>
      <c r="E59" s="164">
        <f t="shared" si="17"/>
        <v>90.665981794252446</v>
      </c>
      <c r="F59" s="162">
        <f t="shared" si="3"/>
        <v>6.355722598691079</v>
      </c>
      <c r="G59" s="162">
        <v>6.36</v>
      </c>
      <c r="H59" s="168">
        <f t="shared" si="4"/>
        <v>127.7</v>
      </c>
      <c r="I59" s="162">
        <f t="shared" si="0"/>
        <v>18.44634306562666</v>
      </c>
      <c r="J59" s="165">
        <f t="shared" si="5"/>
        <v>1.6824711703598794</v>
      </c>
      <c r="K59" s="165">
        <f t="shared" si="6"/>
        <v>0.86564331580730436</v>
      </c>
      <c r="L59" s="165">
        <f t="shared" si="7"/>
        <v>0.44537960792610876</v>
      </c>
      <c r="M59" s="184">
        <f t="shared" si="18"/>
        <v>133.75638302525979</v>
      </c>
      <c r="N59" s="162">
        <v>47.537750174621415</v>
      </c>
      <c r="O59" s="166">
        <f t="shared" si="19"/>
        <v>6.4039862852751943</v>
      </c>
      <c r="P59" s="107"/>
      <c r="Q59" s="162">
        <f t="shared" si="8"/>
        <v>851.03125596473546</v>
      </c>
      <c r="R59" s="165">
        <f t="shared" si="9"/>
        <v>53589.372797671975</v>
      </c>
      <c r="S59" s="165">
        <f t="shared" si="10"/>
        <v>-4920798.0775303077</v>
      </c>
      <c r="T59" s="165">
        <f t="shared" si="11"/>
        <v>451848052.24811077</v>
      </c>
      <c r="U59" s="68">
        <f t="shared" si="12"/>
        <v>2.1263145162745949</v>
      </c>
      <c r="V59" s="148">
        <f t="shared" si="13"/>
        <v>13.514265223011332</v>
      </c>
      <c r="W59" s="165">
        <f t="shared" si="14"/>
        <v>0.14546338978193915</v>
      </c>
      <c r="X59" s="165">
        <f t="shared" si="15"/>
        <v>-2.2006353698709957E-2</v>
      </c>
      <c r="Y59" s="165">
        <f t="shared" si="16"/>
        <v>3.3292198390172112E-3</v>
      </c>
      <c r="Z59" s="2"/>
    </row>
    <row r="60" spans="1:26" x14ac:dyDescent="0.2">
      <c r="A60" s="162">
        <v>0.1163</v>
      </c>
      <c r="B60" s="7">
        <f t="shared" si="20"/>
        <v>0.122</v>
      </c>
      <c r="C60" s="7">
        <f t="shared" si="1"/>
        <v>3.1040769980762311</v>
      </c>
      <c r="D60" s="163">
        <f t="shared" si="21"/>
        <v>3.0366232839614784</v>
      </c>
      <c r="E60" s="164">
        <f t="shared" si="17"/>
        <v>94.653298330223734</v>
      </c>
      <c r="F60" s="162">
        <f t="shared" si="3"/>
        <v>3.9873165359712899</v>
      </c>
      <c r="G60" s="162">
        <v>3.99</v>
      </c>
      <c r="H60" s="168">
        <f t="shared" si="4"/>
        <v>116.3</v>
      </c>
      <c r="I60" s="162">
        <f t="shared" si="0"/>
        <v>12.107978233655045</v>
      </c>
      <c r="J60" s="165">
        <f t="shared" si="5"/>
        <v>1.6784785125367345</v>
      </c>
      <c r="K60" s="165">
        <f t="shared" si="6"/>
        <v>1.089013646421598</v>
      </c>
      <c r="L60" s="165">
        <f t="shared" si="7"/>
        <v>0.70656294568829647</v>
      </c>
      <c r="M60" s="184">
        <f t="shared" si="18"/>
        <v>121.86677151709567</v>
      </c>
      <c r="N60" s="162">
        <v>29.55594505284056</v>
      </c>
      <c r="O60" s="166">
        <f t="shared" si="19"/>
        <v>3.9815907583229571</v>
      </c>
      <c r="P60" s="107"/>
      <c r="Q60" s="162">
        <f t="shared" si="8"/>
        <v>486.45261738849734</v>
      </c>
      <c r="R60" s="165">
        <f t="shared" si="9"/>
        <v>42898.331437611792</v>
      </c>
      <c r="S60" s="165">
        <f t="shared" si="10"/>
        <v>-4449592.5416006222</v>
      </c>
      <c r="T60" s="165">
        <f t="shared" si="11"/>
        <v>461530160.32947403</v>
      </c>
      <c r="U60" s="68">
        <f t="shared" si="12"/>
        <v>2.0858853059959315</v>
      </c>
      <c r="V60" s="148">
        <f t="shared" si="13"/>
        <v>8.3170849727371117</v>
      </c>
      <c r="W60" s="165">
        <f t="shared" si="14"/>
        <v>0.14655039073824538</v>
      </c>
      <c r="X60" s="165">
        <f t="shared" si="15"/>
        <v>-2.8095716639833516E-2</v>
      </c>
      <c r="Y60" s="165">
        <f t="shared" si="16"/>
        <v>5.3863335984938822E-3</v>
      </c>
      <c r="Z60" s="2"/>
    </row>
    <row r="61" spans="1:26" x14ac:dyDescent="0.2">
      <c r="A61" s="162">
        <v>0.10590000000000001</v>
      </c>
      <c r="B61" s="7">
        <f t="shared" si="20"/>
        <v>0.1111</v>
      </c>
      <c r="C61" s="7">
        <f t="shared" si="1"/>
        <v>3.2392255055571129</v>
      </c>
      <c r="D61" s="163">
        <f t="shared" si="21"/>
        <v>3.1716512518166722</v>
      </c>
      <c r="E61" s="164">
        <f t="shared" si="17"/>
        <v>96.77187252978743</v>
      </c>
      <c r="F61" s="162">
        <f t="shared" si="3"/>
        <v>2.1185741995636929</v>
      </c>
      <c r="G61" s="162">
        <v>2.12</v>
      </c>
      <c r="H61" s="168">
        <f t="shared" si="4"/>
        <v>105.9</v>
      </c>
      <c r="I61" s="162">
        <f t="shared" si="0"/>
        <v>6.7193785121126908</v>
      </c>
      <c r="J61" s="165">
        <f t="shared" si="5"/>
        <v>1.3016561456502231</v>
      </c>
      <c r="K61" s="165">
        <f t="shared" si="6"/>
        <v>1.0202875101485855</v>
      </c>
      <c r="L61" s="165">
        <f t="shared" si="7"/>
        <v>0.79974009022574111</v>
      </c>
      <c r="M61" s="184">
        <f t="shared" si="18"/>
        <v>110.97824111058888</v>
      </c>
      <c r="N61" s="162">
        <v>15.675897862678118</v>
      </c>
      <c r="O61" s="166">
        <f t="shared" si="19"/>
        <v>2.1117582248467204</v>
      </c>
      <c r="P61" s="107"/>
      <c r="Q61" s="162">
        <f t="shared" si="8"/>
        <v>235.3735935715263</v>
      </c>
      <c r="R61" s="165">
        <f t="shared" si="9"/>
        <v>27835.297068743308</v>
      </c>
      <c r="S61" s="165">
        <f t="shared" si="10"/>
        <v>-3190596.9919122434</v>
      </c>
      <c r="T61" s="165">
        <f t="shared" si="11"/>
        <v>365719436.71586096</v>
      </c>
      <c r="U61" s="68">
        <f t="shared" si="12"/>
        <v>2.0452378374179663</v>
      </c>
      <c r="V61" s="148">
        <f t="shared" si="13"/>
        <v>4.3329881143251461</v>
      </c>
      <c r="W61" s="165">
        <f t="shared" si="14"/>
        <v>0.11438544268588723</v>
      </c>
      <c r="X61" s="165">
        <f t="shared" si="15"/>
        <v>-2.6578734346346299E-2</v>
      </c>
      <c r="Y61" s="165">
        <f t="shared" si="16"/>
        <v>6.1758655897636086E-3</v>
      </c>
      <c r="Z61" s="2"/>
    </row>
    <row r="62" spans="1:26" x14ac:dyDescent="0.2">
      <c r="A62" s="162">
        <v>9.6489999999999992E-2</v>
      </c>
      <c r="B62" s="7">
        <f t="shared" si="20"/>
        <v>0.10119500000000001</v>
      </c>
      <c r="C62" s="7">
        <f t="shared" si="1"/>
        <v>3.3734767572175399</v>
      </c>
      <c r="D62" s="163">
        <f t="shared" si="21"/>
        <v>3.3063511313873262</v>
      </c>
      <c r="E62" s="164">
        <f t="shared" si="17"/>
        <v>97.681260511675617</v>
      </c>
      <c r="F62" s="162">
        <f t="shared" si="3"/>
        <v>0.90938798188818892</v>
      </c>
      <c r="G62" s="162">
        <v>0.91</v>
      </c>
      <c r="H62" s="168">
        <f t="shared" si="4"/>
        <v>96.49</v>
      </c>
      <c r="I62" s="162">
        <f t="shared" si="0"/>
        <v>3.0067559827860508</v>
      </c>
      <c r="J62" s="165">
        <f t="shared" si="5"/>
        <v>0.76726135301108667</v>
      </c>
      <c r="K62" s="165">
        <f t="shared" si="6"/>
        <v>0.7047585928432698</v>
      </c>
      <c r="L62" s="165">
        <f t="shared" si="7"/>
        <v>0.64734744195990923</v>
      </c>
      <c r="M62" s="184">
        <f t="shared" si="18"/>
        <v>101.0855627673903</v>
      </c>
      <c r="N62" s="162">
        <v>6.7737765617886385</v>
      </c>
      <c r="O62" s="166">
        <f t="shared" si="19"/>
        <v>0.912520513525932</v>
      </c>
      <c r="P62" s="107"/>
      <c r="Q62" s="162">
        <f t="shared" si="8"/>
        <v>92.025516827175281</v>
      </c>
      <c r="R62" s="165">
        <f t="shared" si="9"/>
        <v>14102.340260961011</v>
      </c>
      <c r="S62" s="165">
        <f t="shared" si="10"/>
        <v>-1756152.3065913292</v>
      </c>
      <c r="T62" s="165">
        <f t="shared" si="11"/>
        <v>218692136.68624669</v>
      </c>
      <c r="U62" s="68">
        <f t="shared" si="12"/>
        <v>2.0046891332548737</v>
      </c>
      <c r="V62" s="148">
        <f t="shared" si="13"/>
        <v>1.8230402052038324</v>
      </c>
      <c r="W62" s="165">
        <f t="shared" si="14"/>
        <v>6.773103037220482E-2</v>
      </c>
      <c r="X62" s="165">
        <f t="shared" si="15"/>
        <v>-1.8484466415000345E-2</v>
      </c>
      <c r="Y62" s="165">
        <f t="shared" si="16"/>
        <v>5.0445932502377984E-3</v>
      </c>
      <c r="Z62" s="2"/>
    </row>
    <row r="63" spans="1:26" x14ac:dyDescent="0.2">
      <c r="A63" s="162">
        <v>8.7900000000000006E-2</v>
      </c>
      <c r="B63" s="7">
        <f t="shared" si="20"/>
        <v>9.2194999999999999E-2</v>
      </c>
      <c r="C63" s="7">
        <f t="shared" si="1"/>
        <v>3.5079930244060451</v>
      </c>
      <c r="D63" s="163">
        <f t="shared" si="21"/>
        <v>3.4407348908117923</v>
      </c>
      <c r="E63" s="164">
        <f t="shared" si="17"/>
        <v>97.981058747462939</v>
      </c>
      <c r="F63" s="162">
        <f t="shared" si="3"/>
        <v>0.29979823578731501</v>
      </c>
      <c r="G63" s="162">
        <v>0.3</v>
      </c>
      <c r="H63" s="168">
        <f t="shared" si="4"/>
        <v>87.9</v>
      </c>
      <c r="I63" s="162">
        <f t="shared" si="0"/>
        <v>1.0315262500772353</v>
      </c>
      <c r="J63" s="165">
        <f t="shared" si="5"/>
        <v>0.33236948940253708</v>
      </c>
      <c r="K63" s="165">
        <f t="shared" si="6"/>
        <v>0.34995901738490981</v>
      </c>
      <c r="L63" s="165">
        <f t="shared" si="7"/>
        <v>0.36847941148017044</v>
      </c>
      <c r="M63" s="184">
        <f t="shared" si="18"/>
        <v>92.094902139043512</v>
      </c>
      <c r="N63" s="162">
        <v>2.228713612511942</v>
      </c>
      <c r="O63" s="166">
        <f t="shared" si="19"/>
        <v>0.30023826024379741</v>
      </c>
      <c r="P63" s="107"/>
      <c r="Q63" s="162">
        <f t="shared" si="8"/>
        <v>27.639898348411506</v>
      </c>
      <c r="R63" s="165">
        <f t="shared" si="9"/>
        <v>5345.4119173524887</v>
      </c>
      <c r="S63" s="165">
        <f t="shared" si="10"/>
        <v>-713768.25699246896</v>
      </c>
      <c r="T63" s="165">
        <f t="shared" si="11"/>
        <v>95308861.611996874</v>
      </c>
      <c r="U63" s="68">
        <f t="shared" si="12"/>
        <v>1.9642355907380171</v>
      </c>
      <c r="V63" s="148">
        <f t="shared" si="13"/>
        <v>0.58887436477391208</v>
      </c>
      <c r="W63" s="165">
        <f t="shared" si="14"/>
        <v>2.9439175152327645E-2</v>
      </c>
      <c r="X63" s="165">
        <f t="shared" si="15"/>
        <v>-9.2251602662157279E-3</v>
      </c>
      <c r="Y63" s="165">
        <f t="shared" si="16"/>
        <v>2.8908276640569061E-3</v>
      </c>
      <c r="Z63" s="2"/>
    </row>
    <row r="64" spans="1:26" x14ac:dyDescent="0.2">
      <c r="A64" s="162">
        <v>8.0069999999999988E-2</v>
      </c>
      <c r="B64" s="7">
        <f t="shared" si="20"/>
        <v>8.3985000000000004E-2</v>
      </c>
      <c r="C64" s="7">
        <f t="shared" si="1"/>
        <v>3.6425943835736896</v>
      </c>
      <c r="D64" s="163">
        <f t="shared" si="21"/>
        <v>3.5752937039898676</v>
      </c>
      <c r="E64" s="164">
        <f t="shared" si="17"/>
        <v>98.080991492725374</v>
      </c>
      <c r="F64" s="162">
        <f t="shared" si="3"/>
        <v>9.9932745262438352E-2</v>
      </c>
      <c r="G64" s="162">
        <v>0.1</v>
      </c>
      <c r="H64" s="168">
        <f t="shared" si="4"/>
        <v>80.069999999999993</v>
      </c>
      <c r="I64" s="162">
        <f t="shared" si="0"/>
        <v>0.35728891495921911</v>
      </c>
      <c r="J64" s="165">
        <f t="shared" si="5"/>
        <v>0.14091613861620078</v>
      </c>
      <c r="K64" s="165">
        <f t="shared" si="6"/>
        <v>0.16733515569964408</v>
      </c>
      <c r="L64" s="165">
        <f t="shared" si="7"/>
        <v>0.19870722124516763</v>
      </c>
      <c r="M64" s="184">
        <f t="shared" si="18"/>
        <v>83.893700597839867</v>
      </c>
      <c r="N64" s="162">
        <v>0.74243488981395234</v>
      </c>
      <c r="O64" s="166">
        <f t="shared" si="19"/>
        <v>0.10001615210255825</v>
      </c>
      <c r="P64" s="107"/>
      <c r="Q64" s="162">
        <f t="shared" si="8"/>
        <v>8.3928516108658844</v>
      </c>
      <c r="R64" s="165">
        <f t="shared" si="9"/>
        <v>2007.647238035072</v>
      </c>
      <c r="S64" s="165">
        <f t="shared" si="10"/>
        <v>-284562.19321387791</v>
      </c>
      <c r="T64" s="165">
        <f t="shared" si="11"/>
        <v>40333600.581118524</v>
      </c>
      <c r="U64" s="68">
        <f t="shared" si="12"/>
        <v>1.9237293517904706</v>
      </c>
      <c r="V64" s="148">
        <f t="shared" si="13"/>
        <v>0.19224355526635276</v>
      </c>
      <c r="W64" s="165">
        <f t="shared" si="14"/>
        <v>1.2513950842465302E-2</v>
      </c>
      <c r="X64" s="165">
        <f t="shared" si="15"/>
        <v>-4.4283073715467719E-3</v>
      </c>
      <c r="Y64" s="165">
        <f t="shared" si="16"/>
        <v>1.5670435679154583E-3</v>
      </c>
      <c r="Z64" s="2"/>
    </row>
    <row r="65" spans="1:26" x14ac:dyDescent="0.2">
      <c r="A65" s="162">
        <v>7.2939999999999991E-2</v>
      </c>
      <c r="B65" s="7">
        <f t="shared" si="20"/>
        <v>7.650499999999999E-2</v>
      </c>
      <c r="C65" s="7">
        <f t="shared" si="1"/>
        <v>3.7771459901006996</v>
      </c>
      <c r="D65" s="163">
        <f t="shared" si="21"/>
        <v>3.7098701868371946</v>
      </c>
      <c r="E65" s="164">
        <f t="shared" si="17"/>
        <v>98.167932981103689</v>
      </c>
      <c r="F65" s="162">
        <f t="shared" si="3"/>
        <v>8.6941488378321358E-2</v>
      </c>
      <c r="G65" s="162">
        <v>8.6999999999999994E-2</v>
      </c>
      <c r="H65" s="168">
        <f t="shared" si="4"/>
        <v>72.94</v>
      </c>
      <c r="I65" s="162">
        <f t="shared" si="0"/>
        <v>0.32254163573398686</v>
      </c>
      <c r="J65" s="165">
        <f t="shared" si="5"/>
        <v>0.15195932927819214</v>
      </c>
      <c r="K65" s="165">
        <f t="shared" si="6"/>
        <v>0.2008988804732785</v>
      </c>
      <c r="L65" s="165">
        <f t="shared" si="7"/>
        <v>0.26559975203318303</v>
      </c>
      <c r="M65" s="184">
        <f t="shared" si="18"/>
        <v>76.421893459924163</v>
      </c>
      <c r="N65" s="162">
        <v>0.64615719293450891</v>
      </c>
      <c r="O65" s="166">
        <f t="shared" si="19"/>
        <v>8.704622718753785E-2</v>
      </c>
      <c r="P65" s="2"/>
      <c r="Q65" s="162">
        <f t="shared" si="8"/>
        <v>6.6514585683834753</v>
      </c>
      <c r="R65" s="165">
        <f t="shared" si="9"/>
        <v>1935.8697647419337</v>
      </c>
      <c r="S65" s="165">
        <f t="shared" si="10"/>
        <v>-288868.82170850167</v>
      </c>
      <c r="T65" s="165">
        <f t="shared" si="11"/>
        <v>43104757.187207788</v>
      </c>
      <c r="U65" s="68">
        <f t="shared" si="12"/>
        <v>1.8832177937424661</v>
      </c>
      <c r="V65" s="148">
        <f t="shared" si="13"/>
        <v>0.16372975792850861</v>
      </c>
      <c r="W65" s="165">
        <f t="shared" si="14"/>
        <v>1.3522577864816282E-2</v>
      </c>
      <c r="X65" s="165">
        <f t="shared" si="15"/>
        <v>-5.3330505583804068E-3</v>
      </c>
      <c r="Y65" s="165">
        <f t="shared" si="16"/>
        <v>2.1032549076490732E-3</v>
      </c>
      <c r="Z65" s="2"/>
    </row>
    <row r="66" spans="1:26" x14ac:dyDescent="0.2">
      <c r="A66" s="162">
        <v>6.6450000000000009E-2</v>
      </c>
      <c r="B66" s="7">
        <f t="shared" si="20"/>
        <v>6.9695000000000007E-2</v>
      </c>
      <c r="C66" s="7">
        <f t="shared" si="1"/>
        <v>3.9115869902732747</v>
      </c>
      <c r="D66" s="163">
        <f t="shared" si="21"/>
        <v>3.844366490186987</v>
      </c>
      <c r="E66" s="164">
        <f t="shared" si="17"/>
        <v>98.297845549944853</v>
      </c>
      <c r="F66" s="162">
        <f t="shared" si="3"/>
        <v>0.12991256884116986</v>
      </c>
      <c r="G66" s="162">
        <v>0.13</v>
      </c>
      <c r="H66" s="168">
        <f t="shared" si="4"/>
        <v>66.45</v>
      </c>
      <c r="I66" s="162">
        <f t="shared" si="0"/>
        <v>0.49943152630710352</v>
      </c>
      <c r="J66" s="165">
        <f t="shared" si="5"/>
        <v>0.27561565280899297</v>
      </c>
      <c r="K66" s="165">
        <f t="shared" si="6"/>
        <v>0.40144886322866391</v>
      </c>
      <c r="L66" s="165">
        <f t="shared" si="7"/>
        <v>0.58473162951769775</v>
      </c>
      <c r="M66" s="184">
        <f t="shared" si="18"/>
        <v>69.619415395419708</v>
      </c>
      <c r="N66" s="162">
        <v>0.96631658998674275</v>
      </c>
      <c r="O66" s="166">
        <f t="shared" si="19"/>
        <v>0.13017608462279895</v>
      </c>
      <c r="P66" s="2"/>
      <c r="Q66" s="162">
        <f t="shared" si="8"/>
        <v>9.0542564853853342</v>
      </c>
      <c r="R66" s="165">
        <f t="shared" si="9"/>
        <v>3162.7335146170926</v>
      </c>
      <c r="S66" s="165">
        <f t="shared" si="10"/>
        <v>-493478.59076244861</v>
      </c>
      <c r="T66" s="165">
        <f t="shared" si="11"/>
        <v>76997040.191789582</v>
      </c>
      <c r="U66" s="68">
        <f t="shared" si="12"/>
        <v>1.8427303721282566</v>
      </c>
      <c r="V66" s="148">
        <f t="shared" si="13"/>
        <v>0.23939383632482669</v>
      </c>
      <c r="W66" s="165">
        <f t="shared" si="14"/>
        <v>2.4567859788809522E-2</v>
      </c>
      <c r="X66" s="165">
        <f t="shared" si="15"/>
        <v>-1.068379145492602E-2</v>
      </c>
      <c r="Y66" s="165">
        <f t="shared" si="16"/>
        <v>4.646045721261473E-3</v>
      </c>
      <c r="Z66" s="2"/>
    </row>
    <row r="67" spans="1:26" x14ac:dyDescent="0.2">
      <c r="A67" s="162">
        <v>6.053E-2</v>
      </c>
      <c r="B67" s="7">
        <f t="shared" si="20"/>
        <v>6.3490000000000005E-2</v>
      </c>
      <c r="C67" s="7">
        <f t="shared" si="1"/>
        <v>4.046205838726614</v>
      </c>
      <c r="D67" s="163">
        <f t="shared" si="21"/>
        <v>3.9788964144999444</v>
      </c>
      <c r="E67" s="164">
        <f t="shared" si="17"/>
        <v>98.457737942364759</v>
      </c>
      <c r="F67" s="162">
        <f t="shared" si="3"/>
        <v>0.15989239241990136</v>
      </c>
      <c r="G67" s="162">
        <v>0.16</v>
      </c>
      <c r="H67" s="168">
        <f t="shared" si="4"/>
        <v>60.53</v>
      </c>
      <c r="I67" s="162">
        <f t="shared" si="0"/>
        <v>0.63619526690536354</v>
      </c>
      <c r="J67" s="165">
        <f t="shared" si="5"/>
        <v>0.40477487185650773</v>
      </c>
      <c r="K67" s="165">
        <f t="shared" si="6"/>
        <v>0.64403047092851595</v>
      </c>
      <c r="L67" s="165">
        <f t="shared" si="7"/>
        <v>1.0247060188841055</v>
      </c>
      <c r="M67" s="184">
        <f t="shared" si="18"/>
        <v>63.420962622779534</v>
      </c>
      <c r="N67" s="162">
        <v>1.1877414957632939</v>
      </c>
      <c r="O67" s="166">
        <f t="shared" si="19"/>
        <v>0.16000505327618725</v>
      </c>
      <c r="P67" s="2"/>
      <c r="Q67" s="162">
        <f t="shared" si="8"/>
        <v>10.151567994739537</v>
      </c>
      <c r="R67" s="165">
        <f t="shared" si="9"/>
        <v>4208.3543735712392</v>
      </c>
      <c r="S67" s="165">
        <f t="shared" si="10"/>
        <v>-682738.75318049116</v>
      </c>
      <c r="T67" s="165">
        <f t="shared" si="11"/>
        <v>110763534.55920792</v>
      </c>
      <c r="U67" s="68">
        <f t="shared" si="12"/>
        <v>1.8022328295956513</v>
      </c>
      <c r="V67" s="148">
        <f t="shared" si="13"/>
        <v>0.28816331882173712</v>
      </c>
      <c r="W67" s="165">
        <f t="shared" si="14"/>
        <v>3.6131362816074132E-2</v>
      </c>
      <c r="X67" s="165">
        <f t="shared" si="15"/>
        <v>-1.7175627542219862E-2</v>
      </c>
      <c r="Y67" s="165">
        <f t="shared" si="16"/>
        <v>8.1647122742300998E-3</v>
      </c>
      <c r="Z67" s="2"/>
    </row>
    <row r="68" spans="1:26" x14ac:dyDescent="0.2">
      <c r="A68" s="162">
        <v>5.5140000000000002E-2</v>
      </c>
      <c r="B68" s="7">
        <f t="shared" si="20"/>
        <v>5.7834999999999998E-2</v>
      </c>
      <c r="C68" s="7">
        <f t="shared" si="1"/>
        <v>4.180756922426621</v>
      </c>
      <c r="D68" s="163">
        <f t="shared" si="21"/>
        <v>4.1134813805766175</v>
      </c>
      <c r="E68" s="164">
        <f t="shared" si="17"/>
        <v>98.607637060258412</v>
      </c>
      <c r="F68" s="162">
        <f t="shared" si="3"/>
        <v>0.14989911789365751</v>
      </c>
      <c r="G68" s="162">
        <v>0.15</v>
      </c>
      <c r="H68" s="168">
        <f t="shared" si="4"/>
        <v>55.14</v>
      </c>
      <c r="I68" s="162">
        <f t="shared" si="0"/>
        <v>0.61660723042041943</v>
      </c>
      <c r="J68" s="165">
        <f t="shared" si="5"/>
        <v>0.44638913789508078</v>
      </c>
      <c r="K68" s="165">
        <f t="shared" si="6"/>
        <v>0.77031949465984029</v>
      </c>
      <c r="L68" s="165">
        <f t="shared" si="7"/>
        <v>1.3293157773755293</v>
      </c>
      <c r="M68" s="184">
        <f t="shared" si="18"/>
        <v>57.772174963385282</v>
      </c>
      <c r="N68" s="162">
        <v>1.1140684546835031</v>
      </c>
      <c r="O68" s="166">
        <f t="shared" si="19"/>
        <v>0.15008028521424871</v>
      </c>
      <c r="P68" s="2"/>
      <c r="Q68" s="162">
        <f t="shared" si="8"/>
        <v>8.6694154833796819</v>
      </c>
      <c r="R68" s="165">
        <f t="shared" si="9"/>
        <v>4225.1709662396797</v>
      </c>
      <c r="S68" s="165">
        <f t="shared" si="10"/>
        <v>-709360.32044614479</v>
      </c>
      <c r="T68" s="165">
        <f t="shared" si="11"/>
        <v>119093894.24572524</v>
      </c>
      <c r="U68" s="68">
        <f t="shared" si="12"/>
        <v>1.7617187178411533</v>
      </c>
      <c r="V68" s="148">
        <f t="shared" si="13"/>
        <v>0.26408008178113418</v>
      </c>
      <c r="W68" s="165">
        <f t="shared" si="14"/>
        <v>3.9893021691029776E-2</v>
      </c>
      <c r="X68" s="165">
        <f t="shared" si="15"/>
        <v>-2.0580023251747282E-2</v>
      </c>
      <c r="Y68" s="165">
        <f t="shared" si="16"/>
        <v>1.061682818420581E-2</v>
      </c>
      <c r="Z68" s="2"/>
    </row>
    <row r="69" spans="1:26" x14ac:dyDescent="0.2">
      <c r="A69" s="162">
        <v>5.0229999999999997E-2</v>
      </c>
      <c r="B69" s="7">
        <f t="shared" si="20"/>
        <v>5.2684999999999996E-2</v>
      </c>
      <c r="C69" s="7">
        <f t="shared" si="1"/>
        <v>4.3153069147649825</v>
      </c>
      <c r="D69" s="163">
        <f t="shared" si="21"/>
        <v>4.2480319185958013</v>
      </c>
      <c r="E69" s="164">
        <f t="shared" si="17"/>
        <v>98.7175630800471</v>
      </c>
      <c r="F69" s="162">
        <f t="shared" si="3"/>
        <v>0.10992601978868219</v>
      </c>
      <c r="G69" s="162">
        <v>0.11</v>
      </c>
      <c r="H69" s="168">
        <f t="shared" si="4"/>
        <v>50.23</v>
      </c>
      <c r="I69" s="162">
        <f t="shared" si="0"/>
        <v>0.46696924074651563</v>
      </c>
      <c r="J69" s="165">
        <f t="shared" si="5"/>
        <v>0.38038946909674398</v>
      </c>
      <c r="K69" s="165">
        <f t="shared" si="6"/>
        <v>0.70760757944491259</v>
      </c>
      <c r="L69" s="165">
        <f t="shared" si="7"/>
        <v>1.3163048064312834</v>
      </c>
      <c r="M69" s="184">
        <f t="shared" si="18"/>
        <v>52.627770235874529</v>
      </c>
      <c r="N69" s="162">
        <v>0.81699016014987325</v>
      </c>
      <c r="O69" s="166">
        <f t="shared" si="19"/>
        <v>0.11005976853312956</v>
      </c>
      <c r="P69" s="2"/>
      <c r="Q69" s="162">
        <f t="shared" si="8"/>
        <v>5.7914523525667203</v>
      </c>
      <c r="R69" s="165">
        <f t="shared" si="9"/>
        <v>3291.464686325909</v>
      </c>
      <c r="S69" s="165">
        <f t="shared" si="10"/>
        <v>-569552.21910717431</v>
      </c>
      <c r="T69" s="165">
        <f t="shared" si="11"/>
        <v>98554826.256394118</v>
      </c>
      <c r="U69" s="68">
        <f t="shared" si="12"/>
        <v>1.7212149699646522</v>
      </c>
      <c r="V69" s="148">
        <f t="shared" si="13"/>
        <v>0.18920631084891038</v>
      </c>
      <c r="W69" s="165">
        <f t="shared" si="14"/>
        <v>3.4029049121042827E-2</v>
      </c>
      <c r="X69" s="165">
        <f t="shared" si="15"/>
        <v>-1.8933219458901557E-2</v>
      </c>
      <c r="Y69" s="165">
        <f t="shared" si="16"/>
        <v>1.0534140927765757E-2</v>
      </c>
      <c r="Z69" s="2"/>
    </row>
    <row r="70" spans="1:26" x14ac:dyDescent="0.2">
      <c r="A70" s="162">
        <v>4.5759999999999995E-2</v>
      </c>
      <c r="B70" s="7">
        <f t="shared" si="20"/>
        <v>4.7994999999999996E-2</v>
      </c>
      <c r="C70" s="7">
        <f t="shared" si="1"/>
        <v>4.4497691376584223</v>
      </c>
      <c r="D70" s="163">
        <f t="shared" si="21"/>
        <v>4.3825380262117024</v>
      </c>
      <c r="E70" s="164">
        <f t="shared" si="17"/>
        <v>98.791513311541308</v>
      </c>
      <c r="F70" s="162">
        <f t="shared" si="3"/>
        <v>7.3950231494204377E-2</v>
      </c>
      <c r="G70" s="162">
        <v>7.3999999999999996E-2</v>
      </c>
      <c r="H70" s="168">
        <f t="shared" si="4"/>
        <v>45.76</v>
      </c>
      <c r="I70" s="162">
        <f t="shared" si="0"/>
        <v>0.32408970157050893</v>
      </c>
      <c r="J70" s="165">
        <f t="shared" si="5"/>
        <v>0.29424255823720658</v>
      </c>
      <c r="K70" s="165">
        <f t="shared" si="6"/>
        <v>0.58693291161253958</v>
      </c>
      <c r="L70" s="165">
        <f t="shared" si="7"/>
        <v>1.1707696017795595</v>
      </c>
      <c r="M70" s="184">
        <f t="shared" si="18"/>
        <v>47.942932743001869</v>
      </c>
      <c r="N70" s="162">
        <v>0.5499703180781812</v>
      </c>
      <c r="O70" s="166">
        <f t="shared" si="19"/>
        <v>7.4088537243425762E-2</v>
      </c>
      <c r="P70" s="2"/>
      <c r="Q70" s="162">
        <f t="shared" si="8"/>
        <v>3.5492413605643387</v>
      </c>
      <c r="R70" s="165">
        <f t="shared" si="9"/>
        <v>2335.9138267309349</v>
      </c>
      <c r="S70" s="165">
        <f t="shared" si="10"/>
        <v>-415159.95585478749</v>
      </c>
      <c r="T70" s="165">
        <f t="shared" si="11"/>
        <v>73786021.97263433</v>
      </c>
      <c r="U70" s="68">
        <f t="shared" si="12"/>
        <v>1.6807245969722586</v>
      </c>
      <c r="V70" s="148">
        <f t="shared" si="13"/>
        <v>0.12428997302410187</v>
      </c>
      <c r="W70" s="165">
        <f t="shared" si="14"/>
        <v>2.6345439364395134E-2</v>
      </c>
      <c r="X70" s="165">
        <f t="shared" si="15"/>
        <v>-1.5724918370415571E-2</v>
      </c>
      <c r="Y70" s="165">
        <f t="shared" si="16"/>
        <v>9.3858012514459431E-3</v>
      </c>
      <c r="Z70" s="2"/>
    </row>
    <row r="71" spans="1:26" x14ac:dyDescent="0.2">
      <c r="A71" s="162">
        <v>4.1680000000000002E-2</v>
      </c>
      <c r="B71" s="7">
        <f t="shared" si="20"/>
        <v>4.3719999999999995E-2</v>
      </c>
      <c r="C71" s="7">
        <f t="shared" si="1"/>
        <v>4.5845009121583038</v>
      </c>
      <c r="D71" s="163">
        <f t="shared" si="21"/>
        <v>4.5171350249083631</v>
      </c>
      <c r="E71" s="164">
        <f t="shared" si="17"/>
        <v>98.836483046909407</v>
      </c>
      <c r="F71" s="162">
        <f t="shared" si="3"/>
        <v>4.4969735368097258E-2</v>
      </c>
      <c r="G71" s="162">
        <v>4.4999999999999998E-2</v>
      </c>
      <c r="H71" s="168">
        <f t="shared" si="4"/>
        <v>41.68</v>
      </c>
      <c r="I71" s="162">
        <f t="shared" si="0"/>
        <v>0.20313436669209251</v>
      </c>
      <c r="J71" s="165">
        <f t="shared" si="5"/>
        <v>0.20389327857320014</v>
      </c>
      <c r="K71" s="165">
        <f t="shared" si="6"/>
        <v>0.43415439122715793</v>
      </c>
      <c r="L71" s="165">
        <f t="shared" si="7"/>
        <v>0.92445438486661013</v>
      </c>
      <c r="M71" s="184">
        <f t="shared" si="18"/>
        <v>43.672380287774558</v>
      </c>
      <c r="N71" s="162">
        <v>0.33377230824000476</v>
      </c>
      <c r="O71" s="166">
        <f t="shared" si="19"/>
        <v>4.4963703089061002E-2</v>
      </c>
      <c r="P71" s="2"/>
      <c r="Q71" s="162">
        <f t="shared" si="8"/>
        <v>1.9660768302932117</v>
      </c>
      <c r="R71" s="165">
        <f t="shared" si="9"/>
        <v>1489.6452849089815</v>
      </c>
      <c r="S71" s="165">
        <f t="shared" si="10"/>
        <v>-271121.60918629752</v>
      </c>
      <c r="T71" s="165">
        <f t="shared" si="11"/>
        <v>49345255.3520208</v>
      </c>
      <c r="U71" s="68">
        <f t="shared" si="12"/>
        <v>1.6402068630382176</v>
      </c>
      <c r="V71" s="148">
        <f t="shared" si="13"/>
        <v>7.3759668579765583E-2</v>
      </c>
      <c r="W71" s="165">
        <f t="shared" si="14"/>
        <v>1.8269797508556288E-2</v>
      </c>
      <c r="X71" s="165">
        <f t="shared" si="15"/>
        <v>-1.164502526008809E-2</v>
      </c>
      <c r="Y71" s="165">
        <f t="shared" si="16"/>
        <v>7.4224475254627805E-3</v>
      </c>
      <c r="Z71" s="2"/>
    </row>
    <row r="72" spans="1:26" x14ac:dyDescent="0.2">
      <c r="A72" s="162">
        <v>3.7969999999999997E-2</v>
      </c>
      <c r="B72" s="7">
        <f t="shared" si="20"/>
        <v>3.9824999999999999E-2</v>
      </c>
      <c r="C72" s="7">
        <f t="shared" si="1"/>
        <v>4.7189961908177231</v>
      </c>
      <c r="D72" s="163">
        <f t="shared" si="21"/>
        <v>4.6517485514880139</v>
      </c>
      <c r="E72" s="164">
        <f t="shared" si="17"/>
        <v>98.867462197940768</v>
      </c>
      <c r="F72" s="162">
        <f t="shared" si="3"/>
        <v>3.097915103135589E-2</v>
      </c>
      <c r="G72" s="162">
        <v>3.1E-2</v>
      </c>
      <c r="H72" s="168">
        <f t="shared" si="4"/>
        <v>37.97</v>
      </c>
      <c r="I72" s="162">
        <f t="shared" si="0"/>
        <v>0.14410722093643819</v>
      </c>
      <c r="J72" s="165">
        <f t="shared" si="5"/>
        <v>0.15878063062366421</v>
      </c>
      <c r="K72" s="165">
        <f t="shared" si="6"/>
        <v>0.3594690697246814</v>
      </c>
      <c r="L72" s="165">
        <f t="shared" si="7"/>
        <v>0.81381470511346854</v>
      </c>
      <c r="M72" s="184">
        <f t="shared" si="18"/>
        <v>39.781774721598303</v>
      </c>
      <c r="N72" s="162">
        <v>0.23033634593080396</v>
      </c>
      <c r="O72" s="166">
        <f t="shared" si="19"/>
        <v>3.1029461741939043E-2</v>
      </c>
      <c r="P72" s="2"/>
      <c r="Q72" s="162">
        <f t="shared" si="8"/>
        <v>1.2337446898237483</v>
      </c>
      <c r="R72" s="165">
        <f t="shared" si="9"/>
        <v>1070.5926905123645</v>
      </c>
      <c r="S72" s="165">
        <f t="shared" si="10"/>
        <v>-199022.26060126687</v>
      </c>
      <c r="T72" s="165">
        <f t="shared" si="11"/>
        <v>36998067.113536976</v>
      </c>
      <c r="U72" s="68">
        <f t="shared" si="12"/>
        <v>1.5996841537156323</v>
      </c>
      <c r="V72" s="148">
        <f t="shared" si="13"/>
        <v>4.9556857000423303E-2</v>
      </c>
      <c r="W72" s="165">
        <f t="shared" si="14"/>
        <v>1.4237043136931356E-2</v>
      </c>
      <c r="X72" s="165">
        <f t="shared" si="15"/>
        <v>-9.6515028974435563E-3</v>
      </c>
      <c r="Y72" s="165">
        <f t="shared" si="16"/>
        <v>6.5428970948134086E-3</v>
      </c>
      <c r="Z72" s="2"/>
    </row>
    <row r="73" spans="1:26" x14ac:dyDescent="0.2">
      <c r="A73" s="162">
        <v>3.4590000000000003E-2</v>
      </c>
      <c r="B73" s="7">
        <f t="shared" si="20"/>
        <v>3.628E-2</v>
      </c>
      <c r="C73" s="7">
        <f t="shared" si="1"/>
        <v>4.853501176063884</v>
      </c>
      <c r="D73" s="163">
        <f t="shared" si="21"/>
        <v>4.7862486834408031</v>
      </c>
      <c r="E73" s="164">
        <f t="shared" si="17"/>
        <v>98.894444039161627</v>
      </c>
      <c r="F73" s="162">
        <f t="shared" si="3"/>
        <v>2.6981841220858355E-2</v>
      </c>
      <c r="G73" s="162">
        <v>2.7E-2</v>
      </c>
      <c r="H73" s="168">
        <f t="shared" si="4"/>
        <v>34.590000000000003</v>
      </c>
      <c r="I73" s="162">
        <f t="shared" si="0"/>
        <v>0.12914180202014208</v>
      </c>
      <c r="J73" s="165">
        <f t="shared" si="5"/>
        <v>0.15521283583786313</v>
      </c>
      <c r="K73" s="165">
        <f t="shared" si="6"/>
        <v>0.37226796017702352</v>
      </c>
      <c r="L73" s="165">
        <f t="shared" si="7"/>
        <v>0.89286065437994822</v>
      </c>
      <c r="M73" s="184">
        <f t="shared" si="18"/>
        <v>36.240616716606795</v>
      </c>
      <c r="N73" s="162">
        <v>0.20060104963008049</v>
      </c>
      <c r="O73" s="166">
        <f t="shared" si="19"/>
        <v>2.7023709913151662E-2</v>
      </c>
      <c r="P73" s="2"/>
      <c r="Q73" s="162">
        <f t="shared" si="8"/>
        <v>0.97890119949274113</v>
      </c>
      <c r="R73" s="165">
        <f t="shared" si="9"/>
        <v>968.35351833430946</v>
      </c>
      <c r="S73" s="165">
        <f t="shared" si="10"/>
        <v>-183448.89962772807</v>
      </c>
      <c r="T73" s="165">
        <f t="shared" si="11"/>
        <v>34753319.048721507</v>
      </c>
      <c r="U73" s="68">
        <f t="shared" si="12"/>
        <v>1.5591955795770791</v>
      </c>
      <c r="V73" s="148">
        <f t="shared" si="13"/>
        <v>4.2069967560412966E-2</v>
      </c>
      <c r="W73" s="165">
        <f t="shared" si="14"/>
        <v>1.3925421968407218E-2</v>
      </c>
      <c r="X73" s="165">
        <f t="shared" si="15"/>
        <v>-1.0004070760931688E-2</v>
      </c>
      <c r="Y73" s="165">
        <f t="shared" si="16"/>
        <v>7.1869586441821549E-3</v>
      </c>
      <c r="Z73" s="2"/>
    </row>
    <row r="74" spans="1:26" x14ac:dyDescent="0.2">
      <c r="A74" s="162">
        <v>3.1510000000000003E-2</v>
      </c>
      <c r="B74" s="7">
        <f t="shared" si="20"/>
        <v>3.3050000000000003E-2</v>
      </c>
      <c r="C74" s="7">
        <f t="shared" si="1"/>
        <v>4.9880464354192728</v>
      </c>
      <c r="D74" s="163">
        <f t="shared" si="21"/>
        <v>4.9207738057415789</v>
      </c>
      <c r="E74" s="164">
        <f t="shared" si="17"/>
        <v>98.922425207835104</v>
      </c>
      <c r="F74" s="162">
        <f t="shared" si="3"/>
        <v>2.7981168673482739E-2</v>
      </c>
      <c r="G74" s="162">
        <v>2.8000000000000001E-2</v>
      </c>
      <c r="H74" s="168">
        <f t="shared" si="4"/>
        <v>31.51</v>
      </c>
      <c r="I74" s="162">
        <f t="shared" si="0"/>
        <v>0.13768900186251071</v>
      </c>
      <c r="J74" s="165">
        <f t="shared" si="5"/>
        <v>0.17952407266459533</v>
      </c>
      <c r="K74" s="165">
        <f t="shared" si="6"/>
        <v>0.4547273890576668</v>
      </c>
      <c r="L74" s="165">
        <f t="shared" si="7"/>
        <v>1.1518065253873997</v>
      </c>
      <c r="M74" s="184">
        <f t="shared" si="18"/>
        <v>33.014101532526965</v>
      </c>
      <c r="N74" s="162">
        <v>0.2079684472536715</v>
      </c>
      <c r="O74" s="166">
        <f t="shared" si="19"/>
        <v>2.801619931717975E-2</v>
      </c>
      <c r="P74" s="2"/>
      <c r="Q74" s="162">
        <f t="shared" si="8"/>
        <v>0.92477762465860469</v>
      </c>
      <c r="R74" s="165">
        <f t="shared" si="9"/>
        <v>1038.7539983104994</v>
      </c>
      <c r="S74" s="165">
        <f t="shared" si="10"/>
        <v>-200141.03343646484</v>
      </c>
      <c r="T74" s="165">
        <f t="shared" si="11"/>
        <v>38562001.523138933</v>
      </c>
      <c r="U74" s="68">
        <f t="shared" si="12"/>
        <v>1.5186994825941802</v>
      </c>
      <c r="V74" s="148">
        <f t="shared" si="13"/>
        <v>4.2494986386798717E-2</v>
      </c>
      <c r="W74" s="165">
        <f t="shared" si="14"/>
        <v>1.6115151836703784E-2</v>
      </c>
      <c r="X74" s="165">
        <f t="shared" si="15"/>
        <v>-1.2229780937903795E-2</v>
      </c>
      <c r="Y74" s="165">
        <f t="shared" si="16"/>
        <v>9.2811748412112878E-3</v>
      </c>
      <c r="Z74" s="2"/>
    </row>
    <row r="75" spans="1:26" x14ac:dyDescent="0.2">
      <c r="A75" s="162">
        <v>2.87E-2</v>
      </c>
      <c r="B75" s="7">
        <f t="shared" si="20"/>
        <v>3.0105E-2</v>
      </c>
      <c r="C75" s="7">
        <f t="shared" si="1"/>
        <v>5.1228054528737621</v>
      </c>
      <c r="D75" s="163">
        <f t="shared" si="21"/>
        <v>5.055425944146517</v>
      </c>
      <c r="E75" s="164">
        <f t="shared" si="17"/>
        <v>98.953404358866464</v>
      </c>
      <c r="F75" s="162">
        <f t="shared" si="3"/>
        <v>3.097915103135589E-2</v>
      </c>
      <c r="G75" s="162">
        <v>3.1E-2</v>
      </c>
      <c r="H75" s="168">
        <f t="shared" si="4"/>
        <v>28.7</v>
      </c>
      <c r="I75" s="162">
        <f t="shared" si="0"/>
        <v>0.15661280385154991</v>
      </c>
      <c r="J75" s="165">
        <f t="shared" si="5"/>
        <v>0.22045251217378101</v>
      </c>
      <c r="K75" s="165">
        <f t="shared" si="6"/>
        <v>0.58808191279934097</v>
      </c>
      <c r="L75" s="165">
        <f t="shared" si="7"/>
        <v>1.5687747567562691</v>
      </c>
      <c r="M75" s="184">
        <f t="shared" si="18"/>
        <v>30.072196461183211</v>
      </c>
      <c r="N75" s="162">
        <v>0.22988555138299485</v>
      </c>
      <c r="O75" s="166">
        <f t="shared" si="19"/>
        <v>3.0968733539804068E-2</v>
      </c>
      <c r="P75" s="2"/>
      <c r="Q75" s="162">
        <f t="shared" si="8"/>
        <v>0.93262734179896911</v>
      </c>
      <c r="R75" s="165">
        <f t="shared" si="9"/>
        <v>1185.4744632903555</v>
      </c>
      <c r="S75" s="165">
        <f t="shared" si="10"/>
        <v>-231901.49516108382</v>
      </c>
      <c r="T75" s="165">
        <f t="shared" si="11"/>
        <v>45364371.079475872</v>
      </c>
      <c r="U75" s="68">
        <f t="shared" si="12"/>
        <v>1.4781651499539958</v>
      </c>
      <c r="V75" s="148">
        <f t="shared" si="13"/>
        <v>4.5792301429711663E-2</v>
      </c>
      <c r="W75" s="165">
        <f t="shared" si="14"/>
        <v>1.9798604395094899E-2</v>
      </c>
      <c r="X75" s="165">
        <f t="shared" si="15"/>
        <v>-1.5827674520040882E-2</v>
      </c>
      <c r="Y75" s="165">
        <f t="shared" si="16"/>
        <v>1.2653178765186927E-2</v>
      </c>
      <c r="Z75" s="2"/>
    </row>
    <row r="76" spans="1:26" x14ac:dyDescent="0.2">
      <c r="A76" s="162">
        <v>2.615E-2</v>
      </c>
      <c r="B76" s="7">
        <f t="shared" si="20"/>
        <v>2.7424999999999998E-2</v>
      </c>
      <c r="C76" s="7">
        <f t="shared" si="1"/>
        <v>5.2570452433025086</v>
      </c>
      <c r="D76" s="163">
        <f t="shared" si="21"/>
        <v>5.1899253480881349</v>
      </c>
      <c r="E76" s="164">
        <f t="shared" si="17"/>
        <v>98.985382837350443</v>
      </c>
      <c r="F76" s="162">
        <f t="shared" si="3"/>
        <v>3.197847848398027E-2</v>
      </c>
      <c r="G76" s="162">
        <v>3.2000000000000001E-2</v>
      </c>
      <c r="H76" s="168">
        <f t="shared" si="4"/>
        <v>26.15</v>
      </c>
      <c r="I76" s="162">
        <f t="shared" si="0"/>
        <v>0.16596591607730024</v>
      </c>
      <c r="J76" s="165">
        <f t="shared" si="5"/>
        <v>0.2510896415975381</v>
      </c>
      <c r="K76" s="165">
        <f t="shared" si="6"/>
        <v>0.70358131430199744</v>
      </c>
      <c r="L76" s="165">
        <f t="shared" si="7"/>
        <v>1.9715136900326029</v>
      </c>
      <c r="M76" s="184">
        <f t="shared" si="18"/>
        <v>27.395346320132553</v>
      </c>
      <c r="N76" s="162">
        <v>0.23821907336002751</v>
      </c>
      <c r="O76" s="166">
        <f t="shared" si="19"/>
        <v>3.2091373131558402E-2</v>
      </c>
      <c r="P76" s="2"/>
      <c r="Q76" s="162">
        <f t="shared" si="8"/>
        <v>0.87700977242315881</v>
      </c>
      <c r="R76" s="165">
        <f t="shared" si="9"/>
        <v>1257.4752864395941</v>
      </c>
      <c r="S76" s="165">
        <f t="shared" si="10"/>
        <v>-249356.26804222181</v>
      </c>
      <c r="T76" s="165">
        <f t="shared" si="11"/>
        <v>49447133.540092252</v>
      </c>
      <c r="U76" s="68">
        <f t="shared" si="12"/>
        <v>1.4376767949686426</v>
      </c>
      <c r="V76" s="148">
        <f t="shared" si="13"/>
        <v>4.5974716454822456E-2</v>
      </c>
      <c r="W76" s="165">
        <f t="shared" si="14"/>
        <v>2.2559835120775289E-2</v>
      </c>
      <c r="X76" s="165">
        <f t="shared" si="15"/>
        <v>-1.894850644033752E-2</v>
      </c>
      <c r="Y76" s="165">
        <f t="shared" si="16"/>
        <v>1.5915271295084431E-2</v>
      </c>
      <c r="Z76" s="2"/>
    </row>
    <row r="77" spans="1:26" x14ac:dyDescent="0.2">
      <c r="A77" s="162">
        <v>2.3820000000000001E-2</v>
      </c>
      <c r="B77" s="7">
        <f t="shared" si="20"/>
        <v>2.4985E-2</v>
      </c>
      <c r="C77" s="7">
        <f t="shared" si="1"/>
        <v>5.391682776572698</v>
      </c>
      <c r="D77" s="163">
        <f t="shared" si="21"/>
        <v>5.3243640099376037</v>
      </c>
      <c r="E77" s="164">
        <f t="shared" si="17"/>
        <v>99.015362660929171</v>
      </c>
      <c r="F77" s="162">
        <f t="shared" si="3"/>
        <v>2.9979823578731503E-2</v>
      </c>
      <c r="G77" s="162">
        <v>0.03</v>
      </c>
      <c r="H77" s="168">
        <f t="shared" si="4"/>
        <v>23.82</v>
      </c>
      <c r="I77" s="162">
        <f t="shared" si="0"/>
        <v>0.15962349368687678</v>
      </c>
      <c r="J77" s="165">
        <f t="shared" si="5"/>
        <v>0.25852591732826635</v>
      </c>
      <c r="K77" s="165">
        <f t="shared" si="6"/>
        <v>0.75917447063023558</v>
      </c>
      <c r="L77" s="165">
        <f t="shared" si="7"/>
        <v>2.2293543440941606</v>
      </c>
      <c r="M77" s="184">
        <f t="shared" si="18"/>
        <v>24.957824424416472</v>
      </c>
      <c r="N77" s="162">
        <v>0.22267062423498393</v>
      </c>
      <c r="O77" s="166">
        <f t="shared" si="19"/>
        <v>2.9996783997905299E-2</v>
      </c>
      <c r="P77" s="2"/>
      <c r="Q77" s="162">
        <f t="shared" si="8"/>
        <v>0.74904589211460659</v>
      </c>
      <c r="R77" s="165">
        <f t="shared" si="9"/>
        <v>1208.0730383116654</v>
      </c>
      <c r="S77" s="165">
        <f t="shared" si="10"/>
        <v>-242507.54293118877</v>
      </c>
      <c r="T77" s="165">
        <f t="shared" si="11"/>
        <v>48680755.644304223</v>
      </c>
      <c r="U77" s="68">
        <f t="shared" si="12"/>
        <v>1.3972067251750255</v>
      </c>
      <c r="V77" s="148">
        <f t="shared" si="13"/>
        <v>4.188801112376446E-2</v>
      </c>
      <c r="W77" s="165">
        <f t="shared" si="14"/>
        <v>2.3237078128027607E-2</v>
      </c>
      <c r="X77" s="165">
        <f t="shared" si="15"/>
        <v>-2.0457744053388141E-2</v>
      </c>
      <c r="Y77" s="165">
        <f t="shared" si="16"/>
        <v>1.8010839807313692E-2</v>
      </c>
      <c r="Z77" s="2"/>
    </row>
    <row r="78" spans="1:26" x14ac:dyDescent="0.2">
      <c r="A78" s="162">
        <v>2.1700000000000001E-2</v>
      </c>
      <c r="B78" s="7">
        <f t="shared" si="20"/>
        <v>2.2760000000000002E-2</v>
      </c>
      <c r="C78" s="7">
        <f t="shared" si="1"/>
        <v>5.5261611471049701</v>
      </c>
      <c r="D78" s="163">
        <f t="shared" si="21"/>
        <v>5.4589219618388345</v>
      </c>
      <c r="E78" s="164">
        <f t="shared" si="17"/>
        <v>99.04234450215003</v>
      </c>
      <c r="F78" s="162">
        <f t="shared" si="3"/>
        <v>2.6981841220858355E-2</v>
      </c>
      <c r="G78" s="162">
        <v>2.7E-2</v>
      </c>
      <c r="H78" s="168">
        <f t="shared" si="4"/>
        <v>21.7</v>
      </c>
      <c r="I78" s="162">
        <f t="shared" si="0"/>
        <v>0.14729176561139204</v>
      </c>
      <c r="J78" s="165">
        <f t="shared" si="5"/>
        <v>0.25448486176107277</v>
      </c>
      <c r="K78" s="165">
        <f t="shared" si="6"/>
        <v>0.78155066775261428</v>
      </c>
      <c r="L78" s="165">
        <f t="shared" si="7"/>
        <v>2.4002270391943274</v>
      </c>
      <c r="M78" s="184">
        <f t="shared" si="18"/>
        <v>22.73530294497964</v>
      </c>
      <c r="N78" s="162">
        <v>0.20064075073235113</v>
      </c>
      <c r="O78" s="166">
        <f t="shared" si="19"/>
        <v>2.7029058195590726E-2</v>
      </c>
      <c r="P78" s="2"/>
      <c r="Q78" s="162">
        <f t="shared" si="8"/>
        <v>0.61410670618673624</v>
      </c>
      <c r="R78" s="165">
        <f t="shared" si="9"/>
        <v>1111.5018981046228</v>
      </c>
      <c r="S78" s="165">
        <f t="shared" si="10"/>
        <v>-225595.02700743504</v>
      </c>
      <c r="T78" s="165">
        <f t="shared" si="11"/>
        <v>45787700.675338753</v>
      </c>
      <c r="U78" s="68">
        <f t="shared" si="12"/>
        <v>1.3567007454976439</v>
      </c>
      <c r="V78" s="148">
        <f t="shared" si="13"/>
        <v>3.6606284099237586E-2</v>
      </c>
      <c r="W78" s="165">
        <f t="shared" si="14"/>
        <v>2.2882047408153514E-2</v>
      </c>
      <c r="X78" s="165">
        <f t="shared" si="15"/>
        <v>-2.1072037497883049E-2</v>
      </c>
      <c r="Y78" s="165">
        <f t="shared" si="16"/>
        <v>1.9405202532443346E-2</v>
      </c>
      <c r="Z78" s="2"/>
    </row>
    <row r="79" spans="1:26" x14ac:dyDescent="0.2">
      <c r="A79" s="162">
        <v>1.9760000000000003E-2</v>
      </c>
      <c r="B79" s="7">
        <f t="shared" si="20"/>
        <v>2.0730000000000002E-2</v>
      </c>
      <c r="C79" s="7">
        <f t="shared" si="1"/>
        <v>5.6612732428521335</v>
      </c>
      <c r="D79" s="163">
        <f t="shared" si="21"/>
        <v>5.5937171949785522</v>
      </c>
      <c r="E79" s="164">
        <f t="shared" si="17"/>
        <v>99.066328361013021</v>
      </c>
      <c r="F79" s="162">
        <f t="shared" si="3"/>
        <v>2.3983858862985201E-2</v>
      </c>
      <c r="G79" s="162">
        <v>2.4E-2</v>
      </c>
      <c r="H79" s="168">
        <f t="shared" si="4"/>
        <v>19.760000000000002</v>
      </c>
      <c r="I79" s="162">
        <f t="shared" si="0"/>
        <v>0.13415892372381907</v>
      </c>
      <c r="J79" s="165">
        <f t="shared" si="5"/>
        <v>0.24650178182879753</v>
      </c>
      <c r="K79" s="165">
        <f t="shared" si="6"/>
        <v>0.79026102683452981</v>
      </c>
      <c r="L79" s="165">
        <f t="shared" si="7"/>
        <v>2.533500917925644</v>
      </c>
      <c r="M79" s="184">
        <f t="shared" si="18"/>
        <v>20.70729340111836</v>
      </c>
      <c r="N79" s="162">
        <v>0.17751081966685223</v>
      </c>
      <c r="O79" s="166">
        <f t="shared" si="19"/>
        <v>2.3913139567159437E-2</v>
      </c>
      <c r="P79" s="2"/>
      <c r="Q79" s="162">
        <f t="shared" si="8"/>
        <v>0.49718539422968322</v>
      </c>
      <c r="R79" s="165">
        <f t="shared" si="9"/>
        <v>1007.8640472505705</v>
      </c>
      <c r="S79" s="165">
        <f t="shared" si="10"/>
        <v>-206606.22373930205</v>
      </c>
      <c r="T79" s="165">
        <f t="shared" si="11"/>
        <v>42353065.182016656</v>
      </c>
      <c r="U79" s="68">
        <f t="shared" si="12"/>
        <v>1.3161233370500693</v>
      </c>
      <c r="V79" s="148">
        <f t="shared" si="13"/>
        <v>3.1565716362089963E-2</v>
      </c>
      <c r="W79" s="165">
        <f t="shared" si="14"/>
        <v>2.2171529331655237E-2</v>
      </c>
      <c r="X79" s="165">
        <f t="shared" si="15"/>
        <v>-2.1317385843653877E-2</v>
      </c>
      <c r="Y79" s="165">
        <f t="shared" si="16"/>
        <v>2.0496147668009727E-2</v>
      </c>
      <c r="Z79" s="2"/>
    </row>
    <row r="80" spans="1:26" x14ac:dyDescent="0.2">
      <c r="A80" s="162">
        <v>1.7999999999999999E-2</v>
      </c>
      <c r="B80" s="7">
        <f t="shared" si="20"/>
        <v>1.8880000000000001E-2</v>
      </c>
      <c r="C80" s="7">
        <f t="shared" si="1"/>
        <v>5.7958592832197748</v>
      </c>
      <c r="D80" s="163">
        <f t="shared" si="21"/>
        <v>5.7285662630359546</v>
      </c>
      <c r="E80" s="164">
        <f t="shared" si="17"/>
        <v>99.087314237518129</v>
      </c>
      <c r="F80" s="162">
        <f t="shared" si="3"/>
        <v>2.0985876505112053E-2</v>
      </c>
      <c r="G80" s="162">
        <v>2.1000000000000001E-2</v>
      </c>
      <c r="H80" s="168">
        <f t="shared" si="4"/>
        <v>18</v>
      </c>
      <c r="I80" s="162">
        <f t="shared" si="0"/>
        <v>0.1202189841474238</v>
      </c>
      <c r="J80" s="165">
        <f t="shared" si="5"/>
        <v>0.23421561292951895</v>
      </c>
      <c r="K80" s="165">
        <f t="shared" si="6"/>
        <v>0.78245650701717229</v>
      </c>
      <c r="L80" s="165">
        <f t="shared" si="7"/>
        <v>2.6139939080737169</v>
      </c>
      <c r="M80" s="184">
        <f t="shared" si="18"/>
        <v>18.859480374602057</v>
      </c>
      <c r="N80" s="162">
        <v>0.155929072939408</v>
      </c>
      <c r="O80" s="166">
        <f t="shared" si="19"/>
        <v>2.1005782581455468E-2</v>
      </c>
      <c r="P80" s="2"/>
      <c r="Q80" s="162">
        <f t="shared" si="8"/>
        <v>0.39621334841651562</v>
      </c>
      <c r="R80" s="165">
        <f t="shared" si="9"/>
        <v>897.87019783043831</v>
      </c>
      <c r="S80" s="165">
        <f t="shared" si="10"/>
        <v>-185719.18902324891</v>
      </c>
      <c r="T80" s="165">
        <f t="shared" si="11"/>
        <v>38414925.960118525</v>
      </c>
      <c r="U80" s="68">
        <f t="shared" si="12"/>
        <v>1.2755297226774578</v>
      </c>
      <c r="V80" s="148">
        <f t="shared" si="13"/>
        <v>2.6768109238708954E-2</v>
      </c>
      <c r="W80" s="165">
        <f t="shared" si="14"/>
        <v>2.1072817525152311E-2</v>
      </c>
      <c r="X80" s="165">
        <f t="shared" si="15"/>
        <v>-2.1116423010413159E-2</v>
      </c>
      <c r="Y80" s="165">
        <f t="shared" si="16"/>
        <v>2.1160118727478205E-2</v>
      </c>
      <c r="Z80" s="2"/>
    </row>
    <row r="81" spans="1:26" x14ac:dyDescent="0.2">
      <c r="A81" s="162">
        <v>1.6399999999999998E-2</v>
      </c>
      <c r="B81" s="7">
        <f t="shared" si="20"/>
        <v>1.72E-2</v>
      </c>
      <c r="C81" s="7">
        <f t="shared" si="1"/>
        <v>5.9301603749313667</v>
      </c>
      <c r="D81" s="163">
        <f t="shared" si="21"/>
        <v>5.8630098290755708</v>
      </c>
      <c r="E81" s="164">
        <f t="shared" si="17"/>
        <v>99.106301459117986</v>
      </c>
      <c r="F81" s="162">
        <f t="shared" si="3"/>
        <v>1.8987221599863286E-2</v>
      </c>
      <c r="G81" s="162">
        <v>1.9E-2</v>
      </c>
      <c r="H81" s="168">
        <f t="shared" si="4"/>
        <v>16.399999999999999</v>
      </c>
      <c r="I81" s="162">
        <f t="shared" si="0"/>
        <v>0.11132226686683443</v>
      </c>
      <c r="J81" s="165">
        <f t="shared" si="5"/>
        <v>0.2293085051049851</v>
      </c>
      <c r="K81" s="165">
        <f t="shared" si="6"/>
        <v>0.79689212507534757</v>
      </c>
      <c r="L81" s="165">
        <f t="shared" si="7"/>
        <v>2.7693567611736087</v>
      </c>
      <c r="M81" s="184">
        <f t="shared" si="18"/>
        <v>17.181385275931621</v>
      </c>
      <c r="N81" s="162">
        <v>0.14137801381866541</v>
      </c>
      <c r="O81" s="166">
        <f t="shared" si="19"/>
        <v>1.9045555547084543E-2</v>
      </c>
      <c r="P81" s="2"/>
      <c r="Q81" s="162">
        <f t="shared" si="8"/>
        <v>0.32658021151764849</v>
      </c>
      <c r="R81" s="165">
        <f t="shared" si="9"/>
        <v>825.60838891753588</v>
      </c>
      <c r="S81" s="165">
        <f t="shared" si="10"/>
        <v>-172159.27938742773</v>
      </c>
      <c r="T81" s="165">
        <f t="shared" si="11"/>
        <v>35899365.700557105</v>
      </c>
      <c r="U81" s="68">
        <f t="shared" si="12"/>
        <v>1.2350581765755018</v>
      </c>
      <c r="V81" s="148">
        <f t="shared" si="13"/>
        <v>2.3450323287362133E-2</v>
      </c>
      <c r="W81" s="165">
        <f t="shared" si="14"/>
        <v>2.0637047234685218E-2</v>
      </c>
      <c r="X81" s="165">
        <f t="shared" si="15"/>
        <v>-2.151496419930863E-2</v>
      </c>
      <c r="Y81" s="165">
        <f t="shared" si="16"/>
        <v>2.2430228473748641E-2</v>
      </c>
      <c r="Z81" s="2"/>
    </row>
    <row r="82" spans="1:26" x14ac:dyDescent="0.2">
      <c r="A82" s="162">
        <v>1.494E-2</v>
      </c>
      <c r="B82" s="7">
        <f t="shared" si="20"/>
        <v>1.567E-2</v>
      </c>
      <c r="C82" s="7">
        <f t="shared" si="1"/>
        <v>6.0646760416475747</v>
      </c>
      <c r="D82" s="163">
        <f t="shared" si="21"/>
        <v>5.9974182082894707</v>
      </c>
      <c r="E82" s="164">
        <f t="shared" si="17"/>
        <v>99.124289353265226</v>
      </c>
      <c r="F82" s="162">
        <f t="shared" si="3"/>
        <v>1.7987894147238902E-2</v>
      </c>
      <c r="G82" s="162">
        <v>1.7999999999999999E-2</v>
      </c>
      <c r="H82" s="168">
        <f t="shared" si="4"/>
        <v>14.94</v>
      </c>
      <c r="I82" s="162">
        <f t="shared" si="0"/>
        <v>0.1078809238874342</v>
      </c>
      <c r="J82" s="165">
        <f t="shared" si="5"/>
        <v>0.23436872882992449</v>
      </c>
      <c r="K82" s="165">
        <f t="shared" si="6"/>
        <v>0.84597851807036129</v>
      </c>
      <c r="L82" s="165">
        <f t="shared" si="7"/>
        <v>3.0536482260646447</v>
      </c>
      <c r="M82" s="184">
        <f t="shared" si="18"/>
        <v>15.652986935406284</v>
      </c>
      <c r="N82" s="162">
        <v>0.13372341368376475</v>
      </c>
      <c r="O82" s="166">
        <f t="shared" si="19"/>
        <v>1.8014376029688296E-2</v>
      </c>
      <c r="P82" s="2"/>
      <c r="Q82" s="162">
        <f t="shared" si="8"/>
        <v>0.28187030128723362</v>
      </c>
      <c r="R82" s="165">
        <f t="shared" si="9"/>
        <v>793.67520876730339</v>
      </c>
      <c r="S82" s="165">
        <f t="shared" si="10"/>
        <v>-166714.7635242324</v>
      </c>
      <c r="T82" s="165">
        <f t="shared" si="11"/>
        <v>35019126.299923986</v>
      </c>
      <c r="U82" s="68">
        <f t="shared" si="12"/>
        <v>1.1945972227635386</v>
      </c>
      <c r="V82" s="148">
        <f t="shared" si="13"/>
        <v>2.1488288391656105E-2</v>
      </c>
      <c r="W82" s="165">
        <f t="shared" si="14"/>
        <v>2.1097872389224028E-2</v>
      </c>
      <c r="X82" s="165">
        <f t="shared" si="15"/>
        <v>-2.284903327525007E-2</v>
      </c>
      <c r="Y82" s="165">
        <f t="shared" si="16"/>
        <v>2.4745543625533648E-2</v>
      </c>
      <c r="Z82" s="2"/>
    </row>
    <row r="83" spans="1:26" x14ac:dyDescent="0.2">
      <c r="A83" s="162">
        <v>1.3609999999999999E-2</v>
      </c>
      <c r="B83" s="7">
        <f t="shared" si="20"/>
        <v>1.4274999999999999E-2</v>
      </c>
      <c r="C83" s="7">
        <f t="shared" si="1"/>
        <v>6.1991891229328173</v>
      </c>
      <c r="D83" s="163">
        <f t="shared" si="21"/>
        <v>6.1319325822901956</v>
      </c>
      <c r="E83" s="164">
        <f t="shared" si="17"/>
        <v>99.141277919959848</v>
      </c>
      <c r="F83" s="162">
        <f t="shared" si="3"/>
        <v>1.6988566694614522E-2</v>
      </c>
      <c r="G83" s="162">
        <v>1.7000000000000001E-2</v>
      </c>
      <c r="H83" s="168">
        <f t="shared" si="4"/>
        <v>13.61</v>
      </c>
      <c r="I83" s="162">
        <f t="shared" si="0"/>
        <v>0.10417274564111684</v>
      </c>
      <c r="J83" s="165">
        <f t="shared" si="5"/>
        <v>0.23815302166339344</v>
      </c>
      <c r="K83" s="165">
        <f t="shared" si="6"/>
        <v>0.89167332474867578</v>
      </c>
      <c r="L83" s="165">
        <f t="shared" si="7"/>
        <v>3.3385313044321943</v>
      </c>
      <c r="M83" s="184">
        <f t="shared" si="18"/>
        <v>14.259502095094357</v>
      </c>
      <c r="N83" s="162">
        <v>0.12629676260697129</v>
      </c>
      <c r="O83" s="166">
        <f t="shared" si="19"/>
        <v>1.7013904373654812E-2</v>
      </c>
      <c r="P83" s="2"/>
      <c r="Q83" s="162">
        <f t="shared" si="8"/>
        <v>0.2425117895656223</v>
      </c>
      <c r="R83" s="165">
        <f t="shared" si="9"/>
        <v>759.57136915504088</v>
      </c>
      <c r="S83" s="165">
        <f t="shared" si="10"/>
        <v>-160610.71287914147</v>
      </c>
      <c r="T83" s="165">
        <f t="shared" si="11"/>
        <v>33960997.134794161</v>
      </c>
      <c r="U83" s="68">
        <f t="shared" si="12"/>
        <v>1.1541043613413575</v>
      </c>
      <c r="V83" s="148">
        <f t="shared" si="13"/>
        <v>1.960657891519315E-2</v>
      </c>
      <c r="W83" s="165">
        <f t="shared" si="14"/>
        <v>2.1443651841990818E-2</v>
      </c>
      <c r="X83" s="165">
        <f t="shared" si="15"/>
        <v>-2.4091827859253508E-2</v>
      </c>
      <c r="Y83" s="165">
        <f t="shared" si="16"/>
        <v>2.7067039414589652E-2</v>
      </c>
      <c r="Z83" s="2"/>
    </row>
    <row r="84" spans="1:26" x14ac:dyDescent="0.2">
      <c r="A84" s="162">
        <v>1.24E-2</v>
      </c>
      <c r="B84" s="7">
        <f t="shared" si="20"/>
        <v>1.3004999999999999E-2</v>
      </c>
      <c r="C84" s="7">
        <f t="shared" si="1"/>
        <v>6.3335160691625738</v>
      </c>
      <c r="D84" s="163">
        <f t="shared" si="21"/>
        <v>6.266352596047696</v>
      </c>
      <c r="E84" s="164">
        <f t="shared" si="17"/>
        <v>99.158266486654469</v>
      </c>
      <c r="F84" s="162">
        <f t="shared" si="3"/>
        <v>1.6988566694614522E-2</v>
      </c>
      <c r="G84" s="162">
        <v>1.7000000000000001E-2</v>
      </c>
      <c r="H84" s="168">
        <f t="shared" si="4"/>
        <v>12.4</v>
      </c>
      <c r="I84" s="162">
        <f t="shared" si="0"/>
        <v>0.10645634900992713</v>
      </c>
      <c r="J84" s="165">
        <f t="shared" si="5"/>
        <v>0.25556015055278181</v>
      </c>
      <c r="K84" s="165">
        <f t="shared" si="6"/>
        <v>0.99120009093313222</v>
      </c>
      <c r="L84" s="165">
        <f t="shared" si="7"/>
        <v>3.84440852042359</v>
      </c>
      <c r="M84" s="184">
        <f t="shared" si="18"/>
        <v>12.99091990584192</v>
      </c>
      <c r="N84" s="162">
        <v>0.12647177034425253</v>
      </c>
      <c r="O84" s="166">
        <f t="shared" si="19"/>
        <v>1.7037480313728738E-2</v>
      </c>
      <c r="P84" s="2"/>
      <c r="Q84" s="162">
        <f t="shared" si="8"/>
        <v>0.22093630986346185</v>
      </c>
      <c r="R84" s="165">
        <f t="shared" si="9"/>
        <v>768.72300327631467</v>
      </c>
      <c r="S84" s="165">
        <f t="shared" si="10"/>
        <v>-163522.0962590776</v>
      </c>
      <c r="T84" s="165">
        <f t="shared" si="11"/>
        <v>34784279.709334567</v>
      </c>
      <c r="U84" s="68">
        <f t="shared" si="12"/>
        <v>1.1136399051827846</v>
      </c>
      <c r="V84" s="148">
        <f t="shared" si="13"/>
        <v>1.8919145802981929E-2</v>
      </c>
      <c r="W84" s="165">
        <f t="shared" si="14"/>
        <v>2.3016123279848092E-2</v>
      </c>
      <c r="X84" s="165">
        <f t="shared" si="15"/>
        <v>-2.6789825999172161E-2</v>
      </c>
      <c r="Y84" s="165">
        <f t="shared" si="16"/>
        <v>3.1182261597212713E-2</v>
      </c>
      <c r="Z84" s="2"/>
    </row>
    <row r="85" spans="1:26" x14ac:dyDescent="0.2">
      <c r="A85" s="162">
        <v>1.129E-2</v>
      </c>
      <c r="B85" s="7">
        <f t="shared" si="20"/>
        <v>1.1845E-2</v>
      </c>
      <c r="C85" s="7">
        <f t="shared" si="1"/>
        <v>6.4688107036638103</v>
      </c>
      <c r="D85" s="163">
        <f t="shared" si="21"/>
        <v>6.4011633864131916</v>
      </c>
      <c r="E85" s="164">
        <f t="shared" si="17"/>
        <v>99.17525505334909</v>
      </c>
      <c r="F85" s="162">
        <f t="shared" si="3"/>
        <v>1.6988566694614522E-2</v>
      </c>
      <c r="G85" s="162">
        <v>1.7000000000000001E-2</v>
      </c>
      <c r="H85" s="168">
        <f t="shared" si="4"/>
        <v>11.29</v>
      </c>
      <c r="I85" s="162">
        <f t="shared" si="0"/>
        <v>0.10874659111320506</v>
      </c>
      <c r="J85" s="165">
        <f t="shared" si="5"/>
        <v>0.27363448797174528</v>
      </c>
      <c r="K85" s="165">
        <f t="shared" si="6"/>
        <v>1.0981910007763247</v>
      </c>
      <c r="L85" s="165">
        <f t="shared" si="7"/>
        <v>4.4074249672454888</v>
      </c>
      <c r="M85" s="184">
        <f t="shared" si="18"/>
        <v>11.831990534140919</v>
      </c>
      <c r="N85" s="162">
        <v>0.12556718717813797</v>
      </c>
      <c r="O85" s="166">
        <f t="shared" si="19"/>
        <v>1.6915620567139782E-2</v>
      </c>
      <c r="P85" s="2"/>
      <c r="Q85" s="162">
        <f t="shared" si="8"/>
        <v>0.20122957249770901</v>
      </c>
      <c r="R85" s="165">
        <f t="shared" si="9"/>
        <v>777.12986354628481</v>
      </c>
      <c r="S85" s="165">
        <f t="shared" si="10"/>
        <v>-166211.86698865605</v>
      </c>
      <c r="T85" s="165">
        <f t="shared" si="11"/>
        <v>35549251.191798128</v>
      </c>
      <c r="U85" s="68">
        <f t="shared" si="12"/>
        <v>1.0730578135436017</v>
      </c>
      <c r="V85" s="148">
        <f t="shared" si="13"/>
        <v>1.8229714232562713E-2</v>
      </c>
      <c r="W85" s="165">
        <f t="shared" si="14"/>
        <v>2.4649042147116253E-2</v>
      </c>
      <c r="X85" s="165">
        <f t="shared" si="15"/>
        <v>-2.9690786451652237E-2</v>
      </c>
      <c r="Y85" s="165">
        <f t="shared" si="16"/>
        <v>3.5763775113701518E-2</v>
      </c>
      <c r="Z85" s="2"/>
    </row>
    <row r="86" spans="1:26" x14ac:dyDescent="0.2">
      <c r="A86" s="162">
        <v>1.0289999999999999E-2</v>
      </c>
      <c r="B86" s="7">
        <f t="shared" si="20"/>
        <v>1.0789999999999999E-2</v>
      </c>
      <c r="C86" s="7">
        <f t="shared" si="1"/>
        <v>6.6026132075428441</v>
      </c>
      <c r="D86" s="163">
        <f t="shared" si="21"/>
        <v>6.5357119556033272</v>
      </c>
      <c r="E86" s="164">
        <f t="shared" si="17"/>
        <v>99.192243620043712</v>
      </c>
      <c r="F86" s="162">
        <f t="shared" si="3"/>
        <v>1.6988566694614522E-2</v>
      </c>
      <c r="G86" s="162">
        <v>1.7000000000000001E-2</v>
      </c>
      <c r="H86" s="168">
        <f t="shared" si="4"/>
        <v>10.29</v>
      </c>
      <c r="I86" s="162">
        <f t="shared" si="0"/>
        <v>0.11103237845455663</v>
      </c>
      <c r="J86" s="165">
        <f t="shared" si="5"/>
        <v>0.2922893671165504</v>
      </c>
      <c r="K86" s="165">
        <f t="shared" si="6"/>
        <v>1.2123866780684123</v>
      </c>
      <c r="L86" s="165">
        <f t="shared" si="7"/>
        <v>5.0288570934283925</v>
      </c>
      <c r="M86" s="184">
        <f t="shared" si="18"/>
        <v>10.778408973498825</v>
      </c>
      <c r="N86" s="162">
        <v>0.12696747969659294</v>
      </c>
      <c r="O86" s="166">
        <f t="shared" si="19"/>
        <v>1.7104259155432639E-2</v>
      </c>
      <c r="P86" s="2"/>
      <c r="Q86" s="162">
        <f t="shared" si="8"/>
        <v>0.18330663463489069</v>
      </c>
      <c r="R86" s="165">
        <f t="shared" si="9"/>
        <v>784.81545732332222</v>
      </c>
      <c r="S86" s="165">
        <f t="shared" si="10"/>
        <v>-168683.63548459325</v>
      </c>
      <c r="T86" s="165">
        <f t="shared" si="11"/>
        <v>36255872.147758678</v>
      </c>
      <c r="U86" s="68">
        <f t="shared" si="12"/>
        <v>1.0325546583437002</v>
      </c>
      <c r="V86" s="148">
        <f t="shared" si="13"/>
        <v>1.7541623679106864E-2</v>
      </c>
      <c r="W86" s="165">
        <f t="shared" si="14"/>
        <v>2.633457880770641E-2</v>
      </c>
      <c r="X86" s="165">
        <f t="shared" si="15"/>
        <v>-3.2787718311734798E-2</v>
      </c>
      <c r="Y86" s="165">
        <f t="shared" si="16"/>
        <v>4.0822163131581095E-2</v>
      </c>
      <c r="Z86" s="2"/>
    </row>
    <row r="87" spans="1:26" x14ac:dyDescent="0.2">
      <c r="A87" s="162">
        <v>9.3710000000000009E-3</v>
      </c>
      <c r="B87" s="7">
        <f t="shared" si="20"/>
        <v>9.830499999999999E-3</v>
      </c>
      <c r="C87" s="7">
        <f t="shared" si="1"/>
        <v>6.7375812754049926</v>
      </c>
      <c r="D87" s="163">
        <f t="shared" si="21"/>
        <v>6.6700972414739184</v>
      </c>
      <c r="E87" s="164">
        <f t="shared" si="17"/>
        <v>99.208232859285701</v>
      </c>
      <c r="F87" s="162">
        <f t="shared" si="3"/>
        <v>1.5989239241990135E-2</v>
      </c>
      <c r="G87" s="162">
        <v>1.6E-2</v>
      </c>
      <c r="H87" s="168">
        <f t="shared" si="4"/>
        <v>9.3710000000000004</v>
      </c>
      <c r="I87" s="162">
        <f t="shared" si="0"/>
        <v>0.10664978056126492</v>
      </c>
      <c r="J87" s="165">
        <f t="shared" si="5"/>
        <v>0.29320996419903528</v>
      </c>
      <c r="K87" s="165">
        <f t="shared" si="6"/>
        <v>1.2556083263444442</v>
      </c>
      <c r="L87" s="165">
        <f t="shared" si="7"/>
        <v>5.3768713948456028</v>
      </c>
      <c r="M87" s="184">
        <f t="shared" si="18"/>
        <v>9.8197550885956382</v>
      </c>
      <c r="N87" s="162">
        <v>0.11846683067524505</v>
      </c>
      <c r="O87" s="166">
        <f t="shared" si="19"/>
        <v>1.5959105260923926E-2</v>
      </c>
      <c r="Q87" s="162">
        <f t="shared" si="8"/>
        <v>0.157182216368384</v>
      </c>
      <c r="R87" s="165">
        <f t="shared" si="9"/>
        <v>745.2594619952356</v>
      </c>
      <c r="S87" s="165">
        <f t="shared" si="10"/>
        <v>-160896.77809534385</v>
      </c>
      <c r="T87" s="165">
        <f t="shared" si="11"/>
        <v>34736591.10902749</v>
      </c>
      <c r="U87" s="68">
        <f t="shared" si="12"/>
        <v>0.99210065632077338</v>
      </c>
      <c r="V87" s="148">
        <f t="shared" si="13"/>
        <v>1.5862934746048277E-2</v>
      </c>
      <c r="W87" s="165">
        <f t="shared" si="14"/>
        <v>2.6422313613109299E-2</v>
      </c>
      <c r="X87" s="165">
        <f t="shared" si="15"/>
        <v>-3.3965840363047478E-2</v>
      </c>
      <c r="Y87" s="165">
        <f t="shared" si="16"/>
        <v>4.3663031499089983E-2</v>
      </c>
    </row>
    <row r="88" spans="1:26" x14ac:dyDescent="0.2">
      <c r="A88" s="162">
        <v>8.5370000000000012E-3</v>
      </c>
      <c r="B88" s="7">
        <f t="shared" si="20"/>
        <v>8.9540000000000002E-3</v>
      </c>
      <c r="C88" s="7">
        <f t="shared" si="1"/>
        <v>6.8720551053904488</v>
      </c>
      <c r="D88" s="163">
        <f t="shared" si="21"/>
        <v>6.8048181903977207</v>
      </c>
      <c r="E88" s="164">
        <f t="shared" si="17"/>
        <v>99.22422209852769</v>
      </c>
      <c r="F88" s="162">
        <f t="shared" si="3"/>
        <v>1.5989239241990135E-2</v>
      </c>
      <c r="G88" s="162">
        <v>1.6E-2</v>
      </c>
      <c r="H88" s="168">
        <f t="shared" si="4"/>
        <v>8.5370000000000008</v>
      </c>
      <c r="I88" s="162">
        <f t="shared" si="0"/>
        <v>0.10880386604451553</v>
      </c>
      <c r="J88" s="165">
        <f t="shared" si="5"/>
        <v>0.31194897606240768</v>
      </c>
      <c r="K88" s="165">
        <f t="shared" si="6"/>
        <v>1.3778801583277083</v>
      </c>
      <c r="L88" s="165">
        <f t="shared" si="7"/>
        <v>6.0861034220332577</v>
      </c>
      <c r="M88" s="184">
        <f t="shared" si="18"/>
        <v>8.9442845996759335</v>
      </c>
      <c r="N88" s="162">
        <v>0.11890223728824727</v>
      </c>
      <c r="O88" s="166">
        <f t="shared" si="19"/>
        <v>1.6017760497403187E-2</v>
      </c>
      <c r="Q88" s="162">
        <f t="shared" si="8"/>
        <v>0.14316764817277969</v>
      </c>
      <c r="R88" s="165">
        <f t="shared" si="9"/>
        <v>751.32305804960288</v>
      </c>
      <c r="S88" s="165">
        <f t="shared" si="10"/>
        <v>-162864.404580211</v>
      </c>
      <c r="T88" s="165">
        <f t="shared" si="11"/>
        <v>35304139.803886436</v>
      </c>
      <c r="U88" s="68">
        <f t="shared" si="12"/>
        <v>0.95154560965039403</v>
      </c>
      <c r="V88" s="148">
        <f t="shared" si="13"/>
        <v>1.5214490402365508E-2</v>
      </c>
      <c r="W88" s="165">
        <f t="shared" si="14"/>
        <v>2.8115759562157231E-2</v>
      </c>
      <c r="X88" s="165">
        <f t="shared" si="15"/>
        <v>-3.72829982654155E-2</v>
      </c>
      <c r="Y88" s="165">
        <f t="shared" si="16"/>
        <v>4.9439246220112538E-2</v>
      </c>
    </row>
    <row r="89" spans="1:26" x14ac:dyDescent="0.2">
      <c r="A89" s="162">
        <v>7.7759999999999999E-3</v>
      </c>
      <c r="B89" s="7">
        <f t="shared" si="20"/>
        <v>8.1565000000000006E-3</v>
      </c>
      <c r="C89" s="7">
        <f t="shared" si="1"/>
        <v>7.0067560657183936</v>
      </c>
      <c r="D89" s="163">
        <f t="shared" si="21"/>
        <v>6.9394055855544217</v>
      </c>
      <c r="E89" s="164">
        <f t="shared" si="17"/>
        <v>99.240211337769679</v>
      </c>
      <c r="F89" s="162">
        <f t="shared" si="3"/>
        <v>1.5989239241990135E-2</v>
      </c>
      <c r="G89" s="162">
        <v>1.6E-2</v>
      </c>
      <c r="H89" s="168">
        <f t="shared" si="4"/>
        <v>7.7759999999999998</v>
      </c>
      <c r="I89" s="162">
        <f t="shared" si="0"/>
        <v>0.11095581610463229</v>
      </c>
      <c r="J89" s="165">
        <f t="shared" si="5"/>
        <v>0.33124894937031912</v>
      </c>
      <c r="K89" s="165">
        <f t="shared" si="6"/>
        <v>1.5077101683980629</v>
      </c>
      <c r="L89" s="165">
        <f t="shared" si="7"/>
        <v>6.8624819979416971</v>
      </c>
      <c r="M89" s="184">
        <f t="shared" si="18"/>
        <v>8.1476200205949674</v>
      </c>
      <c r="N89" s="162">
        <v>0.11870174646908618</v>
      </c>
      <c r="O89" s="166">
        <f t="shared" si="19"/>
        <v>1.5990751637044526E-2</v>
      </c>
      <c r="Q89" s="162">
        <f t="shared" si="8"/>
        <v>0.13041622987729257</v>
      </c>
      <c r="R89" s="165">
        <f t="shared" si="9"/>
        <v>756.8614807673639</v>
      </c>
      <c r="S89" s="165">
        <f t="shared" si="10"/>
        <v>-164668.56627977997</v>
      </c>
      <c r="T89" s="165">
        <f t="shared" si="11"/>
        <v>35826551.369936667</v>
      </c>
      <c r="U89" s="68">
        <f t="shared" si="12"/>
        <v>0.91103076666994531</v>
      </c>
      <c r="V89" s="148">
        <f t="shared" si="13"/>
        <v>1.4566688885099448E-2</v>
      </c>
      <c r="W89" s="165">
        <f t="shared" si="14"/>
        <v>2.9860043934283431E-2</v>
      </c>
      <c r="X89" s="165">
        <f t="shared" si="15"/>
        <v>-4.0805787460690392E-2</v>
      </c>
      <c r="Y89" s="165">
        <f t="shared" si="16"/>
        <v>5.5763892844620355E-2</v>
      </c>
    </row>
    <row r="90" spans="1:26" x14ac:dyDescent="0.2">
      <c r="A90" s="162">
        <v>7.084E-3</v>
      </c>
      <c r="B90" s="7">
        <f t="shared" si="20"/>
        <v>7.43E-3</v>
      </c>
      <c r="C90" s="7">
        <f t="shared" si="1"/>
        <v>7.1412200725722599</v>
      </c>
      <c r="D90" s="163">
        <f t="shared" si="21"/>
        <v>7.0739880691453267</v>
      </c>
      <c r="E90" s="164">
        <f t="shared" si="17"/>
        <v>99.25520124955905</v>
      </c>
      <c r="F90" s="162">
        <f t="shared" si="3"/>
        <v>1.4989911789365751E-2</v>
      </c>
      <c r="G90" s="162">
        <v>1.4999999999999999E-2</v>
      </c>
      <c r="H90" s="168">
        <f t="shared" si="4"/>
        <v>7.0839999999999996</v>
      </c>
      <c r="I90" s="162">
        <f t="shared" si="0"/>
        <v>0.1060384571555142</v>
      </c>
      <c r="J90" s="165">
        <f t="shared" si="5"/>
        <v>0.32918197251825487</v>
      </c>
      <c r="K90" s="165">
        <f t="shared" si="6"/>
        <v>1.5426042598821681</v>
      </c>
      <c r="L90" s="165">
        <f t="shared" si="7"/>
        <v>7.2289131886608677</v>
      </c>
      <c r="M90" s="184">
        <f t="shared" si="18"/>
        <v>7.4219393691945541</v>
      </c>
      <c r="N90" s="162">
        <v>0.11147899084739153</v>
      </c>
      <c r="O90" s="166">
        <f t="shared" si="19"/>
        <v>1.5017747492479007E-2</v>
      </c>
      <c r="Q90" s="162">
        <f t="shared" si="8"/>
        <v>0.11137504459498752</v>
      </c>
      <c r="R90" s="165">
        <f t="shared" si="9"/>
        <v>714.30424750185284</v>
      </c>
      <c r="S90" s="165">
        <f t="shared" si="10"/>
        <v>-155928.43150333007</v>
      </c>
      <c r="T90" s="165">
        <f t="shared" si="11"/>
        <v>34038262.87764813</v>
      </c>
      <c r="U90" s="68">
        <f t="shared" si="12"/>
        <v>0.87051740221812779</v>
      </c>
      <c r="V90" s="148">
        <f t="shared" si="13"/>
        <v>1.3048979070357562E-2</v>
      </c>
      <c r="W90" s="165">
        <f t="shared" si="14"/>
        <v>2.9678205873303418E-2</v>
      </c>
      <c r="X90" s="165">
        <f t="shared" si="15"/>
        <v>-4.1759657313922748E-2</v>
      </c>
      <c r="Y90" s="165">
        <f t="shared" si="16"/>
        <v>5.8759245300098566E-2</v>
      </c>
    </row>
    <row r="91" spans="1:26" x14ac:dyDescent="0.2">
      <c r="A91" s="162">
        <v>6.4530000000000004E-3</v>
      </c>
      <c r="B91" s="7">
        <f t="shared" si="20"/>
        <v>6.7685000000000002E-3</v>
      </c>
      <c r="C91" s="7">
        <f t="shared" si="1"/>
        <v>7.2758142591799571</v>
      </c>
      <c r="D91" s="163">
        <f t="shared" si="21"/>
        <v>7.208517165876108</v>
      </c>
      <c r="E91" s="164">
        <f t="shared" si="17"/>
        <v>99.270191161348421</v>
      </c>
      <c r="F91" s="162">
        <f t="shared" si="3"/>
        <v>1.4989911789365751E-2</v>
      </c>
      <c r="G91" s="162">
        <v>1.4999999999999999E-2</v>
      </c>
      <c r="H91" s="168">
        <f t="shared" si="4"/>
        <v>6.4530000000000003</v>
      </c>
      <c r="I91" s="162">
        <f t="shared" si="0"/>
        <v>0.10805503644861167</v>
      </c>
      <c r="J91" s="165">
        <f t="shared" si="5"/>
        <v>0.34835334718680971</v>
      </c>
      <c r="K91" s="165">
        <f t="shared" si="6"/>
        <v>1.6793083336223171</v>
      </c>
      <c r="L91" s="165">
        <f t="shared" si="7"/>
        <v>8.0954482055286672</v>
      </c>
      <c r="M91" s="184">
        <f t="shared" si="18"/>
        <v>6.7611428028107783</v>
      </c>
      <c r="N91" s="162">
        <v>0.11137116815495884</v>
      </c>
      <c r="O91" s="166">
        <f t="shared" si="19"/>
        <v>1.5003222298479628E-2</v>
      </c>
      <c r="Q91" s="162">
        <f t="shared" si="8"/>
        <v>0.10145921794632209</v>
      </c>
      <c r="R91" s="165">
        <f t="shared" si="9"/>
        <v>718.63994052518103</v>
      </c>
      <c r="S91" s="165">
        <f t="shared" si="10"/>
        <v>-157350.26820440506</v>
      </c>
      <c r="T91" s="165">
        <f t="shared" si="11"/>
        <v>34452728.700139157</v>
      </c>
      <c r="U91" s="68">
        <f t="shared" si="12"/>
        <v>0.83002010881258093</v>
      </c>
      <c r="V91" s="148">
        <f t="shared" si="13"/>
        <v>1.2441928214500351E-2</v>
      </c>
      <c r="W91" s="165">
        <f t="shared" si="14"/>
        <v>3.1411129965267362E-2</v>
      </c>
      <c r="X91" s="165">
        <f t="shared" si="15"/>
        <v>-4.5470088658987377E-2</v>
      </c>
      <c r="Y91" s="165">
        <f t="shared" si="16"/>
        <v>6.5821540483972679E-2</v>
      </c>
    </row>
    <row r="92" spans="1:26" x14ac:dyDescent="0.2">
      <c r="A92" s="162">
        <v>5.8780000000000004E-3</v>
      </c>
      <c r="B92" s="7">
        <f t="shared" si="20"/>
        <v>6.1655000000000008E-3</v>
      </c>
      <c r="C92" s="7">
        <f t="shared" si="1"/>
        <v>7.4104589256728426</v>
      </c>
      <c r="D92" s="163">
        <f t="shared" si="21"/>
        <v>7.3431365924263998</v>
      </c>
      <c r="E92" s="164">
        <f t="shared" si="17"/>
        <v>99.28418174568516</v>
      </c>
      <c r="F92" s="162">
        <f t="shared" si="3"/>
        <v>1.399058433674137E-2</v>
      </c>
      <c r="G92" s="162">
        <v>1.4E-2</v>
      </c>
      <c r="H92" s="168">
        <f t="shared" si="4"/>
        <v>5.8780000000000001</v>
      </c>
      <c r="I92" s="162">
        <f t="shared" si="0"/>
        <v>0.10273477179255318</v>
      </c>
      <c r="J92" s="165">
        <f t="shared" si="5"/>
        <v>0.34354200373471661</v>
      </c>
      <c r="K92" s="165">
        <f t="shared" si="6"/>
        <v>1.702361699096546</v>
      </c>
      <c r="L92" s="165">
        <f t="shared" si="7"/>
        <v>8.4357526097121571</v>
      </c>
      <c r="M92" s="184">
        <f t="shared" si="18"/>
        <v>6.1587932259493821</v>
      </c>
      <c r="N92" s="162">
        <v>0.10390745286209027</v>
      </c>
      <c r="O92" s="166">
        <f t="shared" si="19"/>
        <v>1.3997757584706819E-2</v>
      </c>
      <c r="Q92" s="162">
        <f t="shared" si="8"/>
        <v>8.6258947728178922E-2</v>
      </c>
      <c r="R92" s="165">
        <f t="shared" si="9"/>
        <v>674.43005898249146</v>
      </c>
      <c r="S92" s="165">
        <f t="shared" si="10"/>
        <v>-148076.94661649101</v>
      </c>
      <c r="T92" s="165">
        <f t="shared" si="11"/>
        <v>32511573.034487713</v>
      </c>
      <c r="U92" s="68">
        <f t="shared" si="12"/>
        <v>0.78949562342185919</v>
      </c>
      <c r="V92" s="148">
        <f t="shared" si="13"/>
        <v>1.1045505102971725E-2</v>
      </c>
      <c r="W92" s="165">
        <f t="shared" si="14"/>
        <v>3.098147266434325E-2</v>
      </c>
      <c r="X92" s="165">
        <f t="shared" si="15"/>
        <v>-4.6103634056464692E-2</v>
      </c>
      <c r="Y92" s="165">
        <f t="shared" si="16"/>
        <v>6.8606973472204E-2</v>
      </c>
    </row>
    <row r="93" spans="1:26" x14ac:dyDescent="0.2">
      <c r="A93" s="162">
        <v>5.3550000000000004E-3</v>
      </c>
      <c r="B93" s="7">
        <f t="shared" si="20"/>
        <v>5.6165E-3</v>
      </c>
      <c r="C93" s="7">
        <f t="shared" si="1"/>
        <v>7.5448977096865564</v>
      </c>
      <c r="D93" s="163">
        <f t="shared" si="21"/>
        <v>7.4776783176796995</v>
      </c>
      <c r="E93" s="164">
        <f t="shared" si="17"/>
        <v>99.298172330021899</v>
      </c>
      <c r="F93" s="162">
        <f t="shared" si="3"/>
        <v>1.399058433674137E-2</v>
      </c>
      <c r="G93" s="162">
        <v>1.4E-2</v>
      </c>
      <c r="H93" s="168">
        <f t="shared" si="4"/>
        <v>5.3550000000000004</v>
      </c>
      <c r="I93" s="162">
        <f t="shared" si="0"/>
        <v>0.10461708914652015</v>
      </c>
      <c r="J93" s="165">
        <f t="shared" si="5"/>
        <v>0.36245023608113636</v>
      </c>
      <c r="K93" s="165">
        <f t="shared" si="6"/>
        <v>1.8448227836758977</v>
      </c>
      <c r="L93" s="165">
        <f t="shared" si="7"/>
        <v>9.3898989830091466</v>
      </c>
      <c r="M93" s="184">
        <f t="shared" si="18"/>
        <v>5.6104090759943661</v>
      </c>
      <c r="N93" s="162">
        <v>0.1040665789963871</v>
      </c>
      <c r="O93" s="166">
        <f t="shared" si="19"/>
        <v>1.401919405525754E-2</v>
      </c>
      <c r="Q93" s="162">
        <f t="shared" si="8"/>
        <v>7.8578116927307901E-2</v>
      </c>
      <c r="R93" s="165">
        <f t="shared" si="9"/>
        <v>677.80706129009661</v>
      </c>
      <c r="S93" s="165">
        <f t="shared" si="10"/>
        <v>-149190.51272753047</v>
      </c>
      <c r="T93" s="165">
        <f t="shared" si="11"/>
        <v>32837971.687015589</v>
      </c>
      <c r="U93" s="68">
        <f t="shared" si="12"/>
        <v>0.74899452845223369</v>
      </c>
      <c r="V93" s="148">
        <f t="shared" si="13"/>
        <v>1.0478871118068809E-2</v>
      </c>
      <c r="W93" s="165">
        <f t="shared" si="14"/>
        <v>3.2690841852637785E-2</v>
      </c>
      <c r="X93" s="165">
        <f t="shared" si="15"/>
        <v>-4.997136700642154E-2</v>
      </c>
      <c r="Y93" s="165">
        <f t="shared" si="16"/>
        <v>7.6386455012292187E-2</v>
      </c>
    </row>
    <row r="94" spans="1:26" x14ac:dyDescent="0.2">
      <c r="A94" s="162">
        <v>4.8780000000000004E-3</v>
      </c>
      <c r="B94" s="7">
        <f t="shared" si="20"/>
        <v>5.1165000000000004E-3</v>
      </c>
      <c r="C94" s="7">
        <f t="shared" si="1"/>
        <v>7.6794945265279901</v>
      </c>
      <c r="D94" s="163">
        <f t="shared" si="21"/>
        <v>7.6121961181072733</v>
      </c>
      <c r="E94" s="164">
        <f t="shared" si="17"/>
        <v>99.312162914358638</v>
      </c>
      <c r="F94" s="162">
        <f t="shared" si="3"/>
        <v>1.399058433674137E-2</v>
      </c>
      <c r="G94" s="162">
        <v>1.4E-2</v>
      </c>
      <c r="H94" s="168">
        <f t="shared" si="4"/>
        <v>4.8780000000000001</v>
      </c>
      <c r="I94" s="162">
        <f t="shared" ref="I94:I157" si="22">D94*F94</f>
        <v>0.10649907177819508</v>
      </c>
      <c r="J94" s="165">
        <f t="shared" si="5"/>
        <v>0.38186147143330712</v>
      </c>
      <c r="K94" s="165">
        <f t="shared" si="6"/>
        <v>1.9949905169926871</v>
      </c>
      <c r="L94" s="165">
        <f t="shared" si="7"/>
        <v>10.422594214472518</v>
      </c>
      <c r="M94" s="184">
        <f t="shared" si="18"/>
        <v>5.1109382700243975</v>
      </c>
      <c r="N94" s="162">
        <v>0.10394439233450402</v>
      </c>
      <c r="O94" s="166">
        <f t="shared" si="19"/>
        <v>1.4002733837765787E-2</v>
      </c>
      <c r="Q94" s="162">
        <f t="shared" si="8"/>
        <v>7.1582824758937222E-2</v>
      </c>
      <c r="R94" s="165">
        <f t="shared" si="9"/>
        <v>680.88999343865328</v>
      </c>
      <c r="S94" s="165">
        <f t="shared" si="10"/>
        <v>-150209.53464416551</v>
      </c>
      <c r="T94" s="165">
        <f t="shared" si="11"/>
        <v>33137370.963654246</v>
      </c>
      <c r="U94" s="68">
        <f t="shared" si="12"/>
        <v>0.70850063557279286</v>
      </c>
      <c r="V94" s="148">
        <f t="shared" si="13"/>
        <v>9.9123378946160204E-3</v>
      </c>
      <c r="W94" s="165">
        <f t="shared" si="14"/>
        <v>3.4445793424624761E-2</v>
      </c>
      <c r="X94" s="165">
        <f t="shared" si="15"/>
        <v>-5.4048838094281834E-2</v>
      </c>
      <c r="Y94" s="165">
        <f t="shared" si="16"/>
        <v>8.480794340633524E-2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99.326153498695376</v>
      </c>
      <c r="F95" s="162">
        <f t="shared" ref="F95:F158" si="24">(G95*100)/$A$10</f>
        <v>1.399058433674137E-2</v>
      </c>
      <c r="G95" s="162">
        <v>1.4E-2</v>
      </c>
      <c r="H95" s="168">
        <f t="shared" ref="H95:H158" si="25">A95*1000</f>
        <v>4.444</v>
      </c>
      <c r="I95" s="162">
        <f t="shared" si="22"/>
        <v>0.1083809995485453</v>
      </c>
      <c r="J95" s="165">
        <f t="shared" ref="J95:J158" si="26">(F95)*(D95-$B$4)^2</f>
        <v>0.40177843912102906</v>
      </c>
      <c r="K95" s="165">
        <f t="shared" ref="K95:K158" si="27">(F95)*(D95-$B$4)^3</f>
        <v>2.1530891575153888</v>
      </c>
      <c r="L95" s="165">
        <f t="shared" ref="L95:L158" si="28">(F95)*(D95-$B$4)^4</f>
        <v>11.538182413053459</v>
      </c>
      <c r="M95" s="184">
        <f t="shared" si="18"/>
        <v>4.6559458759740791</v>
      </c>
      <c r="N95" s="162">
        <v>0.10407265016745094</v>
      </c>
      <c r="O95" s="166">
        <f t="shared" si="19"/>
        <v>1.4020011925183769E-2</v>
      </c>
      <c r="Q95" s="162">
        <f t="shared" ref="Q95:Q158" si="29">(B95*1000)*F95</f>
        <v>6.5210113593551527E-2</v>
      </c>
      <c r="R95" s="165">
        <f t="shared" ref="R95:R158" si="30">(F95)*((B95*1000)-$B$15)^2</f>
        <v>683.70463375150689</v>
      </c>
      <c r="S95" s="165">
        <f t="shared" ref="S95:S158" si="31">(F95)*((B95*1000)-$B$15)^3</f>
        <v>-151141.89326208734</v>
      </c>
      <c r="T95" s="165">
        <f t="shared" ref="T95:T158" si="32">(F95)*((B95*1000)-$B$15)^4</f>
        <v>33411901.53049456</v>
      </c>
      <c r="U95" s="68">
        <f t="shared" ref="U95:U158" si="33">LOG(((2^(-D95))*1000),10)</f>
        <v>0.66800792312327117</v>
      </c>
      <c r="V95" s="148">
        <f t="shared" ref="V95:V158" si="34">U95*F95</f>
        <v>9.34582118606757E-3</v>
      </c>
      <c r="W95" s="165">
        <f t="shared" ref="W95:W158" si="35">(F95)*(U95-LOG($E$15))^2</f>
        <v>3.6246574103433238E-2</v>
      </c>
      <c r="X95" s="165">
        <f t="shared" ref="X95:X158" si="36">(F95)*(U95-LOG($E$15))^3</f>
        <v>-5.8342162212990559E-2</v>
      </c>
      <c r="Y95" s="165">
        <f t="shared" ref="Y95:Y158" si="37">(F95)*(U95-LOG($E$15))^4</f>
        <v>9.3907023653429858E-2</v>
      </c>
    </row>
    <row r="96" spans="1:26" x14ac:dyDescent="0.2">
      <c r="A96" s="162">
        <v>4.0480000000000004E-3</v>
      </c>
      <c r="B96" s="7">
        <f t="shared" si="20"/>
        <v>4.2459999999999998E-3</v>
      </c>
      <c r="C96" s="7">
        <f t="shared" si="23"/>
        <v>7.9485749946298645</v>
      </c>
      <c r="D96" s="163">
        <f t="shared" si="21"/>
        <v>7.8812502312824737</v>
      </c>
      <c r="E96" s="164">
        <f t="shared" ref="E96:E159" si="38">F96+E95</f>
        <v>99.341143410484747</v>
      </c>
      <c r="F96" s="162">
        <f t="shared" si="24"/>
        <v>1.4989911789365751E-2</v>
      </c>
      <c r="G96" s="162">
        <v>1.4999999999999999E-2</v>
      </c>
      <c r="H96" s="168">
        <f t="shared" si="25"/>
        <v>4.048</v>
      </c>
      <c r="I96" s="162">
        <f t="shared" si="22"/>
        <v>0.1181392457568427</v>
      </c>
      <c r="J96" s="165">
        <f t="shared" si="26"/>
        <v>0.45236330217586807</v>
      </c>
      <c r="K96" s="165">
        <f t="shared" si="27"/>
        <v>2.4850292785134283</v>
      </c>
      <c r="L96" s="165">
        <f t="shared" si="28"/>
        <v>13.651351657761428</v>
      </c>
      <c r="M96" s="184">
        <f t="shared" ref="M96:M159" si="39">((2^(-D96))*1000)</f>
        <v>4.2413809072046318</v>
      </c>
      <c r="N96" s="162">
        <v>0.11132539532310584</v>
      </c>
      <c r="O96" s="166">
        <f t="shared" ref="O96:O159" si="40">(N96*100)/$A$13</f>
        <v>1.499705607087424E-2</v>
      </c>
      <c r="Q96" s="162">
        <f t="shared" si="29"/>
        <v>6.3647165457646968E-2</v>
      </c>
      <c r="R96" s="165">
        <f t="shared" si="30"/>
        <v>735.29364574254998</v>
      </c>
      <c r="S96" s="165">
        <f t="shared" si="31"/>
        <v>-162851.46911228239</v>
      </c>
      <c r="T96" s="165">
        <f t="shared" si="32"/>
        <v>36068040.497271448</v>
      </c>
      <c r="U96" s="68">
        <f t="shared" si="33"/>
        <v>0.62750727705028608</v>
      </c>
      <c r="V96" s="148">
        <f t="shared" si="34"/>
        <v>9.4062787301688842E-3</v>
      </c>
      <c r="W96" s="165">
        <f t="shared" si="35"/>
        <v>4.0814572162467665E-2</v>
      </c>
      <c r="X96" s="165">
        <f t="shared" si="36"/>
        <v>-6.7347787665837114E-2</v>
      </c>
      <c r="Y96" s="165">
        <f t="shared" si="37"/>
        <v>0.11113002692831488</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99.357132649726736</v>
      </c>
      <c r="F97" s="162">
        <f t="shared" si="24"/>
        <v>1.5989239241990135E-2</v>
      </c>
      <c r="G97" s="162">
        <v>1.6E-2</v>
      </c>
      <c r="H97" s="168">
        <f t="shared" si="25"/>
        <v>3.6869999999999998</v>
      </c>
      <c r="I97" s="162">
        <f t="shared" si="22"/>
        <v>0.12816903714088593</v>
      </c>
      <c r="J97" s="165">
        <f t="shared" si="26"/>
        <v>0.50647497719442469</v>
      </c>
      <c r="K97" s="165">
        <f t="shared" si="27"/>
        <v>2.8505134198391566</v>
      </c>
      <c r="L97" s="165">
        <f t="shared" si="28"/>
        <v>16.043096149968235</v>
      </c>
      <c r="M97" s="184">
        <f t="shared" si="39"/>
        <v>3.8632856482533078</v>
      </c>
      <c r="N97" s="162">
        <v>0.1186480924819347</v>
      </c>
      <c r="O97" s="166">
        <f t="shared" si="40"/>
        <v>1.5983523709837071E-2</v>
      </c>
      <c r="Q97" s="162">
        <f t="shared" si="29"/>
        <v>6.183838276839685E-2</v>
      </c>
      <c r="R97" s="165">
        <f t="shared" si="30"/>
        <v>786.99625187568222</v>
      </c>
      <c r="S97" s="165">
        <f t="shared" si="31"/>
        <v>-174600.34424012565</v>
      </c>
      <c r="T97" s="165">
        <f t="shared" si="32"/>
        <v>38736245.73956164</v>
      </c>
      <c r="U97" s="68">
        <f t="shared" si="33"/>
        <v>0.5869568207189293</v>
      </c>
      <c r="V97" s="148">
        <f t="shared" si="34"/>
        <v>9.3849930311928724E-3</v>
      </c>
      <c r="W97" s="165">
        <f t="shared" si="35"/>
        <v>4.5701578444896647E-2</v>
      </c>
      <c r="X97" s="165">
        <f t="shared" si="36"/>
        <v>-7.7265016139267395E-2</v>
      </c>
      <c r="Y97" s="165">
        <f t="shared" si="37"/>
        <v>0.13062749520127109</v>
      </c>
    </row>
    <row r="98" spans="1:25" x14ac:dyDescent="0.2">
      <c r="A98" s="162">
        <v>3.359E-3</v>
      </c>
      <c r="B98" s="7">
        <f t="shared" si="41"/>
        <v>3.5230000000000001E-3</v>
      </c>
      <c r="C98" s="7">
        <f t="shared" si="23"/>
        <v>8.2177524890896745</v>
      </c>
      <c r="D98" s="163">
        <f t="shared" si="21"/>
        <v>8.1505446786600153</v>
      </c>
      <c r="E98" s="164">
        <f t="shared" si="38"/>
        <v>99.375120543873976</v>
      </c>
      <c r="F98" s="162">
        <f t="shared" si="24"/>
        <v>1.7987894147238902E-2</v>
      </c>
      <c r="G98" s="162">
        <v>1.7999999999999999E-2</v>
      </c>
      <c r="H98" s="168">
        <f t="shared" si="25"/>
        <v>3.359</v>
      </c>
      <c r="I98" s="162">
        <f t="shared" si="22"/>
        <v>0.14661113492207767</v>
      </c>
      <c r="J98" s="165">
        <f t="shared" si="26"/>
        <v>0.59736129247820025</v>
      </c>
      <c r="K98" s="165">
        <f t="shared" si="27"/>
        <v>3.442432675103674</v>
      </c>
      <c r="L98" s="165">
        <f t="shared" si="28"/>
        <v>19.83781485649892</v>
      </c>
      <c r="M98" s="184">
        <f t="shared" si="39"/>
        <v>3.5191807285219108</v>
      </c>
      <c r="N98" s="162">
        <v>0.13382294432925748</v>
      </c>
      <c r="O98" s="166">
        <f t="shared" si="40"/>
        <v>1.8027784171351684E-2</v>
      </c>
      <c r="Q98" s="162">
        <f t="shared" si="29"/>
        <v>6.3371351080722657E-2</v>
      </c>
      <c r="R98" s="165">
        <f t="shared" si="30"/>
        <v>888.12253372760188</v>
      </c>
      <c r="S98" s="165">
        <f t="shared" si="31"/>
        <v>-197341.83957402583</v>
      </c>
      <c r="T98" s="165">
        <f t="shared" si="32"/>
        <v>43849581.749724068</v>
      </c>
      <c r="U98" s="68">
        <f t="shared" si="33"/>
        <v>0.54644157072389055</v>
      </c>
      <c r="V98" s="148">
        <f t="shared" si="34"/>
        <v>9.8293331318323029E-3</v>
      </c>
      <c r="W98" s="165">
        <f t="shared" si="35"/>
        <v>5.3908028651873913E-2</v>
      </c>
      <c r="X98" s="165">
        <f t="shared" si="36"/>
        <v>-9.3323284251848979E-2</v>
      </c>
      <c r="Y98" s="165">
        <f t="shared" si="37"/>
        <v>0.16155729677658429</v>
      </c>
    </row>
    <row r="99" spans="1:25" x14ac:dyDescent="0.2">
      <c r="A99" s="162">
        <v>3.0600000000000002E-3</v>
      </c>
      <c r="B99" s="7">
        <f t="shared" si="41"/>
        <v>3.2095000000000001E-3</v>
      </c>
      <c r="C99" s="7">
        <f t="shared" si="23"/>
        <v>8.352252631744161</v>
      </c>
      <c r="D99" s="163">
        <f t="shared" si="21"/>
        <v>8.2850025604169169</v>
      </c>
      <c r="E99" s="164">
        <f t="shared" si="38"/>
        <v>99.396106420379084</v>
      </c>
      <c r="F99" s="162">
        <f t="shared" si="24"/>
        <v>2.0985876505112053E-2</v>
      </c>
      <c r="G99" s="162">
        <v>2.1000000000000001E-2</v>
      </c>
      <c r="H99" s="168">
        <f t="shared" si="25"/>
        <v>3.06</v>
      </c>
      <c r="I99" s="162">
        <f t="shared" si="22"/>
        <v>0.17386804057744659</v>
      </c>
      <c r="J99" s="165">
        <f t="shared" si="26"/>
        <v>0.72982249846650382</v>
      </c>
      <c r="K99" s="165">
        <f t="shared" si="27"/>
        <v>4.3039014128477211</v>
      </c>
      <c r="L99" s="165">
        <f t="shared" si="28"/>
        <v>25.380921265697019</v>
      </c>
      <c r="M99" s="184">
        <f t="shared" si="39"/>
        <v>3.2060162195472452</v>
      </c>
      <c r="N99" s="162">
        <v>0.15602865611096087</v>
      </c>
      <c r="O99" s="166">
        <f t="shared" si="40"/>
        <v>2.1019197799098843E-2</v>
      </c>
      <c r="Q99" s="162">
        <f t="shared" si="29"/>
        <v>6.7354170643157144E-2</v>
      </c>
      <c r="R99" s="165">
        <f t="shared" si="30"/>
        <v>1039.0687732799267</v>
      </c>
      <c r="S99" s="165">
        <f t="shared" si="31"/>
        <v>-231208.014162095</v>
      </c>
      <c r="T99" s="165">
        <f t="shared" si="32"/>
        <v>51447168.067650214</v>
      </c>
      <c r="U99" s="68">
        <f t="shared" si="33"/>
        <v>0.50596571516162225</v>
      </c>
      <c r="V99" s="148">
        <f t="shared" si="34"/>
        <v>1.0618134014202505E-2</v>
      </c>
      <c r="W99" s="165">
        <f t="shared" si="35"/>
        <v>6.5868045156356761E-2</v>
      </c>
      <c r="X99" s="165">
        <f t="shared" si="36"/>
        <v>-0.11669402114945678</v>
      </c>
      <c r="Y99" s="165">
        <f t="shared" si="37"/>
        <v>0.20673901190941407</v>
      </c>
    </row>
    <row r="100" spans="1:25" x14ac:dyDescent="0.2">
      <c r="A100" s="162">
        <v>2.787E-3</v>
      </c>
      <c r="B100" s="7">
        <f t="shared" si="41"/>
        <v>2.9234999999999999E-3</v>
      </c>
      <c r="C100" s="7">
        <f t="shared" si="23"/>
        <v>8.4870712822203664</v>
      </c>
      <c r="D100" s="163">
        <f t="shared" si="21"/>
        <v>8.4196619569822637</v>
      </c>
      <c r="E100" s="164">
        <f t="shared" si="38"/>
        <v>99.420090279242075</v>
      </c>
      <c r="F100" s="162">
        <f t="shared" si="24"/>
        <v>2.3983858862985201E-2</v>
      </c>
      <c r="G100" s="162">
        <v>2.4E-2</v>
      </c>
      <c r="H100" s="168">
        <f t="shared" si="25"/>
        <v>2.7869999999999999</v>
      </c>
      <c r="I100" s="162">
        <f t="shared" si="22"/>
        <v>0.20193598405030838</v>
      </c>
      <c r="J100" s="165">
        <f t="shared" si="26"/>
        <v>0.87260949621657957</v>
      </c>
      <c r="K100" s="165">
        <f t="shared" si="27"/>
        <v>5.2634484332243634</v>
      </c>
      <c r="L100" s="165">
        <f t="shared" si="28"/>
        <v>31.74832445593276</v>
      </c>
      <c r="M100" s="184">
        <f t="shared" si="39"/>
        <v>2.9203116272069298</v>
      </c>
      <c r="N100" s="162">
        <v>0.17789718839544522</v>
      </c>
      <c r="O100" s="166">
        <f t="shared" si="40"/>
        <v>2.3965188728717984E-2</v>
      </c>
      <c r="Q100" s="162">
        <f t="shared" si="29"/>
        <v>7.0116811385937228E-2</v>
      </c>
      <c r="R100" s="165">
        <f t="shared" si="30"/>
        <v>1190.5617578085923</v>
      </c>
      <c r="S100" s="165">
        <f t="shared" si="31"/>
        <v>-265257.92176023003</v>
      </c>
      <c r="T100" s="165">
        <f t="shared" si="32"/>
        <v>59099634.769109085</v>
      </c>
      <c r="U100" s="68">
        <f t="shared" si="33"/>
        <v>0.46542919759744172</v>
      </c>
      <c r="V100" s="148">
        <f t="shared" si="34"/>
        <v>1.1162788185889493E-2</v>
      </c>
      <c r="W100" s="165">
        <f t="shared" si="35"/>
        <v>7.8762018512309129E-2</v>
      </c>
      <c r="X100" s="165">
        <f t="shared" si="36"/>
        <v>-0.14273015145638032</v>
      </c>
      <c r="Y100" s="165">
        <f t="shared" si="37"/>
        <v>0.25865127023855405</v>
      </c>
    </row>
    <row r="101" spans="1:25" x14ac:dyDescent="0.2">
      <c r="A101" s="162">
        <v>2.539E-3</v>
      </c>
      <c r="B101" s="7">
        <f t="shared" si="41"/>
        <v>2.663E-3</v>
      </c>
      <c r="C101" s="7">
        <f t="shared" si="23"/>
        <v>8.6215238896766682</v>
      </c>
      <c r="D101" s="163">
        <f t="shared" si="21"/>
        <v>8.5542975859485182</v>
      </c>
      <c r="E101" s="164">
        <f t="shared" si="38"/>
        <v>99.447072120462934</v>
      </c>
      <c r="F101" s="162">
        <f t="shared" si="24"/>
        <v>2.6981841220858355E-2</v>
      </c>
      <c r="G101" s="162">
        <v>2.7E-2</v>
      </c>
      <c r="H101" s="168">
        <f t="shared" si="25"/>
        <v>2.5390000000000001</v>
      </c>
      <c r="I101" s="162">
        <f t="shared" si="22"/>
        <v>0.23081069922003486</v>
      </c>
      <c r="J101" s="165">
        <f t="shared" si="26"/>
        <v>1.025998776818992</v>
      </c>
      <c r="K101" s="165">
        <f t="shared" si="27"/>
        <v>6.3268053527642536</v>
      </c>
      <c r="L101" s="165">
        <f t="shared" si="28"/>
        <v>39.014145899735588</v>
      </c>
      <c r="M101" s="184">
        <f t="shared" si="39"/>
        <v>2.6601114638300376</v>
      </c>
      <c r="N101" s="162">
        <v>0.20067919641965806</v>
      </c>
      <c r="O101" s="166">
        <f t="shared" si="40"/>
        <v>2.7034237356433153E-2</v>
      </c>
      <c r="Q101" s="162">
        <f t="shared" si="29"/>
        <v>7.18526431711458E-2</v>
      </c>
      <c r="R101" s="165">
        <f t="shared" si="30"/>
        <v>1342.5158372785904</v>
      </c>
      <c r="S101" s="165">
        <f t="shared" si="31"/>
        <v>-299463.11331291002</v>
      </c>
      <c r="T101" s="165">
        <f t="shared" si="32"/>
        <v>66798583.484010957</v>
      </c>
      <c r="U101" s="68">
        <f t="shared" si="33"/>
        <v>0.42489983479351273</v>
      </c>
      <c r="V101" s="148">
        <f t="shared" si="34"/>
        <v>1.1464579877167508E-2</v>
      </c>
      <c r="W101" s="165">
        <f t="shared" si="35"/>
        <v>9.2615013322222745E-2</v>
      </c>
      <c r="X101" s="165">
        <f t="shared" si="36"/>
        <v>-0.17158775778783014</v>
      </c>
      <c r="Y101" s="165">
        <f t="shared" si="37"/>
        <v>0.31790049546524701</v>
      </c>
    </row>
    <row r="102" spans="1:25" x14ac:dyDescent="0.2">
      <c r="A102" s="162">
        <v>2.313E-3</v>
      </c>
      <c r="B102" s="7">
        <f t="shared" si="41"/>
        <v>2.4260000000000002E-3</v>
      </c>
      <c r="C102" s="7">
        <f t="shared" si="23"/>
        <v>8.7560190186879847</v>
      </c>
      <c r="D102" s="163">
        <f t="shared" si="21"/>
        <v>8.6887714541823264</v>
      </c>
      <c r="E102" s="164">
        <f t="shared" si="38"/>
        <v>99.478051271494294</v>
      </c>
      <c r="F102" s="162">
        <f t="shared" si="24"/>
        <v>3.097915103135589E-2</v>
      </c>
      <c r="G102" s="162">
        <v>3.1E-2</v>
      </c>
      <c r="H102" s="168">
        <f t="shared" si="25"/>
        <v>2.3130000000000002</v>
      </c>
      <c r="I102" s="162">
        <f t="shared" si="22"/>
        <v>0.26917076315604804</v>
      </c>
      <c r="J102" s="165">
        <f t="shared" si="26"/>
        <v>1.2299365430845912</v>
      </c>
      <c r="K102" s="165">
        <f t="shared" si="27"/>
        <v>7.7497787119824499</v>
      </c>
      <c r="L102" s="165">
        <f t="shared" si="28"/>
        <v>48.831031505147898</v>
      </c>
      <c r="M102" s="184">
        <f t="shared" si="39"/>
        <v>2.4233668727619433</v>
      </c>
      <c r="N102" s="162">
        <v>0.23033660221813143</v>
      </c>
      <c r="O102" s="166">
        <f t="shared" si="40"/>
        <v>3.1029496267353567E-2</v>
      </c>
      <c r="Q102" s="162">
        <f t="shared" si="29"/>
        <v>7.5155420402069392E-2</v>
      </c>
      <c r="R102" s="165">
        <f t="shared" si="30"/>
        <v>1544.6842685101599</v>
      </c>
      <c r="S102" s="165">
        <f t="shared" si="31"/>
        <v>-344925.12425440334</v>
      </c>
      <c r="T102" s="165">
        <f t="shared" si="32"/>
        <v>77021138.731907189</v>
      </c>
      <c r="U102" s="68">
        <f t="shared" si="33"/>
        <v>0.38441916682217081</v>
      </c>
      <c r="V102" s="148">
        <f t="shared" si="34"/>
        <v>1.1908979428332024E-2</v>
      </c>
      <c r="W102" s="165">
        <f t="shared" si="35"/>
        <v>0.11103330079067002</v>
      </c>
      <c r="X102" s="165">
        <f t="shared" si="36"/>
        <v>-0.21020600577234708</v>
      </c>
      <c r="Y102" s="165">
        <f t="shared" si="37"/>
        <v>0.39795777075985983</v>
      </c>
    </row>
    <row r="103" spans="1:25" x14ac:dyDescent="0.2">
      <c r="A103" s="162">
        <v>2.1070000000000004E-3</v>
      </c>
      <c r="B103" s="7">
        <f t="shared" si="41"/>
        <v>2.2100000000000002E-3</v>
      </c>
      <c r="C103" s="7">
        <f t="shared" si="23"/>
        <v>8.8905939705068686</v>
      </c>
      <c r="D103" s="163">
        <f t="shared" si="21"/>
        <v>8.8233064945974267</v>
      </c>
      <c r="E103" s="164">
        <f t="shared" si="38"/>
        <v>99.512028404883523</v>
      </c>
      <c r="F103" s="162">
        <f t="shared" si="24"/>
        <v>3.3977133389229044E-2</v>
      </c>
      <c r="G103" s="162">
        <v>3.4000000000000002E-2</v>
      </c>
      <c r="H103" s="168">
        <f t="shared" si="25"/>
        <v>2.1070000000000002</v>
      </c>
      <c r="I103" s="162">
        <f t="shared" si="22"/>
        <v>0.29979066170098773</v>
      </c>
      <c r="J103" s="165">
        <f t="shared" si="26"/>
        <v>1.4071824443004259</v>
      </c>
      <c r="K103" s="165">
        <f t="shared" si="27"/>
        <v>9.0559130686872944</v>
      </c>
      <c r="L103" s="165">
        <f t="shared" si="28"/>
        <v>58.279267084228017</v>
      </c>
      <c r="M103" s="184">
        <f t="shared" si="39"/>
        <v>2.2075984689249979</v>
      </c>
      <c r="N103" s="162">
        <v>0.25247739590467599</v>
      </c>
      <c r="O103" s="166">
        <f t="shared" si="40"/>
        <v>3.4012164538209912E-2</v>
      </c>
      <c r="Q103" s="162">
        <f t="shared" si="29"/>
        <v>7.5089464790196181E-2</v>
      </c>
      <c r="R103" s="165">
        <f t="shared" si="30"/>
        <v>1697.4490253785962</v>
      </c>
      <c r="S103" s="165">
        <f t="shared" si="31"/>
        <v>-379403.85933081125</v>
      </c>
      <c r="T103" s="165">
        <f t="shared" si="32"/>
        <v>84802127.382298395</v>
      </c>
      <c r="U103" s="68">
        <f t="shared" si="33"/>
        <v>0.34392008418935954</v>
      </c>
      <c r="V103" s="148">
        <f t="shared" si="34"/>
        <v>1.1685418575736753E-2</v>
      </c>
      <c r="W103" s="165">
        <f t="shared" si="35"/>
        <v>0.12704438010016111</v>
      </c>
      <c r="X103" s="165">
        <f t="shared" si="36"/>
        <v>-0.24566303906239467</v>
      </c>
      <c r="Y103" s="165">
        <f t="shared" si="37"/>
        <v>0.47503343881714222</v>
      </c>
    </row>
    <row r="104" spans="1:25" x14ac:dyDescent="0.2">
      <c r="A104" s="162">
        <v>1.9190000000000001E-3</v>
      </c>
      <c r="B104" s="7">
        <f t="shared" si="41"/>
        <v>2.013E-3</v>
      </c>
      <c r="C104" s="7">
        <f t="shared" si="23"/>
        <v>9.0254295731287932</v>
      </c>
      <c r="D104" s="163">
        <f t="shared" si="21"/>
        <v>8.95801177181783</v>
      </c>
      <c r="E104" s="164">
        <f t="shared" si="38"/>
        <v>99.550002848083253</v>
      </c>
      <c r="F104" s="162">
        <f t="shared" si="24"/>
        <v>3.7974443199726572E-2</v>
      </c>
      <c r="G104" s="162">
        <v>3.7999999999999999E-2</v>
      </c>
      <c r="H104" s="168">
        <f t="shared" si="25"/>
        <v>1.919</v>
      </c>
      <c r="I104" s="162">
        <f t="shared" si="22"/>
        <v>0.34017550921137818</v>
      </c>
      <c r="J104" s="165">
        <f t="shared" si="26"/>
        <v>1.6392620878724125</v>
      </c>
      <c r="K104" s="165">
        <f t="shared" si="27"/>
        <v>10.770277293579065</v>
      </c>
      <c r="L104" s="165">
        <f t="shared" si="28"/>
        <v>70.762859605408764</v>
      </c>
      <c r="M104" s="184">
        <f t="shared" si="39"/>
        <v>2.0108040680285106</v>
      </c>
      <c r="N104" s="162">
        <v>0.28163513538932206</v>
      </c>
      <c r="O104" s="166">
        <f t="shared" si="40"/>
        <v>3.7940111550497972E-2</v>
      </c>
      <c r="Q104" s="162">
        <f t="shared" si="29"/>
        <v>7.6442554161049586E-2</v>
      </c>
      <c r="R104" s="165">
        <f t="shared" si="30"/>
        <v>1900.4945875248668</v>
      </c>
      <c r="S104" s="165">
        <f t="shared" si="31"/>
        <v>-425161.81099594332</v>
      </c>
      <c r="T104" s="165">
        <f t="shared" si="32"/>
        <v>95113433.479844153</v>
      </c>
      <c r="U104" s="68">
        <f t="shared" si="33"/>
        <v>0.30336975517178622</v>
      </c>
      <c r="V104" s="148">
        <f t="shared" si="34"/>
        <v>1.1520297536285952E-2</v>
      </c>
      <c r="W104" s="165">
        <f t="shared" si="35"/>
        <v>0.14800847239186482</v>
      </c>
      <c r="X104" s="165">
        <f t="shared" si="36"/>
        <v>-0.29220265455077671</v>
      </c>
      <c r="Y104" s="165">
        <f t="shared" si="37"/>
        <v>0.57687502577868333</v>
      </c>
    </row>
    <row r="105" spans="1:25" x14ac:dyDescent="0.2">
      <c r="A105" s="162">
        <v>1.748E-3</v>
      </c>
      <c r="B105" s="7">
        <f t="shared" si="41"/>
        <v>1.8335000000000001E-3</v>
      </c>
      <c r="C105" s="7">
        <f t="shared" si="23"/>
        <v>9.1600790998235748</v>
      </c>
      <c r="D105" s="163">
        <f t="shared" si="21"/>
        <v>9.0927543364761831</v>
      </c>
      <c r="E105" s="164">
        <f t="shared" si="38"/>
        <v>99.590975273640851</v>
      </c>
      <c r="F105" s="162">
        <f t="shared" si="24"/>
        <v>4.097242555759973E-2</v>
      </c>
      <c r="G105" s="162">
        <v>4.1000000000000002E-2</v>
      </c>
      <c r="H105" s="168">
        <f t="shared" si="25"/>
        <v>1.748</v>
      </c>
      <c r="I105" s="162">
        <f t="shared" si="22"/>
        <v>0.37255220016481255</v>
      </c>
      <c r="J105" s="165">
        <f t="shared" si="26"/>
        <v>1.8419659730110212</v>
      </c>
      <c r="K105" s="165">
        <f t="shared" si="27"/>
        <v>12.350273272742671</v>
      </c>
      <c r="L105" s="165">
        <f t="shared" si="28"/>
        <v>82.807854296073529</v>
      </c>
      <c r="M105" s="184">
        <f t="shared" si="39"/>
        <v>1.8315053917474569</v>
      </c>
      <c r="N105" s="162">
        <v>0.30428941388315806</v>
      </c>
      <c r="O105" s="166">
        <f t="shared" si="40"/>
        <v>4.0991953260389867E-2</v>
      </c>
      <c r="Q105" s="162">
        <f t="shared" si="29"/>
        <v>7.5122942259859105E-2</v>
      </c>
      <c r="R105" s="165">
        <f t="shared" si="30"/>
        <v>2053.8255437549824</v>
      </c>
      <c r="S105" s="165">
        <f t="shared" si="31"/>
        <v>-459832.31571730541</v>
      </c>
      <c r="T105" s="165">
        <f t="shared" si="32"/>
        <v>102952151.52079375</v>
      </c>
      <c r="U105" s="68">
        <f t="shared" si="33"/>
        <v>0.26280820151692819</v>
      </c>
      <c r="V105" s="148">
        <f t="shared" si="34"/>
        <v>1.0767889472579008E-2</v>
      </c>
      <c r="W105" s="165">
        <f t="shared" si="35"/>
        <v>0.16632272509132445</v>
      </c>
      <c r="X105" s="165">
        <f t="shared" si="36"/>
        <v>-0.33510549594924993</v>
      </c>
      <c r="Y105" s="165">
        <f t="shared" si="37"/>
        <v>0.67516746947077433</v>
      </c>
    </row>
    <row r="106" spans="1:25" x14ac:dyDescent="0.2">
      <c r="A106" s="162">
        <v>1.593E-3</v>
      </c>
      <c r="B106" s="7">
        <f t="shared" si="41"/>
        <v>1.6705000000000001E-3</v>
      </c>
      <c r="C106" s="7">
        <f t="shared" si="23"/>
        <v>9.2940380177988651</v>
      </c>
      <c r="D106" s="163">
        <f t="shared" si="21"/>
        <v>9.2270585588112191</v>
      </c>
      <c r="E106" s="164">
        <f t="shared" si="38"/>
        <v>99.634945681556317</v>
      </c>
      <c r="F106" s="162">
        <f t="shared" si="24"/>
        <v>4.3970407915472867E-2</v>
      </c>
      <c r="G106" s="162">
        <v>4.3999999999999997E-2</v>
      </c>
      <c r="H106" s="168">
        <f t="shared" si="25"/>
        <v>1.593</v>
      </c>
      <c r="I106" s="162">
        <f t="shared" si="22"/>
        <v>0.40571752869088451</v>
      </c>
      <c r="J106" s="165">
        <f t="shared" si="26"/>
        <v>2.0567279639497471</v>
      </c>
      <c r="K106" s="165">
        <f t="shared" si="27"/>
        <v>14.066467012406322</v>
      </c>
      <c r="L106" s="165">
        <f t="shared" si="28"/>
        <v>96.204018071079119</v>
      </c>
      <c r="M106" s="184">
        <f t="shared" si="39"/>
        <v>1.6687012914239643</v>
      </c>
      <c r="N106" s="162">
        <v>0.32823800445733331</v>
      </c>
      <c r="O106" s="166">
        <f t="shared" si="40"/>
        <v>4.4218156541473326E-2</v>
      </c>
      <c r="Q106" s="162">
        <f t="shared" si="29"/>
        <v>7.3452566422797433E-2</v>
      </c>
      <c r="R106" s="165">
        <f t="shared" si="30"/>
        <v>2207.3159573051953</v>
      </c>
      <c r="S106" s="165">
        <f t="shared" si="31"/>
        <v>-494557.17516271805</v>
      </c>
      <c r="T106" s="165">
        <f t="shared" si="32"/>
        <v>110807335.35018316</v>
      </c>
      <c r="U106" s="68">
        <f t="shared" si="33"/>
        <v>0.22237860204975834</v>
      </c>
      <c r="V106" s="148">
        <f t="shared" si="34"/>
        <v>9.7780778438004857E-3</v>
      </c>
      <c r="W106" s="165">
        <f t="shared" si="35"/>
        <v>0.18572796382706575</v>
      </c>
      <c r="X106" s="165">
        <f t="shared" si="36"/>
        <v>-0.3817118995670416</v>
      </c>
      <c r="Y106" s="165">
        <f t="shared" si="37"/>
        <v>0.78450208180145964</v>
      </c>
    </row>
    <row r="107" spans="1:25" x14ac:dyDescent="0.2">
      <c r="A107" s="162">
        <v>1.451E-3</v>
      </c>
      <c r="B107" s="7">
        <f t="shared" si="41"/>
        <v>1.5219999999999999E-3</v>
      </c>
      <c r="C107" s="7">
        <f t="shared" si="23"/>
        <v>9.4287367652574314</v>
      </c>
      <c r="D107" s="163">
        <f t="shared" si="21"/>
        <v>9.3613873915281474</v>
      </c>
      <c r="E107" s="164">
        <f t="shared" si="38"/>
        <v>99.680914744377034</v>
      </c>
      <c r="F107" s="162">
        <f t="shared" si="24"/>
        <v>4.5969062820721635E-2</v>
      </c>
      <c r="G107" s="162">
        <v>4.5999999999999999E-2</v>
      </c>
      <c r="H107" s="168">
        <f t="shared" si="25"/>
        <v>1.4510000000000001</v>
      </c>
      <c r="I107" s="162">
        <f t="shared" si="22"/>
        <v>0.43033420509026882</v>
      </c>
      <c r="J107" s="165">
        <f t="shared" si="26"/>
        <v>2.2355093515907307</v>
      </c>
      <c r="K107" s="165">
        <f t="shared" si="27"/>
        <v>15.589490135075827</v>
      </c>
      <c r="L107" s="165">
        <f t="shared" si="28"/>
        <v>108.71446478123258</v>
      </c>
      <c r="M107" s="184">
        <f t="shared" si="39"/>
        <v>1.5203430533928846</v>
      </c>
      <c r="N107" s="162">
        <v>0.34127312753863448</v>
      </c>
      <c r="O107" s="166">
        <f t="shared" si="40"/>
        <v>4.5974166220789023E-2</v>
      </c>
      <c r="Q107" s="162">
        <f t="shared" si="29"/>
        <v>6.9964913613138335E-2</v>
      </c>
      <c r="R107" s="165">
        <f t="shared" si="30"/>
        <v>2310.7084766903336</v>
      </c>
      <c r="S107" s="165">
        <f t="shared" si="31"/>
        <v>-518065.78570249496</v>
      </c>
      <c r="T107" s="165">
        <f t="shared" si="32"/>
        <v>116151457.88531747</v>
      </c>
      <c r="U107" s="68">
        <f t="shared" si="33"/>
        <v>0.18194159411943361</v>
      </c>
      <c r="V107" s="148">
        <f t="shared" si="34"/>
        <v>8.363684569778481E-3</v>
      </c>
      <c r="W107" s="165">
        <f t="shared" si="35"/>
        <v>0.20188600883966032</v>
      </c>
      <c r="X107" s="165">
        <f t="shared" si="36"/>
        <v>-0.42308390939446588</v>
      </c>
      <c r="Y107" s="165">
        <f t="shared" si="37"/>
        <v>0.8866389276666915</v>
      </c>
    </row>
    <row r="108" spans="1:25" x14ac:dyDescent="0.2">
      <c r="A108" s="162">
        <v>1.322E-3</v>
      </c>
      <c r="B108" s="7">
        <f t="shared" si="41"/>
        <v>1.3865000000000001E-3</v>
      </c>
      <c r="C108" s="7">
        <f t="shared" si="23"/>
        <v>9.5630621078164832</v>
      </c>
      <c r="D108" s="163">
        <f t="shared" si="21"/>
        <v>9.4958994365369573</v>
      </c>
      <c r="E108" s="164">
        <f t="shared" si="38"/>
        <v>99.727883134650384</v>
      </c>
      <c r="F108" s="162">
        <f t="shared" si="24"/>
        <v>4.6968390273346025E-2</v>
      </c>
      <c r="G108" s="162">
        <v>4.7E-2</v>
      </c>
      <c r="H108" s="168">
        <f t="shared" si="25"/>
        <v>1.3220000000000001</v>
      </c>
      <c r="I108" s="162">
        <f t="shared" si="22"/>
        <v>0.44600711073171445</v>
      </c>
      <c r="J108" s="165">
        <f t="shared" si="26"/>
        <v>2.3730726945169001</v>
      </c>
      <c r="K108" s="165">
        <f t="shared" si="27"/>
        <v>16.868005162771613</v>
      </c>
      <c r="L108" s="165">
        <f t="shared" si="28"/>
        <v>119.89923394622897</v>
      </c>
      <c r="M108" s="184">
        <f t="shared" si="39"/>
        <v>1.3849989169670849</v>
      </c>
      <c r="N108" s="162">
        <v>0.34966142187724464</v>
      </c>
      <c r="O108" s="166">
        <f t="shared" si="40"/>
        <v>4.710418440010937E-2</v>
      </c>
      <c r="Q108" s="162">
        <f t="shared" si="29"/>
        <v>6.5121673113994263E-2</v>
      </c>
      <c r="R108" s="165">
        <f t="shared" si="30"/>
        <v>2363.7958741037251</v>
      </c>
      <c r="S108" s="165">
        <f t="shared" si="31"/>
        <v>-530288.38815772557</v>
      </c>
      <c r="T108" s="165">
        <f t="shared" si="32"/>
        <v>118963645.59039718</v>
      </c>
      <c r="U108" s="68">
        <f t="shared" si="33"/>
        <v>0.14144943379367844</v>
      </c>
      <c r="V108" s="148">
        <f t="shared" si="34"/>
        <v>6.6436522103653093E-3</v>
      </c>
      <c r="W108" s="165">
        <f t="shared" si="35"/>
        <v>0.21432310393051726</v>
      </c>
      <c r="X108" s="165">
        <f t="shared" si="36"/>
        <v>-0.4578262053044076</v>
      </c>
      <c r="Y108" s="165">
        <f t="shared" si="37"/>
        <v>0.97798524946422327</v>
      </c>
    </row>
    <row r="109" spans="1:25" x14ac:dyDescent="0.2">
      <c r="A109" s="162">
        <v>1.204E-3</v>
      </c>
      <c r="B109" s="7">
        <f t="shared" si="41"/>
        <v>1.263E-3</v>
      </c>
      <c r="C109" s="7">
        <f t="shared" si="23"/>
        <v>9.6979488925644723</v>
      </c>
      <c r="D109" s="163">
        <f t="shared" si="21"/>
        <v>9.6305055001904769</v>
      </c>
      <c r="E109" s="164">
        <f t="shared" si="38"/>
        <v>99.774851524923733</v>
      </c>
      <c r="F109" s="162">
        <f t="shared" si="24"/>
        <v>4.6968390273346025E-2</v>
      </c>
      <c r="G109" s="162">
        <v>4.7E-2</v>
      </c>
      <c r="H109" s="168">
        <f t="shared" si="25"/>
        <v>1.204</v>
      </c>
      <c r="I109" s="162">
        <f t="shared" si="22"/>
        <v>0.45232934086255178</v>
      </c>
      <c r="J109" s="165">
        <f t="shared" si="26"/>
        <v>2.4638016179414848</v>
      </c>
      <c r="K109" s="165">
        <f t="shared" si="27"/>
        <v>17.844556804564348</v>
      </c>
      <c r="L109" s="165">
        <f t="shared" si="28"/>
        <v>129.24263269920721</v>
      </c>
      <c r="M109" s="184">
        <f t="shared" si="39"/>
        <v>1.2616211792768866</v>
      </c>
      <c r="N109" s="162">
        <v>0.34820601855917716</v>
      </c>
      <c r="O109" s="166">
        <f t="shared" si="40"/>
        <v>4.6908121632010087E-2</v>
      </c>
      <c r="Q109" s="162">
        <f t="shared" si="29"/>
        <v>5.9321076915236033E-2</v>
      </c>
      <c r="R109" s="165">
        <f t="shared" si="30"/>
        <v>2366.399174602569</v>
      </c>
      <c r="S109" s="165">
        <f t="shared" si="31"/>
        <v>-531164.65674626234</v>
      </c>
      <c r="T109" s="165">
        <f t="shared" si="32"/>
        <v>119225824.45278227</v>
      </c>
      <c r="U109" s="68">
        <f t="shared" si="33"/>
        <v>0.10092897103571384</v>
      </c>
      <c r="V109" s="148">
        <f t="shared" si="34"/>
        <v>4.7404713014926447E-3</v>
      </c>
      <c r="W109" s="165">
        <f t="shared" si="35"/>
        <v>0.22253117984417664</v>
      </c>
      <c r="X109" s="165">
        <f t="shared" si="36"/>
        <v>-0.48437694948504562</v>
      </c>
      <c r="Y109" s="165">
        <f t="shared" si="37"/>
        <v>1.0543287882476853</v>
      </c>
    </row>
    <row r="110" spans="1:25" x14ac:dyDescent="0.2">
      <c r="A110" s="162">
        <v>1.0969999999999999E-3</v>
      </c>
      <c r="B110" s="7">
        <f t="shared" si="41"/>
        <v>1.1505E-3</v>
      </c>
      <c r="C110" s="7">
        <f t="shared" si="23"/>
        <v>9.8322207589209807</v>
      </c>
      <c r="D110" s="163">
        <f t="shared" si="21"/>
        <v>9.7650848257427256</v>
      </c>
      <c r="E110" s="164">
        <f t="shared" si="38"/>
        <v>99.82082058774445</v>
      </c>
      <c r="F110" s="162">
        <f t="shared" si="24"/>
        <v>4.5969062820721635E-2</v>
      </c>
      <c r="G110" s="162">
        <v>4.5999999999999999E-2</v>
      </c>
      <c r="H110" s="168">
        <f t="shared" si="25"/>
        <v>1.097</v>
      </c>
      <c r="I110" s="162">
        <f t="shared" si="22"/>
        <v>0.44889179780424293</v>
      </c>
      <c r="J110" s="165">
        <f t="shared" si="26"/>
        <v>2.5018265003121982</v>
      </c>
      <c r="K110" s="165">
        <f t="shared" si="27"/>
        <v>18.456653447255725</v>
      </c>
      <c r="L110" s="165">
        <f t="shared" si="28"/>
        <v>136.15974426267678</v>
      </c>
      <c r="M110" s="184">
        <f t="shared" si="39"/>
        <v>1.1492554111249609</v>
      </c>
      <c r="N110" s="162">
        <v>0.34235811319303561</v>
      </c>
      <c r="O110" s="166">
        <f t="shared" si="40"/>
        <v>4.6120328654328302E-2</v>
      </c>
      <c r="Q110" s="162">
        <f t="shared" si="29"/>
        <v>5.2887406775240245E-2</v>
      </c>
      <c r="R110" s="165">
        <f t="shared" si="30"/>
        <v>2318.3724481465842</v>
      </c>
      <c r="S110" s="165">
        <f t="shared" si="31"/>
        <v>-520645.3398694077</v>
      </c>
      <c r="T110" s="165">
        <f t="shared" si="32"/>
        <v>116923219.19389546</v>
      </c>
      <c r="U110" s="68">
        <f t="shared" si="33"/>
        <v>6.0416557248258902E-2</v>
      </c>
      <c r="V110" s="148">
        <f t="shared" si="34"/>
        <v>2.7772925155569385E-3</v>
      </c>
      <c r="W110" s="165">
        <f t="shared" si="35"/>
        <v>0.22597922309155827</v>
      </c>
      <c r="X110" s="165">
        <f t="shared" si="36"/>
        <v>-0.50103716567047418</v>
      </c>
      <c r="Y110" s="165">
        <f t="shared" si="37"/>
        <v>1.1108908064587468</v>
      </c>
    </row>
    <row r="111" spans="1:25" x14ac:dyDescent="0.2">
      <c r="A111" s="162">
        <v>9.990000000000001E-4</v>
      </c>
      <c r="B111" s="7">
        <f t="shared" si="41"/>
        <v>1.0479999999999999E-3</v>
      </c>
      <c r="C111" s="7">
        <f t="shared" si="23"/>
        <v>9.9672277015317565</v>
      </c>
      <c r="D111" s="163">
        <f t="shared" si="21"/>
        <v>9.8997242302263686</v>
      </c>
      <c r="E111" s="164">
        <f t="shared" si="38"/>
        <v>99.863791668207298</v>
      </c>
      <c r="F111" s="162">
        <f t="shared" si="24"/>
        <v>4.297108046284849E-2</v>
      </c>
      <c r="G111" s="162">
        <v>4.2999999999999997E-2</v>
      </c>
      <c r="H111" s="168">
        <f t="shared" si="25"/>
        <v>0.99900000000000011</v>
      </c>
      <c r="I111" s="162">
        <f t="shared" si="22"/>
        <v>0.42540184645706813</v>
      </c>
      <c r="J111" s="165">
        <f t="shared" si="26"/>
        <v>2.4248067668645237</v>
      </c>
      <c r="K111" s="165">
        <f t="shared" si="27"/>
        <v>18.214932498491148</v>
      </c>
      <c r="L111" s="165">
        <f t="shared" si="28"/>
        <v>136.82895085022093</v>
      </c>
      <c r="M111" s="184">
        <f t="shared" si="39"/>
        <v>1.0468538579954705</v>
      </c>
      <c r="N111" s="162">
        <v>0.31828793121205512</v>
      </c>
      <c r="O111" s="166">
        <f t="shared" si="40"/>
        <v>4.2877745344767952E-2</v>
      </c>
      <c r="Q111" s="162">
        <f t="shared" si="29"/>
        <v>4.5033692325065211E-2</v>
      </c>
      <c r="R111" s="165">
        <f t="shared" si="30"/>
        <v>2169.1529817233209</v>
      </c>
      <c r="S111" s="165">
        <f t="shared" si="31"/>
        <v>-487356.91929633153</v>
      </c>
      <c r="T111" s="165">
        <f t="shared" si="32"/>
        <v>109497471.49567649</v>
      </c>
      <c r="U111" s="68">
        <f t="shared" si="33"/>
        <v>1.9886057900346855E-2</v>
      </c>
      <c r="V111" s="148">
        <f t="shared" si="34"/>
        <v>8.5452539412466863E-4</v>
      </c>
      <c r="W111" s="165">
        <f t="shared" si="35"/>
        <v>0.21903510155301817</v>
      </c>
      <c r="X111" s="165">
        <f t="shared" si="36"/>
        <v>-0.49451838336153969</v>
      </c>
      <c r="Y111" s="165">
        <f t="shared" si="37"/>
        <v>1.1164805537952418</v>
      </c>
    </row>
    <row r="112" spans="1:25" x14ac:dyDescent="0.2">
      <c r="A112" s="162">
        <v>9.1E-4</v>
      </c>
      <c r="B112" s="7">
        <f t="shared" si="41"/>
        <v>9.5450000000000005E-4</v>
      </c>
      <c r="C112" s="7">
        <f t="shared" si="23"/>
        <v>10.101845834238116</v>
      </c>
      <c r="D112" s="163">
        <f t="shared" si="21"/>
        <v>10.034536767884937</v>
      </c>
      <c r="E112" s="164">
        <f t="shared" si="38"/>
        <v>99.902765438859646</v>
      </c>
      <c r="F112" s="162">
        <f t="shared" si="24"/>
        <v>3.8973770652350956E-2</v>
      </c>
      <c r="G112" s="162">
        <v>3.9E-2</v>
      </c>
      <c r="H112" s="168">
        <f t="shared" si="25"/>
        <v>0.91</v>
      </c>
      <c r="I112" s="162">
        <f t="shared" si="22"/>
        <v>0.39108373459413059</v>
      </c>
      <c r="J112" s="165">
        <f t="shared" si="26"/>
        <v>2.2788891301196812</v>
      </c>
      <c r="K112" s="165">
        <f t="shared" si="27"/>
        <v>17.426035032213473</v>
      </c>
      <c r="L112" s="165">
        <f t="shared" si="28"/>
        <v>133.25207134055856</v>
      </c>
      <c r="M112" s="184">
        <f t="shared" si="39"/>
        <v>0.95346211251417734</v>
      </c>
      <c r="N112" s="162">
        <v>0.2895135288896325</v>
      </c>
      <c r="O112" s="166">
        <f t="shared" si="40"/>
        <v>3.9001439100511563E-2</v>
      </c>
      <c r="Q112" s="162">
        <f t="shared" si="29"/>
        <v>3.7200464087668986E-2</v>
      </c>
      <c r="R112" s="165">
        <f t="shared" si="30"/>
        <v>1969.009110802019</v>
      </c>
      <c r="S112" s="165">
        <f t="shared" si="31"/>
        <v>-442573.46925787796</v>
      </c>
      <c r="T112" s="165">
        <f t="shared" si="32"/>
        <v>99477079.418475285</v>
      </c>
      <c r="U112" s="68">
        <f t="shared" si="33"/>
        <v>-2.0696559726462577E-2</v>
      </c>
      <c r="V112" s="148">
        <f t="shared" si="34"/>
        <v>-8.066229720718359E-4</v>
      </c>
      <c r="W112" s="165">
        <f t="shared" si="35"/>
        <v>0.20586578888401874</v>
      </c>
      <c r="X112" s="165">
        <f t="shared" si="36"/>
        <v>-0.47314042831425707</v>
      </c>
      <c r="Y112" s="165">
        <f t="shared" si="37"/>
        <v>1.0874165451138587</v>
      </c>
    </row>
    <row r="113" spans="1:25" x14ac:dyDescent="0.2">
      <c r="A113" s="162">
        <v>8.2899999999999998E-4</v>
      </c>
      <c r="B113" s="7">
        <f t="shared" si="41"/>
        <v>8.6950000000000005E-4</v>
      </c>
      <c r="C113" s="7">
        <f t="shared" si="23"/>
        <v>10.236340277828424</v>
      </c>
      <c r="D113" s="163">
        <f t="shared" si="21"/>
        <v>10.169093056033269</v>
      </c>
      <c r="E113" s="164">
        <f t="shared" si="38"/>
        <v>99.936742572248875</v>
      </c>
      <c r="F113" s="162">
        <f t="shared" si="24"/>
        <v>3.3977133389229044E-2</v>
      </c>
      <c r="G113" s="162">
        <v>3.4000000000000002E-2</v>
      </c>
      <c r="H113" s="168">
        <f t="shared" si="25"/>
        <v>0.82899999999999996</v>
      </c>
      <c r="I113" s="162">
        <f t="shared" si="22"/>
        <v>0.34551663121232518</v>
      </c>
      <c r="J113" s="165">
        <f t="shared" si="26"/>
        <v>2.05725817240458</v>
      </c>
      <c r="K113" s="165">
        <f t="shared" si="27"/>
        <v>16.008101406173679</v>
      </c>
      <c r="L113" s="165">
        <f t="shared" si="28"/>
        <v>124.56351568690903</v>
      </c>
      <c r="M113" s="184">
        <f t="shared" si="39"/>
        <v>0.86855627336402375</v>
      </c>
      <c r="N113" s="162">
        <v>0.25262852860099561</v>
      </c>
      <c r="O113" s="166">
        <f t="shared" si="40"/>
        <v>3.4032524183143301E-2</v>
      </c>
      <c r="Q113" s="162">
        <f t="shared" si="29"/>
        <v>2.9543117481934656E-2</v>
      </c>
      <c r="R113" s="165">
        <f t="shared" si="30"/>
        <v>1717.8705855669725</v>
      </c>
      <c r="S113" s="165">
        <f t="shared" si="31"/>
        <v>-386271.17231648776</v>
      </c>
      <c r="T113" s="165">
        <f t="shared" si="32"/>
        <v>86854865.445821375</v>
      </c>
      <c r="U113" s="68">
        <f t="shared" si="33"/>
        <v>-6.1202038564316198E-2</v>
      </c>
      <c r="V113" s="148">
        <f t="shared" si="34"/>
        <v>-2.0794698279925114E-3</v>
      </c>
      <c r="W113" s="165">
        <f t="shared" si="35"/>
        <v>0.18585458985557041</v>
      </c>
      <c r="X113" s="165">
        <f t="shared" si="36"/>
        <v>-0.43467690761593547</v>
      </c>
      <c r="Y113" s="165">
        <f t="shared" si="37"/>
        <v>1.0166228025973578</v>
      </c>
    </row>
    <row r="114" spans="1:25" x14ac:dyDescent="0.2">
      <c r="A114" s="162">
        <v>7.5500000000000003E-4</v>
      </c>
      <c r="B114" s="7">
        <f t="shared" si="41"/>
        <v>7.9199999999999995E-4</v>
      </c>
      <c r="C114" s="7">
        <f t="shared" si="23"/>
        <v>10.371235735111734</v>
      </c>
      <c r="D114" s="163">
        <f t="shared" si="21"/>
        <v>10.303788006470079</v>
      </c>
      <c r="E114" s="164">
        <f t="shared" si="38"/>
        <v>99.963724413469734</v>
      </c>
      <c r="F114" s="162">
        <f t="shared" si="24"/>
        <v>2.6981841220858355E-2</v>
      </c>
      <c r="G114" s="162">
        <v>2.7E-2</v>
      </c>
      <c r="H114" s="168">
        <f t="shared" si="25"/>
        <v>0.755</v>
      </c>
      <c r="I114" s="162">
        <f t="shared" si="22"/>
        <v>0.27801517196396031</v>
      </c>
      <c r="J114" s="165">
        <f t="shared" si="26"/>
        <v>1.690753830160258</v>
      </c>
      <c r="K114" s="165">
        <f t="shared" si="27"/>
        <v>13.383964584255606</v>
      </c>
      <c r="L114" s="165">
        <f t="shared" si="28"/>
        <v>105.9471253574682</v>
      </c>
      <c r="M114" s="184">
        <f t="shared" si="39"/>
        <v>0.79113526024315206</v>
      </c>
      <c r="N114" s="162">
        <v>0.20002038440916925</v>
      </c>
      <c r="O114" s="166">
        <f t="shared" si="40"/>
        <v>2.6945486351931534E-2</v>
      </c>
      <c r="Q114" s="162">
        <f t="shared" si="29"/>
        <v>2.1369618246919814E-2</v>
      </c>
      <c r="R114" s="165">
        <f t="shared" si="30"/>
        <v>1365.1318932123659</v>
      </c>
      <c r="S114" s="165">
        <f t="shared" si="31"/>
        <v>-307062.0383070595</v>
      </c>
      <c r="T114" s="165">
        <f t="shared" si="32"/>
        <v>69068121.43068023</v>
      </c>
      <c r="U114" s="68">
        <f t="shared" si="33"/>
        <v>-0.10174925891026912</v>
      </c>
      <c r="V114" s="148">
        <f t="shared" si="34"/>
        <v>-2.7453823482568888E-3</v>
      </c>
      <c r="W114" s="165">
        <f t="shared" si="35"/>
        <v>0.15275224733062681</v>
      </c>
      <c r="X114" s="165">
        <f t="shared" si="36"/>
        <v>-0.36345079359907617</v>
      </c>
      <c r="Y114" s="165">
        <f t="shared" si="37"/>
        <v>0.86477601263620141</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99.983710962522224</v>
      </c>
      <c r="F115" s="162">
        <f t="shared" si="24"/>
        <v>1.998654905248767E-2</v>
      </c>
      <c r="G115" s="162">
        <v>0.02</v>
      </c>
      <c r="H115" s="168">
        <f t="shared" si="25"/>
        <v>0.68799999999999994</v>
      </c>
      <c r="I115" s="162">
        <f t="shared" si="22"/>
        <v>0.20862499087847686</v>
      </c>
      <c r="J115" s="165">
        <f t="shared" si="26"/>
        <v>1.2953252408706253</v>
      </c>
      <c r="K115" s="165">
        <f t="shared" si="27"/>
        <v>10.42795949528626</v>
      </c>
      <c r="L115" s="165">
        <f t="shared" si="28"/>
        <v>83.949834222516969</v>
      </c>
      <c r="M115" s="184">
        <f t="shared" si="39"/>
        <v>0.7207218603594584</v>
      </c>
      <c r="N115" s="162">
        <v>0.14907761135599459</v>
      </c>
      <c r="O115" s="166">
        <f t="shared" si="40"/>
        <v>2.0082796831118185E-2</v>
      </c>
      <c r="Q115" s="162">
        <f t="shared" si="29"/>
        <v>1.4420295141369853E-2</v>
      </c>
      <c r="R115" s="165">
        <f t="shared" si="30"/>
        <v>1011.8427911576564</v>
      </c>
      <c r="S115" s="165">
        <f t="shared" si="31"/>
        <v>-227667.29941223119</v>
      </c>
      <c r="T115" s="165">
        <f t="shared" si="32"/>
        <v>51225743.440200545</v>
      </c>
      <c r="U115" s="68">
        <f t="shared" si="33"/>
        <v>-0.14223230506765078</v>
      </c>
      <c r="V115" s="148">
        <f t="shared" si="34"/>
        <v>-2.8427329420829929E-3</v>
      </c>
      <c r="W115" s="165">
        <f t="shared" si="35"/>
        <v>0.11703290766940512</v>
      </c>
      <c r="X115" s="165">
        <f t="shared" si="36"/>
        <v>-0.28319989360062914</v>
      </c>
      <c r="Y115" s="165">
        <f t="shared" si="37"/>
        <v>0.68529596788249503</v>
      </c>
    </row>
    <row r="116" spans="1:25" x14ac:dyDescent="0.2">
      <c r="A116" s="162">
        <v>6.2699999999999995E-4</v>
      </c>
      <c r="B116" s="7">
        <f t="shared" si="41"/>
        <v>6.5749999999999988E-4</v>
      </c>
      <c r="C116" s="7">
        <f t="shared" si="23"/>
        <v>10.639246936522136</v>
      </c>
      <c r="D116" s="163">
        <f t="shared" si="42"/>
        <v>10.572275375572108</v>
      </c>
      <c r="E116" s="164">
        <f t="shared" si="38"/>
        <v>99.995702891953712</v>
      </c>
      <c r="F116" s="162">
        <f t="shared" si="24"/>
        <v>1.19919294314926E-2</v>
      </c>
      <c r="G116" s="162">
        <v>1.2E-2</v>
      </c>
      <c r="H116" s="168">
        <f t="shared" si="25"/>
        <v>0.627</v>
      </c>
      <c r="I116" s="162">
        <f t="shared" si="22"/>
        <v>0.12678198023416765</v>
      </c>
      <c r="J116" s="165">
        <f t="shared" si="26"/>
        <v>0.8032844266452861</v>
      </c>
      <c r="K116" s="165">
        <f t="shared" si="27"/>
        <v>6.5744509399529498</v>
      </c>
      <c r="L116" s="165">
        <f t="shared" si="28"/>
        <v>53.808344501784788</v>
      </c>
      <c r="M116" s="184">
        <f t="shared" si="39"/>
        <v>0.65679220458223964</v>
      </c>
      <c r="N116" s="162">
        <v>8.9530012899358663E-2</v>
      </c>
      <c r="O116" s="166">
        <f t="shared" si="40"/>
        <v>1.2060919429756546E-2</v>
      </c>
      <c r="Q116" s="162">
        <f t="shared" si="29"/>
        <v>7.8846936012063832E-3</v>
      </c>
      <c r="R116" s="165">
        <f t="shared" si="30"/>
        <v>607.45109543368403</v>
      </c>
      <c r="S116" s="165">
        <f t="shared" si="31"/>
        <v>-136716.9770956992</v>
      </c>
      <c r="T116" s="165">
        <f t="shared" si="32"/>
        <v>30770430.684368588</v>
      </c>
      <c r="U116" s="68">
        <f t="shared" si="33"/>
        <v>-0.18257201046688684</v>
      </c>
      <c r="V116" s="148">
        <f t="shared" si="34"/>
        <v>-2.1893906656846353E-3</v>
      </c>
      <c r="W116" s="165">
        <f t="shared" si="35"/>
        <v>7.2580450115072956E-2</v>
      </c>
      <c r="X116" s="165">
        <f t="shared" si="36"/>
        <v>-0.17856031923717186</v>
      </c>
      <c r="Y116" s="165">
        <f t="shared" si="37"/>
        <v>0.43928892085307342</v>
      </c>
    </row>
    <row r="117" spans="1:25" x14ac:dyDescent="0.2">
      <c r="A117" s="162">
        <v>5.71E-4</v>
      </c>
      <c r="B117" s="7">
        <f t="shared" si="41"/>
        <v>5.9899999999999992E-4</v>
      </c>
      <c r="C117" s="7">
        <f t="shared" si="23"/>
        <v>10.774221633961332</v>
      </c>
      <c r="D117" s="163">
        <f t="shared" si="42"/>
        <v>10.706734285241733</v>
      </c>
      <c r="E117" s="164">
        <f t="shared" si="38"/>
        <v>99.999700201764213</v>
      </c>
      <c r="F117" s="162">
        <f t="shared" si="24"/>
        <v>3.9973098104975338E-3</v>
      </c>
      <c r="G117" s="162">
        <v>4.0000000000000001E-3</v>
      </c>
      <c r="H117" s="168">
        <f t="shared" si="25"/>
        <v>0.57099999999999995</v>
      </c>
      <c r="I117" s="162">
        <f t="shared" si="22"/>
        <v>4.2798133996787079E-2</v>
      </c>
      <c r="J117" s="165">
        <f t="shared" si="26"/>
        <v>0.27663161353341781</v>
      </c>
      <c r="K117" s="165">
        <f t="shared" si="27"/>
        <v>2.3012765398866168</v>
      </c>
      <c r="L117" s="165">
        <f t="shared" si="28"/>
        <v>19.144137741121789</v>
      </c>
      <c r="M117" s="184">
        <f t="shared" si="39"/>
        <v>0.5983452180806661</v>
      </c>
      <c r="N117" s="162">
        <v>2.9615252979531687E-2</v>
      </c>
      <c r="O117" s="166">
        <f t="shared" si="40"/>
        <v>3.9895803486536506E-3</v>
      </c>
      <c r="Q117" s="162">
        <f t="shared" si="29"/>
        <v>2.3943885764880226E-3</v>
      </c>
      <c r="R117" s="165">
        <f t="shared" si="30"/>
        <v>202.58897250505768</v>
      </c>
      <c r="S117" s="165">
        <f t="shared" si="31"/>
        <v>-45607.870825045036</v>
      </c>
      <c r="T117" s="165">
        <f t="shared" si="32"/>
        <v>10267478.310755853</v>
      </c>
      <c r="U117" s="68">
        <f t="shared" si="33"/>
        <v>-0.22304817546171782</v>
      </c>
      <c r="V117" s="148">
        <f t="shared" si="34"/>
        <v>-8.9159265998669992E-4</v>
      </c>
      <c r="W117" s="165">
        <f t="shared" si="35"/>
        <v>2.499612277670429E-2</v>
      </c>
      <c r="X117" s="165">
        <f t="shared" si="36"/>
        <v>-6.2506483797511753E-2</v>
      </c>
      <c r="Y117" s="165">
        <f t="shared" si="37"/>
        <v>0.15630666210240712</v>
      </c>
    </row>
    <row r="118" spans="1:25" x14ac:dyDescent="0.2">
      <c r="A118" s="162">
        <v>5.2000000000000006E-4</v>
      </c>
      <c r="B118" s="7">
        <f t="shared" si="41"/>
        <v>5.4549999999999998E-4</v>
      </c>
      <c r="C118" s="7">
        <f t="shared" si="23"/>
        <v>10.90920075629572</v>
      </c>
      <c r="D118" s="163">
        <f t="shared" si="42"/>
        <v>10.841711195128525</v>
      </c>
      <c r="E118" s="164">
        <f t="shared" si="38"/>
        <v>100</v>
      </c>
      <c r="F118" s="162">
        <f t="shared" si="24"/>
        <v>2.9979823578731501E-4</v>
      </c>
      <c r="G118" s="162">
        <v>2.9999999999999997E-4</v>
      </c>
      <c r="H118" s="168">
        <f t="shared" si="25"/>
        <v>0.52</v>
      </c>
      <c r="I118" s="162">
        <f t="shared" si="22"/>
        <v>3.2503258892151144E-3</v>
      </c>
      <c r="J118" s="165">
        <f t="shared" si="26"/>
        <v>2.14260972124737E-2</v>
      </c>
      <c r="K118" s="165">
        <f t="shared" si="27"/>
        <v>0.18113403850349322</v>
      </c>
      <c r="L118" s="165">
        <f t="shared" si="28"/>
        <v>1.5312886700375896</v>
      </c>
      <c r="M118" s="184">
        <f t="shared" si="39"/>
        <v>0.54490366120994305</v>
      </c>
      <c r="N118" s="162">
        <v>2.2210711597651128E-3</v>
      </c>
      <c r="O118" s="166">
        <f t="shared" si="40"/>
        <v>2.9920871714601138E-4</v>
      </c>
      <c r="Q118" s="162">
        <f t="shared" si="29"/>
        <v>1.6353993762198034E-4</v>
      </c>
      <c r="R118" s="165">
        <f t="shared" si="30"/>
        <v>15.201395452800121</v>
      </c>
      <c r="S118" s="165">
        <f t="shared" si="31"/>
        <v>-3423.0295562187739</v>
      </c>
      <c r="T118" s="165">
        <f t="shared" si="32"/>
        <v>770793.14061190234</v>
      </c>
      <c r="U118" s="68">
        <f t="shared" si="33"/>
        <v>-0.26368027405967609</v>
      </c>
      <c r="V118" s="148">
        <f t="shared" si="34"/>
        <v>-7.905088097500662E-5</v>
      </c>
      <c r="W118" s="165">
        <f t="shared" si="35"/>
        <v>1.9361270897837171E-3</v>
      </c>
      <c r="X118" s="165">
        <f t="shared" si="36"/>
        <v>-4.9202396435437815E-3</v>
      </c>
      <c r="Y118" s="165">
        <f t="shared" si="37"/>
        <v>1.2503703025303042E-2</v>
      </c>
    </row>
    <row r="119" spans="1:25" x14ac:dyDescent="0.2">
      <c r="A119" s="162">
        <v>4.7399999999999997E-4</v>
      </c>
      <c r="B119" s="7">
        <f t="shared" si="41"/>
        <v>4.9700000000000005E-4</v>
      </c>
      <c r="C119" s="7">
        <f t="shared" si="23"/>
        <v>11.042825320425916</v>
      </c>
      <c r="D119" s="163">
        <f t="shared" si="42"/>
        <v>10.976013038360819</v>
      </c>
      <c r="E119" s="164">
        <f t="shared" si="38"/>
        <v>100</v>
      </c>
      <c r="F119" s="162">
        <f t="shared" si="24"/>
        <v>0</v>
      </c>
      <c r="G119" s="162">
        <v>0</v>
      </c>
      <c r="H119" s="168">
        <f t="shared" si="25"/>
        <v>0.47399999999999998</v>
      </c>
      <c r="I119" s="162">
        <f t="shared" si="22"/>
        <v>0</v>
      </c>
      <c r="J119" s="165">
        <f t="shared" si="26"/>
        <v>0</v>
      </c>
      <c r="K119" s="165">
        <f t="shared" si="27"/>
        <v>0</v>
      </c>
      <c r="L119" s="165">
        <f t="shared" si="28"/>
        <v>0</v>
      </c>
      <c r="M119" s="184">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100</v>
      </c>
      <c r="F120" s="162">
        <f t="shared" si="24"/>
        <v>0</v>
      </c>
      <c r="G120" s="162">
        <v>0</v>
      </c>
      <c r="H120" s="168">
        <f t="shared" si="25"/>
        <v>0.432</v>
      </c>
      <c r="I120" s="162">
        <f t="shared" si="22"/>
        <v>0</v>
      </c>
      <c r="J120" s="165">
        <f t="shared" si="26"/>
        <v>0</v>
      </c>
      <c r="K120" s="165">
        <f t="shared" si="27"/>
        <v>0</v>
      </c>
      <c r="L120" s="165">
        <f t="shared" si="28"/>
        <v>0</v>
      </c>
      <c r="M120" s="184">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100</v>
      </c>
      <c r="F121" s="162">
        <f t="shared" si="24"/>
        <v>0</v>
      </c>
      <c r="G121" s="162">
        <v>0</v>
      </c>
      <c r="H121" s="168">
        <f t="shared" si="25"/>
        <v>0.39300000000000002</v>
      </c>
      <c r="I121" s="162">
        <f t="shared" si="22"/>
        <v>0</v>
      </c>
      <c r="J121" s="165">
        <f t="shared" si="26"/>
        <v>0</v>
      </c>
      <c r="K121" s="165">
        <f t="shared" si="27"/>
        <v>0</v>
      </c>
      <c r="L121" s="165">
        <f t="shared" si="28"/>
        <v>0</v>
      </c>
      <c r="M121" s="184">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100</v>
      </c>
      <c r="F122" s="162">
        <f t="shared" si="24"/>
        <v>0</v>
      </c>
      <c r="G122" s="162"/>
      <c r="H122" s="168">
        <f t="shared" si="25"/>
        <v>0</v>
      </c>
      <c r="I122" s="162" t="e">
        <f t="shared" si="22"/>
        <v>#NUM!</v>
      </c>
      <c r="J122" s="165" t="e">
        <f t="shared" si="26"/>
        <v>#NUM!</v>
      </c>
      <c r="K122" s="165" t="e">
        <f t="shared" si="27"/>
        <v>#NUM!</v>
      </c>
      <c r="L122" s="165" t="e">
        <f t="shared" si="28"/>
        <v>#NUM!</v>
      </c>
      <c r="M122" s="184"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100</v>
      </c>
      <c r="F123" s="162">
        <f t="shared" si="24"/>
        <v>0</v>
      </c>
      <c r="G123" s="162"/>
      <c r="H123" s="168">
        <f t="shared" si="25"/>
        <v>0</v>
      </c>
      <c r="I123" s="162" t="e">
        <f t="shared" si="22"/>
        <v>#NUM!</v>
      </c>
      <c r="J123" s="165" t="e">
        <f t="shared" si="26"/>
        <v>#NUM!</v>
      </c>
      <c r="K123" s="165" t="e">
        <f t="shared" si="27"/>
        <v>#NUM!</v>
      </c>
      <c r="L123" s="165" t="e">
        <f t="shared" si="28"/>
        <v>#NUM!</v>
      </c>
      <c r="M123" s="184"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100</v>
      </c>
      <c r="F124" s="162">
        <f t="shared" si="24"/>
        <v>0</v>
      </c>
      <c r="G124" s="162"/>
      <c r="H124" s="168">
        <f t="shared" si="25"/>
        <v>0</v>
      </c>
      <c r="I124" s="162" t="e">
        <f t="shared" si="22"/>
        <v>#NUM!</v>
      </c>
      <c r="J124" s="165" t="e">
        <f t="shared" si="26"/>
        <v>#NUM!</v>
      </c>
      <c r="K124" s="165" t="e">
        <f t="shared" si="27"/>
        <v>#NUM!</v>
      </c>
      <c r="L124" s="165" t="e">
        <f t="shared" si="28"/>
        <v>#NUM!</v>
      </c>
      <c r="M124" s="184"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100</v>
      </c>
      <c r="F125" s="162">
        <f t="shared" si="24"/>
        <v>0</v>
      </c>
      <c r="G125" s="162"/>
      <c r="H125" s="168">
        <f t="shared" si="25"/>
        <v>0</v>
      </c>
      <c r="I125" s="162" t="e">
        <f t="shared" si="22"/>
        <v>#NUM!</v>
      </c>
      <c r="J125" s="165" t="e">
        <f t="shared" si="26"/>
        <v>#NUM!</v>
      </c>
      <c r="K125" s="165" t="e">
        <f t="shared" si="27"/>
        <v>#NUM!</v>
      </c>
      <c r="L125" s="165" t="e">
        <f t="shared" si="28"/>
        <v>#NUM!</v>
      </c>
      <c r="M125" s="184"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100</v>
      </c>
      <c r="F126" s="162">
        <f t="shared" si="24"/>
        <v>0</v>
      </c>
      <c r="G126" s="162"/>
      <c r="H126" s="168">
        <f t="shared" si="25"/>
        <v>0</v>
      </c>
      <c r="I126" s="162" t="e">
        <f t="shared" si="22"/>
        <v>#NUM!</v>
      </c>
      <c r="J126" s="165" t="e">
        <f t="shared" si="26"/>
        <v>#NUM!</v>
      </c>
      <c r="K126" s="165" t="e">
        <f t="shared" si="27"/>
        <v>#NUM!</v>
      </c>
      <c r="L126" s="165" t="e">
        <f t="shared" si="28"/>
        <v>#NUM!</v>
      </c>
      <c r="M126" s="184"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100</v>
      </c>
      <c r="F127" s="162">
        <f t="shared" si="24"/>
        <v>0</v>
      </c>
      <c r="G127" s="162"/>
      <c r="H127" s="168">
        <f t="shared" si="25"/>
        <v>0</v>
      </c>
      <c r="I127" s="162" t="e">
        <f t="shared" si="22"/>
        <v>#NUM!</v>
      </c>
      <c r="J127" s="165" t="e">
        <f t="shared" si="26"/>
        <v>#NUM!</v>
      </c>
      <c r="K127" s="165" t="e">
        <f t="shared" si="27"/>
        <v>#NUM!</v>
      </c>
      <c r="L127" s="165" t="e">
        <f t="shared" si="28"/>
        <v>#NUM!</v>
      </c>
      <c r="M127" s="184"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100</v>
      </c>
      <c r="F128" s="162">
        <f t="shared" si="24"/>
        <v>0</v>
      </c>
      <c r="G128" s="162"/>
      <c r="H128" s="168">
        <f t="shared" si="25"/>
        <v>0</v>
      </c>
      <c r="I128" s="162" t="e">
        <f t="shared" si="22"/>
        <v>#NUM!</v>
      </c>
      <c r="J128" s="165" t="e">
        <f t="shared" si="26"/>
        <v>#NUM!</v>
      </c>
      <c r="K128" s="165" t="e">
        <f t="shared" si="27"/>
        <v>#NUM!</v>
      </c>
      <c r="L128" s="165" t="e">
        <f t="shared" si="28"/>
        <v>#NUM!</v>
      </c>
      <c r="M128" s="184"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100</v>
      </c>
      <c r="F129" s="162">
        <f t="shared" si="24"/>
        <v>0</v>
      </c>
      <c r="G129" s="162"/>
      <c r="H129" s="168">
        <f t="shared" si="25"/>
        <v>0</v>
      </c>
      <c r="I129" s="162" t="e">
        <f t="shared" si="22"/>
        <v>#NUM!</v>
      </c>
      <c r="J129" s="165" t="e">
        <f t="shared" si="26"/>
        <v>#NUM!</v>
      </c>
      <c r="K129" s="165" t="e">
        <f t="shared" si="27"/>
        <v>#NUM!</v>
      </c>
      <c r="L129" s="165" t="e">
        <f t="shared" si="28"/>
        <v>#NUM!</v>
      </c>
      <c r="M129" s="184"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100</v>
      </c>
      <c r="F130" s="162">
        <f t="shared" si="24"/>
        <v>0</v>
      </c>
      <c r="G130" s="162"/>
      <c r="H130" s="168">
        <f t="shared" si="25"/>
        <v>0</v>
      </c>
      <c r="I130" s="162" t="e">
        <f t="shared" si="22"/>
        <v>#NUM!</v>
      </c>
      <c r="J130" s="165" t="e">
        <f t="shared" si="26"/>
        <v>#NUM!</v>
      </c>
      <c r="K130" s="165" t="e">
        <f t="shared" si="27"/>
        <v>#NUM!</v>
      </c>
      <c r="L130" s="165" t="e">
        <f t="shared" si="28"/>
        <v>#NUM!</v>
      </c>
      <c r="M130" s="184"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100</v>
      </c>
      <c r="F131" s="162">
        <f t="shared" si="24"/>
        <v>0</v>
      </c>
      <c r="G131" s="162"/>
      <c r="H131" s="168">
        <f t="shared" si="25"/>
        <v>0</v>
      </c>
      <c r="I131" s="162" t="e">
        <f t="shared" si="22"/>
        <v>#NUM!</v>
      </c>
      <c r="J131" s="165" t="e">
        <f t="shared" si="26"/>
        <v>#NUM!</v>
      </c>
      <c r="K131" s="165" t="e">
        <f t="shared" si="27"/>
        <v>#NUM!</v>
      </c>
      <c r="L131" s="165" t="e">
        <f t="shared" si="28"/>
        <v>#NUM!</v>
      </c>
      <c r="M131" s="184"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100</v>
      </c>
      <c r="F132" s="162">
        <f t="shared" si="24"/>
        <v>0</v>
      </c>
      <c r="G132" s="162"/>
      <c r="H132" s="168">
        <f t="shared" si="25"/>
        <v>0</v>
      </c>
      <c r="I132" s="162" t="e">
        <f t="shared" si="22"/>
        <v>#NUM!</v>
      </c>
      <c r="J132" s="165" t="e">
        <f t="shared" si="26"/>
        <v>#NUM!</v>
      </c>
      <c r="K132" s="165" t="e">
        <f t="shared" si="27"/>
        <v>#NUM!</v>
      </c>
      <c r="L132" s="165" t="e">
        <f t="shared" si="28"/>
        <v>#NUM!</v>
      </c>
      <c r="M132" s="184"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100</v>
      </c>
      <c r="F133" s="162">
        <f t="shared" si="24"/>
        <v>0</v>
      </c>
      <c r="G133" s="162"/>
      <c r="H133" s="168">
        <f t="shared" si="25"/>
        <v>0</v>
      </c>
      <c r="I133" s="162" t="e">
        <f t="shared" si="22"/>
        <v>#NUM!</v>
      </c>
      <c r="J133" s="165" t="e">
        <f t="shared" si="26"/>
        <v>#NUM!</v>
      </c>
      <c r="K133" s="165" t="e">
        <f t="shared" si="27"/>
        <v>#NUM!</v>
      </c>
      <c r="L133" s="165" t="e">
        <f t="shared" si="28"/>
        <v>#NUM!</v>
      </c>
      <c r="M133" s="184"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100</v>
      </c>
      <c r="F134" s="162">
        <f t="shared" si="24"/>
        <v>0</v>
      </c>
      <c r="G134" s="162"/>
      <c r="H134" s="168">
        <f t="shared" si="25"/>
        <v>0</v>
      </c>
      <c r="I134" s="162" t="e">
        <f t="shared" si="22"/>
        <v>#NUM!</v>
      </c>
      <c r="J134" s="165" t="e">
        <f t="shared" si="26"/>
        <v>#NUM!</v>
      </c>
      <c r="K134" s="165" t="e">
        <f t="shared" si="27"/>
        <v>#NUM!</v>
      </c>
      <c r="L134" s="165" t="e">
        <f t="shared" si="28"/>
        <v>#NUM!</v>
      </c>
      <c r="M134" s="184"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100</v>
      </c>
      <c r="F135" s="162">
        <f t="shared" si="24"/>
        <v>0</v>
      </c>
      <c r="G135" s="162"/>
      <c r="H135" s="168">
        <f t="shared" si="25"/>
        <v>0</v>
      </c>
      <c r="I135" s="162" t="e">
        <f t="shared" si="22"/>
        <v>#NUM!</v>
      </c>
      <c r="J135" s="165" t="e">
        <f t="shared" si="26"/>
        <v>#NUM!</v>
      </c>
      <c r="K135" s="165" t="e">
        <f t="shared" si="27"/>
        <v>#NUM!</v>
      </c>
      <c r="L135" s="165" t="e">
        <f t="shared" si="28"/>
        <v>#NUM!</v>
      </c>
      <c r="M135" s="184"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100</v>
      </c>
      <c r="F136" s="162">
        <f t="shared" si="24"/>
        <v>0</v>
      </c>
      <c r="G136" s="162"/>
      <c r="H136" s="168">
        <f t="shared" si="25"/>
        <v>0</v>
      </c>
      <c r="I136" s="162" t="e">
        <f t="shared" si="22"/>
        <v>#NUM!</v>
      </c>
      <c r="J136" s="165" t="e">
        <f t="shared" si="26"/>
        <v>#NUM!</v>
      </c>
      <c r="K136" s="165" t="e">
        <f t="shared" si="27"/>
        <v>#NUM!</v>
      </c>
      <c r="L136" s="165" t="e">
        <f t="shared" si="28"/>
        <v>#NUM!</v>
      </c>
      <c r="M136" s="184"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100</v>
      </c>
      <c r="F137" s="162">
        <f t="shared" si="24"/>
        <v>0</v>
      </c>
      <c r="G137" s="162"/>
      <c r="H137" s="168">
        <f t="shared" si="25"/>
        <v>0</v>
      </c>
      <c r="I137" s="162" t="e">
        <f t="shared" si="22"/>
        <v>#NUM!</v>
      </c>
      <c r="J137" s="165" t="e">
        <f t="shared" si="26"/>
        <v>#NUM!</v>
      </c>
      <c r="K137" s="165" t="e">
        <f t="shared" si="27"/>
        <v>#NUM!</v>
      </c>
      <c r="L137" s="165" t="e">
        <f t="shared" si="28"/>
        <v>#NUM!</v>
      </c>
      <c r="M137" s="184"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100</v>
      </c>
      <c r="F138" s="162">
        <f t="shared" si="24"/>
        <v>0</v>
      </c>
      <c r="G138" s="162"/>
      <c r="H138" s="168">
        <f t="shared" si="25"/>
        <v>0</v>
      </c>
      <c r="I138" s="162" t="e">
        <f t="shared" si="22"/>
        <v>#NUM!</v>
      </c>
      <c r="J138" s="165" t="e">
        <f t="shared" si="26"/>
        <v>#NUM!</v>
      </c>
      <c r="K138" s="165" t="e">
        <f t="shared" si="27"/>
        <v>#NUM!</v>
      </c>
      <c r="L138" s="165" t="e">
        <f t="shared" si="28"/>
        <v>#NUM!</v>
      </c>
      <c r="M138" s="184"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100</v>
      </c>
      <c r="F139" s="162">
        <f t="shared" si="24"/>
        <v>0</v>
      </c>
      <c r="G139" s="162"/>
      <c r="H139" s="168">
        <f t="shared" si="25"/>
        <v>0</v>
      </c>
      <c r="I139" s="162" t="e">
        <f t="shared" si="22"/>
        <v>#NUM!</v>
      </c>
      <c r="J139" s="165" t="e">
        <f t="shared" si="26"/>
        <v>#NUM!</v>
      </c>
      <c r="K139" s="165" t="e">
        <f t="shared" si="27"/>
        <v>#NUM!</v>
      </c>
      <c r="L139" s="165" t="e">
        <f t="shared" si="28"/>
        <v>#NUM!</v>
      </c>
      <c r="M139" s="184"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100</v>
      </c>
      <c r="F140" s="162">
        <f t="shared" si="24"/>
        <v>0</v>
      </c>
      <c r="G140" s="162"/>
      <c r="H140" s="168">
        <f t="shared" si="25"/>
        <v>0</v>
      </c>
      <c r="I140" s="162" t="e">
        <f t="shared" si="22"/>
        <v>#NUM!</v>
      </c>
      <c r="J140" s="165" t="e">
        <f t="shared" si="26"/>
        <v>#NUM!</v>
      </c>
      <c r="K140" s="165" t="e">
        <f t="shared" si="27"/>
        <v>#NUM!</v>
      </c>
      <c r="L140" s="165" t="e">
        <f t="shared" si="28"/>
        <v>#NUM!</v>
      </c>
      <c r="M140" s="184"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100</v>
      </c>
      <c r="F141" s="162">
        <f t="shared" si="24"/>
        <v>0</v>
      </c>
      <c r="G141" s="162"/>
      <c r="H141" s="168">
        <f t="shared" si="25"/>
        <v>0</v>
      </c>
      <c r="I141" s="162" t="e">
        <f t="shared" si="22"/>
        <v>#NUM!</v>
      </c>
      <c r="J141" s="165" t="e">
        <f t="shared" si="26"/>
        <v>#NUM!</v>
      </c>
      <c r="K141" s="165" t="e">
        <f t="shared" si="27"/>
        <v>#NUM!</v>
      </c>
      <c r="L141" s="165" t="e">
        <f t="shared" si="28"/>
        <v>#NUM!</v>
      </c>
      <c r="M141" s="184"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100</v>
      </c>
      <c r="F142" s="162">
        <f t="shared" si="24"/>
        <v>0</v>
      </c>
      <c r="G142" s="162"/>
      <c r="H142" s="168">
        <f t="shared" si="25"/>
        <v>0</v>
      </c>
      <c r="I142" s="162" t="e">
        <f t="shared" si="22"/>
        <v>#NUM!</v>
      </c>
      <c r="J142" s="165" t="e">
        <f t="shared" si="26"/>
        <v>#NUM!</v>
      </c>
      <c r="K142" s="165" t="e">
        <f t="shared" si="27"/>
        <v>#NUM!</v>
      </c>
      <c r="L142" s="165" t="e">
        <f t="shared" si="28"/>
        <v>#NUM!</v>
      </c>
      <c r="M142" s="184"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100</v>
      </c>
      <c r="F143" s="162">
        <f t="shared" si="24"/>
        <v>0</v>
      </c>
      <c r="G143" s="162"/>
      <c r="H143" s="168">
        <f t="shared" si="25"/>
        <v>0</v>
      </c>
      <c r="I143" s="162" t="e">
        <f t="shared" si="22"/>
        <v>#NUM!</v>
      </c>
      <c r="J143" s="165" t="e">
        <f t="shared" si="26"/>
        <v>#NUM!</v>
      </c>
      <c r="K143" s="165" t="e">
        <f t="shared" si="27"/>
        <v>#NUM!</v>
      </c>
      <c r="L143" s="165" t="e">
        <f t="shared" si="28"/>
        <v>#NUM!</v>
      </c>
      <c r="M143" s="184"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100</v>
      </c>
      <c r="F144" s="162">
        <f t="shared" si="24"/>
        <v>0</v>
      </c>
      <c r="G144" s="162"/>
      <c r="H144" s="168">
        <f t="shared" si="25"/>
        <v>0</v>
      </c>
      <c r="I144" s="162" t="e">
        <f t="shared" si="22"/>
        <v>#NUM!</v>
      </c>
      <c r="J144" s="165" t="e">
        <f t="shared" si="26"/>
        <v>#NUM!</v>
      </c>
      <c r="K144" s="165" t="e">
        <f t="shared" si="27"/>
        <v>#NUM!</v>
      </c>
      <c r="L144" s="165" t="e">
        <f t="shared" si="28"/>
        <v>#NUM!</v>
      </c>
      <c r="M144" s="184"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100</v>
      </c>
      <c r="F145" s="162">
        <f t="shared" si="24"/>
        <v>0</v>
      </c>
      <c r="G145" s="162"/>
      <c r="H145" s="168">
        <f t="shared" si="25"/>
        <v>0</v>
      </c>
      <c r="I145" s="162" t="e">
        <f t="shared" si="22"/>
        <v>#NUM!</v>
      </c>
      <c r="J145" s="165" t="e">
        <f t="shared" si="26"/>
        <v>#NUM!</v>
      </c>
      <c r="K145" s="165" t="e">
        <f t="shared" si="27"/>
        <v>#NUM!</v>
      </c>
      <c r="L145" s="165" t="e">
        <f t="shared" si="28"/>
        <v>#NUM!</v>
      </c>
      <c r="M145" s="184"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100</v>
      </c>
      <c r="F146" s="162">
        <f t="shared" si="24"/>
        <v>0</v>
      </c>
      <c r="G146" s="162"/>
      <c r="H146" s="168">
        <f t="shared" si="25"/>
        <v>0</v>
      </c>
      <c r="I146" s="162" t="e">
        <f t="shared" si="22"/>
        <v>#NUM!</v>
      </c>
      <c r="J146" s="165" t="e">
        <f t="shared" si="26"/>
        <v>#NUM!</v>
      </c>
      <c r="K146" s="165" t="e">
        <f t="shared" si="27"/>
        <v>#NUM!</v>
      </c>
      <c r="L146" s="165" t="e">
        <f t="shared" si="28"/>
        <v>#NUM!</v>
      </c>
      <c r="M146" s="184"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100</v>
      </c>
      <c r="F147" s="162">
        <f t="shared" si="24"/>
        <v>0</v>
      </c>
      <c r="G147" s="162"/>
      <c r="H147" s="168">
        <f t="shared" si="25"/>
        <v>0</v>
      </c>
      <c r="I147" s="162" t="e">
        <f t="shared" si="22"/>
        <v>#NUM!</v>
      </c>
      <c r="J147" s="165" t="e">
        <f t="shared" si="26"/>
        <v>#NUM!</v>
      </c>
      <c r="K147" s="165" t="e">
        <f t="shared" si="27"/>
        <v>#NUM!</v>
      </c>
      <c r="L147" s="165" t="e">
        <f t="shared" si="28"/>
        <v>#NUM!</v>
      </c>
      <c r="M147" s="184"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100</v>
      </c>
      <c r="F148" s="162">
        <f t="shared" si="24"/>
        <v>0</v>
      </c>
      <c r="G148" s="162"/>
      <c r="H148" s="168">
        <f t="shared" si="25"/>
        <v>0</v>
      </c>
      <c r="I148" s="162" t="e">
        <f t="shared" si="22"/>
        <v>#NUM!</v>
      </c>
      <c r="J148" s="165" t="e">
        <f t="shared" si="26"/>
        <v>#NUM!</v>
      </c>
      <c r="K148" s="165" t="e">
        <f t="shared" si="27"/>
        <v>#NUM!</v>
      </c>
      <c r="L148" s="165" t="e">
        <f t="shared" si="28"/>
        <v>#NUM!</v>
      </c>
      <c r="M148" s="184"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100</v>
      </c>
      <c r="F149" s="162">
        <f t="shared" si="24"/>
        <v>0</v>
      </c>
      <c r="G149" s="162"/>
      <c r="H149" s="168">
        <f t="shared" si="25"/>
        <v>0</v>
      </c>
      <c r="I149" s="162" t="e">
        <f t="shared" si="22"/>
        <v>#NUM!</v>
      </c>
      <c r="J149" s="165" t="e">
        <f t="shared" si="26"/>
        <v>#NUM!</v>
      </c>
      <c r="K149" s="165" t="e">
        <f t="shared" si="27"/>
        <v>#NUM!</v>
      </c>
      <c r="L149" s="165" t="e">
        <f t="shared" si="28"/>
        <v>#NUM!</v>
      </c>
      <c r="M149" s="184"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100</v>
      </c>
      <c r="F150" s="162">
        <f t="shared" si="24"/>
        <v>0</v>
      </c>
      <c r="G150" s="162"/>
      <c r="H150" s="168">
        <f t="shared" si="25"/>
        <v>0</v>
      </c>
      <c r="I150" s="162" t="e">
        <f t="shared" si="22"/>
        <v>#NUM!</v>
      </c>
      <c r="J150" s="165" t="e">
        <f t="shared" si="26"/>
        <v>#NUM!</v>
      </c>
      <c r="K150" s="165" t="e">
        <f t="shared" si="27"/>
        <v>#NUM!</v>
      </c>
      <c r="L150" s="165" t="e">
        <f t="shared" si="28"/>
        <v>#NUM!</v>
      </c>
      <c r="M150" s="184"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100</v>
      </c>
      <c r="F151" s="162">
        <f t="shared" si="24"/>
        <v>0</v>
      </c>
      <c r="G151" s="162"/>
      <c r="H151" s="168">
        <f t="shared" si="25"/>
        <v>0</v>
      </c>
      <c r="I151" s="162" t="e">
        <f t="shared" si="22"/>
        <v>#NUM!</v>
      </c>
      <c r="J151" s="165" t="e">
        <f t="shared" si="26"/>
        <v>#NUM!</v>
      </c>
      <c r="K151" s="165" t="e">
        <f t="shared" si="27"/>
        <v>#NUM!</v>
      </c>
      <c r="L151" s="165" t="e">
        <f t="shared" si="28"/>
        <v>#NUM!</v>
      </c>
      <c r="M151" s="184"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100</v>
      </c>
      <c r="F152" s="162">
        <f t="shared" si="24"/>
        <v>0</v>
      </c>
      <c r="G152" s="162"/>
      <c r="H152" s="168">
        <f t="shared" si="25"/>
        <v>0</v>
      </c>
      <c r="I152" s="162" t="e">
        <f t="shared" si="22"/>
        <v>#NUM!</v>
      </c>
      <c r="J152" s="165" t="e">
        <f t="shared" si="26"/>
        <v>#NUM!</v>
      </c>
      <c r="K152" s="165" t="e">
        <f t="shared" si="27"/>
        <v>#NUM!</v>
      </c>
      <c r="L152" s="165" t="e">
        <f t="shared" si="28"/>
        <v>#NUM!</v>
      </c>
      <c r="M152" s="184"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100</v>
      </c>
      <c r="F153" s="162">
        <f t="shared" si="24"/>
        <v>0</v>
      </c>
      <c r="G153" s="162"/>
      <c r="H153" s="168">
        <f t="shared" si="25"/>
        <v>0</v>
      </c>
      <c r="I153" s="162" t="e">
        <f t="shared" si="22"/>
        <v>#NUM!</v>
      </c>
      <c r="J153" s="165" t="e">
        <f t="shared" si="26"/>
        <v>#NUM!</v>
      </c>
      <c r="K153" s="165" t="e">
        <f t="shared" si="27"/>
        <v>#NUM!</v>
      </c>
      <c r="L153" s="165" t="e">
        <f t="shared" si="28"/>
        <v>#NUM!</v>
      </c>
      <c r="M153" s="184"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100</v>
      </c>
      <c r="F154" s="162">
        <f t="shared" si="24"/>
        <v>0</v>
      </c>
      <c r="G154" s="162"/>
      <c r="H154" s="168">
        <f t="shared" si="25"/>
        <v>0</v>
      </c>
      <c r="I154" s="162" t="e">
        <f t="shared" si="22"/>
        <v>#NUM!</v>
      </c>
      <c r="J154" s="165" t="e">
        <f t="shared" si="26"/>
        <v>#NUM!</v>
      </c>
      <c r="K154" s="165" t="e">
        <f t="shared" si="27"/>
        <v>#NUM!</v>
      </c>
      <c r="L154" s="165" t="e">
        <f t="shared" si="28"/>
        <v>#NUM!</v>
      </c>
      <c r="M154" s="184"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100</v>
      </c>
      <c r="F155" s="162">
        <f t="shared" si="24"/>
        <v>0</v>
      </c>
      <c r="G155" s="162"/>
      <c r="H155" s="168">
        <f t="shared" si="25"/>
        <v>0</v>
      </c>
      <c r="I155" s="162" t="e">
        <f t="shared" si="22"/>
        <v>#NUM!</v>
      </c>
      <c r="J155" s="165" t="e">
        <f t="shared" si="26"/>
        <v>#NUM!</v>
      </c>
      <c r="K155" s="165" t="e">
        <f t="shared" si="27"/>
        <v>#NUM!</v>
      </c>
      <c r="L155" s="165" t="e">
        <f t="shared" si="28"/>
        <v>#NUM!</v>
      </c>
      <c r="M155" s="184"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100</v>
      </c>
      <c r="F156" s="162">
        <f t="shared" si="24"/>
        <v>0</v>
      </c>
      <c r="G156" s="162"/>
      <c r="H156" s="168">
        <f t="shared" si="25"/>
        <v>0</v>
      </c>
      <c r="I156" s="162" t="e">
        <f t="shared" si="22"/>
        <v>#NUM!</v>
      </c>
      <c r="J156" s="165" t="e">
        <f t="shared" si="26"/>
        <v>#NUM!</v>
      </c>
      <c r="K156" s="165" t="e">
        <f t="shared" si="27"/>
        <v>#NUM!</v>
      </c>
      <c r="L156" s="165" t="e">
        <f t="shared" si="28"/>
        <v>#NUM!</v>
      </c>
      <c r="M156" s="184"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100</v>
      </c>
      <c r="F157" s="162">
        <f t="shared" si="24"/>
        <v>0</v>
      </c>
      <c r="G157" s="162"/>
      <c r="H157" s="168">
        <f t="shared" si="25"/>
        <v>0</v>
      </c>
      <c r="I157" s="162" t="e">
        <f t="shared" si="22"/>
        <v>#NUM!</v>
      </c>
      <c r="J157" s="165" t="e">
        <f t="shared" si="26"/>
        <v>#NUM!</v>
      </c>
      <c r="K157" s="165" t="e">
        <f t="shared" si="27"/>
        <v>#NUM!</v>
      </c>
      <c r="L157" s="165" t="e">
        <f t="shared" si="28"/>
        <v>#NUM!</v>
      </c>
      <c r="M157" s="184"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100</v>
      </c>
      <c r="F158" s="162">
        <f t="shared" si="24"/>
        <v>0</v>
      </c>
      <c r="G158" s="162"/>
      <c r="H158" s="168">
        <f t="shared" si="25"/>
        <v>0</v>
      </c>
      <c r="I158" s="162" t="e">
        <f t="shared" ref="I158:I221" si="43">D158*F158</f>
        <v>#NUM!</v>
      </c>
      <c r="J158" s="165" t="e">
        <f t="shared" si="26"/>
        <v>#NUM!</v>
      </c>
      <c r="K158" s="165" t="e">
        <f t="shared" si="27"/>
        <v>#NUM!</v>
      </c>
      <c r="L158" s="165" t="e">
        <f t="shared" si="28"/>
        <v>#NUM!</v>
      </c>
      <c r="M158" s="184"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100</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4"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100</v>
      </c>
      <c r="F160" s="162">
        <f t="shared" si="45"/>
        <v>0</v>
      </c>
      <c r="G160" s="162"/>
      <c r="H160" s="168">
        <f t="shared" si="46"/>
        <v>0</v>
      </c>
      <c r="I160" s="162" t="e">
        <f t="shared" si="43"/>
        <v>#NUM!</v>
      </c>
      <c r="J160" s="165" t="e">
        <f t="shared" si="47"/>
        <v>#NUM!</v>
      </c>
      <c r="K160" s="165" t="e">
        <f t="shared" si="48"/>
        <v>#NUM!</v>
      </c>
      <c r="L160" s="165" t="e">
        <f t="shared" si="49"/>
        <v>#NUM!</v>
      </c>
      <c r="M160" s="184"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100</v>
      </c>
      <c r="F161" s="162">
        <f t="shared" si="45"/>
        <v>0</v>
      </c>
      <c r="G161" s="162"/>
      <c r="H161" s="168">
        <f t="shared" si="46"/>
        <v>0</v>
      </c>
      <c r="I161" s="162" t="e">
        <f t="shared" si="43"/>
        <v>#NUM!</v>
      </c>
      <c r="J161" s="165" t="e">
        <f t="shared" si="47"/>
        <v>#NUM!</v>
      </c>
      <c r="K161" s="165" t="e">
        <f t="shared" si="48"/>
        <v>#NUM!</v>
      </c>
      <c r="L161" s="165" t="e">
        <f t="shared" si="49"/>
        <v>#NUM!</v>
      </c>
      <c r="M161" s="184"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100</v>
      </c>
      <c r="F162" s="162">
        <f t="shared" si="45"/>
        <v>0</v>
      </c>
      <c r="G162" s="162"/>
      <c r="H162" s="168">
        <f t="shared" si="46"/>
        <v>0</v>
      </c>
      <c r="I162" s="162" t="e">
        <f t="shared" si="43"/>
        <v>#NUM!</v>
      </c>
      <c r="J162" s="165" t="e">
        <f t="shared" si="47"/>
        <v>#NUM!</v>
      </c>
      <c r="K162" s="165" t="e">
        <f t="shared" si="48"/>
        <v>#NUM!</v>
      </c>
      <c r="L162" s="165" t="e">
        <f t="shared" si="49"/>
        <v>#NUM!</v>
      </c>
      <c r="M162" s="184"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100</v>
      </c>
      <c r="F163" s="162">
        <f t="shared" si="45"/>
        <v>0</v>
      </c>
      <c r="G163" s="162"/>
      <c r="H163" s="168">
        <f t="shared" si="46"/>
        <v>0</v>
      </c>
      <c r="I163" s="162" t="e">
        <f t="shared" si="43"/>
        <v>#NUM!</v>
      </c>
      <c r="J163" s="165" t="e">
        <f t="shared" si="47"/>
        <v>#NUM!</v>
      </c>
      <c r="K163" s="165" t="e">
        <f t="shared" si="48"/>
        <v>#NUM!</v>
      </c>
      <c r="L163" s="165" t="e">
        <f t="shared" si="49"/>
        <v>#NUM!</v>
      </c>
      <c r="M163" s="184"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100</v>
      </c>
      <c r="F164" s="162">
        <f t="shared" si="45"/>
        <v>0</v>
      </c>
      <c r="G164" s="162"/>
      <c r="H164" s="168">
        <f t="shared" si="46"/>
        <v>0</v>
      </c>
      <c r="I164" s="162" t="e">
        <f t="shared" si="43"/>
        <v>#NUM!</v>
      </c>
      <c r="J164" s="165" t="e">
        <f t="shared" si="47"/>
        <v>#NUM!</v>
      </c>
      <c r="K164" s="165" t="e">
        <f t="shared" si="48"/>
        <v>#NUM!</v>
      </c>
      <c r="L164" s="165" t="e">
        <f t="shared" si="49"/>
        <v>#NUM!</v>
      </c>
      <c r="M164" s="184"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100</v>
      </c>
      <c r="F165" s="162">
        <f t="shared" si="45"/>
        <v>0</v>
      </c>
      <c r="G165" s="162"/>
      <c r="H165" s="168">
        <f t="shared" si="46"/>
        <v>0</v>
      </c>
      <c r="I165" s="162" t="e">
        <f t="shared" si="43"/>
        <v>#NUM!</v>
      </c>
      <c r="J165" s="165" t="e">
        <f t="shared" si="47"/>
        <v>#NUM!</v>
      </c>
      <c r="K165" s="165" t="e">
        <f t="shared" si="48"/>
        <v>#NUM!</v>
      </c>
      <c r="L165" s="165" t="e">
        <f t="shared" si="49"/>
        <v>#NUM!</v>
      </c>
      <c r="M165" s="184"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100</v>
      </c>
      <c r="F166" s="162">
        <f t="shared" si="45"/>
        <v>0</v>
      </c>
      <c r="G166" s="162"/>
      <c r="H166" s="168">
        <f t="shared" si="46"/>
        <v>0</v>
      </c>
      <c r="I166" s="162" t="e">
        <f t="shared" si="43"/>
        <v>#NUM!</v>
      </c>
      <c r="J166" s="165" t="e">
        <f t="shared" si="47"/>
        <v>#NUM!</v>
      </c>
      <c r="K166" s="165" t="e">
        <f t="shared" si="48"/>
        <v>#NUM!</v>
      </c>
      <c r="L166" s="165" t="e">
        <f t="shared" si="49"/>
        <v>#NUM!</v>
      </c>
      <c r="M166" s="184"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100</v>
      </c>
      <c r="F167" s="162">
        <f t="shared" si="45"/>
        <v>0</v>
      </c>
      <c r="G167" s="162"/>
      <c r="H167" s="168">
        <f t="shared" si="46"/>
        <v>0</v>
      </c>
      <c r="I167" s="162" t="e">
        <f t="shared" si="43"/>
        <v>#NUM!</v>
      </c>
      <c r="J167" s="165" t="e">
        <f t="shared" si="47"/>
        <v>#NUM!</v>
      </c>
      <c r="K167" s="165" t="e">
        <f t="shared" si="48"/>
        <v>#NUM!</v>
      </c>
      <c r="L167" s="165" t="e">
        <f t="shared" si="49"/>
        <v>#NUM!</v>
      </c>
      <c r="M167" s="184"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100</v>
      </c>
      <c r="F168" s="162">
        <f t="shared" si="45"/>
        <v>0</v>
      </c>
      <c r="G168" s="162"/>
      <c r="H168" s="168">
        <f t="shared" si="46"/>
        <v>0</v>
      </c>
      <c r="I168" s="162" t="e">
        <f t="shared" si="43"/>
        <v>#NUM!</v>
      </c>
      <c r="J168" s="165" t="e">
        <f t="shared" si="47"/>
        <v>#NUM!</v>
      </c>
      <c r="K168" s="165" t="e">
        <f t="shared" si="48"/>
        <v>#NUM!</v>
      </c>
      <c r="L168" s="165" t="e">
        <f t="shared" si="49"/>
        <v>#NUM!</v>
      </c>
      <c r="M168" s="184"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100</v>
      </c>
      <c r="F169" s="162">
        <f t="shared" si="45"/>
        <v>0</v>
      </c>
      <c r="G169" s="162"/>
      <c r="H169" s="168">
        <f t="shared" si="46"/>
        <v>0</v>
      </c>
      <c r="I169" s="162" t="e">
        <f t="shared" si="43"/>
        <v>#NUM!</v>
      </c>
      <c r="J169" s="165" t="e">
        <f t="shared" si="47"/>
        <v>#NUM!</v>
      </c>
      <c r="K169" s="165" t="e">
        <f t="shared" si="48"/>
        <v>#NUM!</v>
      </c>
      <c r="L169" s="165" t="e">
        <f t="shared" si="49"/>
        <v>#NUM!</v>
      </c>
      <c r="M169" s="184"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100</v>
      </c>
      <c r="F170" s="162">
        <f t="shared" si="45"/>
        <v>0</v>
      </c>
      <c r="G170" s="162"/>
      <c r="H170" s="168">
        <f t="shared" si="46"/>
        <v>0</v>
      </c>
      <c r="I170" s="162" t="e">
        <f t="shared" si="43"/>
        <v>#NUM!</v>
      </c>
      <c r="J170" s="165" t="e">
        <f t="shared" si="47"/>
        <v>#NUM!</v>
      </c>
      <c r="K170" s="165" t="e">
        <f t="shared" si="48"/>
        <v>#NUM!</v>
      </c>
      <c r="L170" s="165" t="e">
        <f t="shared" si="49"/>
        <v>#NUM!</v>
      </c>
      <c r="M170" s="184"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100</v>
      </c>
      <c r="F171" s="162">
        <f t="shared" si="45"/>
        <v>0</v>
      </c>
      <c r="G171" s="162"/>
      <c r="H171" s="168">
        <f t="shared" si="46"/>
        <v>0</v>
      </c>
      <c r="I171" s="162" t="e">
        <f t="shared" si="43"/>
        <v>#NUM!</v>
      </c>
      <c r="J171" s="165" t="e">
        <f t="shared" si="47"/>
        <v>#NUM!</v>
      </c>
      <c r="K171" s="165" t="e">
        <f t="shared" si="48"/>
        <v>#NUM!</v>
      </c>
      <c r="L171" s="165" t="e">
        <f t="shared" si="49"/>
        <v>#NUM!</v>
      </c>
      <c r="M171" s="184"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100</v>
      </c>
      <c r="F172" s="162">
        <f t="shared" si="45"/>
        <v>0</v>
      </c>
      <c r="G172" s="162"/>
      <c r="H172" s="168">
        <f t="shared" si="46"/>
        <v>0</v>
      </c>
      <c r="I172" s="162" t="e">
        <f t="shared" si="43"/>
        <v>#NUM!</v>
      </c>
      <c r="J172" s="165" t="e">
        <f t="shared" si="47"/>
        <v>#NUM!</v>
      </c>
      <c r="K172" s="165" t="e">
        <f t="shared" si="48"/>
        <v>#NUM!</v>
      </c>
      <c r="L172" s="165" t="e">
        <f t="shared" si="49"/>
        <v>#NUM!</v>
      </c>
      <c r="M172" s="184"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100</v>
      </c>
      <c r="F173" s="162">
        <f t="shared" si="45"/>
        <v>0</v>
      </c>
      <c r="G173" s="162"/>
      <c r="H173" s="168">
        <f t="shared" si="46"/>
        <v>0</v>
      </c>
      <c r="I173" s="162" t="e">
        <f t="shared" si="43"/>
        <v>#NUM!</v>
      </c>
      <c r="J173" s="165" t="e">
        <f t="shared" si="47"/>
        <v>#NUM!</v>
      </c>
      <c r="K173" s="165" t="e">
        <f t="shared" si="48"/>
        <v>#NUM!</v>
      </c>
      <c r="L173" s="165" t="e">
        <f t="shared" si="49"/>
        <v>#NUM!</v>
      </c>
      <c r="M173" s="184"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100</v>
      </c>
      <c r="F174" s="162">
        <f t="shared" si="45"/>
        <v>0</v>
      </c>
      <c r="G174" s="162"/>
      <c r="H174" s="168">
        <f t="shared" si="46"/>
        <v>0</v>
      </c>
      <c r="I174" s="162" t="e">
        <f t="shared" si="43"/>
        <v>#NUM!</v>
      </c>
      <c r="J174" s="165" t="e">
        <f t="shared" si="47"/>
        <v>#NUM!</v>
      </c>
      <c r="K174" s="165" t="e">
        <f t="shared" si="48"/>
        <v>#NUM!</v>
      </c>
      <c r="L174" s="165" t="e">
        <f t="shared" si="49"/>
        <v>#NUM!</v>
      </c>
      <c r="M174" s="184"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100</v>
      </c>
      <c r="F175" s="162">
        <f t="shared" si="45"/>
        <v>0</v>
      </c>
      <c r="G175" s="162"/>
      <c r="H175" s="168">
        <f t="shared" si="46"/>
        <v>0</v>
      </c>
      <c r="I175" s="162" t="e">
        <f t="shared" si="43"/>
        <v>#NUM!</v>
      </c>
      <c r="J175" s="165" t="e">
        <f t="shared" si="47"/>
        <v>#NUM!</v>
      </c>
      <c r="K175" s="165" t="e">
        <f t="shared" si="48"/>
        <v>#NUM!</v>
      </c>
      <c r="L175" s="165" t="e">
        <f t="shared" si="49"/>
        <v>#NUM!</v>
      </c>
      <c r="M175" s="184"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100</v>
      </c>
      <c r="F176" s="162">
        <f t="shared" si="45"/>
        <v>0</v>
      </c>
      <c r="G176" s="162"/>
      <c r="H176" s="168">
        <f t="shared" si="46"/>
        <v>0</v>
      </c>
      <c r="I176" s="162" t="e">
        <f t="shared" si="43"/>
        <v>#NUM!</v>
      </c>
      <c r="J176" s="165" t="e">
        <f t="shared" si="47"/>
        <v>#NUM!</v>
      </c>
      <c r="K176" s="165" t="e">
        <f t="shared" si="48"/>
        <v>#NUM!</v>
      </c>
      <c r="L176" s="165" t="e">
        <f t="shared" si="49"/>
        <v>#NUM!</v>
      </c>
      <c r="M176" s="184"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100</v>
      </c>
      <c r="F177" s="162">
        <f t="shared" si="45"/>
        <v>0</v>
      </c>
      <c r="G177" s="162"/>
      <c r="H177" s="168">
        <f t="shared" si="46"/>
        <v>0</v>
      </c>
      <c r="I177" s="162" t="e">
        <f t="shared" si="43"/>
        <v>#NUM!</v>
      </c>
      <c r="J177" s="165" t="e">
        <f t="shared" si="47"/>
        <v>#NUM!</v>
      </c>
      <c r="K177" s="165" t="e">
        <f t="shared" si="48"/>
        <v>#NUM!</v>
      </c>
      <c r="L177" s="165" t="e">
        <f t="shared" si="49"/>
        <v>#NUM!</v>
      </c>
      <c r="M177" s="184"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100</v>
      </c>
      <c r="F178" s="162">
        <f t="shared" si="45"/>
        <v>0</v>
      </c>
      <c r="G178" s="162"/>
      <c r="H178" s="168">
        <f t="shared" si="46"/>
        <v>0</v>
      </c>
      <c r="I178" s="162" t="e">
        <f t="shared" si="43"/>
        <v>#NUM!</v>
      </c>
      <c r="J178" s="165" t="e">
        <f t="shared" si="47"/>
        <v>#NUM!</v>
      </c>
      <c r="K178" s="165" t="e">
        <f t="shared" si="48"/>
        <v>#NUM!</v>
      </c>
      <c r="L178" s="165" t="e">
        <f t="shared" si="49"/>
        <v>#NUM!</v>
      </c>
      <c r="M178" s="184"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100</v>
      </c>
      <c r="F179" s="162">
        <f t="shared" si="45"/>
        <v>0</v>
      </c>
      <c r="G179" s="162"/>
      <c r="H179" s="168">
        <f t="shared" si="46"/>
        <v>0</v>
      </c>
      <c r="I179" s="162" t="e">
        <f t="shared" si="43"/>
        <v>#NUM!</v>
      </c>
      <c r="J179" s="165" t="e">
        <f t="shared" si="47"/>
        <v>#NUM!</v>
      </c>
      <c r="K179" s="165" t="e">
        <f t="shared" si="48"/>
        <v>#NUM!</v>
      </c>
      <c r="L179" s="165" t="e">
        <f t="shared" si="49"/>
        <v>#NUM!</v>
      </c>
      <c r="M179" s="184"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100</v>
      </c>
      <c r="F180" s="162">
        <f t="shared" si="45"/>
        <v>0</v>
      </c>
      <c r="G180" s="162"/>
      <c r="H180" s="168">
        <f t="shared" si="46"/>
        <v>0</v>
      </c>
      <c r="I180" s="162" t="e">
        <f t="shared" si="43"/>
        <v>#NUM!</v>
      </c>
      <c r="J180" s="165" t="e">
        <f t="shared" si="47"/>
        <v>#NUM!</v>
      </c>
      <c r="K180" s="165" t="e">
        <f t="shared" si="48"/>
        <v>#NUM!</v>
      </c>
      <c r="L180" s="165" t="e">
        <f t="shared" si="49"/>
        <v>#NUM!</v>
      </c>
      <c r="M180" s="184"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100</v>
      </c>
      <c r="F181" s="162">
        <f t="shared" si="45"/>
        <v>0</v>
      </c>
      <c r="G181" s="162"/>
      <c r="H181" s="168">
        <f t="shared" si="46"/>
        <v>0</v>
      </c>
      <c r="I181" s="162" t="e">
        <f t="shared" si="43"/>
        <v>#NUM!</v>
      </c>
      <c r="J181" s="165" t="e">
        <f t="shared" si="47"/>
        <v>#NUM!</v>
      </c>
      <c r="K181" s="165" t="e">
        <f t="shared" si="48"/>
        <v>#NUM!</v>
      </c>
      <c r="L181" s="165" t="e">
        <f t="shared" si="49"/>
        <v>#NUM!</v>
      </c>
      <c r="M181" s="184"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100</v>
      </c>
      <c r="F182" s="162">
        <f t="shared" si="45"/>
        <v>0</v>
      </c>
      <c r="G182" s="162"/>
      <c r="H182" s="168">
        <f t="shared" si="46"/>
        <v>0</v>
      </c>
      <c r="I182" s="162" t="e">
        <f t="shared" si="43"/>
        <v>#NUM!</v>
      </c>
      <c r="J182" s="165" t="e">
        <f t="shared" si="47"/>
        <v>#NUM!</v>
      </c>
      <c r="K182" s="165" t="e">
        <f t="shared" si="48"/>
        <v>#NUM!</v>
      </c>
      <c r="L182" s="165" t="e">
        <f t="shared" si="49"/>
        <v>#NUM!</v>
      </c>
      <c r="M182" s="184"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100</v>
      </c>
      <c r="F183" s="162">
        <f t="shared" si="45"/>
        <v>0</v>
      </c>
      <c r="G183" s="162"/>
      <c r="H183" s="168">
        <f t="shared" si="46"/>
        <v>0</v>
      </c>
      <c r="I183" s="162" t="e">
        <f t="shared" si="43"/>
        <v>#NUM!</v>
      </c>
      <c r="J183" s="165" t="e">
        <f t="shared" si="47"/>
        <v>#NUM!</v>
      </c>
      <c r="K183" s="165" t="e">
        <f t="shared" si="48"/>
        <v>#NUM!</v>
      </c>
      <c r="L183" s="165" t="e">
        <f t="shared" si="49"/>
        <v>#NUM!</v>
      </c>
      <c r="M183" s="184"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100</v>
      </c>
      <c r="F184" s="162">
        <f t="shared" si="45"/>
        <v>0</v>
      </c>
      <c r="G184" s="162"/>
      <c r="H184" s="168">
        <f t="shared" si="46"/>
        <v>0</v>
      </c>
      <c r="I184" s="162" t="e">
        <f t="shared" si="43"/>
        <v>#NUM!</v>
      </c>
      <c r="J184" s="165" t="e">
        <f t="shared" si="47"/>
        <v>#NUM!</v>
      </c>
      <c r="K184" s="165" t="e">
        <f t="shared" si="48"/>
        <v>#NUM!</v>
      </c>
      <c r="L184" s="165" t="e">
        <f t="shared" si="49"/>
        <v>#NUM!</v>
      </c>
      <c r="M184" s="184"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100</v>
      </c>
      <c r="F185" s="162">
        <f t="shared" si="45"/>
        <v>0</v>
      </c>
      <c r="G185" s="162"/>
      <c r="H185" s="168">
        <f t="shared" si="46"/>
        <v>0</v>
      </c>
      <c r="I185" s="162" t="e">
        <f t="shared" si="43"/>
        <v>#NUM!</v>
      </c>
      <c r="J185" s="165" t="e">
        <f t="shared" si="47"/>
        <v>#NUM!</v>
      </c>
      <c r="K185" s="165" t="e">
        <f t="shared" si="48"/>
        <v>#NUM!</v>
      </c>
      <c r="L185" s="165" t="e">
        <f t="shared" si="49"/>
        <v>#NUM!</v>
      </c>
      <c r="M185" s="184"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100</v>
      </c>
      <c r="F186" s="162">
        <f t="shared" si="45"/>
        <v>0</v>
      </c>
      <c r="G186" s="162"/>
      <c r="H186" s="168">
        <f t="shared" si="46"/>
        <v>0</v>
      </c>
      <c r="I186" s="162" t="e">
        <f t="shared" si="43"/>
        <v>#NUM!</v>
      </c>
      <c r="J186" s="165" t="e">
        <f t="shared" si="47"/>
        <v>#NUM!</v>
      </c>
      <c r="K186" s="165" t="e">
        <f t="shared" si="48"/>
        <v>#NUM!</v>
      </c>
      <c r="L186" s="165" t="e">
        <f t="shared" si="49"/>
        <v>#NUM!</v>
      </c>
      <c r="M186" s="184"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100</v>
      </c>
      <c r="F187" s="162">
        <f t="shared" si="45"/>
        <v>0</v>
      </c>
      <c r="G187" s="162"/>
      <c r="H187" s="168">
        <f t="shared" si="46"/>
        <v>0</v>
      </c>
      <c r="I187" s="162" t="e">
        <f t="shared" si="43"/>
        <v>#NUM!</v>
      </c>
      <c r="J187" s="165" t="e">
        <f t="shared" si="47"/>
        <v>#NUM!</v>
      </c>
      <c r="K187" s="165" t="e">
        <f t="shared" si="48"/>
        <v>#NUM!</v>
      </c>
      <c r="L187" s="165" t="e">
        <f t="shared" si="49"/>
        <v>#NUM!</v>
      </c>
      <c r="M187" s="184"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100</v>
      </c>
      <c r="F188" s="162">
        <f t="shared" si="45"/>
        <v>0</v>
      </c>
      <c r="G188" s="162"/>
      <c r="H188" s="168">
        <f t="shared" si="46"/>
        <v>0</v>
      </c>
      <c r="I188" s="162" t="e">
        <f t="shared" si="43"/>
        <v>#NUM!</v>
      </c>
      <c r="J188" s="165" t="e">
        <f t="shared" si="47"/>
        <v>#NUM!</v>
      </c>
      <c r="K188" s="165" t="e">
        <f t="shared" si="48"/>
        <v>#NUM!</v>
      </c>
      <c r="L188" s="165" t="e">
        <f t="shared" si="49"/>
        <v>#NUM!</v>
      </c>
      <c r="M188" s="184"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100</v>
      </c>
      <c r="F189" s="162">
        <f t="shared" si="45"/>
        <v>0</v>
      </c>
      <c r="G189" s="162"/>
      <c r="H189" s="168">
        <f t="shared" si="46"/>
        <v>0</v>
      </c>
      <c r="I189" s="162" t="e">
        <f t="shared" si="43"/>
        <v>#NUM!</v>
      </c>
      <c r="J189" s="165" t="e">
        <f t="shared" si="47"/>
        <v>#NUM!</v>
      </c>
      <c r="K189" s="165" t="e">
        <f t="shared" si="48"/>
        <v>#NUM!</v>
      </c>
      <c r="L189" s="165" t="e">
        <f t="shared" si="49"/>
        <v>#NUM!</v>
      </c>
      <c r="M189" s="184"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100</v>
      </c>
      <c r="F190" s="162">
        <f t="shared" si="45"/>
        <v>0</v>
      </c>
      <c r="G190" s="162"/>
      <c r="H190" s="168">
        <f t="shared" si="46"/>
        <v>0</v>
      </c>
      <c r="I190" s="162" t="e">
        <f t="shared" si="43"/>
        <v>#NUM!</v>
      </c>
      <c r="J190" s="165" t="e">
        <f t="shared" si="47"/>
        <v>#NUM!</v>
      </c>
      <c r="K190" s="165" t="e">
        <f t="shared" si="48"/>
        <v>#NUM!</v>
      </c>
      <c r="L190" s="165" t="e">
        <f t="shared" si="49"/>
        <v>#NUM!</v>
      </c>
      <c r="M190" s="184"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100</v>
      </c>
      <c r="F191" s="162">
        <f t="shared" si="45"/>
        <v>0</v>
      </c>
      <c r="G191" s="162"/>
      <c r="H191" s="168">
        <f t="shared" si="46"/>
        <v>0</v>
      </c>
      <c r="I191" s="162" t="e">
        <f t="shared" si="43"/>
        <v>#NUM!</v>
      </c>
      <c r="J191" s="165" t="e">
        <f t="shared" si="47"/>
        <v>#NUM!</v>
      </c>
      <c r="K191" s="165" t="e">
        <f t="shared" si="48"/>
        <v>#NUM!</v>
      </c>
      <c r="L191" s="165" t="e">
        <f t="shared" si="49"/>
        <v>#NUM!</v>
      </c>
      <c r="M191" s="184"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100</v>
      </c>
      <c r="F192" s="162">
        <f t="shared" si="45"/>
        <v>0</v>
      </c>
      <c r="G192" s="162"/>
      <c r="H192" s="168">
        <f t="shared" si="46"/>
        <v>0</v>
      </c>
      <c r="I192" s="162" t="e">
        <f t="shared" si="43"/>
        <v>#NUM!</v>
      </c>
      <c r="J192" s="165" t="e">
        <f t="shared" si="47"/>
        <v>#NUM!</v>
      </c>
      <c r="K192" s="165" t="e">
        <f t="shared" si="48"/>
        <v>#NUM!</v>
      </c>
      <c r="L192" s="165" t="e">
        <f t="shared" si="49"/>
        <v>#NUM!</v>
      </c>
      <c r="M192" s="184"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100</v>
      </c>
      <c r="F193" s="162">
        <f t="shared" si="45"/>
        <v>0</v>
      </c>
      <c r="G193" s="162"/>
      <c r="H193" s="168">
        <f t="shared" si="46"/>
        <v>0</v>
      </c>
      <c r="I193" s="162" t="e">
        <f t="shared" si="43"/>
        <v>#NUM!</v>
      </c>
      <c r="J193" s="165" t="e">
        <f t="shared" si="47"/>
        <v>#NUM!</v>
      </c>
      <c r="K193" s="165" t="e">
        <f t="shared" si="48"/>
        <v>#NUM!</v>
      </c>
      <c r="L193" s="165" t="e">
        <f t="shared" si="49"/>
        <v>#NUM!</v>
      </c>
      <c r="M193" s="184"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100</v>
      </c>
      <c r="F194" s="162">
        <f t="shared" si="45"/>
        <v>0</v>
      </c>
      <c r="G194" s="162"/>
      <c r="H194" s="168">
        <f t="shared" si="46"/>
        <v>0</v>
      </c>
      <c r="I194" s="162" t="e">
        <f t="shared" si="43"/>
        <v>#NUM!</v>
      </c>
      <c r="J194" s="165" t="e">
        <f t="shared" si="47"/>
        <v>#NUM!</v>
      </c>
      <c r="K194" s="165" t="e">
        <f t="shared" si="48"/>
        <v>#NUM!</v>
      </c>
      <c r="L194" s="165" t="e">
        <f t="shared" si="49"/>
        <v>#NUM!</v>
      </c>
      <c r="M194" s="184"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100</v>
      </c>
      <c r="F195" s="162">
        <f t="shared" si="45"/>
        <v>0</v>
      </c>
      <c r="G195" s="162"/>
      <c r="H195" s="168">
        <f t="shared" si="46"/>
        <v>0</v>
      </c>
      <c r="I195" s="162" t="e">
        <f t="shared" si="43"/>
        <v>#NUM!</v>
      </c>
      <c r="J195" s="165" t="e">
        <f t="shared" si="47"/>
        <v>#NUM!</v>
      </c>
      <c r="K195" s="165" t="e">
        <f t="shared" si="48"/>
        <v>#NUM!</v>
      </c>
      <c r="L195" s="165" t="e">
        <f t="shared" si="49"/>
        <v>#NUM!</v>
      </c>
      <c r="M195" s="184"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100</v>
      </c>
      <c r="F196" s="162">
        <f t="shared" si="45"/>
        <v>0</v>
      </c>
      <c r="G196" s="162"/>
      <c r="H196" s="168">
        <f t="shared" si="46"/>
        <v>0</v>
      </c>
      <c r="I196" s="162" t="e">
        <f t="shared" si="43"/>
        <v>#NUM!</v>
      </c>
      <c r="J196" s="165" t="e">
        <f t="shared" si="47"/>
        <v>#NUM!</v>
      </c>
      <c r="K196" s="165" t="e">
        <f t="shared" si="48"/>
        <v>#NUM!</v>
      </c>
      <c r="L196" s="165" t="e">
        <f t="shared" si="49"/>
        <v>#NUM!</v>
      </c>
      <c r="M196" s="184"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100</v>
      </c>
      <c r="F197" s="162">
        <f t="shared" si="45"/>
        <v>0</v>
      </c>
      <c r="G197" s="162"/>
      <c r="H197" s="168">
        <f t="shared" si="46"/>
        <v>0</v>
      </c>
      <c r="I197" s="162" t="e">
        <f t="shared" si="43"/>
        <v>#NUM!</v>
      </c>
      <c r="J197" s="165" t="e">
        <f t="shared" si="47"/>
        <v>#NUM!</v>
      </c>
      <c r="K197" s="165" t="e">
        <f t="shared" si="48"/>
        <v>#NUM!</v>
      </c>
      <c r="L197" s="165" t="e">
        <f t="shared" si="49"/>
        <v>#NUM!</v>
      </c>
      <c r="M197" s="184"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100</v>
      </c>
      <c r="F198" s="162">
        <f t="shared" si="45"/>
        <v>0</v>
      </c>
      <c r="G198" s="162"/>
      <c r="H198" s="168">
        <f t="shared" si="46"/>
        <v>0</v>
      </c>
      <c r="I198" s="162" t="e">
        <f t="shared" si="43"/>
        <v>#NUM!</v>
      </c>
      <c r="J198" s="165" t="e">
        <f t="shared" si="47"/>
        <v>#NUM!</v>
      </c>
      <c r="K198" s="165" t="e">
        <f t="shared" si="48"/>
        <v>#NUM!</v>
      </c>
      <c r="L198" s="165" t="e">
        <f t="shared" si="49"/>
        <v>#NUM!</v>
      </c>
      <c r="M198" s="184"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100</v>
      </c>
      <c r="F199" s="162">
        <f t="shared" si="45"/>
        <v>0</v>
      </c>
      <c r="G199" s="162"/>
      <c r="H199" s="168">
        <f t="shared" si="46"/>
        <v>0</v>
      </c>
      <c r="I199" s="162" t="e">
        <f t="shared" si="43"/>
        <v>#NUM!</v>
      </c>
      <c r="J199" s="165" t="e">
        <f t="shared" si="47"/>
        <v>#NUM!</v>
      </c>
      <c r="K199" s="165" t="e">
        <f t="shared" si="48"/>
        <v>#NUM!</v>
      </c>
      <c r="L199" s="165" t="e">
        <f t="shared" si="49"/>
        <v>#NUM!</v>
      </c>
      <c r="M199" s="184"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100</v>
      </c>
      <c r="F200" s="162">
        <f t="shared" si="45"/>
        <v>0</v>
      </c>
      <c r="G200" s="162"/>
      <c r="H200" s="168">
        <f t="shared" si="46"/>
        <v>0</v>
      </c>
      <c r="I200" s="162" t="e">
        <f t="shared" si="43"/>
        <v>#NUM!</v>
      </c>
      <c r="J200" s="165" t="e">
        <f t="shared" si="47"/>
        <v>#NUM!</v>
      </c>
      <c r="K200" s="165" t="e">
        <f t="shared" si="48"/>
        <v>#NUM!</v>
      </c>
      <c r="L200" s="165" t="e">
        <f t="shared" si="49"/>
        <v>#NUM!</v>
      </c>
      <c r="M200" s="184"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100</v>
      </c>
      <c r="F201" s="162">
        <f t="shared" si="45"/>
        <v>0</v>
      </c>
      <c r="G201" s="162"/>
      <c r="H201" s="168">
        <f t="shared" si="46"/>
        <v>0</v>
      </c>
      <c r="I201" s="162" t="e">
        <f t="shared" si="43"/>
        <v>#NUM!</v>
      </c>
      <c r="J201" s="165" t="e">
        <f t="shared" si="47"/>
        <v>#NUM!</v>
      </c>
      <c r="K201" s="165" t="e">
        <f t="shared" si="48"/>
        <v>#NUM!</v>
      </c>
      <c r="L201" s="165" t="e">
        <f t="shared" si="49"/>
        <v>#NUM!</v>
      </c>
      <c r="M201" s="184"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100</v>
      </c>
      <c r="F202" s="162">
        <f t="shared" si="45"/>
        <v>0</v>
      </c>
      <c r="G202" s="162"/>
      <c r="H202" s="168">
        <f t="shared" si="46"/>
        <v>0</v>
      </c>
      <c r="I202" s="162" t="e">
        <f t="shared" si="43"/>
        <v>#NUM!</v>
      </c>
      <c r="J202" s="165" t="e">
        <f t="shared" si="47"/>
        <v>#NUM!</v>
      </c>
      <c r="K202" s="165" t="e">
        <f t="shared" si="48"/>
        <v>#NUM!</v>
      </c>
      <c r="L202" s="165" t="e">
        <f t="shared" si="49"/>
        <v>#NUM!</v>
      </c>
      <c r="M202" s="184"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100</v>
      </c>
      <c r="F203" s="162">
        <f t="shared" si="45"/>
        <v>0</v>
      </c>
      <c r="G203" s="162"/>
      <c r="H203" s="168">
        <f t="shared" si="46"/>
        <v>0</v>
      </c>
      <c r="I203" s="162" t="e">
        <f t="shared" si="43"/>
        <v>#NUM!</v>
      </c>
      <c r="J203" s="165" t="e">
        <f t="shared" si="47"/>
        <v>#NUM!</v>
      </c>
      <c r="K203" s="165" t="e">
        <f t="shared" si="48"/>
        <v>#NUM!</v>
      </c>
      <c r="L203" s="165" t="e">
        <f t="shared" si="49"/>
        <v>#NUM!</v>
      </c>
      <c r="M203" s="184"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100</v>
      </c>
      <c r="F204" s="162">
        <f t="shared" si="45"/>
        <v>0</v>
      </c>
      <c r="G204" s="162"/>
      <c r="H204" s="168">
        <f t="shared" si="46"/>
        <v>0</v>
      </c>
      <c r="I204" s="162" t="e">
        <f t="shared" si="43"/>
        <v>#NUM!</v>
      </c>
      <c r="J204" s="165" t="e">
        <f t="shared" si="47"/>
        <v>#NUM!</v>
      </c>
      <c r="K204" s="165" t="e">
        <f t="shared" si="48"/>
        <v>#NUM!</v>
      </c>
      <c r="L204" s="165" t="e">
        <f t="shared" si="49"/>
        <v>#NUM!</v>
      </c>
      <c r="M204" s="184"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100</v>
      </c>
      <c r="F205" s="162">
        <f t="shared" si="45"/>
        <v>0</v>
      </c>
      <c r="G205" s="162"/>
      <c r="H205" s="168">
        <f t="shared" si="46"/>
        <v>0</v>
      </c>
      <c r="I205" s="162" t="e">
        <f t="shared" si="43"/>
        <v>#NUM!</v>
      </c>
      <c r="J205" s="165" t="e">
        <f t="shared" si="47"/>
        <v>#NUM!</v>
      </c>
      <c r="K205" s="165" t="e">
        <f t="shared" si="48"/>
        <v>#NUM!</v>
      </c>
      <c r="L205" s="165" t="e">
        <f t="shared" si="49"/>
        <v>#NUM!</v>
      </c>
      <c r="M205" s="184"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100</v>
      </c>
      <c r="F206" s="162">
        <f t="shared" si="45"/>
        <v>0</v>
      </c>
      <c r="G206" s="162"/>
      <c r="H206" s="168">
        <f t="shared" si="46"/>
        <v>0</v>
      </c>
      <c r="I206" s="162" t="e">
        <f t="shared" si="43"/>
        <v>#NUM!</v>
      </c>
      <c r="J206" s="165" t="e">
        <f t="shared" si="47"/>
        <v>#NUM!</v>
      </c>
      <c r="K206" s="165" t="e">
        <f t="shared" si="48"/>
        <v>#NUM!</v>
      </c>
      <c r="L206" s="165" t="e">
        <f t="shared" si="49"/>
        <v>#NUM!</v>
      </c>
      <c r="M206" s="184"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100</v>
      </c>
      <c r="F207" s="162">
        <f t="shared" si="45"/>
        <v>0</v>
      </c>
      <c r="G207" s="162"/>
      <c r="H207" s="168">
        <f t="shared" si="46"/>
        <v>0</v>
      </c>
      <c r="I207" s="162" t="e">
        <f t="shared" si="43"/>
        <v>#NUM!</v>
      </c>
      <c r="J207" s="165" t="e">
        <f t="shared" si="47"/>
        <v>#NUM!</v>
      </c>
      <c r="K207" s="165" t="e">
        <f t="shared" si="48"/>
        <v>#NUM!</v>
      </c>
      <c r="L207" s="165" t="e">
        <f t="shared" si="49"/>
        <v>#NUM!</v>
      </c>
      <c r="M207" s="184"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100</v>
      </c>
      <c r="F208" s="162">
        <f t="shared" si="45"/>
        <v>0</v>
      </c>
      <c r="G208" s="162"/>
      <c r="H208" s="168">
        <f t="shared" si="46"/>
        <v>0</v>
      </c>
      <c r="I208" s="162" t="e">
        <f t="shared" si="43"/>
        <v>#NUM!</v>
      </c>
      <c r="J208" s="165" t="e">
        <f t="shared" si="47"/>
        <v>#NUM!</v>
      </c>
      <c r="K208" s="165" t="e">
        <f t="shared" si="48"/>
        <v>#NUM!</v>
      </c>
      <c r="L208" s="165" t="e">
        <f t="shared" si="49"/>
        <v>#NUM!</v>
      </c>
      <c r="M208" s="184"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100</v>
      </c>
      <c r="F209" s="162">
        <f t="shared" si="45"/>
        <v>0</v>
      </c>
      <c r="G209" s="162"/>
      <c r="H209" s="168">
        <f t="shared" si="46"/>
        <v>0</v>
      </c>
      <c r="I209" s="162" t="e">
        <f t="shared" si="43"/>
        <v>#NUM!</v>
      </c>
      <c r="J209" s="165" t="e">
        <f t="shared" si="47"/>
        <v>#NUM!</v>
      </c>
      <c r="K209" s="165" t="e">
        <f t="shared" si="48"/>
        <v>#NUM!</v>
      </c>
      <c r="L209" s="165" t="e">
        <f t="shared" si="49"/>
        <v>#NUM!</v>
      </c>
      <c r="M209" s="184"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100</v>
      </c>
      <c r="F210" s="162">
        <f t="shared" si="45"/>
        <v>0</v>
      </c>
      <c r="G210" s="162"/>
      <c r="H210" s="168">
        <f t="shared" si="46"/>
        <v>0</v>
      </c>
      <c r="I210" s="162" t="e">
        <f t="shared" si="43"/>
        <v>#NUM!</v>
      </c>
      <c r="J210" s="165" t="e">
        <f t="shared" si="47"/>
        <v>#NUM!</v>
      </c>
      <c r="K210" s="165" t="e">
        <f t="shared" si="48"/>
        <v>#NUM!</v>
      </c>
      <c r="L210" s="165" t="e">
        <f t="shared" si="49"/>
        <v>#NUM!</v>
      </c>
      <c r="M210" s="184"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100</v>
      </c>
      <c r="F211" s="162">
        <f t="shared" si="45"/>
        <v>0</v>
      </c>
      <c r="G211" s="162"/>
      <c r="H211" s="168">
        <f t="shared" si="46"/>
        <v>0</v>
      </c>
      <c r="I211" s="162" t="e">
        <f t="shared" si="43"/>
        <v>#NUM!</v>
      </c>
      <c r="J211" s="165" t="e">
        <f t="shared" si="47"/>
        <v>#NUM!</v>
      </c>
      <c r="K211" s="165" t="e">
        <f t="shared" si="48"/>
        <v>#NUM!</v>
      </c>
      <c r="L211" s="165" t="e">
        <f t="shared" si="49"/>
        <v>#NUM!</v>
      </c>
      <c r="M211" s="184"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100</v>
      </c>
      <c r="F212" s="162">
        <f t="shared" si="45"/>
        <v>0</v>
      </c>
      <c r="G212" s="162"/>
      <c r="H212" s="168">
        <f t="shared" si="46"/>
        <v>0</v>
      </c>
      <c r="I212" s="162" t="e">
        <f t="shared" si="43"/>
        <v>#NUM!</v>
      </c>
      <c r="J212" s="165" t="e">
        <f t="shared" si="47"/>
        <v>#NUM!</v>
      </c>
      <c r="K212" s="165" t="e">
        <f t="shared" si="48"/>
        <v>#NUM!</v>
      </c>
      <c r="L212" s="165" t="e">
        <f t="shared" si="49"/>
        <v>#NUM!</v>
      </c>
      <c r="M212" s="184"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100</v>
      </c>
      <c r="F213" s="162">
        <f t="shared" si="45"/>
        <v>0</v>
      </c>
      <c r="G213" s="162"/>
      <c r="H213" s="168">
        <f t="shared" si="46"/>
        <v>0</v>
      </c>
      <c r="I213" s="162" t="e">
        <f t="shared" si="43"/>
        <v>#NUM!</v>
      </c>
      <c r="J213" s="165" t="e">
        <f t="shared" si="47"/>
        <v>#NUM!</v>
      </c>
      <c r="K213" s="165" t="e">
        <f t="shared" si="48"/>
        <v>#NUM!</v>
      </c>
      <c r="L213" s="165" t="e">
        <f t="shared" si="49"/>
        <v>#NUM!</v>
      </c>
      <c r="M213" s="184"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100</v>
      </c>
      <c r="F214" s="162">
        <f t="shared" si="45"/>
        <v>0</v>
      </c>
      <c r="G214" s="162"/>
      <c r="H214" s="168">
        <f t="shared" si="46"/>
        <v>0</v>
      </c>
      <c r="I214" s="162" t="e">
        <f t="shared" si="43"/>
        <v>#NUM!</v>
      </c>
      <c r="J214" s="165" t="e">
        <f t="shared" si="47"/>
        <v>#NUM!</v>
      </c>
      <c r="K214" s="165" t="e">
        <f t="shared" si="48"/>
        <v>#NUM!</v>
      </c>
      <c r="L214" s="165" t="e">
        <f t="shared" si="49"/>
        <v>#NUM!</v>
      </c>
      <c r="M214" s="184"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100</v>
      </c>
      <c r="F215" s="162">
        <f t="shared" si="45"/>
        <v>0</v>
      </c>
      <c r="G215" s="162"/>
      <c r="H215" s="168">
        <f t="shared" si="46"/>
        <v>0</v>
      </c>
      <c r="I215" s="162" t="e">
        <f t="shared" si="43"/>
        <v>#NUM!</v>
      </c>
      <c r="J215" s="165" t="e">
        <f t="shared" si="47"/>
        <v>#NUM!</v>
      </c>
      <c r="K215" s="165" t="e">
        <f t="shared" si="48"/>
        <v>#NUM!</v>
      </c>
      <c r="L215" s="165" t="e">
        <f t="shared" si="49"/>
        <v>#NUM!</v>
      </c>
      <c r="M215" s="184"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100</v>
      </c>
      <c r="F216" s="162">
        <f t="shared" si="45"/>
        <v>0</v>
      </c>
      <c r="G216" s="162"/>
      <c r="H216" s="168">
        <f t="shared" si="46"/>
        <v>0</v>
      </c>
      <c r="I216" s="162" t="e">
        <f t="shared" si="43"/>
        <v>#NUM!</v>
      </c>
      <c r="J216" s="165" t="e">
        <f t="shared" si="47"/>
        <v>#NUM!</v>
      </c>
      <c r="K216" s="165" t="e">
        <f t="shared" si="48"/>
        <v>#NUM!</v>
      </c>
      <c r="L216" s="165" t="e">
        <f t="shared" si="49"/>
        <v>#NUM!</v>
      </c>
      <c r="M216" s="184"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100</v>
      </c>
      <c r="F217" s="162">
        <f t="shared" si="45"/>
        <v>0</v>
      </c>
      <c r="G217" s="162"/>
      <c r="H217" s="168">
        <f t="shared" si="46"/>
        <v>0</v>
      </c>
      <c r="I217" s="162" t="e">
        <f t="shared" si="43"/>
        <v>#NUM!</v>
      </c>
      <c r="J217" s="165" t="e">
        <f t="shared" si="47"/>
        <v>#NUM!</v>
      </c>
      <c r="K217" s="165" t="e">
        <f t="shared" si="48"/>
        <v>#NUM!</v>
      </c>
      <c r="L217" s="165" t="e">
        <f t="shared" si="49"/>
        <v>#NUM!</v>
      </c>
      <c r="M217" s="184"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100</v>
      </c>
      <c r="F218" s="162">
        <f t="shared" si="45"/>
        <v>0</v>
      </c>
      <c r="G218" s="162"/>
      <c r="H218" s="168">
        <f t="shared" si="46"/>
        <v>0</v>
      </c>
      <c r="I218" s="162" t="e">
        <f t="shared" si="43"/>
        <v>#NUM!</v>
      </c>
      <c r="J218" s="165" t="e">
        <f t="shared" si="47"/>
        <v>#NUM!</v>
      </c>
      <c r="K218" s="165" t="e">
        <f t="shared" si="48"/>
        <v>#NUM!</v>
      </c>
      <c r="L218" s="165" t="e">
        <f t="shared" si="49"/>
        <v>#NUM!</v>
      </c>
      <c r="M218" s="184"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100</v>
      </c>
      <c r="F219" s="162">
        <f t="shared" si="45"/>
        <v>0</v>
      </c>
      <c r="G219" s="162"/>
      <c r="H219" s="168">
        <f t="shared" si="46"/>
        <v>0</v>
      </c>
      <c r="I219" s="162" t="e">
        <f t="shared" si="43"/>
        <v>#NUM!</v>
      </c>
      <c r="J219" s="165" t="e">
        <f t="shared" si="47"/>
        <v>#NUM!</v>
      </c>
      <c r="K219" s="165" t="e">
        <f t="shared" si="48"/>
        <v>#NUM!</v>
      </c>
      <c r="L219" s="165" t="e">
        <f t="shared" si="49"/>
        <v>#NUM!</v>
      </c>
      <c r="M219" s="184"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100</v>
      </c>
      <c r="F220" s="162">
        <f t="shared" si="45"/>
        <v>0</v>
      </c>
      <c r="G220" s="162"/>
      <c r="H220" s="168">
        <f t="shared" si="46"/>
        <v>0</v>
      </c>
      <c r="I220" s="162" t="e">
        <f t="shared" si="43"/>
        <v>#NUM!</v>
      </c>
      <c r="J220" s="165" t="e">
        <f t="shared" si="47"/>
        <v>#NUM!</v>
      </c>
      <c r="K220" s="165" t="e">
        <f t="shared" si="48"/>
        <v>#NUM!</v>
      </c>
      <c r="L220" s="165" t="e">
        <f t="shared" si="49"/>
        <v>#NUM!</v>
      </c>
      <c r="M220" s="184"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100</v>
      </c>
      <c r="F221" s="162">
        <f t="shared" si="45"/>
        <v>0</v>
      </c>
      <c r="G221" s="162"/>
      <c r="H221" s="168">
        <f t="shared" si="46"/>
        <v>0</v>
      </c>
      <c r="I221" s="162" t="e">
        <f t="shared" si="43"/>
        <v>#NUM!</v>
      </c>
      <c r="J221" s="165" t="e">
        <f t="shared" si="47"/>
        <v>#NUM!</v>
      </c>
      <c r="K221" s="165" t="e">
        <f t="shared" si="48"/>
        <v>#NUM!</v>
      </c>
      <c r="L221" s="165" t="e">
        <f t="shared" si="49"/>
        <v>#NUM!</v>
      </c>
      <c r="M221" s="184"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100</v>
      </c>
      <c r="F222" s="162">
        <f t="shared" si="45"/>
        <v>0</v>
      </c>
      <c r="G222" s="162"/>
      <c r="H222" s="168">
        <f t="shared" si="46"/>
        <v>0</v>
      </c>
      <c r="I222" s="162" t="e">
        <f t="shared" ref="I222:I250" si="64">D222*F222</f>
        <v>#NUM!</v>
      </c>
      <c r="J222" s="165" t="e">
        <f t="shared" si="47"/>
        <v>#NUM!</v>
      </c>
      <c r="K222" s="165" t="e">
        <f t="shared" si="48"/>
        <v>#NUM!</v>
      </c>
      <c r="L222" s="165" t="e">
        <f t="shared" si="49"/>
        <v>#NUM!</v>
      </c>
      <c r="M222" s="184"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100</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4"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100</v>
      </c>
      <c r="F224" s="162">
        <f t="shared" si="66"/>
        <v>0</v>
      </c>
      <c r="G224" s="162"/>
      <c r="H224" s="168">
        <f t="shared" si="67"/>
        <v>0</v>
      </c>
      <c r="I224" s="162" t="e">
        <f t="shared" si="64"/>
        <v>#NUM!</v>
      </c>
      <c r="J224" s="165" t="e">
        <f t="shared" si="68"/>
        <v>#NUM!</v>
      </c>
      <c r="K224" s="165" t="e">
        <f t="shared" si="69"/>
        <v>#NUM!</v>
      </c>
      <c r="L224" s="165" t="e">
        <f t="shared" si="70"/>
        <v>#NUM!</v>
      </c>
      <c r="M224" s="184"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100</v>
      </c>
      <c r="F225" s="162">
        <f t="shared" si="66"/>
        <v>0</v>
      </c>
      <c r="G225" s="162"/>
      <c r="H225" s="168">
        <f t="shared" si="67"/>
        <v>0</v>
      </c>
      <c r="I225" s="162" t="e">
        <f t="shared" si="64"/>
        <v>#NUM!</v>
      </c>
      <c r="J225" s="165" t="e">
        <f t="shared" si="68"/>
        <v>#NUM!</v>
      </c>
      <c r="K225" s="165" t="e">
        <f t="shared" si="69"/>
        <v>#NUM!</v>
      </c>
      <c r="L225" s="165" t="e">
        <f t="shared" si="70"/>
        <v>#NUM!</v>
      </c>
      <c r="M225" s="184"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100</v>
      </c>
      <c r="F226" s="162">
        <f t="shared" si="66"/>
        <v>0</v>
      </c>
      <c r="G226" s="162"/>
      <c r="H226" s="168">
        <f t="shared" si="67"/>
        <v>0</v>
      </c>
      <c r="I226" s="162" t="e">
        <f t="shared" si="64"/>
        <v>#NUM!</v>
      </c>
      <c r="J226" s="165" t="e">
        <f t="shared" si="68"/>
        <v>#NUM!</v>
      </c>
      <c r="K226" s="165" t="e">
        <f t="shared" si="69"/>
        <v>#NUM!</v>
      </c>
      <c r="L226" s="165" t="e">
        <f t="shared" si="70"/>
        <v>#NUM!</v>
      </c>
      <c r="M226" s="184"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100</v>
      </c>
      <c r="F227" s="162">
        <f t="shared" si="66"/>
        <v>0</v>
      </c>
      <c r="G227" s="162"/>
      <c r="H227" s="168">
        <f t="shared" si="67"/>
        <v>0</v>
      </c>
      <c r="I227" s="162" t="e">
        <f t="shared" si="64"/>
        <v>#NUM!</v>
      </c>
      <c r="J227" s="165" t="e">
        <f t="shared" si="68"/>
        <v>#NUM!</v>
      </c>
      <c r="K227" s="165" t="e">
        <f t="shared" si="69"/>
        <v>#NUM!</v>
      </c>
      <c r="L227" s="165" t="e">
        <f t="shared" si="70"/>
        <v>#NUM!</v>
      </c>
      <c r="M227" s="184"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100</v>
      </c>
      <c r="F228" s="162">
        <f t="shared" si="66"/>
        <v>0</v>
      </c>
      <c r="G228" s="162"/>
      <c r="H228" s="168">
        <f t="shared" si="67"/>
        <v>0</v>
      </c>
      <c r="I228" s="162" t="e">
        <f t="shared" si="64"/>
        <v>#NUM!</v>
      </c>
      <c r="J228" s="165" t="e">
        <f t="shared" si="68"/>
        <v>#NUM!</v>
      </c>
      <c r="K228" s="165" t="e">
        <f t="shared" si="69"/>
        <v>#NUM!</v>
      </c>
      <c r="L228" s="165" t="e">
        <f t="shared" si="70"/>
        <v>#NUM!</v>
      </c>
      <c r="M228" s="184"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100</v>
      </c>
      <c r="F229" s="162">
        <f t="shared" si="66"/>
        <v>0</v>
      </c>
      <c r="G229" s="162"/>
      <c r="H229" s="168">
        <f t="shared" si="67"/>
        <v>0</v>
      </c>
      <c r="I229" s="162" t="e">
        <f t="shared" si="64"/>
        <v>#NUM!</v>
      </c>
      <c r="J229" s="165" t="e">
        <f t="shared" si="68"/>
        <v>#NUM!</v>
      </c>
      <c r="K229" s="165" t="e">
        <f t="shared" si="69"/>
        <v>#NUM!</v>
      </c>
      <c r="L229" s="165" t="e">
        <f t="shared" si="70"/>
        <v>#NUM!</v>
      </c>
      <c r="M229" s="184"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100</v>
      </c>
      <c r="F230" s="162">
        <f t="shared" si="66"/>
        <v>0</v>
      </c>
      <c r="G230" s="162"/>
      <c r="H230" s="168">
        <f t="shared" si="67"/>
        <v>0</v>
      </c>
      <c r="I230" s="162" t="e">
        <f t="shared" si="64"/>
        <v>#NUM!</v>
      </c>
      <c r="J230" s="165" t="e">
        <f t="shared" si="68"/>
        <v>#NUM!</v>
      </c>
      <c r="K230" s="165" t="e">
        <f t="shared" si="69"/>
        <v>#NUM!</v>
      </c>
      <c r="L230" s="165" t="e">
        <f t="shared" si="70"/>
        <v>#NUM!</v>
      </c>
      <c r="M230" s="184"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100</v>
      </c>
      <c r="F231" s="162">
        <f t="shared" si="66"/>
        <v>0</v>
      </c>
      <c r="G231" s="162"/>
      <c r="H231" s="168">
        <f t="shared" si="67"/>
        <v>0</v>
      </c>
      <c r="I231" s="162" t="e">
        <f t="shared" si="64"/>
        <v>#NUM!</v>
      </c>
      <c r="J231" s="165" t="e">
        <f t="shared" si="68"/>
        <v>#NUM!</v>
      </c>
      <c r="K231" s="165" t="e">
        <f t="shared" si="69"/>
        <v>#NUM!</v>
      </c>
      <c r="L231" s="165" t="e">
        <f t="shared" si="70"/>
        <v>#NUM!</v>
      </c>
      <c r="M231" s="184"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100</v>
      </c>
      <c r="F232" s="162">
        <f t="shared" si="66"/>
        <v>0</v>
      </c>
      <c r="G232" s="162"/>
      <c r="H232" s="168">
        <f t="shared" si="67"/>
        <v>0</v>
      </c>
      <c r="I232" s="162" t="e">
        <f t="shared" si="64"/>
        <v>#NUM!</v>
      </c>
      <c r="J232" s="165" t="e">
        <f t="shared" si="68"/>
        <v>#NUM!</v>
      </c>
      <c r="K232" s="165" t="e">
        <f t="shared" si="69"/>
        <v>#NUM!</v>
      </c>
      <c r="L232" s="165" t="e">
        <f t="shared" si="70"/>
        <v>#NUM!</v>
      </c>
      <c r="M232" s="184"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100</v>
      </c>
      <c r="F233" s="162">
        <f t="shared" si="66"/>
        <v>0</v>
      </c>
      <c r="G233" s="162"/>
      <c r="H233" s="168">
        <f t="shared" si="67"/>
        <v>0</v>
      </c>
      <c r="I233" s="162" t="e">
        <f t="shared" si="64"/>
        <v>#NUM!</v>
      </c>
      <c r="J233" s="165" t="e">
        <f t="shared" si="68"/>
        <v>#NUM!</v>
      </c>
      <c r="K233" s="165" t="e">
        <f t="shared" si="69"/>
        <v>#NUM!</v>
      </c>
      <c r="L233" s="165" t="e">
        <f t="shared" si="70"/>
        <v>#NUM!</v>
      </c>
      <c r="M233" s="184"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100</v>
      </c>
      <c r="F234" s="162">
        <f t="shared" si="66"/>
        <v>0</v>
      </c>
      <c r="G234" s="162"/>
      <c r="H234" s="168">
        <f t="shared" si="67"/>
        <v>0</v>
      </c>
      <c r="I234" s="162" t="e">
        <f t="shared" si="64"/>
        <v>#NUM!</v>
      </c>
      <c r="J234" s="165" t="e">
        <f t="shared" si="68"/>
        <v>#NUM!</v>
      </c>
      <c r="K234" s="165" t="e">
        <f t="shared" si="69"/>
        <v>#NUM!</v>
      </c>
      <c r="L234" s="165" t="e">
        <f t="shared" si="70"/>
        <v>#NUM!</v>
      </c>
      <c r="M234" s="184"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100</v>
      </c>
      <c r="F235" s="162">
        <f t="shared" si="66"/>
        <v>0</v>
      </c>
      <c r="G235" s="162"/>
      <c r="H235" s="168">
        <f t="shared" si="67"/>
        <v>0</v>
      </c>
      <c r="I235" s="162" t="e">
        <f t="shared" si="64"/>
        <v>#NUM!</v>
      </c>
      <c r="J235" s="165" t="e">
        <f t="shared" si="68"/>
        <v>#NUM!</v>
      </c>
      <c r="K235" s="165" t="e">
        <f t="shared" si="69"/>
        <v>#NUM!</v>
      </c>
      <c r="L235" s="165" t="e">
        <f t="shared" si="70"/>
        <v>#NUM!</v>
      </c>
      <c r="M235" s="184"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100</v>
      </c>
      <c r="F236" s="162">
        <f t="shared" si="66"/>
        <v>0</v>
      </c>
      <c r="G236" s="162"/>
      <c r="H236" s="168">
        <f t="shared" si="67"/>
        <v>0</v>
      </c>
      <c r="I236" s="162" t="e">
        <f t="shared" si="64"/>
        <v>#NUM!</v>
      </c>
      <c r="J236" s="165" t="e">
        <f t="shared" si="68"/>
        <v>#NUM!</v>
      </c>
      <c r="K236" s="165" t="e">
        <f t="shared" si="69"/>
        <v>#NUM!</v>
      </c>
      <c r="L236" s="165" t="e">
        <f t="shared" si="70"/>
        <v>#NUM!</v>
      </c>
      <c r="M236" s="184"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100</v>
      </c>
      <c r="F237" s="162">
        <f t="shared" si="66"/>
        <v>0</v>
      </c>
      <c r="G237" s="162"/>
      <c r="H237" s="168">
        <f t="shared" si="67"/>
        <v>0</v>
      </c>
      <c r="I237" s="162" t="e">
        <f t="shared" si="64"/>
        <v>#NUM!</v>
      </c>
      <c r="J237" s="165" t="e">
        <f t="shared" si="68"/>
        <v>#NUM!</v>
      </c>
      <c r="K237" s="165" t="e">
        <f t="shared" si="69"/>
        <v>#NUM!</v>
      </c>
      <c r="L237" s="165" t="e">
        <f t="shared" si="70"/>
        <v>#NUM!</v>
      </c>
      <c r="M237" s="184"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100</v>
      </c>
      <c r="F238" s="162">
        <f t="shared" si="66"/>
        <v>0</v>
      </c>
      <c r="G238" s="162"/>
      <c r="H238" s="168">
        <f t="shared" si="67"/>
        <v>0</v>
      </c>
      <c r="I238" s="162" t="e">
        <f t="shared" si="64"/>
        <v>#NUM!</v>
      </c>
      <c r="J238" s="165" t="e">
        <f t="shared" si="68"/>
        <v>#NUM!</v>
      </c>
      <c r="K238" s="165" t="e">
        <f t="shared" si="69"/>
        <v>#NUM!</v>
      </c>
      <c r="L238" s="165" t="e">
        <f t="shared" si="70"/>
        <v>#NUM!</v>
      </c>
      <c r="M238" s="184"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100</v>
      </c>
      <c r="F239" s="162">
        <f t="shared" si="66"/>
        <v>0</v>
      </c>
      <c r="G239" s="162"/>
      <c r="H239" s="168">
        <f t="shared" si="67"/>
        <v>0</v>
      </c>
      <c r="I239" s="162" t="e">
        <f t="shared" si="64"/>
        <v>#NUM!</v>
      </c>
      <c r="J239" s="165" t="e">
        <f t="shared" si="68"/>
        <v>#NUM!</v>
      </c>
      <c r="K239" s="165" t="e">
        <f t="shared" si="69"/>
        <v>#NUM!</v>
      </c>
      <c r="L239" s="165" t="e">
        <f t="shared" si="70"/>
        <v>#NUM!</v>
      </c>
      <c r="M239" s="184"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100</v>
      </c>
      <c r="F240" s="162">
        <f t="shared" si="66"/>
        <v>0</v>
      </c>
      <c r="G240" s="162"/>
      <c r="H240" s="168">
        <f t="shared" si="67"/>
        <v>0</v>
      </c>
      <c r="I240" s="162" t="e">
        <f t="shared" si="64"/>
        <v>#NUM!</v>
      </c>
      <c r="J240" s="165" t="e">
        <f t="shared" si="68"/>
        <v>#NUM!</v>
      </c>
      <c r="K240" s="165" t="e">
        <f t="shared" si="69"/>
        <v>#NUM!</v>
      </c>
      <c r="L240" s="165" t="e">
        <f t="shared" si="70"/>
        <v>#NUM!</v>
      </c>
      <c r="M240" s="184"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100</v>
      </c>
      <c r="F241" s="162">
        <f t="shared" si="66"/>
        <v>0</v>
      </c>
      <c r="G241" s="162"/>
      <c r="H241" s="168">
        <f t="shared" si="67"/>
        <v>0</v>
      </c>
      <c r="I241" s="162" t="e">
        <f t="shared" si="64"/>
        <v>#NUM!</v>
      </c>
      <c r="J241" s="165" t="e">
        <f t="shared" si="68"/>
        <v>#NUM!</v>
      </c>
      <c r="K241" s="165" t="e">
        <f t="shared" si="69"/>
        <v>#NUM!</v>
      </c>
      <c r="L241" s="165" t="e">
        <f t="shared" si="70"/>
        <v>#NUM!</v>
      </c>
      <c r="M241" s="184"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100</v>
      </c>
      <c r="F242" s="162">
        <f t="shared" si="66"/>
        <v>0</v>
      </c>
      <c r="G242" s="162"/>
      <c r="H242" s="168">
        <f t="shared" si="67"/>
        <v>0</v>
      </c>
      <c r="I242" s="162" t="e">
        <f t="shared" si="64"/>
        <v>#NUM!</v>
      </c>
      <c r="J242" s="165" t="e">
        <f t="shared" si="68"/>
        <v>#NUM!</v>
      </c>
      <c r="K242" s="165" t="e">
        <f t="shared" si="69"/>
        <v>#NUM!</v>
      </c>
      <c r="L242" s="165" t="e">
        <f t="shared" si="70"/>
        <v>#NUM!</v>
      </c>
      <c r="M242" s="184"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100</v>
      </c>
      <c r="F243" s="162">
        <f t="shared" si="66"/>
        <v>0</v>
      </c>
      <c r="G243" s="162"/>
      <c r="H243" s="168">
        <f t="shared" si="67"/>
        <v>0</v>
      </c>
      <c r="I243" s="162" t="e">
        <f t="shared" si="64"/>
        <v>#NUM!</v>
      </c>
      <c r="J243" s="165" t="e">
        <f t="shared" si="68"/>
        <v>#NUM!</v>
      </c>
      <c r="K243" s="165" t="e">
        <f t="shared" si="69"/>
        <v>#NUM!</v>
      </c>
      <c r="L243" s="165" t="e">
        <f t="shared" si="70"/>
        <v>#NUM!</v>
      </c>
      <c r="M243" s="184"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100</v>
      </c>
      <c r="F244" s="162">
        <f t="shared" si="66"/>
        <v>0</v>
      </c>
      <c r="G244" s="162"/>
      <c r="H244" s="168">
        <f t="shared" si="67"/>
        <v>0</v>
      </c>
      <c r="I244" s="162" t="e">
        <f t="shared" si="64"/>
        <v>#NUM!</v>
      </c>
      <c r="J244" s="165" t="e">
        <f t="shared" si="68"/>
        <v>#NUM!</v>
      </c>
      <c r="K244" s="165" t="e">
        <f t="shared" si="69"/>
        <v>#NUM!</v>
      </c>
      <c r="L244" s="165" t="e">
        <f t="shared" si="70"/>
        <v>#NUM!</v>
      </c>
      <c r="M244" s="184"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100</v>
      </c>
      <c r="F245" s="162">
        <f t="shared" si="66"/>
        <v>0</v>
      </c>
      <c r="G245" s="162"/>
      <c r="H245" s="168">
        <f t="shared" si="67"/>
        <v>0</v>
      </c>
      <c r="I245" s="162" t="e">
        <f t="shared" si="64"/>
        <v>#NUM!</v>
      </c>
      <c r="J245" s="165" t="e">
        <f t="shared" si="68"/>
        <v>#NUM!</v>
      </c>
      <c r="K245" s="165" t="e">
        <f t="shared" si="69"/>
        <v>#NUM!</v>
      </c>
      <c r="L245" s="165" t="e">
        <f t="shared" si="70"/>
        <v>#NUM!</v>
      </c>
      <c r="M245" s="184"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100</v>
      </c>
      <c r="F246" s="162">
        <f t="shared" si="66"/>
        <v>0</v>
      </c>
      <c r="G246" s="162"/>
      <c r="H246" s="168">
        <f t="shared" si="67"/>
        <v>0</v>
      </c>
      <c r="I246" s="162" t="e">
        <f t="shared" si="64"/>
        <v>#NUM!</v>
      </c>
      <c r="J246" s="165" t="e">
        <f t="shared" si="68"/>
        <v>#NUM!</v>
      </c>
      <c r="K246" s="165" t="e">
        <f t="shared" si="69"/>
        <v>#NUM!</v>
      </c>
      <c r="L246" s="165" t="e">
        <f t="shared" si="70"/>
        <v>#NUM!</v>
      </c>
      <c r="M246" s="184"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100</v>
      </c>
      <c r="F247" s="162">
        <f t="shared" si="66"/>
        <v>0</v>
      </c>
      <c r="G247" s="162"/>
      <c r="H247" s="168">
        <f t="shared" si="67"/>
        <v>0</v>
      </c>
      <c r="I247" s="162" t="e">
        <f t="shared" si="64"/>
        <v>#NUM!</v>
      </c>
      <c r="J247" s="165" t="e">
        <f t="shared" si="68"/>
        <v>#NUM!</v>
      </c>
      <c r="K247" s="165" t="e">
        <f t="shared" si="69"/>
        <v>#NUM!</v>
      </c>
      <c r="L247" s="165" t="e">
        <f t="shared" si="70"/>
        <v>#NUM!</v>
      </c>
      <c r="M247" s="184"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100</v>
      </c>
      <c r="F248" s="162">
        <f t="shared" si="66"/>
        <v>0</v>
      </c>
      <c r="G248" s="162"/>
      <c r="H248" s="168">
        <f t="shared" si="67"/>
        <v>0</v>
      </c>
      <c r="I248" s="162" t="e">
        <f t="shared" si="64"/>
        <v>#NUM!</v>
      </c>
      <c r="J248" s="165" t="e">
        <f t="shared" si="68"/>
        <v>#NUM!</v>
      </c>
      <c r="K248" s="165" t="e">
        <f t="shared" si="69"/>
        <v>#NUM!</v>
      </c>
      <c r="L248" s="165" t="e">
        <f t="shared" si="70"/>
        <v>#NUM!</v>
      </c>
      <c r="M248" s="184"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100</v>
      </c>
      <c r="F249" s="162">
        <f t="shared" si="66"/>
        <v>0</v>
      </c>
      <c r="G249" s="162"/>
      <c r="H249" s="168">
        <f t="shared" si="67"/>
        <v>0</v>
      </c>
      <c r="I249" s="162" t="e">
        <f t="shared" si="64"/>
        <v>#NUM!</v>
      </c>
      <c r="J249" s="165" t="e">
        <f t="shared" si="68"/>
        <v>#NUM!</v>
      </c>
      <c r="K249" s="165" t="e">
        <f t="shared" si="69"/>
        <v>#NUM!</v>
      </c>
      <c r="L249" s="165" t="e">
        <f t="shared" si="70"/>
        <v>#NUM!</v>
      </c>
      <c r="M249" s="184"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100</v>
      </c>
      <c r="F250" s="162">
        <f t="shared" si="66"/>
        <v>0</v>
      </c>
      <c r="G250" s="162"/>
      <c r="H250" s="168">
        <f t="shared" si="67"/>
        <v>0</v>
      </c>
      <c r="I250" s="162" t="e">
        <f t="shared" si="64"/>
        <v>#NUM!</v>
      </c>
      <c r="J250" s="165" t="e">
        <f t="shared" si="68"/>
        <v>#NUM!</v>
      </c>
      <c r="K250" s="165" t="e">
        <f t="shared" si="69"/>
        <v>#NUM!</v>
      </c>
      <c r="L250" s="165" t="e">
        <f t="shared" si="70"/>
        <v>#NUM!</v>
      </c>
      <c r="M250" s="184"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2014-05-30T18:44:05Z</dcterms:modified>
  <cp:category>Research</cp:category>
</cp:coreProperties>
</file>