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H31" i="5"/>
  <c r="B32" i="5"/>
  <c r="B33" i="5" s="1"/>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D31" i="5" s="1"/>
  <c r="O235" i="5"/>
  <c r="O219" i="5"/>
  <c r="O187" i="5"/>
  <c r="O179" i="5"/>
  <c r="O163" i="5"/>
  <c r="O131" i="5"/>
  <c r="O48" i="5"/>
  <c r="O248" i="5"/>
  <c r="O232" i="5"/>
  <c r="O224" i="5"/>
  <c r="O216" i="5"/>
  <c r="O208" i="5"/>
  <c r="O249" i="5"/>
  <c r="O241" i="5"/>
  <c r="O233" i="5"/>
  <c r="O225" i="5"/>
  <c r="O217" i="5"/>
  <c r="O209" i="5"/>
  <c r="O201" i="5"/>
  <c r="O193" i="5"/>
  <c r="O185" i="5"/>
  <c r="O177" i="5"/>
  <c r="O169" i="5"/>
  <c r="O161" i="5"/>
  <c r="O153" i="5"/>
  <c r="O145" i="5"/>
  <c r="O137" i="5"/>
  <c r="O129" i="5"/>
  <c r="O55" i="5"/>
  <c r="O44" i="5"/>
  <c r="O39" i="5"/>
  <c r="O246" i="5"/>
  <c r="O238" i="5"/>
  <c r="O230" i="5"/>
  <c r="O222" i="5"/>
  <c r="O214" i="5"/>
  <c r="O206" i="5"/>
  <c r="O198" i="5"/>
  <c r="O190" i="5"/>
  <c r="O182" i="5"/>
  <c r="O174" i="5"/>
  <c r="O166" i="5"/>
  <c r="O158" i="5"/>
  <c r="O150" i="5"/>
  <c r="O142" i="5"/>
  <c r="O134" i="5"/>
  <c r="O126" i="5"/>
  <c r="O120" i="5"/>
  <c r="O116" i="5"/>
  <c r="O112" i="5"/>
  <c r="O108" i="5"/>
  <c r="O104" i="5"/>
  <c r="O100" i="5"/>
  <c r="O96" i="5"/>
  <c r="O92" i="5"/>
  <c r="O88" i="5"/>
  <c r="O84" i="5"/>
  <c r="O80" i="5"/>
  <c r="O76" i="5"/>
  <c r="O72" i="5"/>
  <c r="O68" i="5"/>
  <c r="O64" i="5"/>
  <c r="O33" i="5"/>
  <c r="O176" i="5"/>
  <c r="O160" i="5"/>
  <c r="O119" i="5"/>
  <c r="O107" i="5"/>
  <c r="O95" i="5"/>
  <c r="O79" i="5"/>
  <c r="O237" i="5"/>
  <c r="O221" i="5"/>
  <c r="O205" i="5"/>
  <c r="O181" i="5"/>
  <c r="O165" i="5"/>
  <c r="O37" i="5"/>
  <c r="O242" i="5"/>
  <c r="O234" i="5"/>
  <c r="O226" i="5"/>
  <c r="O218" i="5"/>
  <c r="O210" i="5"/>
  <c r="O202" i="5"/>
  <c r="O194" i="5"/>
  <c r="O186" i="5"/>
  <c r="O178" i="5"/>
  <c r="O170" i="5"/>
  <c r="O162" i="5"/>
  <c r="O154" i="5"/>
  <c r="O146" i="5"/>
  <c r="O138" i="5"/>
  <c r="O130" i="5"/>
  <c r="O122" i="5"/>
  <c r="O118" i="5"/>
  <c r="O114" i="5"/>
  <c r="O110" i="5"/>
  <c r="O106" i="5"/>
  <c r="O102" i="5"/>
  <c r="O98" i="5"/>
  <c r="O94" i="5"/>
  <c r="O90" i="5"/>
  <c r="O86" i="5"/>
  <c r="O82" i="5"/>
  <c r="O78" i="5"/>
  <c r="O74" i="5"/>
  <c r="O70" i="5"/>
  <c r="O66" i="5"/>
  <c r="O62" i="5"/>
  <c r="O57" i="5"/>
  <c r="O203" i="5"/>
  <c r="O195" i="5"/>
  <c r="O171" i="5"/>
  <c r="O147" i="5"/>
  <c r="O38" i="5"/>
  <c r="O200" i="5"/>
  <c r="O184" i="5"/>
  <c r="O152" i="5"/>
  <c r="O128" i="5"/>
  <c r="O111" i="5"/>
  <c r="O99" i="5"/>
  <c r="O87" i="5"/>
  <c r="O75" i="5"/>
  <c r="O67" i="5"/>
  <c r="O58" i="5"/>
  <c r="O245" i="5"/>
  <c r="O197" i="5"/>
  <c r="O173" i="5"/>
  <c r="O157" i="5"/>
  <c r="O141" i="5"/>
  <c r="O125" i="5"/>
  <c r="O52" i="5"/>
  <c r="O250" i="5"/>
  <c r="O247" i="5"/>
  <c r="O239" i="5"/>
  <c r="O231" i="5"/>
  <c r="O223" i="5"/>
  <c r="O215" i="5"/>
  <c r="O207" i="5"/>
  <c r="O199" i="5"/>
  <c r="O191" i="5"/>
  <c r="O183" i="5"/>
  <c r="O175" i="5"/>
  <c r="O167" i="5"/>
  <c r="O159" i="5"/>
  <c r="O151" i="5"/>
  <c r="O143" i="5"/>
  <c r="O135" i="5"/>
  <c r="O127" i="5"/>
  <c r="O40" i="5"/>
  <c r="O243" i="5"/>
  <c r="O227" i="5"/>
  <c r="O211" i="5"/>
  <c r="O155" i="5"/>
  <c r="O139" i="5"/>
  <c r="O123" i="5"/>
  <c r="O240" i="5"/>
  <c r="O192" i="5"/>
  <c r="O168" i="5"/>
  <c r="O144" i="5"/>
  <c r="O136" i="5"/>
  <c r="O115" i="5"/>
  <c r="O103" i="5"/>
  <c r="O91" i="5"/>
  <c r="O83" i="5"/>
  <c r="O71" i="5"/>
  <c r="O63" i="5"/>
  <c r="O42" i="5"/>
  <c r="O229" i="5"/>
  <c r="O213" i="5"/>
  <c r="O189" i="5"/>
  <c r="O149" i="5"/>
  <c r="O133" i="5"/>
  <c r="O47" i="5"/>
  <c r="O244" i="5"/>
  <c r="O236" i="5"/>
  <c r="O228"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F225" i="5"/>
  <c r="Q225" i="5" s="1"/>
  <c r="F32" i="5"/>
  <c r="Q32" i="5" s="1"/>
  <c r="F186" i="5"/>
  <c r="Q186" i="5" s="1"/>
  <c r="F204" i="5"/>
  <c r="Q204" i="5" s="1"/>
  <c r="F245" i="5"/>
  <c r="Q245" i="5" s="1"/>
  <c r="F232" i="5"/>
  <c r="Q232" i="5" s="1"/>
  <c r="F214" i="5"/>
  <c r="Q214" i="5" s="1"/>
  <c r="F177" i="5"/>
  <c r="Q177" i="5" s="1"/>
  <c r="F206" i="5"/>
  <c r="Q206" i="5" s="1"/>
  <c r="F239" i="5"/>
  <c r="Q239" i="5" s="1"/>
  <c r="F172" i="5"/>
  <c r="Q172" i="5" s="1"/>
  <c r="B34" i="5"/>
  <c r="F136" i="5"/>
  <c r="Q136" i="5" s="1"/>
  <c r="F184" i="5"/>
  <c r="Q184" i="5" s="1"/>
  <c r="F179" i="5"/>
  <c r="Q179" i="5" s="1"/>
  <c r="F138" i="5"/>
  <c r="Q138" i="5" s="1"/>
  <c r="F106" i="5"/>
  <c r="F80" i="5"/>
  <c r="F78" i="5"/>
  <c r="F56" i="5"/>
  <c r="F218" i="5"/>
  <c r="Q218" i="5" s="1"/>
  <c r="F108" i="5"/>
  <c r="F82" i="5"/>
  <c r="F53" i="5"/>
  <c r="F243" i="5"/>
  <c r="Q243" i="5" s="1"/>
  <c r="F170" i="5"/>
  <c r="Q170" i="5" s="1"/>
  <c r="F165" i="5"/>
  <c r="Q165" i="5" s="1"/>
  <c r="F126" i="5"/>
  <c r="Q126" i="5" s="1"/>
  <c r="F197" i="5"/>
  <c r="Q197" i="5" s="1"/>
  <c r="F192" i="5"/>
  <c r="Q192" i="5" s="1"/>
  <c r="F159" i="5"/>
  <c r="Q159" i="5" s="1"/>
  <c r="F216" i="5"/>
  <c r="Q216" i="5" s="1"/>
  <c r="F161" i="5"/>
  <c r="Q161" i="5" s="1"/>
  <c r="F134" i="5"/>
  <c r="Q134" i="5" s="1"/>
  <c r="F104" i="5"/>
  <c r="F247" i="5"/>
  <c r="Q247" i="5" s="1"/>
  <c r="F210" i="5"/>
  <c r="Q210" i="5" s="1"/>
  <c r="F188" i="5"/>
  <c r="Q188" i="5" s="1"/>
  <c r="F181" i="5"/>
  <c r="Q181" i="5" s="1"/>
  <c r="F115" i="5"/>
  <c r="F142" i="5"/>
  <c r="Q142" i="5" s="1"/>
  <c r="F157" i="5"/>
  <c r="Q157" i="5" s="1"/>
  <c r="F122" i="5"/>
  <c r="D176" i="5"/>
  <c r="M176" i="5" s="1"/>
  <c r="F153" i="5"/>
  <c r="Q153" i="5" s="1"/>
  <c r="F146" i="5"/>
  <c r="Q146" i="5" s="1"/>
  <c r="F130" i="5"/>
  <c r="Q130" i="5" s="1"/>
  <c r="F95" i="5"/>
  <c r="F74" i="5"/>
  <c r="F51" i="5"/>
  <c r="F46" i="5"/>
  <c r="F241" i="5"/>
  <c r="Q241" i="5" s="1"/>
  <c r="F212" i="5"/>
  <c r="Q212" i="5" s="1"/>
  <c r="F155" i="5"/>
  <c r="Q155" i="5" s="1"/>
  <c r="F132" i="5"/>
  <c r="Q132" i="5" s="1"/>
  <c r="F102" i="5"/>
  <c r="F97" i="5"/>
  <c r="F76" i="5"/>
  <c r="F249" i="5"/>
  <c r="Q249" i="5" s="1"/>
  <c r="F230" i="5"/>
  <c r="Q230" i="5" s="1"/>
  <c r="F202" i="5"/>
  <c r="Q202" i="5" s="1"/>
  <c r="F190" i="5"/>
  <c r="Q190" i="5" s="1"/>
  <c r="F174" i="5"/>
  <c r="Q174" i="5" s="1"/>
  <c r="F163" i="5"/>
  <c r="Q163" i="5" s="1"/>
  <c r="F140" i="5"/>
  <c r="Q140" i="5" s="1"/>
  <c r="F124" i="5"/>
  <c r="Q124" i="5" s="1"/>
  <c r="F117" i="5"/>
  <c r="F110" i="5"/>
  <c r="F84" i="5"/>
  <c r="F68" i="5"/>
  <c r="F66" i="5"/>
  <c r="F58" i="5"/>
  <c r="F119" i="5"/>
  <c r="F112" i="5"/>
  <c r="F86" i="5"/>
  <c r="F70" i="5"/>
  <c r="F39" i="5"/>
  <c r="F227" i="5"/>
  <c r="Q227" i="5" s="1"/>
  <c r="F208" i="5"/>
  <c r="Q208" i="5" s="1"/>
  <c r="F199" i="5"/>
  <c r="Q199" i="5" s="1"/>
  <c r="F167" i="5"/>
  <c r="Q167" i="5" s="1"/>
  <c r="F151" i="5"/>
  <c r="Q151" i="5" s="1"/>
  <c r="F144" i="5"/>
  <c r="Q144" i="5" s="1"/>
  <c r="F128" i="5"/>
  <c r="Q128" i="5" s="1"/>
  <c r="F93" i="5"/>
  <c r="F72" i="5"/>
  <c r="F60" i="5"/>
  <c r="F49" i="5"/>
  <c r="F44" i="5"/>
  <c r="D168" i="5"/>
  <c r="U168" i="5" s="1"/>
  <c r="D247" i="5"/>
  <c r="F224" i="5"/>
  <c r="Q224" i="5" s="1"/>
  <c r="F205" i="5"/>
  <c r="Q205" i="5" s="1"/>
  <c r="F203" i="5"/>
  <c r="Q203" i="5" s="1"/>
  <c r="F196" i="5"/>
  <c r="Q196" i="5" s="1"/>
  <c r="F191" i="5"/>
  <c r="Q191" i="5" s="1"/>
  <c r="F189" i="5"/>
  <c r="Q189" i="5" s="1"/>
  <c r="F187" i="5"/>
  <c r="Q187" i="5" s="1"/>
  <c r="F185" i="5"/>
  <c r="Q185" i="5" s="1"/>
  <c r="F183" i="5"/>
  <c r="Q183" i="5" s="1"/>
  <c r="F176" i="5"/>
  <c r="D140" i="5"/>
  <c r="M140" i="5" s="1"/>
  <c r="D137" i="5"/>
  <c r="D136" i="5"/>
  <c r="M136" i="5" s="1"/>
  <c r="F129" i="5"/>
  <c r="Q129" i="5" s="1"/>
  <c r="F127" i="5"/>
  <c r="Q127" i="5" s="1"/>
  <c r="F125" i="5"/>
  <c r="Q125" i="5" s="1"/>
  <c r="F123" i="5"/>
  <c r="Q123" i="5" s="1"/>
  <c r="F121" i="5"/>
  <c r="F114" i="5"/>
  <c r="F101" i="5"/>
  <c r="F94" i="5"/>
  <c r="F50" i="5"/>
  <c r="F43" i="5"/>
  <c r="F38" i="5"/>
  <c r="F236" i="5"/>
  <c r="Q236" i="5" s="1"/>
  <c r="F234" i="5"/>
  <c r="Q234" i="5" s="1"/>
  <c r="F229" i="5"/>
  <c r="Q229" i="5" s="1"/>
  <c r="C224" i="5"/>
  <c r="D224" i="5" s="1"/>
  <c r="F222" i="5"/>
  <c r="Q222" i="5" s="1"/>
  <c r="F220" i="5"/>
  <c r="Q220" i="5" s="1"/>
  <c r="F201" i="5"/>
  <c r="Q201" i="5" s="1"/>
  <c r="F194" i="5"/>
  <c r="Q194" i="5" s="1"/>
  <c r="D188" i="5"/>
  <c r="U188" i="5" s="1"/>
  <c r="F169" i="5"/>
  <c r="Q169" i="5" s="1"/>
  <c r="F150" i="5"/>
  <c r="Q150" i="5" s="1"/>
  <c r="F148" i="5"/>
  <c r="Q148" i="5" s="1"/>
  <c r="F99" i="5"/>
  <c r="F92" i="5"/>
  <c r="F90" i="5"/>
  <c r="F88" i="5"/>
  <c r="F65" i="5"/>
  <c r="F63" i="5"/>
  <c r="F61" i="5"/>
  <c r="F54" i="5"/>
  <c r="F52" i="5"/>
  <c r="F48" i="5"/>
  <c r="F41" i="5"/>
  <c r="F36" i="5"/>
  <c r="F34" i="5"/>
  <c r="F237" i="5"/>
  <c r="Q237" i="5" s="1"/>
  <c r="F235" i="5"/>
  <c r="Q235" i="5" s="1"/>
  <c r="F228" i="5"/>
  <c r="Q228" i="5" s="1"/>
  <c r="F223" i="5"/>
  <c r="Q223" i="5" s="1"/>
  <c r="F221" i="5"/>
  <c r="Q221" i="5" s="1"/>
  <c r="F219" i="5"/>
  <c r="Q219" i="5" s="1"/>
  <c r="F200" i="5"/>
  <c r="Q200" i="5" s="1"/>
  <c r="F195" i="5"/>
  <c r="Q195" i="5" s="1"/>
  <c r="F175" i="5"/>
  <c r="Q175" i="5" s="1"/>
  <c r="F149" i="5"/>
  <c r="Q149" i="5" s="1"/>
  <c r="F147" i="5"/>
  <c r="Q147" i="5" s="1"/>
  <c r="F120" i="5"/>
  <c r="F113" i="5"/>
  <c r="F100" i="5"/>
  <c r="F91" i="5"/>
  <c r="F89" i="5"/>
  <c r="F87" i="5"/>
  <c r="F64" i="5"/>
  <c r="F62" i="5"/>
  <c r="F42" i="5"/>
  <c r="F37" i="5"/>
  <c r="F35" i="5"/>
  <c r="F233" i="5"/>
  <c r="Q233" i="5" s="1"/>
  <c r="F226" i="5"/>
  <c r="Q226" i="5" s="1"/>
  <c r="F217" i="5"/>
  <c r="Q217" i="5" s="1"/>
  <c r="F215" i="5"/>
  <c r="Q215" i="5" s="1"/>
  <c r="F213" i="5"/>
  <c r="Q213" i="5" s="1"/>
  <c r="F211" i="5"/>
  <c r="Q211" i="5" s="1"/>
  <c r="F209" i="5"/>
  <c r="Q209" i="5" s="1"/>
  <c r="F207" i="5"/>
  <c r="Q207" i="5" s="1"/>
  <c r="F193" i="5"/>
  <c r="Q193" i="5" s="1"/>
  <c r="F182" i="5"/>
  <c r="Q182" i="5" s="1"/>
  <c r="F180" i="5"/>
  <c r="F173" i="5"/>
  <c r="Q173" i="5" s="1"/>
  <c r="F168" i="5"/>
  <c r="Q168" i="5" s="1"/>
  <c r="F166" i="5"/>
  <c r="Q166" i="5" s="1"/>
  <c r="F164" i="5"/>
  <c r="Q164" i="5" s="1"/>
  <c r="F145" i="5"/>
  <c r="Q145" i="5" s="1"/>
  <c r="F118" i="5"/>
  <c r="F116" i="5"/>
  <c r="F111" i="5"/>
  <c r="F98" i="5"/>
  <c r="F85" i="5"/>
  <c r="F83" i="5"/>
  <c r="F81" i="5"/>
  <c r="F55" i="5"/>
  <c r="F47" i="5"/>
  <c r="F40" i="5"/>
  <c r="F33" i="5"/>
  <c r="Q33" i="5" s="1"/>
  <c r="F250" i="5"/>
  <c r="Q250" i="5" s="1"/>
  <c r="F248" i="5"/>
  <c r="Q248" i="5" s="1"/>
  <c r="F246" i="5"/>
  <c r="Q246" i="5" s="1"/>
  <c r="F244" i="5"/>
  <c r="Q244" i="5" s="1"/>
  <c r="F242" i="5"/>
  <c r="Q242" i="5" s="1"/>
  <c r="F240" i="5"/>
  <c r="Q240" i="5" s="1"/>
  <c r="F238" i="5"/>
  <c r="Q238" i="5" s="1"/>
  <c r="F231" i="5"/>
  <c r="Q231" i="5" s="1"/>
  <c r="F198" i="5"/>
  <c r="Q198" i="5" s="1"/>
  <c r="F178" i="5"/>
  <c r="Q178" i="5" s="1"/>
  <c r="F171" i="5"/>
  <c r="Q171" i="5" s="1"/>
  <c r="F162" i="5"/>
  <c r="Q162" i="5" s="1"/>
  <c r="F160" i="5"/>
  <c r="Q160" i="5" s="1"/>
  <c r="F158" i="5"/>
  <c r="Q158" i="5" s="1"/>
  <c r="F156" i="5"/>
  <c r="Q156" i="5" s="1"/>
  <c r="F154" i="5"/>
  <c r="Q154" i="5" s="1"/>
  <c r="F152" i="5"/>
  <c r="Q152" i="5" s="1"/>
  <c r="F143" i="5"/>
  <c r="Q143" i="5" s="1"/>
  <c r="F141" i="5"/>
  <c r="Q141" i="5" s="1"/>
  <c r="F139" i="5"/>
  <c r="Q139" i="5" s="1"/>
  <c r="F137" i="5"/>
  <c r="Q137" i="5" s="1"/>
  <c r="F135" i="5"/>
  <c r="Q135" i="5" s="1"/>
  <c r="F133" i="5"/>
  <c r="Q133" i="5" s="1"/>
  <c r="F131" i="5"/>
  <c r="Q131" i="5" s="1"/>
  <c r="F109" i="5"/>
  <c r="F107" i="5"/>
  <c r="F105" i="5"/>
  <c r="F103" i="5"/>
  <c r="F96" i="5"/>
  <c r="F79" i="5"/>
  <c r="F77" i="5"/>
  <c r="F75" i="5"/>
  <c r="F73" i="5"/>
  <c r="F71" i="5"/>
  <c r="F69" i="5"/>
  <c r="F67" i="5"/>
  <c r="F59" i="5"/>
  <c r="F57" i="5"/>
  <c r="F45" i="5"/>
  <c r="C248" i="5"/>
  <c r="D249" i="5" s="1"/>
  <c r="D192" i="5"/>
  <c r="U192" i="5" s="1"/>
  <c r="D180" i="5"/>
  <c r="M180" i="5" s="1"/>
  <c r="D130" i="5"/>
  <c r="U130" i="5" s="1"/>
  <c r="D129" i="5"/>
  <c r="U129" i="5" s="1"/>
  <c r="C126" i="5"/>
  <c r="D184" i="5"/>
  <c r="M184" i="5" s="1"/>
  <c r="D182" i="5"/>
  <c r="M182" i="5" s="1"/>
  <c r="D178" i="5"/>
  <c r="M178" i="5" s="1"/>
  <c r="D172" i="5"/>
  <c r="C133" i="5"/>
  <c r="D133" i="5" s="1"/>
  <c r="O60" i="5"/>
  <c r="O59" i="5"/>
  <c r="O56" i="5"/>
  <c r="O54" i="5"/>
  <c r="O53" i="5"/>
  <c r="O51" i="5"/>
  <c r="O49" i="5"/>
  <c r="O46" i="5"/>
  <c r="O45" i="5"/>
  <c r="O43" i="5"/>
  <c r="O41" i="5"/>
  <c r="O35" i="5"/>
  <c r="D125" i="5"/>
  <c r="D170" i="5"/>
  <c r="M170" i="5" s="1"/>
  <c r="D124" i="5"/>
  <c r="C244" i="5"/>
  <c r="D244" i="5" s="1"/>
  <c r="C228" i="5"/>
  <c r="D228" i="5" s="1"/>
  <c r="C212" i="5"/>
  <c r="D212" i="5" s="1"/>
  <c r="C196" i="5"/>
  <c r="D197" i="5" s="1"/>
  <c r="C189" i="5"/>
  <c r="D189" i="5" s="1"/>
  <c r="U189" i="5" s="1"/>
  <c r="C173" i="5"/>
  <c r="D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18" i="5"/>
  <c r="D217" i="5"/>
  <c r="D210" i="5"/>
  <c r="D209" i="5"/>
  <c r="D202" i="5"/>
  <c r="D201" i="5"/>
  <c r="D194" i="5"/>
  <c r="D193" i="5"/>
  <c r="D250" i="5"/>
  <c r="D242" i="5"/>
  <c r="D241" i="5"/>
  <c r="D234" i="5"/>
  <c r="D233" i="5"/>
  <c r="D240" i="5"/>
  <c r="D239" i="5"/>
  <c r="D231" i="5"/>
  <c r="D232" i="5"/>
  <c r="D223"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Q31" i="5"/>
  <c r="O34" i="5"/>
  <c r="F30" i="5"/>
  <c r="O31" i="5"/>
  <c r="O36" i="5"/>
  <c r="C32" i="5" l="1"/>
  <c r="I172" i="5"/>
  <c r="I124" i="5"/>
  <c r="D229" i="5"/>
  <c r="M229" i="5" s="1"/>
  <c r="I247" i="5"/>
  <c r="M128" i="5"/>
  <c r="I176" i="5"/>
  <c r="U172" i="5"/>
  <c r="V172" i="5" s="1"/>
  <c r="M172" i="5"/>
  <c r="V128" i="5"/>
  <c r="M168" i="5"/>
  <c r="B35" i="5"/>
  <c r="I180" i="5"/>
  <c r="Q34" i="5"/>
  <c r="Q180" i="5"/>
  <c r="D213" i="5"/>
  <c r="M213" i="5" s="1"/>
  <c r="U176" i="5"/>
  <c r="V176" i="5" s="1"/>
  <c r="I184" i="5"/>
  <c r="I130" i="5"/>
  <c r="U180" i="5"/>
  <c r="V180" i="5" s="1"/>
  <c r="U247" i="5"/>
  <c r="V247" i="5" s="1"/>
  <c r="I174" i="5"/>
  <c r="V188" i="5"/>
  <c r="I137" i="5"/>
  <c r="D248" i="5"/>
  <c r="D127" i="5"/>
  <c r="I127" i="5" s="1"/>
  <c r="I168" i="5"/>
  <c r="Q176" i="5"/>
  <c r="I125" i="5"/>
  <c r="I140" i="5"/>
  <c r="M129" i="5"/>
  <c r="M247" i="5"/>
  <c r="M130" i="5"/>
  <c r="I178" i="5"/>
  <c r="I182" i="5"/>
  <c r="U182" i="5"/>
  <c r="V182" i="5" s="1"/>
  <c r="U136" i="5"/>
  <c r="V136" i="5" s="1"/>
  <c r="I136" i="5"/>
  <c r="U178" i="5"/>
  <c r="V178" i="5" s="1"/>
  <c r="I188" i="5"/>
  <c r="M188" i="5"/>
  <c r="U137" i="5"/>
  <c r="V137" i="5" s="1"/>
  <c r="U125" i="5"/>
  <c r="V125" i="5" s="1"/>
  <c r="U174" i="5"/>
  <c r="V174" i="5" s="1"/>
  <c r="M137" i="5"/>
  <c r="I128" i="5"/>
  <c r="I129" i="5"/>
  <c r="M174" i="5"/>
  <c r="D225" i="5"/>
  <c r="I225" i="5" s="1"/>
  <c r="M192" i="5"/>
  <c r="U140" i="5"/>
  <c r="V140" i="5" s="1"/>
  <c r="D126" i="5"/>
  <c r="M126" i="5" s="1"/>
  <c r="D173" i="5"/>
  <c r="I173" i="5" s="1"/>
  <c r="M125" i="5"/>
  <c r="I192" i="5"/>
  <c r="U184" i="5"/>
  <c r="V184" i="5" s="1"/>
  <c r="U186" i="5"/>
  <c r="V186" i="5" s="1"/>
  <c r="D245" i="5"/>
  <c r="U245" i="5" s="1"/>
  <c r="D158" i="5"/>
  <c r="I158" i="5" s="1"/>
  <c r="M133" i="5"/>
  <c r="I133" i="5"/>
  <c r="U133" i="5"/>
  <c r="V133" i="5" s="1"/>
  <c r="I186" i="5"/>
  <c r="M141" i="5"/>
  <c r="I141" i="5"/>
  <c r="I170" i="5"/>
  <c r="U141" i="5"/>
  <c r="V141" i="5" s="1"/>
  <c r="U124" i="5"/>
  <c r="V124" i="5" s="1"/>
  <c r="M124" i="5"/>
  <c r="U170" i="5"/>
  <c r="V170" i="5" s="1"/>
  <c r="D196" i="5"/>
  <c r="M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I203" i="5"/>
  <c r="M203" i="5"/>
  <c r="U203" i="5"/>
  <c r="I219" i="5"/>
  <c r="M219" i="5"/>
  <c r="U219" i="5"/>
  <c r="U236" i="5"/>
  <c r="I236" i="5"/>
  <c r="M236" i="5"/>
  <c r="I230" i="5"/>
  <c r="M230" i="5"/>
  <c r="U230" i="5"/>
  <c r="I246" i="5"/>
  <c r="M246" i="5"/>
  <c r="U246" i="5"/>
  <c r="V130"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U231" i="5"/>
  <c r="I231" i="5"/>
  <c r="M231" i="5"/>
  <c r="I242" i="5"/>
  <c r="M242" i="5"/>
  <c r="U242" i="5"/>
  <c r="U249" i="5"/>
  <c r="I249" i="5"/>
  <c r="M249" i="5"/>
  <c r="V168"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U200" i="5"/>
  <c r="I200" i="5"/>
  <c r="M200" i="5"/>
  <c r="U216" i="5"/>
  <c r="I216" i="5"/>
  <c r="M216" i="5"/>
  <c r="U232" i="5"/>
  <c r="I232" i="5"/>
  <c r="M232" i="5"/>
  <c r="M241" i="5"/>
  <c r="I241" i="5"/>
  <c r="U241"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U155" i="5"/>
  <c r="I155" i="5"/>
  <c r="M155" i="5"/>
  <c r="V129" i="5"/>
  <c r="U156" i="5"/>
  <c r="I156" i="5"/>
  <c r="M156"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D32" i="5" l="1"/>
  <c r="U32" i="5" s="1"/>
  <c r="V32" i="5" s="1"/>
  <c r="C33" i="5"/>
  <c r="D33" i="5" s="1"/>
  <c r="U33" i="5" s="1"/>
  <c r="V33" i="5" s="1"/>
  <c r="I229" i="5"/>
  <c r="U229" i="5"/>
  <c r="V229" i="5" s="1"/>
  <c r="U196" i="5"/>
  <c r="V196" i="5" s="1"/>
  <c r="I213" i="5"/>
  <c r="U213" i="5"/>
  <c r="V213" i="5" s="1"/>
  <c r="B36" i="5"/>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I196" i="5"/>
  <c r="Q35" i="5"/>
  <c r="M127" i="5"/>
  <c r="U173" i="5"/>
  <c r="V173" i="5" s="1"/>
  <c r="U126" i="5"/>
  <c r="V126" i="5" s="1"/>
  <c r="U225" i="5"/>
  <c r="V225" i="5" s="1"/>
  <c r="U127" i="5"/>
  <c r="V127" i="5" s="1"/>
  <c r="M158" i="5"/>
  <c r="U248" i="5"/>
  <c r="V248" i="5" s="1"/>
  <c r="I248" i="5"/>
  <c r="M248" i="5"/>
  <c r="M225" i="5"/>
  <c r="I126" i="5"/>
  <c r="U158" i="5"/>
  <c r="V158" i="5" s="1"/>
  <c r="M173" i="5"/>
  <c r="M131" i="5"/>
  <c r="U131" i="5"/>
  <c r="V131" i="5" s="1"/>
  <c r="I245" i="5"/>
  <c r="M245" i="5"/>
  <c r="V223" i="5"/>
  <c r="I190" i="5"/>
  <c r="U190" i="5"/>
  <c r="M190" i="5"/>
  <c r="V181" i="5"/>
  <c r="I143" i="5"/>
  <c r="U143" i="5"/>
  <c r="M143" i="5"/>
  <c r="I135" i="5"/>
  <c r="M135" i="5"/>
  <c r="U135" i="5"/>
  <c r="V243" i="5"/>
  <c r="V228" i="5"/>
  <c r="V216" i="5"/>
  <c r="V159" i="5"/>
  <c r="V235" i="5"/>
  <c r="V218" i="5"/>
  <c r="V249" i="5"/>
  <c r="V163" i="5"/>
  <c r="V230" i="5"/>
  <c r="V219" i="5"/>
  <c r="V203" i="5"/>
  <c r="V209" i="5"/>
  <c r="V193" i="5"/>
  <c r="V233" i="5"/>
  <c r="V208" i="5"/>
  <c r="V194" i="5"/>
  <c r="V214" i="5"/>
  <c r="V183" i="5"/>
  <c r="M138" i="5"/>
  <c r="I138" i="5"/>
  <c r="U138" i="5"/>
  <c r="V244"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02" i="5"/>
  <c r="V242" i="5"/>
  <c r="V147" i="5"/>
  <c r="V187" i="5"/>
  <c r="V236" i="5"/>
  <c r="V224" i="5"/>
  <c r="V151" i="5"/>
  <c r="V226" i="5"/>
  <c r="V238" i="5"/>
  <c r="V217" i="5"/>
  <c r="V201" i="5"/>
  <c r="V221" i="5"/>
  <c r="V205" i="5"/>
  <c r="V157" i="5"/>
  <c r="V161" i="5"/>
  <c r="V185" i="5"/>
  <c r="V220" i="5"/>
  <c r="V231" i="5"/>
  <c r="V222" i="5"/>
  <c r="V179" i="5"/>
  <c r="V239" i="5"/>
  <c r="V197" i="5"/>
  <c r="V149" i="5"/>
  <c r="V167" i="5"/>
  <c r="V31" i="5"/>
  <c r="M32" i="5" l="1"/>
  <c r="I32" i="5"/>
  <c r="M33" i="5"/>
  <c r="C34" i="5"/>
  <c r="I33" i="5"/>
  <c r="C122" i="5"/>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Q38" i="5"/>
  <c r="Q37" i="5"/>
  <c r="Q36" i="5"/>
  <c r="V142" i="5"/>
  <c r="V143" i="5"/>
  <c r="V191" i="5"/>
  <c r="V134" i="5"/>
  <c r="V138" i="5"/>
  <c r="V190" i="5"/>
  <c r="V139" i="5"/>
  <c r="V135" i="5"/>
  <c r="D34" i="5" l="1"/>
  <c r="M34" i="5" s="1"/>
  <c r="C35" i="5"/>
  <c r="D117" i="5"/>
  <c r="I117" i="5" s="1"/>
  <c r="D121" i="5"/>
  <c r="I121" i="5" s="1"/>
  <c r="D115" i="5"/>
  <c r="I115" i="5" s="1"/>
  <c r="D119" i="5"/>
  <c r="I119" i="5" s="1"/>
  <c r="D116" i="5"/>
  <c r="I116" i="5" s="1"/>
  <c r="D120" i="5"/>
  <c r="U120" i="5" s="1"/>
  <c r="V120" i="5" s="1"/>
  <c r="D114" i="5"/>
  <c r="M114" i="5" s="1"/>
  <c r="D118" i="5"/>
  <c r="M118" i="5" s="1"/>
  <c r="D122" i="5"/>
  <c r="M122" i="5" s="1"/>
  <c r="M123" i="5"/>
  <c r="U123" i="5"/>
  <c r="V123" i="5" s="1"/>
  <c r="I123" i="5"/>
  <c r="B15" i="5"/>
  <c r="T217" i="5" s="1"/>
  <c r="I34" i="5" l="1"/>
  <c r="U34" i="5"/>
  <c r="V34" i="5" s="1"/>
  <c r="D35" i="5"/>
  <c r="C36" i="5"/>
  <c r="C37" i="5" s="1"/>
  <c r="D37" i="5" s="1"/>
  <c r="U117" i="5"/>
  <c r="V117" i="5" s="1"/>
  <c r="M117" i="5"/>
  <c r="M115" i="5"/>
  <c r="M120" i="5"/>
  <c r="U115" i="5"/>
  <c r="V115" i="5" s="1"/>
  <c r="U121" i="5"/>
  <c r="V121" i="5" s="1"/>
  <c r="M121" i="5"/>
  <c r="I114" i="5"/>
  <c r="I118" i="5"/>
  <c r="U118" i="5"/>
  <c r="V118" i="5" s="1"/>
  <c r="M116" i="5"/>
  <c r="U119" i="5"/>
  <c r="V119" i="5" s="1"/>
  <c r="U116" i="5"/>
  <c r="V116" i="5" s="1"/>
  <c r="M119" i="5"/>
  <c r="I122" i="5"/>
  <c r="U114" i="5"/>
  <c r="V114" i="5" s="1"/>
  <c r="U122" i="5"/>
  <c r="V122" i="5" s="1"/>
  <c r="I120" i="5"/>
  <c r="R153" i="5"/>
  <c r="T69" i="5"/>
  <c r="T197" i="5"/>
  <c r="S194" i="5"/>
  <c r="R41" i="5"/>
  <c r="R150" i="5"/>
  <c r="S70" i="5"/>
  <c r="S42" i="5"/>
  <c r="R135" i="5"/>
  <c r="S95" i="5"/>
  <c r="T154" i="5"/>
  <c r="T188" i="5"/>
  <c r="R116" i="5"/>
  <c r="S180" i="5"/>
  <c r="R208" i="5"/>
  <c r="S105" i="5"/>
  <c r="T43" i="5"/>
  <c r="S135" i="5"/>
  <c r="T122" i="5"/>
  <c r="R181" i="5"/>
  <c r="T55" i="5"/>
  <c r="S45" i="5"/>
  <c r="R70" i="5"/>
  <c r="S145" i="5"/>
  <c r="R110" i="5"/>
  <c r="T142" i="5"/>
  <c r="T172" i="5"/>
  <c r="T226" i="5"/>
  <c r="T213" i="5"/>
  <c r="S160" i="5"/>
  <c r="T182" i="5"/>
  <c r="S74" i="5"/>
  <c r="T66" i="5"/>
  <c r="S215" i="5"/>
  <c r="S151" i="5"/>
  <c r="S233" i="5"/>
  <c r="R54" i="5"/>
  <c r="T134" i="5"/>
  <c r="S113" i="5"/>
  <c r="R183" i="5"/>
  <c r="T179" i="5"/>
  <c r="T95" i="5"/>
  <c r="R89" i="5"/>
  <c r="S239" i="5"/>
  <c r="S96" i="5"/>
  <c r="T234" i="5"/>
  <c r="S179" i="5"/>
  <c r="R120" i="5"/>
  <c r="T198" i="5"/>
  <c r="S48" i="5"/>
  <c r="S92" i="5"/>
  <c r="T80" i="5"/>
  <c r="S219" i="5"/>
  <c r="R91" i="5"/>
  <c r="R31" i="5"/>
  <c r="S32" i="5"/>
  <c r="R248" i="5"/>
  <c r="S216" i="5"/>
  <c r="S237" i="5"/>
  <c r="S109" i="5"/>
  <c r="S141" i="5"/>
  <c r="S185" i="5"/>
  <c r="R232" i="5"/>
  <c r="T34" i="5"/>
  <c r="T240" i="5"/>
  <c r="S188" i="5"/>
  <c r="R71" i="5"/>
  <c r="S221" i="5"/>
  <c r="R187" i="5"/>
  <c r="T59" i="5"/>
  <c r="R64" i="5"/>
  <c r="T144" i="5"/>
  <c r="S85" i="5"/>
  <c r="R237" i="5"/>
  <c r="S175" i="5"/>
  <c r="T125" i="5"/>
  <c r="T123" i="5"/>
  <c r="R78" i="5"/>
  <c r="S55" i="5"/>
  <c r="T120" i="5"/>
  <c r="R133" i="5"/>
  <c r="S134" i="5"/>
  <c r="S100" i="5"/>
  <c r="R161" i="5"/>
  <c r="S155" i="5"/>
  <c r="T91" i="5"/>
  <c r="S243" i="5"/>
  <c r="R112" i="5"/>
  <c r="R220" i="5"/>
  <c r="S59" i="5"/>
  <c r="T72" i="5"/>
  <c r="R221" i="5"/>
  <c r="S211" i="5"/>
  <c r="S207" i="5"/>
  <c r="S119" i="5"/>
  <c r="S114" i="5"/>
  <c r="S82" i="5"/>
  <c r="T152" i="5"/>
  <c r="T232" i="5"/>
  <c r="T115" i="5"/>
  <c r="S235" i="5"/>
  <c r="S143" i="5"/>
  <c r="R125" i="5"/>
  <c r="R42" i="5"/>
  <c r="T229" i="5"/>
  <c r="S210" i="5"/>
  <c r="S154" i="5"/>
  <c r="R96" i="5"/>
  <c r="S244" i="5"/>
  <c r="R225" i="5"/>
  <c r="R48" i="5"/>
  <c r="T236" i="5"/>
  <c r="T73" i="5"/>
  <c r="S91" i="5"/>
  <c r="R186" i="5"/>
  <c r="T98" i="5"/>
  <c r="S117" i="5"/>
  <c r="T117" i="5"/>
  <c r="R74" i="5"/>
  <c r="T135" i="5"/>
  <c r="S230" i="5"/>
  <c r="R142" i="5"/>
  <c r="T176" i="5"/>
  <c r="T218" i="5"/>
  <c r="R169" i="5"/>
  <c r="R82" i="5"/>
  <c r="T168" i="5"/>
  <c r="R72" i="5"/>
  <c r="S63" i="5"/>
  <c r="S189" i="5"/>
  <c r="R128" i="5"/>
  <c r="R217" i="5"/>
  <c r="R113" i="5"/>
  <c r="T47" i="5"/>
  <c r="R247" i="5"/>
  <c r="S157" i="5"/>
  <c r="T52" i="5"/>
  <c r="T220" i="5"/>
  <c r="R134" i="5"/>
  <c r="R80" i="5"/>
  <c r="S245" i="5"/>
  <c r="T242" i="5"/>
  <c r="T58" i="5"/>
  <c r="R95" i="5"/>
  <c r="S191" i="5"/>
  <c r="T209" i="5"/>
  <c r="R138" i="5"/>
  <c r="R151" i="5"/>
  <c r="T41" i="5"/>
  <c r="T170" i="5"/>
  <c r="S198" i="5"/>
  <c r="R209" i="5"/>
  <c r="S195" i="5"/>
  <c r="R179" i="5"/>
  <c r="S173" i="5"/>
  <c r="R194" i="5"/>
  <c r="S31" i="5"/>
  <c r="T241" i="5"/>
  <c r="T160" i="5"/>
  <c r="S129" i="5"/>
  <c r="T46" i="5"/>
  <c r="T39" i="5"/>
  <c r="S68" i="5"/>
  <c r="T84" i="5"/>
  <c r="R240" i="5"/>
  <c r="S115" i="5"/>
  <c r="R210" i="5"/>
  <c r="R132" i="5"/>
  <c r="T227" i="5"/>
  <c r="S90" i="5"/>
  <c r="R51" i="5"/>
  <c r="R68" i="5"/>
  <c r="T175" i="5"/>
  <c r="T42" i="5"/>
  <c r="S248" i="5"/>
  <c r="S86" i="5"/>
  <c r="T246" i="5"/>
  <c r="T92" i="5"/>
  <c r="T114" i="5"/>
  <c r="S181" i="5"/>
  <c r="T205" i="5"/>
  <c r="R168" i="5"/>
  <c r="R30" i="5"/>
  <c r="T164" i="5"/>
  <c r="S168" i="5"/>
  <c r="R206" i="5"/>
  <c r="R228" i="5"/>
  <c r="R189" i="5"/>
  <c r="T147" i="5"/>
  <c r="S148" i="5"/>
  <c r="T54" i="5"/>
  <c r="T33" i="5"/>
  <c r="T224" i="5"/>
  <c r="T200" i="5"/>
  <c r="S88" i="5"/>
  <c r="T223" i="5"/>
  <c r="R79" i="5"/>
  <c r="S234" i="5"/>
  <c r="S123" i="5"/>
  <c r="R85" i="5"/>
  <c r="R244" i="5"/>
  <c r="T211" i="5"/>
  <c r="R243" i="5"/>
  <c r="R236" i="5"/>
  <c r="T155" i="5"/>
  <c r="R155" i="5"/>
  <c r="T201" i="5"/>
  <c r="S200" i="5"/>
  <c r="T118" i="5"/>
  <c r="R229" i="5"/>
  <c r="T169" i="5"/>
  <c r="R56" i="5"/>
  <c r="T112" i="5"/>
  <c r="T60" i="5"/>
  <c r="S80" i="5"/>
  <c r="T75" i="5"/>
  <c r="R63" i="5"/>
  <c r="S158" i="5"/>
  <c r="R57" i="5"/>
  <c r="T141" i="5"/>
  <c r="T231" i="5"/>
  <c r="S35" i="5"/>
  <c r="S241" i="5"/>
  <c r="T100" i="5"/>
  <c r="T173" i="5"/>
  <c r="R152" i="5"/>
  <c r="R131" i="5"/>
  <c r="T32" i="5"/>
  <c r="R32" i="5"/>
  <c r="S226" i="5"/>
  <c r="R199" i="5"/>
  <c r="S106" i="5"/>
  <c r="S232" i="5"/>
  <c r="R235" i="5"/>
  <c r="T68" i="5"/>
  <c r="S172" i="5"/>
  <c r="T199" i="5"/>
  <c r="R60" i="5"/>
  <c r="S104" i="5"/>
  <c r="S176" i="5"/>
  <c r="R90" i="5"/>
  <c r="R44" i="5"/>
  <c r="R49" i="5"/>
  <c r="T186" i="5"/>
  <c r="R52" i="5"/>
  <c r="S169" i="5"/>
  <c r="T138" i="5"/>
  <c r="T150" i="5"/>
  <c r="T239" i="5"/>
  <c r="T79" i="5"/>
  <c r="R122" i="5"/>
  <c r="T57" i="5"/>
  <c r="R88" i="5"/>
  <c r="T149" i="5"/>
  <c r="S98" i="5"/>
  <c r="R163" i="5"/>
  <c r="S196" i="5"/>
  <c r="S87" i="5"/>
  <c r="T225" i="5"/>
  <c r="R172" i="5"/>
  <c r="T121" i="5"/>
  <c r="R191" i="5"/>
  <c r="T146" i="5"/>
  <c r="T82" i="5"/>
  <c r="T180" i="5"/>
  <c r="R86" i="5"/>
  <c r="T235" i="5"/>
  <c r="S99" i="5"/>
  <c r="R47" i="5"/>
  <c r="T140" i="5"/>
  <c r="S206" i="5"/>
  <c r="R164" i="5"/>
  <c r="R238" i="5"/>
  <c r="T113" i="5"/>
  <c r="S73" i="5"/>
  <c r="R207" i="5"/>
  <c r="R241" i="5"/>
  <c r="T214" i="5"/>
  <c r="T212" i="5"/>
  <c r="T174" i="5"/>
  <c r="S217" i="5"/>
  <c r="T108" i="5"/>
  <c r="R137" i="5"/>
  <c r="S65" i="5"/>
  <c r="T163" i="5"/>
  <c r="T65" i="5"/>
  <c r="R99" i="5"/>
  <c r="R139" i="5"/>
  <c r="T64" i="5"/>
  <c r="R216" i="5"/>
  <c r="T233" i="5"/>
  <c r="R107" i="5"/>
  <c r="T110" i="5"/>
  <c r="T219" i="5"/>
  <c r="S186" i="5"/>
  <c r="T88" i="5"/>
  <c r="R62" i="5"/>
  <c r="R158" i="5"/>
  <c r="T130" i="5"/>
  <c r="R222" i="5"/>
  <c r="T183" i="5"/>
  <c r="T94" i="5"/>
  <c r="S142" i="5"/>
  <c r="S236" i="5"/>
  <c r="T77" i="5"/>
  <c r="S53" i="5"/>
  <c r="T129" i="5"/>
  <c r="S128" i="5"/>
  <c r="T124" i="5"/>
  <c r="S229" i="5"/>
  <c r="T165" i="5"/>
  <c r="T109" i="5"/>
  <c r="R174" i="5"/>
  <c r="S41" i="5"/>
  <c r="R201" i="5"/>
  <c r="S133" i="5"/>
  <c r="T62" i="5"/>
  <c r="R188" i="5"/>
  <c r="R115" i="5"/>
  <c r="S118" i="5"/>
  <c r="S228" i="5"/>
  <c r="S50" i="5"/>
  <c r="S47" i="5"/>
  <c r="S240" i="5"/>
  <c r="T148" i="5"/>
  <c r="R224" i="5"/>
  <c r="R149" i="5"/>
  <c r="S116" i="5"/>
  <c r="T51" i="5"/>
  <c r="S204" i="5"/>
  <c r="R46" i="5"/>
  <c r="T99" i="5"/>
  <c r="R100" i="5"/>
  <c r="R98" i="5"/>
  <c r="T104" i="5"/>
  <c r="R67" i="5"/>
  <c r="T132" i="5"/>
  <c r="T106" i="5"/>
  <c r="T48" i="5"/>
  <c r="R154" i="5"/>
  <c r="S103" i="5"/>
  <c r="R39" i="5"/>
  <c r="R76" i="5"/>
  <c r="S152" i="5"/>
  <c r="T143" i="5"/>
  <c r="S242" i="5"/>
  <c r="T194" i="5"/>
  <c r="R126" i="5"/>
  <c r="R127" i="5"/>
  <c r="R81" i="5"/>
  <c r="R223" i="5"/>
  <c r="S214" i="5"/>
  <c r="R143" i="5"/>
  <c r="R162" i="5"/>
  <c r="S108" i="5"/>
  <c r="T131" i="5"/>
  <c r="R234" i="5"/>
  <c r="S127" i="5"/>
  <c r="R198" i="5"/>
  <c r="S153" i="5"/>
  <c r="T185" i="5"/>
  <c r="S250" i="5"/>
  <c r="S137" i="5"/>
  <c r="S187" i="5"/>
  <c r="R242" i="5"/>
  <c r="S122" i="5"/>
  <c r="S231" i="5"/>
  <c r="S164" i="5"/>
  <c r="R178" i="5"/>
  <c r="S193" i="5"/>
  <c r="S205" i="5"/>
  <c r="T67" i="5"/>
  <c r="T50" i="5"/>
  <c r="T244" i="5"/>
  <c r="T78" i="5"/>
  <c r="R93" i="5"/>
  <c r="R193" i="5"/>
  <c r="S136" i="5"/>
  <c r="T53" i="5"/>
  <c r="R147" i="5"/>
  <c r="R129" i="5"/>
  <c r="R214" i="5"/>
  <c r="R185" i="5"/>
  <c r="S212" i="5"/>
  <c r="T128" i="5"/>
  <c r="R55" i="5"/>
  <c r="T189" i="5"/>
  <c r="T40" i="5"/>
  <c r="S110" i="5"/>
  <c r="R192" i="5"/>
  <c r="R38" i="5"/>
  <c r="T76" i="5"/>
  <c r="T177" i="5"/>
  <c r="T181" i="5"/>
  <c r="R246" i="5"/>
  <c r="R109" i="5"/>
  <c r="T96" i="5"/>
  <c r="S34" i="5"/>
  <c r="T187" i="5"/>
  <c r="T230" i="5"/>
  <c r="T158" i="5"/>
  <c r="R84" i="5"/>
  <c r="T238" i="5"/>
  <c r="R145" i="5"/>
  <c r="R190" i="5"/>
  <c r="S201" i="5"/>
  <c r="T153" i="5"/>
  <c r="T111" i="5"/>
  <c r="T85" i="5"/>
  <c r="S126" i="5"/>
  <c r="R61" i="5"/>
  <c r="S209" i="5"/>
  <c r="T70" i="5"/>
  <c r="S174" i="5"/>
  <c r="R121" i="5"/>
  <c r="S139" i="5"/>
  <c r="T49" i="5"/>
  <c r="R204" i="5"/>
  <c r="R215" i="5"/>
  <c r="R160" i="5"/>
  <c r="R75" i="5"/>
  <c r="T101" i="5"/>
  <c r="S224" i="5"/>
  <c r="T133" i="5"/>
  <c r="S222" i="5"/>
  <c r="S140" i="5"/>
  <c r="R202" i="5"/>
  <c r="R159" i="5"/>
  <c r="S220" i="5"/>
  <c r="T56" i="5"/>
  <c r="S46" i="5"/>
  <c r="S62" i="5"/>
  <c r="R173" i="5"/>
  <c r="R66" i="5"/>
  <c r="S39" i="5"/>
  <c r="T203" i="5"/>
  <c r="R92" i="5"/>
  <c r="R212" i="5"/>
  <c r="R144" i="5"/>
  <c r="T190" i="5"/>
  <c r="T166" i="5"/>
  <c r="S94" i="5"/>
  <c r="S61" i="5"/>
  <c r="T97" i="5"/>
  <c r="R37" i="5"/>
  <c r="R196" i="5"/>
  <c r="S30" i="5"/>
  <c r="R177" i="5"/>
  <c r="T71" i="5"/>
  <c r="S170" i="5"/>
  <c r="R105" i="5"/>
  <c r="S107" i="5"/>
  <c r="S33" i="5"/>
  <c r="T119" i="5"/>
  <c r="T202" i="5"/>
  <c r="S71" i="5"/>
  <c r="R119" i="5"/>
  <c r="R65" i="5"/>
  <c r="T74" i="5"/>
  <c r="S111" i="5"/>
  <c r="S56" i="5"/>
  <c r="T127" i="5"/>
  <c r="T61" i="5"/>
  <c r="S101" i="5"/>
  <c r="R33" i="5"/>
  <c r="R245" i="5"/>
  <c r="T157" i="5"/>
  <c r="T204" i="5"/>
  <c r="R83" i="5"/>
  <c r="T247" i="5"/>
  <c r="T45" i="5"/>
  <c r="T193" i="5"/>
  <c r="R200" i="5"/>
  <c r="R36" i="5"/>
  <c r="R58" i="5"/>
  <c r="S247" i="5"/>
  <c r="R73" i="5"/>
  <c r="T151" i="5"/>
  <c r="S208" i="5"/>
  <c r="S49" i="5"/>
  <c r="S79" i="5"/>
  <c r="T105" i="5"/>
  <c r="T137" i="5"/>
  <c r="S165" i="5"/>
  <c r="S167" i="5"/>
  <c r="S166" i="5"/>
  <c r="T31" i="5"/>
  <c r="R230" i="5"/>
  <c r="S67" i="5"/>
  <c r="T139" i="5"/>
  <c r="T207" i="5"/>
  <c r="S184" i="5"/>
  <c r="S146" i="5"/>
  <c r="T250" i="5"/>
  <c r="R218" i="5"/>
  <c r="S183" i="5"/>
  <c r="S130" i="5"/>
  <c r="R167" i="5"/>
  <c r="R180" i="5"/>
  <c r="R140" i="5"/>
  <c r="R175" i="5"/>
  <c r="R170" i="5"/>
  <c r="T222" i="5"/>
  <c r="T216" i="5"/>
  <c r="T126" i="5"/>
  <c r="S81" i="5"/>
  <c r="R35" i="5"/>
  <c r="S197" i="5"/>
  <c r="T171" i="5"/>
  <c r="T184" i="5"/>
  <c r="S124" i="5"/>
  <c r="S66" i="5"/>
  <c r="T103" i="5"/>
  <c r="S202" i="5"/>
  <c r="T159" i="5"/>
  <c r="T102" i="5"/>
  <c r="S159" i="5"/>
  <c r="R141" i="5"/>
  <c r="R108" i="5"/>
  <c r="S223" i="5"/>
  <c r="R69" i="5"/>
  <c r="R213" i="5"/>
  <c r="S144" i="5"/>
  <c r="S58" i="5"/>
  <c r="R124" i="5"/>
  <c r="S149" i="5"/>
  <c r="R219" i="5"/>
  <c r="R94" i="5"/>
  <c r="S150" i="5"/>
  <c r="R203" i="5"/>
  <c r="T145" i="5"/>
  <c r="R130" i="5"/>
  <c r="T156" i="5"/>
  <c r="R106" i="5"/>
  <c r="T237" i="5"/>
  <c r="T89" i="5"/>
  <c r="T192" i="5"/>
  <c r="T210" i="5"/>
  <c r="T196" i="5"/>
  <c r="S52" i="5"/>
  <c r="T36" i="5"/>
  <c r="S131" i="5"/>
  <c r="R195" i="5"/>
  <c r="R171" i="5"/>
  <c r="T206" i="5"/>
  <c r="S97" i="5"/>
  <c r="S112" i="5"/>
  <c r="R117" i="5"/>
  <c r="S72" i="5"/>
  <c r="R227" i="5"/>
  <c r="T136" i="5"/>
  <c r="S162" i="5"/>
  <c r="R211" i="5"/>
  <c r="S238" i="5"/>
  <c r="S57" i="5"/>
  <c r="T243" i="5"/>
  <c r="T35" i="5"/>
  <c r="T195" i="5"/>
  <c r="S36" i="5"/>
  <c r="R176" i="5"/>
  <c r="T178" i="5"/>
  <c r="S54" i="5"/>
  <c r="S227" i="5"/>
  <c r="S78" i="5"/>
  <c r="R156" i="5"/>
  <c r="S192" i="5"/>
  <c r="R182" i="5"/>
  <c r="R205" i="5"/>
  <c r="S76" i="5"/>
  <c r="S138" i="5"/>
  <c r="S120" i="5"/>
  <c r="S199" i="5"/>
  <c r="S40" i="5"/>
  <c r="T30" i="5"/>
  <c r="R146" i="5"/>
  <c r="S64" i="5"/>
  <c r="S83" i="5"/>
  <c r="S147" i="5"/>
  <c r="R184" i="5"/>
  <c r="S161" i="5"/>
  <c r="S171" i="5"/>
  <c r="T38" i="5"/>
  <c r="S121" i="5"/>
  <c r="S77" i="5"/>
  <c r="S93" i="5"/>
  <c r="R166" i="5"/>
  <c r="R165" i="5"/>
  <c r="T107" i="5"/>
  <c r="R111" i="5"/>
  <c r="S225" i="5"/>
  <c r="S190" i="5"/>
  <c r="S178" i="5"/>
  <c r="R87" i="5"/>
  <c r="S246" i="5"/>
  <c r="R249" i="5"/>
  <c r="R45" i="5"/>
  <c r="T90" i="5"/>
  <c r="S177" i="5"/>
  <c r="T87" i="5"/>
  <c r="S43" i="5"/>
  <c r="R114" i="5"/>
  <c r="S249" i="5"/>
  <c r="T191" i="5"/>
  <c r="T249" i="5"/>
  <c r="S218" i="5"/>
  <c r="T116" i="5"/>
  <c r="T81" i="5"/>
  <c r="S213" i="5"/>
  <c r="R250" i="5"/>
  <c r="T245" i="5"/>
  <c r="R103" i="5"/>
  <c r="S69" i="5"/>
  <c r="T167" i="5"/>
  <c r="S37" i="5"/>
  <c r="R231" i="5"/>
  <c r="T215" i="5"/>
  <c r="T37" i="5"/>
  <c r="T162" i="5"/>
  <c r="R34" i="5"/>
  <c r="T161" i="5"/>
  <c r="R50" i="5"/>
  <c r="S44" i="5"/>
  <c r="S125" i="5"/>
  <c r="T221" i="5"/>
  <c r="R148" i="5"/>
  <c r="S203" i="5"/>
  <c r="R97" i="5"/>
  <c r="T86" i="5"/>
  <c r="T248" i="5"/>
  <c r="R226" i="5"/>
  <c r="R101" i="5"/>
  <c r="T83" i="5"/>
  <c r="R157" i="5"/>
  <c r="T228" i="5"/>
  <c r="R136" i="5"/>
  <c r="S60" i="5"/>
  <c r="S75" i="5"/>
  <c r="R104" i="5"/>
  <c r="R53" i="5"/>
  <c r="R239" i="5"/>
  <c r="S163" i="5"/>
  <c r="R123" i="5"/>
  <c r="S102" i="5"/>
  <c r="R233" i="5"/>
  <c r="R102" i="5"/>
  <c r="S132" i="5"/>
  <c r="T44" i="5"/>
  <c r="T208" i="5"/>
  <c r="T93" i="5"/>
  <c r="S38" i="5"/>
  <c r="R118" i="5"/>
  <c r="S89" i="5"/>
  <c r="R197" i="5"/>
  <c r="R77" i="5"/>
  <c r="S84" i="5"/>
  <c r="R40" i="5"/>
  <c r="S156" i="5"/>
  <c r="S182" i="5"/>
  <c r="R43" i="5"/>
  <c r="S51" i="5"/>
  <c r="R59" i="5"/>
  <c r="T63" i="5"/>
  <c r="C38" i="5" l="1"/>
  <c r="D38" i="5" s="1"/>
  <c r="D36" i="5"/>
  <c r="M36" i="5" s="1"/>
  <c r="M35" i="5"/>
  <c r="I35" i="5"/>
  <c r="U35" i="5"/>
  <c r="V35" i="5" s="1"/>
  <c r="B16" i="5"/>
  <c r="B18" i="5" s="1"/>
  <c r="B19" i="5" s="1"/>
  <c r="C39" i="5"/>
  <c r="M37" i="5"/>
  <c r="U37" i="5"/>
  <c r="I37" i="5"/>
  <c r="I36" i="5" l="1"/>
  <c r="U36" i="5"/>
  <c r="V36" i="5" s="1"/>
  <c r="B17" i="5"/>
  <c r="C40" i="5"/>
  <c r="D39" i="5"/>
  <c r="U38" i="5"/>
  <c r="V38" i="5" s="1"/>
  <c r="M38" i="5"/>
  <c r="I38" i="5"/>
  <c r="V37" i="5"/>
  <c r="C41" i="5" l="1"/>
  <c r="D40" i="5"/>
  <c r="U39" i="5"/>
  <c r="I39" i="5"/>
  <c r="M39" i="5"/>
  <c r="C42" i="5" l="1"/>
  <c r="D41" i="5"/>
  <c r="V39" i="5"/>
  <c r="M40" i="5"/>
  <c r="U40" i="5"/>
  <c r="I40" i="5"/>
  <c r="C43" i="5" l="1"/>
  <c r="D42" i="5"/>
  <c r="M41" i="5"/>
  <c r="I41" i="5"/>
  <c r="U41" i="5"/>
  <c r="V41" i="5" s="1"/>
  <c r="V40" i="5"/>
  <c r="C44" i="5" l="1"/>
  <c r="D43" i="5"/>
  <c r="U42" i="5"/>
  <c r="I42" i="5"/>
  <c r="M42" i="5"/>
  <c r="C45" i="5" l="1"/>
  <c r="D44" i="5"/>
  <c r="V42" i="5"/>
  <c r="I43" i="5"/>
  <c r="U43" i="5"/>
  <c r="M43" i="5"/>
  <c r="C46" i="5" l="1"/>
  <c r="D45" i="5"/>
  <c r="M44" i="5"/>
  <c r="I44" i="5"/>
  <c r="U44" i="5"/>
  <c r="V44" i="5" s="1"/>
  <c r="V43" i="5"/>
  <c r="C47" i="5" l="1"/>
  <c r="D46" i="5"/>
  <c r="M45" i="5"/>
  <c r="U45" i="5"/>
  <c r="V45" i="5" s="1"/>
  <c r="I45" i="5"/>
  <c r="C48" i="5" l="1"/>
  <c r="D47" i="5"/>
  <c r="U46" i="5"/>
  <c r="M46" i="5"/>
  <c r="I46" i="5"/>
  <c r="C49" i="5" l="1"/>
  <c r="D48" i="5"/>
  <c r="V46" i="5"/>
  <c r="U47" i="5"/>
  <c r="I47" i="5"/>
  <c r="M47" i="5"/>
  <c r="C50" i="5" l="1"/>
  <c r="D49" i="5"/>
  <c r="I48" i="5"/>
  <c r="U48" i="5"/>
  <c r="V48" i="5" s="1"/>
  <c r="M48" i="5"/>
  <c r="V47" i="5"/>
  <c r="C51" i="5" l="1"/>
  <c r="D50" i="5"/>
  <c r="M49" i="5"/>
  <c r="U49" i="5"/>
  <c r="V49" i="5" s="1"/>
  <c r="I49" i="5"/>
  <c r="C52" i="5" l="1"/>
  <c r="D51" i="5"/>
  <c r="U50" i="5"/>
  <c r="I50" i="5"/>
  <c r="M50" i="5"/>
  <c r="C53" i="5" l="1"/>
  <c r="D52" i="5"/>
  <c r="M51" i="5"/>
  <c r="I51" i="5"/>
  <c r="U51" i="5"/>
  <c r="V50" i="5"/>
  <c r="C54" i="5" l="1"/>
  <c r="D53" i="5"/>
  <c r="M52" i="5"/>
  <c r="I52" i="5"/>
  <c r="U52" i="5"/>
  <c r="V52" i="5" s="1"/>
  <c r="V51" i="5"/>
  <c r="C55" i="5" l="1"/>
  <c r="D54" i="5"/>
  <c r="I53" i="5"/>
  <c r="U53" i="5"/>
  <c r="M53" i="5"/>
  <c r="C56" i="5" l="1"/>
  <c r="D55" i="5"/>
  <c r="U54" i="5"/>
  <c r="V54" i="5" s="1"/>
  <c r="M54" i="5"/>
  <c r="I54" i="5"/>
  <c r="V53" i="5"/>
  <c r="C57" i="5" l="1"/>
  <c r="D56" i="5"/>
  <c r="M55" i="5"/>
  <c r="U55" i="5"/>
  <c r="I55" i="5"/>
  <c r="C58" i="5" l="1"/>
  <c r="D57" i="5"/>
  <c r="V55" i="5"/>
  <c r="U56" i="5"/>
  <c r="I56" i="5"/>
  <c r="M56" i="5"/>
  <c r="C59" i="5" l="1"/>
  <c r="D58" i="5"/>
  <c r="M57" i="5"/>
  <c r="U57" i="5"/>
  <c r="V57" i="5" s="1"/>
  <c r="I57" i="5"/>
  <c r="V56" i="5"/>
  <c r="C60" i="5" l="1"/>
  <c r="D59" i="5"/>
  <c r="U58" i="5"/>
  <c r="V58" i="5" s="1"/>
  <c r="I58" i="5"/>
  <c r="M58" i="5"/>
  <c r="C61" i="5" l="1"/>
  <c r="D60" i="5"/>
  <c r="U59" i="5"/>
  <c r="M59" i="5"/>
  <c r="I59" i="5"/>
  <c r="C62" i="5" l="1"/>
  <c r="D61" i="5"/>
  <c r="U60" i="5"/>
  <c r="V60" i="5" s="1"/>
  <c r="M60" i="5"/>
  <c r="I60" i="5"/>
  <c r="V59" i="5"/>
  <c r="C63" i="5" l="1"/>
  <c r="D62" i="5"/>
  <c r="M61" i="5"/>
  <c r="U61" i="5"/>
  <c r="I61" i="5"/>
  <c r="C64" i="5" l="1"/>
  <c r="D63" i="5"/>
  <c r="V61" i="5"/>
  <c r="M62" i="5"/>
  <c r="U62" i="5"/>
  <c r="I62" i="5"/>
  <c r="C65" i="5" l="1"/>
  <c r="D64" i="5"/>
  <c r="I63" i="5"/>
  <c r="M63" i="5"/>
  <c r="U63" i="5"/>
  <c r="V63" i="5" s="1"/>
  <c r="V62" i="5"/>
  <c r="C66" i="5" l="1"/>
  <c r="D65" i="5"/>
  <c r="M64" i="5"/>
  <c r="U64" i="5"/>
  <c r="V64" i="5" s="1"/>
  <c r="I64" i="5"/>
  <c r="C67" i="5" l="1"/>
  <c r="D66" i="5"/>
  <c r="M65" i="5"/>
  <c r="U65" i="5"/>
  <c r="V65" i="5" s="1"/>
  <c r="I65" i="5"/>
  <c r="C68" i="5" l="1"/>
  <c r="D67" i="5"/>
  <c r="M66" i="5"/>
  <c r="U66" i="5"/>
  <c r="I66" i="5"/>
  <c r="C69" i="5" l="1"/>
  <c r="D68" i="5"/>
  <c r="M67" i="5"/>
  <c r="U67" i="5"/>
  <c r="V67" i="5" s="1"/>
  <c r="I67" i="5"/>
  <c r="V66" i="5"/>
  <c r="C70" i="5" l="1"/>
  <c r="D69" i="5"/>
  <c r="U68" i="5"/>
  <c r="I68" i="5"/>
  <c r="M68" i="5"/>
  <c r="C71" i="5" l="1"/>
  <c r="D70" i="5"/>
  <c r="V68" i="5"/>
  <c r="I69" i="5"/>
  <c r="M69" i="5"/>
  <c r="U69" i="5"/>
  <c r="C72" i="5" l="1"/>
  <c r="D71" i="5"/>
  <c r="U70" i="5"/>
  <c r="V70" i="5" s="1"/>
  <c r="I70" i="5"/>
  <c r="M70" i="5"/>
  <c r="V69" i="5"/>
  <c r="C73" i="5" l="1"/>
  <c r="D72" i="5"/>
  <c r="M71" i="5"/>
  <c r="U71" i="5"/>
  <c r="I71" i="5"/>
  <c r="C74" i="5" l="1"/>
  <c r="D73" i="5"/>
  <c r="U72" i="5"/>
  <c r="V72" i="5" s="1"/>
  <c r="I72" i="5"/>
  <c r="M72" i="5"/>
  <c r="V71" i="5"/>
  <c r="C75" i="5" l="1"/>
  <c r="D74" i="5"/>
  <c r="I73" i="5"/>
  <c r="M73" i="5"/>
  <c r="U73" i="5"/>
  <c r="V73" i="5" s="1"/>
  <c r="C76" i="5" l="1"/>
  <c r="D75" i="5"/>
  <c r="U74" i="5"/>
  <c r="I74" i="5"/>
  <c r="M74" i="5"/>
  <c r="C77" i="5" l="1"/>
  <c r="D76" i="5"/>
  <c r="M75" i="5"/>
  <c r="I75" i="5"/>
  <c r="U75" i="5"/>
  <c r="V75" i="5" s="1"/>
  <c r="V74" i="5"/>
  <c r="C78" i="5" l="1"/>
  <c r="D77" i="5"/>
  <c r="U76" i="5"/>
  <c r="I76" i="5"/>
  <c r="M76" i="5"/>
  <c r="C79" i="5" l="1"/>
  <c r="D78" i="5"/>
  <c r="V76" i="5"/>
  <c r="I77" i="5"/>
  <c r="U77" i="5"/>
  <c r="M77" i="5"/>
  <c r="C80" i="5" l="1"/>
  <c r="D79" i="5"/>
  <c r="M78" i="5"/>
  <c r="U78" i="5"/>
  <c r="V78" i="5" s="1"/>
  <c r="I78" i="5"/>
  <c r="V77" i="5"/>
  <c r="C81" i="5" l="1"/>
  <c r="D80" i="5"/>
  <c r="U79" i="5"/>
  <c r="V79" i="5" s="1"/>
  <c r="I79" i="5"/>
  <c r="M79" i="5"/>
  <c r="C82" i="5" l="1"/>
  <c r="D81" i="5"/>
  <c r="M80" i="5"/>
  <c r="U80" i="5"/>
  <c r="I80" i="5"/>
  <c r="C83" i="5" l="1"/>
  <c r="D82" i="5"/>
  <c r="M81" i="5"/>
  <c r="I81" i="5"/>
  <c r="U81" i="5"/>
  <c r="V81" i="5" s="1"/>
  <c r="V80" i="5"/>
  <c r="C84" i="5" l="1"/>
  <c r="D83" i="5"/>
  <c r="U82" i="5"/>
  <c r="V82" i="5" s="1"/>
  <c r="M82" i="5"/>
  <c r="I82" i="5"/>
  <c r="C85" i="5" l="1"/>
  <c r="D84" i="5"/>
  <c r="U83" i="5"/>
  <c r="M83" i="5"/>
  <c r="I83" i="5"/>
  <c r="C86" i="5" l="1"/>
  <c r="D85" i="5"/>
  <c r="V83" i="5"/>
  <c r="M84" i="5"/>
  <c r="I84" i="5"/>
  <c r="U84" i="5"/>
  <c r="C87" i="5" l="1"/>
  <c r="D86" i="5"/>
  <c r="I85" i="5"/>
  <c r="M85" i="5"/>
  <c r="U85" i="5"/>
  <c r="V85" i="5" s="1"/>
  <c r="V84" i="5"/>
  <c r="C88" i="5" l="1"/>
  <c r="D87" i="5"/>
  <c r="I86" i="5"/>
  <c r="M86" i="5"/>
  <c r="U86" i="5"/>
  <c r="V86" i="5" s="1"/>
  <c r="C89" i="5" l="1"/>
  <c r="D88" i="5"/>
  <c r="U87" i="5"/>
  <c r="V87" i="5" s="1"/>
  <c r="M87" i="5"/>
  <c r="I87" i="5"/>
  <c r="C90" i="5" l="1"/>
  <c r="D89" i="5"/>
  <c r="M88" i="5"/>
  <c r="I88" i="5"/>
  <c r="U88" i="5"/>
  <c r="C91" i="5" l="1"/>
  <c r="D90" i="5"/>
  <c r="M89" i="5"/>
  <c r="I89" i="5"/>
  <c r="U89" i="5"/>
  <c r="V89" i="5" s="1"/>
  <c r="V88" i="5"/>
  <c r="C92" i="5" l="1"/>
  <c r="D91" i="5"/>
  <c r="M90" i="5"/>
  <c r="U90" i="5"/>
  <c r="V90" i="5" s="1"/>
  <c r="I90" i="5"/>
  <c r="C93" i="5" l="1"/>
  <c r="D92" i="5"/>
  <c r="U91" i="5"/>
  <c r="I91" i="5"/>
  <c r="M91" i="5"/>
  <c r="C94" i="5" l="1"/>
  <c r="D93" i="5"/>
  <c r="U92" i="5"/>
  <c r="V92" i="5" s="1"/>
  <c r="M92" i="5"/>
  <c r="I92" i="5"/>
  <c r="V91" i="5"/>
  <c r="C95" i="5" l="1"/>
  <c r="D94" i="5"/>
  <c r="M93" i="5"/>
  <c r="U93" i="5"/>
  <c r="V93" i="5" s="1"/>
  <c r="I93" i="5"/>
  <c r="C96" i="5" l="1"/>
  <c r="D95" i="5"/>
  <c r="I94" i="5"/>
  <c r="U94" i="5"/>
  <c r="V94" i="5" s="1"/>
  <c r="M94" i="5"/>
  <c r="C97" i="5" l="1"/>
  <c r="D96" i="5"/>
  <c r="M95" i="5"/>
  <c r="U95" i="5"/>
  <c r="I95" i="5"/>
  <c r="C98" i="5" l="1"/>
  <c r="D97" i="5"/>
  <c r="M96" i="5"/>
  <c r="U96" i="5"/>
  <c r="V96" i="5" s="1"/>
  <c r="I96" i="5"/>
  <c r="V95" i="5"/>
  <c r="C99" i="5" l="1"/>
  <c r="D98" i="5"/>
  <c r="U97" i="5"/>
  <c r="M97" i="5"/>
  <c r="I97" i="5"/>
  <c r="C100" i="5" l="1"/>
  <c r="D99" i="5"/>
  <c r="V97" i="5"/>
  <c r="I98" i="5"/>
  <c r="M98" i="5"/>
  <c r="U98" i="5"/>
  <c r="C101" i="5" l="1"/>
  <c r="D100" i="5"/>
  <c r="U99" i="5"/>
  <c r="V99" i="5" s="1"/>
  <c r="I99" i="5"/>
  <c r="M99" i="5"/>
  <c r="V98" i="5"/>
  <c r="C102" i="5" l="1"/>
  <c r="D101" i="5"/>
  <c r="M100" i="5"/>
  <c r="I100" i="5"/>
  <c r="U100" i="5"/>
  <c r="V100" i="5" s="1"/>
  <c r="C103" i="5" l="1"/>
  <c r="D102" i="5"/>
  <c r="U101" i="5"/>
  <c r="V101" i="5" s="1"/>
  <c r="I101" i="5"/>
  <c r="M101" i="5"/>
  <c r="C104" i="5" l="1"/>
  <c r="D103" i="5"/>
  <c r="U102" i="5"/>
  <c r="I102" i="5"/>
  <c r="M102" i="5"/>
  <c r="C105" i="5" l="1"/>
  <c r="D104" i="5"/>
  <c r="I103" i="5"/>
  <c r="M103" i="5"/>
  <c r="U103" i="5"/>
  <c r="V103" i="5" s="1"/>
  <c r="V102" i="5"/>
  <c r="C106" i="5" l="1"/>
  <c r="D105" i="5"/>
  <c r="U104" i="5"/>
  <c r="V104" i="5" s="1"/>
  <c r="I104" i="5"/>
  <c r="M104" i="5"/>
  <c r="C107" i="5" l="1"/>
  <c r="D106" i="5"/>
  <c r="I105" i="5"/>
  <c r="M105" i="5"/>
  <c r="U105" i="5"/>
  <c r="V105" i="5" s="1"/>
  <c r="C108" i="5" l="1"/>
  <c r="D107" i="5"/>
  <c r="M106" i="5"/>
  <c r="I106" i="5"/>
  <c r="U106" i="5"/>
  <c r="C109" i="5" l="1"/>
  <c r="D108" i="5"/>
  <c r="M107" i="5"/>
  <c r="I107" i="5"/>
  <c r="U107" i="5"/>
  <c r="V107" i="5" s="1"/>
  <c r="V106" i="5"/>
  <c r="C110" i="5" l="1"/>
  <c r="D109" i="5"/>
  <c r="M108" i="5"/>
  <c r="U108" i="5"/>
  <c r="V108" i="5" s="1"/>
  <c r="I108" i="5"/>
  <c r="C111" i="5" l="1"/>
  <c r="D110" i="5"/>
  <c r="U109" i="5"/>
  <c r="I109" i="5"/>
  <c r="M109" i="5"/>
  <c r="C112" i="5" l="1"/>
  <c r="D113" i="5" s="1"/>
  <c r="D111" i="5"/>
  <c r="V109" i="5"/>
  <c r="U110" i="5"/>
  <c r="I110" i="5"/>
  <c r="M110" i="5"/>
  <c r="U113" i="5" l="1"/>
  <c r="V113" i="5" s="1"/>
  <c r="M113" i="5"/>
  <c r="I113" i="5"/>
  <c r="D112" i="5"/>
  <c r="M111" i="5"/>
  <c r="U111" i="5"/>
  <c r="V111" i="5" s="1"/>
  <c r="I111" i="5"/>
  <c r="V110" i="5"/>
  <c r="U112" i="5" l="1"/>
  <c r="V112" i="5" s="1"/>
  <c r="E15" i="5" s="1"/>
  <c r="W110" i="5" s="1"/>
  <c r="I112" i="5"/>
  <c r="B4" i="5" s="1"/>
  <c r="J172" i="5" s="1"/>
  <c r="M112" i="5"/>
  <c r="W93" i="5" l="1"/>
  <c r="W141" i="5"/>
  <c r="Y64" i="5"/>
  <c r="Y241" i="5"/>
  <c r="Y132" i="5"/>
  <c r="X149" i="5"/>
  <c r="X89" i="5"/>
  <c r="Y212" i="5"/>
  <c r="Y155" i="5"/>
  <c r="W101" i="5"/>
  <c r="X42" i="5"/>
  <c r="W160" i="5"/>
  <c r="Y160" i="5"/>
  <c r="Y147" i="5"/>
  <c r="X182" i="5"/>
  <c r="X94" i="5"/>
  <c r="X137" i="5"/>
  <c r="Y168" i="5"/>
  <c r="Y76" i="5"/>
  <c r="X244" i="5"/>
  <c r="X171" i="5"/>
  <c r="Y42" i="5"/>
  <c r="X37" i="5"/>
  <c r="Y93" i="5"/>
  <c r="W147" i="5"/>
  <c r="L61" i="5"/>
  <c r="Y144" i="5"/>
  <c r="W135" i="5"/>
  <c r="W54" i="5"/>
  <c r="W52" i="5"/>
  <c r="Y110" i="5"/>
  <c r="X102" i="5"/>
  <c r="W178" i="5"/>
  <c r="X194" i="5"/>
  <c r="W208" i="5"/>
  <c r="W98" i="5"/>
  <c r="W196" i="5"/>
  <c r="Y79" i="5"/>
  <c r="W118" i="5"/>
  <c r="Y35" i="5"/>
  <c r="Y194" i="5"/>
  <c r="X212" i="5"/>
  <c r="X127" i="5"/>
  <c r="K191" i="5"/>
  <c r="X211" i="5"/>
  <c r="X196" i="5"/>
  <c r="W104" i="5"/>
  <c r="Y205" i="5"/>
  <c r="W197" i="5"/>
  <c r="Y69" i="5"/>
  <c r="X245" i="5"/>
  <c r="Y128" i="5"/>
  <c r="K86" i="5"/>
  <c r="W88" i="5"/>
  <c r="Y97" i="5"/>
  <c r="W70" i="5"/>
  <c r="W166" i="5"/>
  <c r="W74" i="5"/>
  <c r="Y202" i="5"/>
  <c r="Y127" i="5"/>
  <c r="X132" i="5"/>
  <c r="K156" i="5"/>
  <c r="Y101" i="5"/>
  <c r="X76" i="5"/>
  <c r="W57" i="5"/>
  <c r="X207" i="5"/>
  <c r="W146" i="5"/>
  <c r="Y166" i="5"/>
  <c r="Y96" i="5"/>
  <c r="Y135" i="5"/>
  <c r="X213" i="5"/>
  <c r="W189" i="5"/>
  <c r="W203" i="5"/>
  <c r="Y187" i="5"/>
  <c r="Y240" i="5"/>
  <c r="W234" i="5"/>
  <c r="X46" i="5"/>
  <c r="W72" i="5"/>
  <c r="W201" i="5"/>
  <c r="X243" i="5"/>
  <c r="X98" i="5"/>
  <c r="X248" i="5"/>
  <c r="W154" i="5"/>
  <c r="W220" i="5"/>
  <c r="X78" i="5"/>
  <c r="X158" i="5"/>
  <c r="Y153" i="5"/>
  <c r="W243" i="5"/>
  <c r="Y244" i="5"/>
  <c r="L125" i="5"/>
  <c r="X83" i="5"/>
  <c r="X44" i="5"/>
  <c r="W90" i="5"/>
  <c r="Y52" i="5"/>
  <c r="Y100" i="5"/>
  <c r="W136" i="5"/>
  <c r="X190" i="5"/>
  <c r="X141" i="5"/>
  <c r="W67" i="5"/>
  <c r="X144" i="5"/>
  <c r="X66" i="5"/>
  <c r="X123" i="5"/>
  <c r="W179" i="5"/>
  <c r="Y61" i="5"/>
  <c r="X138" i="5"/>
  <c r="W91" i="5"/>
  <c r="X106" i="5"/>
  <c r="W59" i="5"/>
  <c r="Y176" i="5"/>
  <c r="L202" i="5"/>
  <c r="X53" i="5"/>
  <c r="W100" i="5"/>
  <c r="X189" i="5"/>
  <c r="X228" i="5"/>
  <c r="Y50" i="5"/>
  <c r="W133" i="5"/>
  <c r="X162" i="5"/>
  <c r="X99" i="5"/>
  <c r="Y199" i="5"/>
  <c r="Y206" i="5"/>
  <c r="J236" i="5"/>
  <c r="L49" i="5"/>
  <c r="Y38" i="5"/>
  <c r="W229" i="5"/>
  <c r="X233" i="5"/>
  <c r="X96" i="5"/>
  <c r="X242" i="5"/>
  <c r="Y192" i="5"/>
  <c r="W184" i="5"/>
  <c r="X222" i="5"/>
  <c r="X109" i="5"/>
  <c r="Y109" i="5"/>
  <c r="W35" i="5"/>
  <c r="W231" i="5"/>
  <c r="X84" i="5"/>
  <c r="X147" i="5"/>
  <c r="W38" i="5"/>
  <c r="W94" i="5"/>
  <c r="X100" i="5"/>
  <c r="X135" i="5"/>
  <c r="W44" i="5"/>
  <c r="L149" i="5"/>
  <c r="J126" i="5"/>
  <c r="W32" i="5"/>
  <c r="X168" i="5"/>
  <c r="Y31" i="5"/>
  <c r="X192" i="5"/>
  <c r="W128" i="5"/>
  <c r="X202" i="5"/>
  <c r="W47" i="5"/>
  <c r="X87" i="5"/>
  <c r="X70" i="5"/>
  <c r="W192" i="5"/>
  <c r="W157" i="5"/>
  <c r="Y169" i="5"/>
  <c r="X185" i="5"/>
  <c r="X231" i="5"/>
  <c r="X122" i="5"/>
  <c r="W127" i="5"/>
  <c r="Y39" i="5"/>
  <c r="X79" i="5"/>
  <c r="X139" i="5"/>
  <c r="J104" i="5"/>
  <c r="J94" i="5"/>
  <c r="X250" i="5"/>
  <c r="Y238" i="5"/>
  <c r="Y82" i="5"/>
  <c r="X234" i="5"/>
  <c r="W75" i="5"/>
  <c r="Y242" i="5"/>
  <c r="W222" i="5"/>
  <c r="X59" i="5"/>
  <c r="W188" i="5"/>
  <c r="Y161" i="5"/>
  <c r="Y117" i="5"/>
  <c r="X73" i="5"/>
  <c r="Y75" i="5"/>
  <c r="W31" i="5"/>
  <c r="W138" i="5"/>
  <c r="Y221" i="5"/>
  <c r="X124" i="5"/>
  <c r="W216" i="5"/>
  <c r="Y201" i="5"/>
  <c r="Y60" i="5"/>
  <c r="Y115" i="5"/>
  <c r="W221" i="5"/>
  <c r="W181" i="5"/>
  <c r="Y88" i="5"/>
  <c r="W148" i="5"/>
  <c r="X68" i="5"/>
  <c r="X113" i="5"/>
  <c r="K52" i="5"/>
  <c r="K136" i="5"/>
  <c r="X55" i="5"/>
  <c r="X224" i="5"/>
  <c r="W165" i="5"/>
  <c r="X159" i="5"/>
  <c r="Y214" i="5"/>
  <c r="Y222" i="5"/>
  <c r="L162" i="5"/>
  <c r="L102" i="5"/>
  <c r="L60" i="5"/>
  <c r="X195" i="5"/>
  <c r="Y140" i="5"/>
  <c r="Y58" i="5"/>
  <c r="W112" i="5"/>
  <c r="Y213" i="5"/>
  <c r="W92" i="5"/>
  <c r="W150" i="5"/>
  <c r="W81" i="5"/>
  <c r="Y229" i="5"/>
  <c r="Y138" i="5"/>
  <c r="X237" i="5"/>
  <c r="X126" i="5"/>
  <c r="X220" i="5"/>
  <c r="X172" i="5"/>
  <c r="X205" i="5"/>
  <c r="X74" i="5"/>
  <c r="X36" i="5"/>
  <c r="W139" i="5"/>
  <c r="Y123" i="5"/>
  <c r="Y80" i="5"/>
  <c r="X218" i="5"/>
  <c r="W217" i="5"/>
  <c r="W250" i="5"/>
  <c r="W187" i="5"/>
  <c r="X175" i="5"/>
  <c r="X246" i="5"/>
  <c r="K200" i="5"/>
  <c r="L141" i="5"/>
  <c r="X61" i="5"/>
  <c r="W175" i="5"/>
  <c r="X32" i="5"/>
  <c r="X103" i="5"/>
  <c r="W214" i="5"/>
  <c r="W78" i="5"/>
  <c r="W202" i="5"/>
  <c r="W37" i="5"/>
  <c r="X91" i="5"/>
  <c r="Y148" i="5"/>
  <c r="X31" i="5"/>
  <c r="X47" i="5"/>
  <c r="X90" i="5"/>
  <c r="W51" i="5"/>
  <c r="Y139" i="5"/>
  <c r="W171" i="5"/>
  <c r="W204" i="5"/>
  <c r="Y179" i="5"/>
  <c r="W122" i="5"/>
  <c r="X184" i="5"/>
  <c r="X75" i="5"/>
  <c r="X240" i="5"/>
  <c r="Y120" i="5"/>
  <c r="W77" i="5"/>
  <c r="X41" i="5"/>
  <c r="X64" i="5"/>
  <c r="X35" i="5"/>
  <c r="X97" i="5"/>
  <c r="W121" i="5"/>
  <c r="X143" i="5"/>
  <c r="X193" i="5"/>
  <c r="K193" i="5"/>
  <c r="J162" i="5"/>
  <c r="K77" i="5"/>
  <c r="X166" i="5"/>
  <c r="Y65" i="5"/>
  <c r="Y119" i="5"/>
  <c r="W120" i="5"/>
  <c r="Y130" i="5"/>
  <c r="Y122" i="5"/>
  <c r="W186" i="5"/>
  <c r="W113" i="5"/>
  <c r="Y211" i="5"/>
  <c r="W152" i="5"/>
  <c r="Y134" i="5"/>
  <c r="Y34" i="5"/>
  <c r="W143" i="5"/>
  <c r="W40" i="5"/>
  <c r="Y55" i="5"/>
  <c r="Y158" i="5"/>
  <c r="X206" i="5"/>
  <c r="Y136" i="5"/>
  <c r="X152" i="5"/>
  <c r="W210" i="5"/>
  <c r="X119" i="5"/>
  <c r="W155" i="5"/>
  <c r="W144" i="5"/>
  <c r="Y182" i="5"/>
  <c r="Y41" i="5"/>
  <c r="W61" i="5"/>
  <c r="X221" i="5"/>
  <c r="Y191" i="5"/>
  <c r="Y57" i="5"/>
  <c r="W33" i="5"/>
  <c r="Y164" i="5"/>
  <c r="W191" i="5"/>
  <c r="W159" i="5"/>
  <c r="X133" i="5"/>
  <c r="J70" i="5"/>
  <c r="K137" i="5"/>
  <c r="K44" i="5"/>
  <c r="Y235" i="5"/>
  <c r="X142" i="5"/>
  <c r="W164" i="5"/>
  <c r="X52" i="5"/>
  <c r="Y40" i="5"/>
  <c r="Y116" i="5"/>
  <c r="W248" i="5"/>
  <c r="W172" i="5"/>
  <c r="Y124" i="5"/>
  <c r="W124" i="5"/>
  <c r="Y198" i="5"/>
  <c r="X204" i="5"/>
  <c r="Y46" i="5"/>
  <c r="W238" i="5"/>
  <c r="X197" i="5"/>
  <c r="Y232" i="5"/>
  <c r="Y89" i="5"/>
  <c r="Y146" i="5"/>
  <c r="Y170" i="5"/>
  <c r="X210" i="5"/>
  <c r="Y36" i="5"/>
  <c r="W232" i="5"/>
  <c r="W249" i="5"/>
  <c r="X39" i="5"/>
  <c r="Y237" i="5"/>
  <c r="Y195" i="5"/>
  <c r="Y104" i="5"/>
  <c r="J221" i="5"/>
  <c r="L95" i="5"/>
  <c r="J105" i="5"/>
  <c r="L235" i="5"/>
  <c r="W71" i="5"/>
  <c r="X121" i="5"/>
  <c r="Y250" i="5"/>
  <c r="X107" i="5"/>
  <c r="W69" i="5"/>
  <c r="X236" i="5"/>
  <c r="X214" i="5"/>
  <c r="X60" i="5"/>
  <c r="W99" i="5"/>
  <c r="Y246" i="5"/>
  <c r="W223" i="5"/>
  <c r="X54" i="5"/>
  <c r="W190" i="5"/>
  <c r="Y234" i="5"/>
  <c r="X136" i="5"/>
  <c r="Y66" i="5"/>
  <c r="X57" i="5"/>
  <c r="W109" i="5"/>
  <c r="W103" i="5"/>
  <c r="W123" i="5"/>
  <c r="Y223" i="5"/>
  <c r="X45" i="5"/>
  <c r="X232" i="5"/>
  <c r="W225" i="5"/>
  <c r="Y149" i="5"/>
  <c r="X156" i="5"/>
  <c r="Y54" i="5"/>
  <c r="X105" i="5"/>
  <c r="Y107" i="5"/>
  <c r="W153" i="5"/>
  <c r="W82" i="5"/>
  <c r="W131" i="5"/>
  <c r="Y99" i="5"/>
  <c r="X86" i="5"/>
  <c r="Y102" i="5"/>
  <c r="W132" i="5"/>
  <c r="Y126" i="5"/>
  <c r="Y77" i="5"/>
  <c r="W56" i="5"/>
  <c r="J112" i="5"/>
  <c r="K103" i="5"/>
  <c r="L35" i="5"/>
  <c r="K149" i="5"/>
  <c r="Y177" i="5"/>
  <c r="W42" i="5"/>
  <c r="Y249" i="5"/>
  <c r="X249" i="5"/>
  <c r="Y154" i="5"/>
  <c r="W114" i="5"/>
  <c r="Y131" i="5"/>
  <c r="Y151" i="5"/>
  <c r="X176" i="5"/>
  <c r="Y220" i="5"/>
  <c r="W199" i="5"/>
  <c r="Y67" i="5"/>
  <c r="Y108" i="5"/>
  <c r="X95" i="5"/>
  <c r="Y215" i="5"/>
  <c r="X93" i="5"/>
  <c r="X38" i="5"/>
  <c r="X131" i="5"/>
  <c r="X77" i="5"/>
  <c r="Y186" i="5"/>
  <c r="Y165" i="5"/>
  <c r="X49" i="5"/>
  <c r="W173" i="5"/>
  <c r="W163" i="5"/>
  <c r="W185" i="5"/>
  <c r="Y121" i="5"/>
  <c r="Y86" i="5"/>
  <c r="W105" i="5"/>
  <c r="Y193" i="5"/>
  <c r="Y173" i="5"/>
  <c r="J193" i="5"/>
  <c r="J109" i="5"/>
  <c r="K151" i="5"/>
  <c r="K48" i="5"/>
  <c r="K114" i="5"/>
  <c r="Y84" i="5"/>
  <c r="Y224" i="5"/>
  <c r="W66" i="5"/>
  <c r="Y190" i="5"/>
  <c r="X155" i="5"/>
  <c r="W137" i="5"/>
  <c r="W108" i="5"/>
  <c r="Y150" i="5"/>
  <c r="Y236" i="5"/>
  <c r="W30" i="5"/>
  <c r="W58" i="5"/>
  <c r="X129" i="5"/>
  <c r="X82" i="5"/>
  <c r="X63" i="5"/>
  <c r="Y248" i="5"/>
  <c r="Y175" i="5"/>
  <c r="W126" i="5"/>
  <c r="W218" i="5"/>
  <c r="Y63" i="5"/>
  <c r="Y78" i="5"/>
  <c r="W177" i="5"/>
  <c r="X108" i="5"/>
  <c r="W89" i="5"/>
  <c r="Y87" i="5"/>
  <c r="X235" i="5"/>
  <c r="W237" i="5"/>
  <c r="W55" i="5"/>
  <c r="Y185" i="5"/>
  <c r="X167" i="5"/>
  <c r="W65" i="5"/>
  <c r="Y95" i="5"/>
  <c r="W96" i="5"/>
  <c r="W198" i="5"/>
  <c r="X170" i="5"/>
  <c r="W194" i="5"/>
  <c r="W49" i="5"/>
  <c r="X215" i="5"/>
  <c r="X85" i="5"/>
  <c r="X116" i="5"/>
  <c r="X169" i="5"/>
  <c r="W183" i="5"/>
  <c r="X140" i="5"/>
  <c r="L48" i="5"/>
  <c r="K209" i="5"/>
  <c r="L62" i="5"/>
  <c r="K177" i="5"/>
  <c r="K164" i="5"/>
  <c r="W62" i="5"/>
  <c r="Y62" i="5"/>
  <c r="Y30" i="5"/>
  <c r="Y233" i="5"/>
  <c r="X34" i="5"/>
  <c r="Y159" i="5"/>
  <c r="W193" i="5"/>
  <c r="X173" i="5"/>
  <c r="Y105" i="5"/>
  <c r="Y208" i="5"/>
  <c r="Y228" i="5"/>
  <c r="Y142" i="5"/>
  <c r="Y91" i="5"/>
  <c r="Y226" i="5"/>
  <c r="W84" i="5"/>
  <c r="W206" i="5"/>
  <c r="W85" i="5"/>
  <c r="W34" i="5"/>
  <c r="W46" i="5"/>
  <c r="Y157" i="5"/>
  <c r="X80" i="5"/>
  <c r="X151" i="5"/>
  <c r="X209" i="5"/>
  <c r="X239" i="5"/>
  <c r="Y33" i="5"/>
  <c r="Y111" i="5"/>
  <c r="X115" i="5"/>
  <c r="X247" i="5"/>
  <c r="Y162" i="5"/>
  <c r="L76" i="5"/>
  <c r="L206" i="5"/>
  <c r="J212" i="5"/>
  <c r="K241" i="5"/>
  <c r="L40" i="5"/>
  <c r="K203" i="5"/>
  <c r="J202" i="5"/>
  <c r="W86" i="5"/>
  <c r="W176" i="5"/>
  <c r="W226" i="5"/>
  <c r="Y44" i="5"/>
  <c r="Y183" i="5"/>
  <c r="X217" i="5"/>
  <c r="Y129" i="5"/>
  <c r="W162" i="5"/>
  <c r="X101" i="5"/>
  <c r="W117" i="5"/>
  <c r="W174" i="5"/>
  <c r="X198" i="5"/>
  <c r="X165" i="5"/>
  <c r="W239" i="5"/>
  <c r="W219" i="5"/>
  <c r="X161" i="5"/>
  <c r="Y103" i="5"/>
  <c r="X178" i="5"/>
  <c r="Y90" i="5"/>
  <c r="Y216" i="5"/>
  <c r="X92" i="5"/>
  <c r="Y145" i="5"/>
  <c r="W53" i="5"/>
  <c r="W73" i="5"/>
  <c r="Y85" i="5"/>
  <c r="Y172" i="5"/>
  <c r="X216" i="5"/>
  <c r="X56" i="5"/>
  <c r="X191" i="5"/>
  <c r="W119" i="5"/>
  <c r="Y152" i="5"/>
  <c r="W247" i="5"/>
  <c r="X188" i="5"/>
  <c r="X154" i="5"/>
  <c r="X48" i="5"/>
  <c r="Y47" i="5"/>
  <c r="K220" i="5"/>
  <c r="K185" i="5"/>
  <c r="K221" i="5"/>
  <c r="J191" i="5"/>
  <c r="J36" i="5"/>
  <c r="J244" i="5"/>
  <c r="J187" i="5"/>
  <c r="W106" i="5"/>
  <c r="W242" i="5"/>
  <c r="Y225" i="5"/>
  <c r="Y48" i="5"/>
  <c r="W244" i="5"/>
  <c r="X118" i="5"/>
  <c r="W36" i="5"/>
  <c r="Y189" i="5"/>
  <c r="W240" i="5"/>
  <c r="W236" i="5"/>
  <c r="Y51" i="5"/>
  <c r="X88" i="5"/>
  <c r="X187" i="5"/>
  <c r="X117" i="5"/>
  <c r="W195" i="5"/>
  <c r="Y81" i="5"/>
  <c r="Y219" i="5"/>
  <c r="Y98" i="5"/>
  <c r="Y73" i="5"/>
  <c r="X226" i="5"/>
  <c r="W116" i="5"/>
  <c r="L181" i="5"/>
  <c r="K226" i="5"/>
  <c r="L135" i="5"/>
  <c r="L152" i="5"/>
  <c r="L222" i="5"/>
  <c r="L133" i="5"/>
  <c r="K128" i="5"/>
  <c r="K168" i="5"/>
  <c r="J84" i="5"/>
  <c r="X40" i="5"/>
  <c r="X67" i="5"/>
  <c r="Y163" i="5"/>
  <c r="X111" i="5"/>
  <c r="Y112" i="5"/>
  <c r="X225" i="5"/>
  <c r="X30" i="5"/>
  <c r="W64" i="5"/>
  <c r="X81" i="5"/>
  <c r="Y217" i="5"/>
  <c r="X72" i="5"/>
  <c r="W230" i="5"/>
  <c r="X153" i="5"/>
  <c r="X125" i="5"/>
  <c r="W79" i="5"/>
  <c r="W41" i="5"/>
  <c r="Y125" i="5"/>
  <c r="X50" i="5"/>
  <c r="W76" i="5"/>
  <c r="W167" i="5"/>
  <c r="Y106" i="5"/>
  <c r="Y210" i="5"/>
  <c r="X148" i="5"/>
  <c r="W43" i="5"/>
  <c r="Y45" i="5"/>
  <c r="W145" i="5"/>
  <c r="Y203" i="5"/>
  <c r="W205" i="5"/>
  <c r="Y247" i="5"/>
  <c r="Y196" i="5"/>
  <c r="Y68" i="5"/>
  <c r="X229" i="5"/>
  <c r="L142" i="5"/>
  <c r="L90" i="5"/>
  <c r="L243" i="5"/>
  <c r="K74" i="5"/>
  <c r="K163" i="5"/>
  <c r="J118" i="5"/>
  <c r="J235" i="5"/>
  <c r="K53" i="5"/>
  <c r="J143" i="5"/>
  <c r="W97" i="5"/>
  <c r="Y118" i="5"/>
  <c r="W39" i="5"/>
  <c r="W68" i="5"/>
  <c r="X223" i="5"/>
  <c r="Y245" i="5"/>
  <c r="W211" i="5"/>
  <c r="X230" i="5"/>
  <c r="W224" i="5"/>
  <c r="X146" i="5"/>
  <c r="X150" i="5"/>
  <c r="Y114" i="5"/>
  <c r="X177" i="5"/>
  <c r="W158" i="5"/>
  <c r="W209" i="5"/>
  <c r="X69" i="5"/>
  <c r="X62" i="5"/>
  <c r="Y43" i="5"/>
  <c r="L78" i="5"/>
  <c r="J122" i="5"/>
  <c r="K56" i="5"/>
  <c r="J219" i="5"/>
  <c r="J183" i="5"/>
  <c r="K138" i="5"/>
  <c r="J166" i="5"/>
  <c r="J37" i="5"/>
  <c r="K95" i="5"/>
  <c r="J72" i="5"/>
  <c r="K206" i="5"/>
  <c r="K235" i="5"/>
  <c r="X160" i="5"/>
  <c r="Y56" i="5"/>
  <c r="Y59" i="5"/>
  <c r="Y197" i="5"/>
  <c r="W235" i="5"/>
  <c r="Y243" i="5"/>
  <c r="W134" i="5"/>
  <c r="W151" i="5"/>
  <c r="Y204" i="5"/>
  <c r="Y239" i="5"/>
  <c r="Y174" i="5"/>
  <c r="W50" i="5"/>
  <c r="Y218" i="5"/>
  <c r="Y113" i="5"/>
  <c r="W227" i="5"/>
  <c r="Y37" i="5"/>
  <c r="W115" i="5"/>
  <c r="W149" i="5"/>
  <c r="X199" i="5"/>
  <c r="W102" i="5"/>
  <c r="X104" i="5"/>
  <c r="X181" i="5"/>
  <c r="X241" i="5"/>
  <c r="Y207" i="5"/>
  <c r="Y71" i="5"/>
  <c r="X112" i="5"/>
  <c r="X208" i="5"/>
  <c r="Y72" i="5"/>
  <c r="Y188" i="5"/>
  <c r="W161" i="5"/>
  <c r="J138" i="5"/>
  <c r="K106" i="5"/>
  <c r="L173" i="5"/>
  <c r="L201" i="5"/>
  <c r="J234" i="5"/>
  <c r="L194" i="5"/>
  <c r="L237" i="5"/>
  <c r="K214" i="5"/>
  <c r="J83" i="5"/>
  <c r="J232" i="5"/>
  <c r="J194" i="5"/>
  <c r="J180" i="5"/>
  <c r="W45" i="5"/>
  <c r="Y53" i="5"/>
  <c r="X163" i="5"/>
  <c r="W60" i="5"/>
  <c r="W169" i="5"/>
  <c r="Y209" i="5"/>
  <c r="W111" i="5"/>
  <c r="X65" i="5"/>
  <c r="W156" i="5"/>
  <c r="Y171" i="5"/>
  <c r="W246" i="5"/>
  <c r="Y184" i="5"/>
  <c r="W168" i="5"/>
  <c r="K127" i="5"/>
  <c r="L73" i="5"/>
  <c r="K102" i="5"/>
  <c r="K45" i="5"/>
  <c r="K204" i="5"/>
  <c r="J241" i="5"/>
  <c r="L211" i="5"/>
  <c r="J195" i="5"/>
  <c r="J153" i="5"/>
  <c r="J133" i="5"/>
  <c r="K98" i="5"/>
  <c r="J168" i="5"/>
  <c r="J98" i="5"/>
  <c r="L239" i="5"/>
  <c r="L214" i="5"/>
  <c r="L216" i="5"/>
  <c r="K181" i="5"/>
  <c r="X130" i="5"/>
  <c r="X183" i="5"/>
  <c r="W215" i="5"/>
  <c r="W87" i="5"/>
  <c r="Y70" i="5"/>
  <c r="X58" i="5"/>
  <c r="X180" i="5"/>
  <c r="Y181" i="5"/>
  <c r="X203" i="5"/>
  <c r="Y200" i="5"/>
  <c r="X201" i="5"/>
  <c r="Y83" i="5"/>
  <c r="X128" i="5"/>
  <c r="W140" i="5"/>
  <c r="X186" i="5"/>
  <c r="W142" i="5"/>
  <c r="W207" i="5"/>
  <c r="X51" i="5"/>
  <c r="Y49" i="5"/>
  <c r="W245" i="5"/>
  <c r="X43" i="5"/>
  <c r="W107" i="5"/>
  <c r="X174" i="5"/>
  <c r="X120" i="5"/>
  <c r="W180" i="5"/>
  <c r="Y167" i="5"/>
  <c r="K150" i="5"/>
  <c r="K73" i="5"/>
  <c r="L99" i="5"/>
  <c r="J248" i="5"/>
  <c r="J176" i="5"/>
  <c r="L246" i="5"/>
  <c r="L69" i="5"/>
  <c r="K81" i="5"/>
  <c r="L31" i="5"/>
  <c r="J42" i="5"/>
  <c r="K36" i="5"/>
  <c r="K54" i="5"/>
  <c r="K126" i="5"/>
  <c r="J211" i="5"/>
  <c r="K33" i="5"/>
  <c r="L36" i="5"/>
  <c r="W241" i="5"/>
  <c r="W213" i="5"/>
  <c r="Y180" i="5"/>
  <c r="X227" i="5"/>
  <c r="X114" i="5"/>
  <c r="X134" i="5"/>
  <c r="X179" i="5"/>
  <c r="J119" i="5"/>
  <c r="J171" i="5"/>
  <c r="L184" i="5"/>
  <c r="J32" i="5"/>
  <c r="L77" i="5"/>
  <c r="J151" i="5"/>
  <c r="L84" i="5"/>
  <c r="K202" i="5"/>
  <c r="J163" i="5"/>
  <c r="L119" i="5"/>
  <c r="J96" i="5"/>
  <c r="K121" i="5"/>
  <c r="K109" i="5"/>
  <c r="L115" i="5"/>
  <c r="K234" i="5"/>
  <c r="K249" i="5"/>
  <c r="K91" i="5"/>
  <c r="L146" i="5"/>
  <c r="J149" i="5"/>
  <c r="L58" i="5"/>
  <c r="J52" i="5"/>
  <c r="K143" i="5"/>
  <c r="Y94" i="5"/>
  <c r="W200" i="5"/>
  <c r="Y141" i="5"/>
  <c r="X157" i="5"/>
  <c r="X145" i="5"/>
  <c r="Y137" i="5"/>
  <c r="Y178" i="5"/>
  <c r="Y231" i="5"/>
  <c r="W95" i="5"/>
  <c r="X33" i="5"/>
  <c r="W212" i="5"/>
  <c r="X71" i="5"/>
  <c r="W170" i="5"/>
  <c r="W130" i="5"/>
  <c r="Y74" i="5"/>
  <c r="Y32" i="5"/>
  <c r="Y156" i="5"/>
  <c r="Y143" i="5"/>
  <c r="W83" i="5"/>
  <c r="X110" i="5"/>
  <c r="J95" i="5"/>
  <c r="J203" i="5"/>
  <c r="J139" i="5"/>
  <c r="L155" i="5"/>
  <c r="J90" i="5"/>
  <c r="K228" i="5"/>
  <c r="J157" i="5"/>
  <c r="J145" i="5"/>
  <c r="J137" i="5"/>
  <c r="K205" i="5"/>
  <c r="K245" i="5"/>
  <c r="K49" i="5"/>
  <c r="K75" i="5"/>
  <c r="K167" i="5"/>
  <c r="J198" i="5"/>
  <c r="J120" i="5"/>
  <c r="J148" i="5"/>
  <c r="L63" i="5"/>
  <c r="K175" i="5"/>
  <c r="K57" i="5"/>
  <c r="K65" i="5"/>
  <c r="W233" i="5"/>
  <c r="Y230" i="5"/>
  <c r="J161" i="5"/>
  <c r="J128" i="5"/>
  <c r="K123" i="5"/>
  <c r="L166" i="5"/>
  <c r="K224" i="5"/>
  <c r="J113" i="5"/>
  <c r="J185" i="5"/>
  <c r="J64" i="5"/>
  <c r="K88" i="5"/>
  <c r="K146" i="5"/>
  <c r="L230" i="5"/>
  <c r="J175" i="5"/>
  <c r="L225" i="5"/>
  <c r="J59" i="5"/>
  <c r="J43" i="5"/>
  <c r="K188" i="5"/>
  <c r="K210" i="5"/>
  <c r="K84" i="5"/>
  <c r="K216" i="5"/>
  <c r="L212" i="5"/>
  <c r="J107" i="5"/>
  <c r="K70" i="5"/>
  <c r="J184" i="5"/>
  <c r="J229" i="5"/>
  <c r="L55" i="5"/>
  <c r="J102" i="5"/>
  <c r="L86" i="5"/>
  <c r="J101" i="5"/>
  <c r="L81" i="5"/>
  <c r="Y92" i="5"/>
  <c r="W125" i="5"/>
  <c r="Y133" i="5"/>
  <c r="W182" i="5"/>
  <c r="W228" i="5"/>
  <c r="X219" i="5"/>
  <c r="X164" i="5"/>
  <c r="Y227" i="5"/>
  <c r="W80" i="5"/>
  <c r="W48" i="5"/>
  <c r="W63" i="5"/>
  <c r="X200" i="5"/>
  <c r="L75" i="5"/>
  <c r="J165" i="5"/>
  <c r="L121" i="5"/>
  <c r="J206" i="5"/>
  <c r="J34" i="5"/>
  <c r="J220" i="5"/>
  <c r="J74" i="5"/>
  <c r="J93" i="5"/>
  <c r="J209" i="5"/>
  <c r="K240" i="5"/>
  <c r="K129" i="5"/>
  <c r="L140" i="5"/>
  <c r="L224" i="5"/>
  <c r="K160" i="5"/>
  <c r="L213" i="5"/>
  <c r="L143" i="5"/>
  <c r="L137" i="5"/>
  <c r="J231" i="5"/>
  <c r="K67" i="5"/>
  <c r="J155" i="5"/>
  <c r="J58" i="5"/>
  <c r="J204" i="5"/>
  <c r="K179" i="5"/>
  <c r="K110" i="5"/>
  <c r="L250" i="5"/>
  <c r="L227" i="5"/>
  <c r="K172" i="5"/>
  <c r="L101" i="5"/>
  <c r="K187" i="5"/>
  <c r="J75" i="5"/>
  <c r="J54" i="5"/>
  <c r="L71" i="5"/>
  <c r="J130" i="5"/>
  <c r="K82" i="5"/>
  <c r="J160" i="5"/>
  <c r="K173" i="5"/>
  <c r="L236" i="5"/>
  <c r="J226" i="5"/>
  <c r="J73" i="5"/>
  <c r="K222" i="5"/>
  <c r="K165" i="5"/>
  <c r="K170" i="5"/>
  <c r="K247" i="5"/>
  <c r="J177" i="5"/>
  <c r="J213" i="5"/>
  <c r="L240" i="5"/>
  <c r="J228" i="5"/>
  <c r="K192" i="5"/>
  <c r="J121" i="5"/>
  <c r="L114" i="5"/>
  <c r="K42" i="5"/>
  <c r="L219" i="5"/>
  <c r="K38" i="5"/>
  <c r="J210" i="5"/>
  <c r="L168" i="5"/>
  <c r="L178" i="5"/>
  <c r="L113" i="5"/>
  <c r="K59" i="5"/>
  <c r="W129" i="5"/>
  <c r="X238" i="5"/>
  <c r="K116" i="5"/>
  <c r="L180" i="5"/>
  <c r="K215" i="5"/>
  <c r="J199" i="5"/>
  <c r="J205" i="5"/>
  <c r="L111" i="5"/>
  <c r="J81" i="5"/>
  <c r="K40" i="5"/>
  <c r="L53" i="5"/>
  <c r="L175" i="5"/>
  <c r="J30" i="5"/>
  <c r="K178" i="5"/>
  <c r="L150" i="5"/>
  <c r="K242" i="5"/>
  <c r="K72" i="5"/>
  <c r="L157" i="5"/>
  <c r="J243" i="5"/>
  <c r="J217" i="5"/>
  <c r="L221" i="5"/>
  <c r="J41" i="5"/>
  <c r="L204" i="5"/>
  <c r="L44" i="5"/>
  <c r="L42" i="5"/>
  <c r="L160" i="5"/>
  <c r="L87" i="5"/>
  <c r="K108" i="5"/>
  <c r="J144" i="5"/>
  <c r="J45" i="5"/>
  <c r="L153" i="5"/>
  <c r="K68" i="5"/>
  <c r="K39" i="5"/>
  <c r="K76" i="5"/>
  <c r="L59" i="5"/>
  <c r="K207" i="5"/>
  <c r="J129" i="5"/>
  <c r="K140" i="5"/>
  <c r="L126" i="5"/>
  <c r="L33" i="5"/>
  <c r="J230" i="5"/>
  <c r="J33" i="5"/>
  <c r="L34" i="5"/>
  <c r="J218" i="5"/>
  <c r="L104" i="5"/>
  <c r="L220" i="5"/>
  <c r="K100" i="5"/>
  <c r="L98" i="5"/>
  <c r="L144" i="5"/>
  <c r="J233" i="5"/>
  <c r="J110" i="5"/>
  <c r="L110" i="5"/>
  <c r="L147" i="5"/>
  <c r="L37" i="5"/>
  <c r="K113" i="5"/>
  <c r="K139" i="5"/>
  <c r="L118" i="5"/>
  <c r="K55" i="5"/>
  <c r="J147" i="5"/>
  <c r="J67" i="5"/>
  <c r="L68" i="5"/>
  <c r="L91" i="5"/>
  <c r="K85" i="5"/>
  <c r="L124" i="5"/>
  <c r="L161" i="5"/>
  <c r="L70" i="5"/>
  <c r="J115" i="5"/>
  <c r="J103" i="5"/>
  <c r="J222" i="5"/>
  <c r="L205" i="5"/>
  <c r="J131" i="5"/>
  <c r="L138" i="5"/>
  <c r="J114" i="5"/>
  <c r="L80" i="5"/>
  <c r="J57" i="5"/>
  <c r="J69" i="5"/>
  <c r="J47" i="5"/>
  <c r="K58" i="5"/>
  <c r="K148" i="5"/>
  <c r="J245" i="5"/>
  <c r="J223" i="5"/>
  <c r="K144" i="5"/>
  <c r="K180" i="5"/>
  <c r="L134" i="5"/>
  <c r="J63" i="5"/>
  <c r="J68" i="5"/>
  <c r="L169" i="5"/>
  <c r="L50" i="5"/>
  <c r="K218" i="5"/>
  <c r="J174" i="5"/>
  <c r="K89" i="5"/>
  <c r="K184" i="5"/>
  <c r="L210" i="5"/>
  <c r="J150" i="5"/>
  <c r="K80" i="5"/>
  <c r="L223" i="5"/>
  <c r="L198" i="5"/>
  <c r="J181" i="5"/>
  <c r="L186" i="5"/>
  <c r="K189" i="5"/>
  <c r="K69" i="5"/>
  <c r="L107" i="5"/>
  <c r="K37" i="5"/>
  <c r="L148" i="5"/>
  <c r="J55" i="5"/>
  <c r="K197" i="5"/>
  <c r="L117" i="5"/>
  <c r="J82" i="5"/>
  <c r="J136" i="5"/>
  <c r="J39" i="5"/>
  <c r="J169" i="5"/>
  <c r="L189" i="5"/>
  <c r="K244" i="5"/>
  <c r="L46" i="5"/>
  <c r="J239" i="5"/>
  <c r="L32" i="5"/>
  <c r="L45" i="5"/>
  <c r="L106" i="5"/>
  <c r="J247" i="5"/>
  <c r="K111" i="5"/>
  <c r="J125" i="5"/>
  <c r="J182" i="5"/>
  <c r="J71" i="5"/>
  <c r="K157" i="5"/>
  <c r="L38" i="5"/>
  <c r="L66" i="5"/>
  <c r="J225" i="5"/>
  <c r="J80" i="5"/>
  <c r="J250" i="5"/>
  <c r="K198" i="5"/>
  <c r="L112" i="5"/>
  <c r="J192" i="5"/>
  <c r="K147" i="5"/>
  <c r="J100" i="5"/>
  <c r="L93" i="5"/>
  <c r="L174" i="5"/>
  <c r="L89" i="5"/>
  <c r="J178" i="5"/>
  <c r="L165" i="5"/>
  <c r="L79" i="5"/>
  <c r="K79" i="5"/>
  <c r="L151" i="5"/>
  <c r="L242" i="5"/>
  <c r="K117" i="5"/>
  <c r="K112" i="5"/>
  <c r="L241" i="5"/>
  <c r="K183" i="5"/>
  <c r="J227" i="5"/>
  <c r="L145" i="5"/>
  <c r="L197" i="5"/>
  <c r="J53" i="5"/>
  <c r="J240" i="5"/>
  <c r="L139" i="5"/>
  <c r="L67" i="5"/>
  <c r="L130" i="5"/>
  <c r="J197" i="5"/>
  <c r="L41" i="5"/>
  <c r="L92" i="5"/>
  <c r="K104" i="5"/>
  <c r="K107" i="5"/>
  <c r="K133" i="5"/>
  <c r="L82" i="5"/>
  <c r="J50" i="5"/>
  <c r="K99" i="5"/>
  <c r="K61" i="5"/>
  <c r="L209" i="5"/>
  <c r="J35" i="5"/>
  <c r="J79" i="5"/>
  <c r="K250" i="5"/>
  <c r="K35" i="5"/>
  <c r="J189" i="5"/>
  <c r="L65" i="5"/>
  <c r="K51" i="5"/>
  <c r="K92" i="5"/>
  <c r="J207" i="5"/>
  <c r="K145" i="5"/>
  <c r="L83" i="5"/>
  <c r="L159" i="5"/>
  <c r="J142" i="5"/>
  <c r="J246" i="5"/>
  <c r="K90" i="5"/>
  <c r="J77" i="5"/>
  <c r="L199" i="5"/>
  <c r="K32" i="5"/>
  <c r="K83" i="5"/>
  <c r="K230" i="5"/>
  <c r="J196" i="5"/>
  <c r="J173" i="5"/>
  <c r="L188" i="5"/>
  <c r="K152" i="5"/>
  <c r="K31" i="5"/>
  <c r="L200" i="5"/>
  <c r="J215" i="5"/>
  <c r="K219" i="5"/>
  <c r="L47" i="5"/>
  <c r="K105" i="5"/>
  <c r="L57" i="5"/>
  <c r="J200" i="5"/>
  <c r="L248" i="5"/>
  <c r="K182" i="5"/>
  <c r="K211" i="5"/>
  <c r="K64" i="5"/>
  <c r="L179" i="5"/>
  <c r="K174" i="5"/>
  <c r="K153" i="5"/>
  <c r="L131" i="5"/>
  <c r="L51" i="5"/>
  <c r="K227" i="5"/>
  <c r="J62" i="5"/>
  <c r="J208" i="5"/>
  <c r="K97" i="5"/>
  <c r="L229" i="5"/>
  <c r="K78" i="5"/>
  <c r="K101" i="5"/>
  <c r="L231" i="5"/>
  <c r="L196" i="5"/>
  <c r="J141" i="5"/>
  <c r="L132" i="5"/>
  <c r="L171" i="5"/>
  <c r="J188" i="5"/>
  <c r="K43" i="5"/>
  <c r="J88" i="5"/>
  <c r="J249" i="5"/>
  <c r="K233" i="5"/>
  <c r="L191" i="5"/>
  <c r="J116" i="5"/>
  <c r="J179" i="5"/>
  <c r="L233" i="5"/>
  <c r="K124" i="5"/>
  <c r="L85" i="5"/>
  <c r="L158" i="5"/>
  <c r="L52" i="5"/>
  <c r="K169" i="5"/>
  <c r="L64" i="5"/>
  <c r="K115" i="5"/>
  <c r="J132" i="5"/>
  <c r="J78" i="5"/>
  <c r="L238" i="5"/>
  <c r="K162" i="5"/>
  <c r="L249" i="5"/>
  <c r="K130" i="5"/>
  <c r="L156" i="5"/>
  <c r="K131" i="5"/>
  <c r="J159" i="5"/>
  <c r="K246" i="5"/>
  <c r="K93" i="5"/>
  <c r="J49" i="5"/>
  <c r="J170" i="5"/>
  <c r="K229" i="5"/>
  <c r="J238" i="5"/>
  <c r="J99" i="5"/>
  <c r="J216" i="5"/>
  <c r="K225" i="5"/>
  <c r="L39" i="5"/>
  <c r="K194" i="5"/>
  <c r="L116" i="5"/>
  <c r="L234" i="5"/>
  <c r="J92" i="5"/>
  <c r="L176" i="5"/>
  <c r="L192" i="5"/>
  <c r="K159" i="5"/>
  <c r="L128" i="5"/>
  <c r="L228" i="5"/>
  <c r="K186" i="5"/>
  <c r="L245" i="5"/>
  <c r="L183" i="5"/>
  <c r="L109" i="5"/>
  <c r="L72" i="5"/>
  <c r="J85" i="5"/>
  <c r="L103" i="5"/>
  <c r="K237" i="5"/>
  <c r="K236" i="5"/>
  <c r="K134" i="5"/>
  <c r="L88" i="5"/>
  <c r="J76" i="5"/>
  <c r="L232" i="5"/>
  <c r="J86" i="5"/>
  <c r="K122" i="5"/>
  <c r="J124" i="5"/>
  <c r="K118" i="5"/>
  <c r="J224" i="5"/>
  <c r="J167" i="5"/>
  <c r="K243" i="5"/>
  <c r="L127" i="5"/>
  <c r="K201" i="5"/>
  <c r="J154" i="5"/>
  <c r="J140" i="5"/>
  <c r="K141" i="5"/>
  <c r="J61" i="5"/>
  <c r="K196" i="5"/>
  <c r="J237" i="5"/>
  <c r="J97" i="5"/>
  <c r="L182" i="5"/>
  <c r="L108" i="5"/>
  <c r="K132" i="5"/>
  <c r="K154" i="5"/>
  <c r="L123" i="5"/>
  <c r="L54" i="5"/>
  <c r="L96" i="5"/>
  <c r="L74" i="5"/>
  <c r="L154" i="5"/>
  <c r="L172" i="5"/>
  <c r="K217" i="5"/>
  <c r="L187" i="5"/>
  <c r="K96" i="5"/>
  <c r="K223" i="5"/>
  <c r="K119" i="5"/>
  <c r="J89" i="5"/>
  <c r="K208" i="5"/>
  <c r="K142" i="5"/>
  <c r="L97" i="5"/>
  <c r="K71" i="5"/>
  <c r="L163" i="5"/>
  <c r="K195" i="5"/>
  <c r="L190" i="5"/>
  <c r="K41" i="5"/>
  <c r="K199" i="5"/>
  <c r="K62" i="5"/>
  <c r="K238" i="5"/>
  <c r="J190" i="5"/>
  <c r="J66" i="5"/>
  <c r="J48" i="5"/>
  <c r="K50" i="5"/>
  <c r="K213" i="5"/>
  <c r="K47" i="5"/>
  <c r="J106" i="5"/>
  <c r="L43" i="5"/>
  <c r="K135" i="5"/>
  <c r="J51" i="5"/>
  <c r="L129" i="5"/>
  <c r="K158" i="5"/>
  <c r="J46" i="5"/>
  <c r="J111" i="5"/>
  <c r="J56" i="5"/>
  <c r="K161" i="5"/>
  <c r="J117" i="5"/>
  <c r="K166" i="5"/>
  <c r="K34" i="5"/>
  <c r="L247" i="5"/>
  <c r="K87" i="5"/>
  <c r="K30" i="5"/>
  <c r="L105" i="5"/>
  <c r="K120" i="5"/>
  <c r="L207" i="5"/>
  <c r="L215" i="5"/>
  <c r="K155" i="5"/>
  <c r="L218" i="5"/>
  <c r="L56" i="5"/>
  <c r="L226" i="5"/>
  <c r="L244" i="5"/>
  <c r="L170" i="5"/>
  <c r="J146" i="5"/>
  <c r="K239" i="5"/>
  <c r="L167" i="5"/>
  <c r="J134" i="5"/>
  <c r="L193" i="5"/>
  <c r="J40" i="5"/>
  <c r="L100" i="5"/>
  <c r="L208" i="5"/>
  <c r="L217" i="5"/>
  <c r="L195" i="5"/>
  <c r="L203" i="5"/>
  <c r="J242" i="5"/>
  <c r="J108" i="5"/>
  <c r="J123" i="5"/>
  <c r="J38" i="5"/>
  <c r="K171" i="5"/>
  <c r="K60" i="5"/>
  <c r="J135" i="5"/>
  <c r="J156" i="5"/>
  <c r="J158" i="5"/>
  <c r="K232" i="5"/>
  <c r="K176" i="5"/>
  <c r="J60" i="5"/>
  <c r="K231" i="5"/>
  <c r="J201" i="5"/>
  <c r="J44" i="5"/>
  <c r="K66" i="5"/>
  <c r="J152" i="5"/>
  <c r="K46" i="5"/>
  <c r="L122" i="5"/>
  <c r="L177" i="5"/>
  <c r="J31" i="5"/>
  <c r="L164" i="5"/>
  <c r="J87" i="5"/>
  <c r="J127" i="5"/>
  <c r="K94" i="5"/>
  <c r="J65" i="5"/>
  <c r="L185" i="5"/>
  <c r="L30" i="5"/>
  <c r="K190" i="5"/>
  <c r="J186" i="5"/>
  <c r="K63" i="5"/>
  <c r="J164" i="5"/>
  <c r="K248" i="5"/>
  <c r="K125" i="5"/>
  <c r="K212" i="5"/>
  <c r="J214" i="5"/>
  <c r="L120" i="5"/>
  <c r="J91" i="5"/>
  <c r="L136" i="5"/>
  <c r="L94" i="5"/>
  <c r="E16" i="5" l="1"/>
  <c r="E18" i="5" s="1"/>
  <c r="E19" i="5" s="1"/>
  <c r="B5" i="5"/>
  <c r="B7" i="5" s="1"/>
  <c r="E17" i="5" l="1"/>
  <c r="B6" i="5"/>
</calcChain>
</file>

<file path=xl/sharedStrings.xml><?xml version="1.0" encoding="utf-8"?>
<sst xmlns="http://schemas.openxmlformats.org/spreadsheetml/2006/main" count="752" uniqueCount="275">
  <si>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</si>
  <si>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</si>
  <si>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</si>
  <si>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</si>
  <si>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</si>
  <si>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</si>
  <si>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</si>
  <si>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</si>
  <si>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</si>
  <si>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</si>
  <si>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</si>
  <si>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</si>
  <si>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</si>
  <si>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</si>
  <si>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</si>
  <si>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</si>
  <si>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</si>
  <si>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</si>
  <si>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</si>
  <si>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</si>
  <si>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</si>
  <si>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</si>
  <si>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</si>
  <si>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</si>
  <si>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</si>
  <si>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</si>
  <si>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</si>
  <si>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</si>
  <si>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</si>
  <si>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</si>
  <si>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</si>
  <si>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</si>
  <si>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</si>
  <si>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</si>
  <si>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</si>
  <si>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</si>
  <si>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</si>
  <si>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</si>
  <si>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</si>
  <si>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</si>
  <si>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</si>
  <si>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</si>
  <si>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</si>
  <si>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</si>
  <si>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</si>
  <si>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</si>
  <si>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</si>
  <si>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</si>
  <si>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</si>
  <si>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</si>
  <si>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</si>
  <si>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</si>
  <si>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</si>
  <si>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</si>
  <si>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</si>
  <si>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</si>
  <si>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</si>
  <si>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</si>
  <si>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</si>
  <si>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</si>
  <si>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</si>
  <si>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</si>
  <si>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</si>
  <si>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</si>
  <si>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</si>
  <si>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</si>
  <si>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</si>
  <si>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</si>
  <si>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</si>
  <si>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</si>
  <si>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</si>
  <si>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</si>
  <si>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</si>
  <si>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</si>
  <si>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</si>
  <si>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</si>
  <si>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</si>
  <si>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</si>
  <si>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</si>
  <si>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</si>
  <si>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</si>
  <si>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</si>
  <si>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</si>
  <si>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</si>
  <si>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</si>
  <si>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</si>
  <si>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</si>
  <si>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</si>
  <si>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</si>
  <si>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</si>
  <si>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</si>
  <si>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</si>
  <si>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</si>
  <si>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</si>
  <si>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</si>
  <si>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</si>
  <si>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</si>
  <si>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</si>
  <si>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</si>
  <si>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</si>
  <si>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</si>
  <si>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</si>
  <si>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</si>
  <si>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</si>
  <si>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</si>
  <si>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</si>
  <si>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</si>
  <si>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</si>
  <si>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</si>
  <si>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</si>
  <si>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</si>
  <si>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</si>
  <si>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</si>
  <si>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</si>
  <si>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</si>
  <si>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</si>
  <si>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</si>
  <si>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</si>
  <si>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</si>
  <si>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</si>
  <si>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</si>
  <si>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</si>
  <si>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</si>
  <si>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</si>
  <si>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</si>
  <si>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</si>
  <si>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</si>
  <si>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</si>
  <si>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</si>
  <si>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</si>
  <si>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</si>
  <si>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</si>
  <si>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</si>
  <si>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</si>
  <si>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</si>
  <si>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</si>
  <si>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</si>
  <si>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</si>
  <si>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</si>
  <si>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</si>
  <si>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</si>
  <si>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</si>
  <si>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</si>
  <si>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</si>
  <si>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</si>
  <si>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13BIM05-13_00.0-03.0cm_Set1_Run1</t>
  </si>
  <si>
    <t>13BIM05-13_00.0-03.0cm_Set1_Run2</t>
  </si>
  <si>
    <t>13BIM05-13_00.0-03.0cm_Set1_Run3</t>
  </si>
  <si>
    <t>13BIM05-13_00.0-03.0cm_Set2_Run1</t>
  </si>
  <si>
    <t>13BIM05-13_00.0-03.0cm_Set2_Run2</t>
  </si>
  <si>
    <t>13BIM05-13_00.0-03.0cm_Set2_Run3</t>
  </si>
  <si>
    <t>13BIM05-13_03.0-06.0cm_Set1_Run1</t>
  </si>
  <si>
    <t>13BIM05-13_03.0-06.0cm_Set1_Run2</t>
  </si>
  <si>
    <t>13BIM05-13_03.0-06.0cm_Set1_Run3</t>
  </si>
  <si>
    <t>13BIM05-13_03.0-06.0cm_Set2_Run1</t>
  </si>
  <si>
    <t>13BIM05-13_03.0-06.0cm_Set2_Run2</t>
  </si>
  <si>
    <t>13BIM05-13_03.0-06.0cm_Set2_Run3</t>
  </si>
  <si>
    <t>13BIM05-13_06.0-09.0cm_Set1_Run1</t>
  </si>
  <si>
    <t>13BIM05-13_06.0-09.0cm_Set1_Run2</t>
  </si>
  <si>
    <t>13BIM05-13_06.0-09.0cm_Set1_Run3</t>
  </si>
  <si>
    <t>13BIM05-13_06.0-09.0cm_Set2_Run1</t>
  </si>
  <si>
    <t>13BIM05-13_06.0-09.0cm_Set2_Run2</t>
  </si>
  <si>
    <t>13BIM05-13_06.0-09.0cm_Set2_Run3</t>
  </si>
  <si>
    <t>13BIM05-13_09.0-12.0cm_Set1_Run1</t>
  </si>
  <si>
    <t>13BIM05-13_09.0-12.0cm_Set1_Run2</t>
  </si>
  <si>
    <t>13BIM05-13_09.0-12.0cm_Set1_Run3</t>
  </si>
  <si>
    <t>13BIM05-13_09.0-12.0cm_Set2_Run1</t>
  </si>
  <si>
    <t>13BIM05-13_09.0-12.0cm_Set2_Run2</t>
  </si>
  <si>
    <t>13BIM05-13_09.0-12.0cm_Set2_Run3</t>
  </si>
  <si>
    <t>13BIM05-13_12.0-15.0cm_Set1_Run1</t>
  </si>
  <si>
    <t>13BIM05-13_12.0-15.0cm_Set1_Run2</t>
  </si>
  <si>
    <t>13BIM05-13_12.0-15.0cm_Set1_Run3</t>
  </si>
  <si>
    <t>13BIM05-13_12.0-15.0cm_Set2_Run1</t>
  </si>
  <si>
    <t>13BIM05-13_12.0-15.0cm_Set2_Run2</t>
  </si>
  <si>
    <t>13BIM05-13_12.0-15.0cm_Set2_Run3</t>
  </si>
  <si>
    <t>13BIM05-13_15.0-18.0cm_Set1_Run1</t>
  </si>
  <si>
    <t>13BIM05-13_15.0-18.0cm_Set1_Run2</t>
  </si>
  <si>
    <t>13BIM05-13_15.0-18.0cm_Set1_Run3</t>
  </si>
  <si>
    <t>13BIM05-13_15.0-18.0cm_Set2_Run1</t>
  </si>
  <si>
    <t>13BIM05-13_15.0-18.0cm_Set2_Run2</t>
  </si>
  <si>
    <t>13BIM05-13_15.0-18.0cm_Set2_Run3</t>
  </si>
  <si>
    <t>13BIM05-13_18.0-21.0cm_Set1_Run1</t>
  </si>
  <si>
    <t>13BIM05-13_18.0-21.0cm_Set1_Run2</t>
  </si>
  <si>
    <t>13BIM05-13_18.0-21.0cm_Set1_Run3</t>
  </si>
  <si>
    <t>13BIM05-13_18.0-21.0cm_Set2_Run1</t>
  </si>
  <si>
    <t>13BIM05-13_18.0-21.0cm_Set2_Run2</t>
  </si>
  <si>
    <t>13BIM05-13_18.0-21.0cm_Set2_Run3</t>
  </si>
  <si>
    <t>13BIM05-13_21.0-24.0cm_Set1_Run1</t>
  </si>
  <si>
    <t>13BIM05-13_21.0-24.0cm_Set1_Run2</t>
  </si>
  <si>
    <t>13BIM05-13_21.0-24.0cm_Set1_Run3</t>
  </si>
  <si>
    <t>13BIM05-13_21.0-24.0cm_Set2_Run1</t>
  </si>
  <si>
    <t>13BIM05-13_21.0-24.0cm_Set2_Run2</t>
  </si>
  <si>
    <t>13BIM05-13_21.0-24.0cm_Set2_Run3</t>
  </si>
  <si>
    <t>13BIM05-13_24.0-27.0cm_Set1_Run1</t>
  </si>
  <si>
    <t>13BIM05-13_24.0-27.0cm_Set1_Run2</t>
  </si>
  <si>
    <t>13BIM05-13_24.0-27.0cm_Set1_Run3</t>
  </si>
  <si>
    <t>13BIM05-13_24.0-27.0cm_Set2_Run1</t>
  </si>
  <si>
    <t>13BIM05-13_24.0-27.0cm_Set2_Run2</t>
  </si>
  <si>
    <t>13BIM05-13_24.0-27.0cm_Set2_Run3</t>
  </si>
  <si>
    <t>13BIM05-13_27.0-29.0cm_Set1_Run1</t>
  </si>
  <si>
    <t>13BIM05-13_27.0-29.0cm_Set1_Run2</t>
  </si>
  <si>
    <t>13BIM05-13_27.0-29.0cm_Set1_Run3</t>
  </si>
  <si>
    <t>13BIM05-13_27.0-29.0cm_Set2_Run1</t>
  </si>
  <si>
    <t>13BIM05-13_27.0-29.0cm_Set2_Run2</t>
  </si>
  <si>
    <t>13BIM05-13_27.0-29.0cm_Set2_Run3</t>
  </si>
  <si>
    <t>Wheaton,  9:49  28 Mar 2014</t>
  </si>
  <si>
    <t>Fine Sand</t>
  </si>
  <si>
    <t>Well Sorted</t>
  </si>
  <si>
    <t>Symmetrical</t>
  </si>
  <si>
    <t>Mesokurtic</t>
  </si>
  <si>
    <t>Unimodal, Well Sorted</t>
  </si>
  <si>
    <t>Sand</t>
  </si>
  <si>
    <t>Well Sorted Fine Sand</t>
  </si>
  <si>
    <t>Wheaton,  9:52  28 Mar 2014</t>
  </si>
  <si>
    <t>Wheaton,  9:54  28 Mar 2014</t>
  </si>
  <si>
    <t>Wheaton, 3/28/2014  10:01:00 AM</t>
  </si>
  <si>
    <t>Wheaton, 3/28/2014  10:03:00 AM</t>
  </si>
  <si>
    <t>Wheaton, 3/28/2014  10:05:00 AM</t>
  </si>
  <si>
    <t>Wheaton, 3/28/2014  10:12:00 AM</t>
  </si>
  <si>
    <t>Wheaton, 3/28/2014  10:14:00 AM</t>
  </si>
  <si>
    <t>Wheaton, 3/28/2014  10:17:00 AM</t>
  </si>
  <si>
    <t>Wheaton, 3/28/2014  10:24:00 AM</t>
  </si>
  <si>
    <t>Wheaton, 3/28/2014  10:26:00 AM</t>
  </si>
  <si>
    <t>Wheaton, 3/28/2014  10:28:00 AM</t>
  </si>
  <si>
    <t>Wheaton, 3/28/2014  10:37:00 AM</t>
  </si>
  <si>
    <t>Wheaton, 3/28/2014  10:39:00 AM</t>
  </si>
  <si>
    <t>Wheaton, 3/28/2014  10:41:00 AM</t>
  </si>
  <si>
    <t>Wheaton, 3/28/2014  10:50:00 AM</t>
  </si>
  <si>
    <t>Wheaton, 3/28/2014  10:52:00 AM</t>
  </si>
  <si>
    <t>Wheaton, 3/28/2014  10:55:00 AM</t>
  </si>
  <si>
    <t>Wheaton, 3/28/2014  11:01:00 AM</t>
  </si>
  <si>
    <t>Wheaton, 3/28/2014  11:04:00 AM</t>
  </si>
  <si>
    <t>Wheaton, 3/28/2014  11:06:00 AM</t>
  </si>
  <si>
    <t>Wheaton, 3/28/2014  11:14:00 AM</t>
  </si>
  <si>
    <t>Wheaton, 3/28/2014  11:17:00 AM</t>
  </si>
  <si>
    <t>Wheaton, 3/28/2014  11:19:00 AM</t>
  </si>
  <si>
    <t>Wheaton, 3/28/2014  11:27:00 AM</t>
  </si>
  <si>
    <t>Wheaton, 3/28/2014  11:29:00 AM</t>
  </si>
  <si>
    <t>Wheaton, 3/28/2014  11:31:00 AM</t>
  </si>
  <si>
    <t>Wheaton, 3/28/2014  11:38:00 AM</t>
  </si>
  <si>
    <t>Wheaton, 3/28/2014  11:40:00 AM</t>
  </si>
  <si>
    <t>Wheaton, 3/28/2014  11:43:00 AM</t>
  </si>
  <si>
    <t>Wheaton, 3/28/2014  11:54:00 AM</t>
  </si>
  <si>
    <t>Wheaton, 3/28/2014  11:56:00 AM</t>
  </si>
  <si>
    <t>Wheaton, 3/28/2014  11:58:00 AM</t>
  </si>
  <si>
    <t>Wheaton, 3/28/2014  12:09:00 PM</t>
  </si>
  <si>
    <t>Wheaton, 3/28/2014  12:11:00 PM</t>
  </si>
  <si>
    <t>Wheaton, 3/28/2014  12:13:00 PM</t>
  </si>
  <si>
    <t>Wheaton, 3/28/2014  12:20:00 PM</t>
  </si>
  <si>
    <t>Wheaton, 3/28/2014  12:22:00 PM</t>
  </si>
  <si>
    <t>Wheaton, 3/28/2014  12:24:00 PM</t>
  </si>
  <si>
    <t>Wheaton, 3/28/2014  12:31:00 PM</t>
  </si>
  <si>
    <t>Wheaton, 3/28/2014  12:33:00 PM</t>
  </si>
  <si>
    <t>Wheaton, 3/28/2014  12:35:00 PM</t>
  </si>
  <si>
    <t>Wheaton, 3/28/2014  12:42:00 PM</t>
  </si>
  <si>
    <t>Wheaton, 3/28/2014  12:45:00 PM</t>
  </si>
  <si>
    <t>Wheaton, 3/28/2014  12:47:00 PM</t>
  </si>
  <si>
    <t>Wheaton, 3/28/2014  12:54:00 PM</t>
  </si>
  <si>
    <t>Wheaton, 3/28/2014  12:56:00 PM</t>
  </si>
  <si>
    <t>Wheaton, 3/28/2014  12:58:00 PM</t>
  </si>
  <si>
    <t>Wheaton, 3/28/2014  1:07:00 PM</t>
  </si>
  <si>
    <t>Wheaton, 3/28/2014  1:09:00 PM</t>
  </si>
  <si>
    <t>Wheaton, 3/28/2014  1:11:00 PM</t>
  </si>
  <si>
    <t>Wheaton, 3/28/2014  1:18:00 PM</t>
  </si>
  <si>
    <t>Wheaton, 3/28/2014  1:20:00 PM</t>
  </si>
  <si>
    <t>Wheaton, 3/28/2014  1:22:00 PM</t>
  </si>
  <si>
    <t>Wheaton, 3/28/2014  1:29:00 PM</t>
  </si>
  <si>
    <t>Wheaton, 3/28/2014  1:31:00 PM</t>
  </si>
  <si>
    <t>Wheaton, 3/28/2014  1:33:00 PM</t>
  </si>
  <si>
    <t>Wheaton, 3/28/2014  1:40:00 PM</t>
  </si>
  <si>
    <t>Wheaton, 3/28/2014  1:42:00 PM</t>
  </si>
  <si>
    <t>3/28/2014  1:45:00 PM</t>
  </si>
  <si>
    <t>Wheaton, 3/28/2014  1:45:00 PM</t>
  </si>
  <si>
    <t>Standard Deviation</t>
  </si>
  <si>
    <t>Averaged Data (N=6)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</si>
</sst>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3"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3" xfId="1" applyNumberFormat="1" applyFont="1" applyBorder="1" applyAlignment="1" applyProtection="1">
      <alignment horizontal="center" vertic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2" fontId="8" fillId="0" borderId="19" xfId="0" applyNumberFormat="1" applyFont="1" applyBorder="1" applyAlignment="1">
      <alignment horizontal="center"/>
    </xf>
    <xf numFmtId="2" fontId="8" fillId="0" borderId="2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63097344"/>
        <c:axId val="276783872"/>
      </c:barChart>
      <c:catAx>
        <c:axId val="263097344"/>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6783872"/>
        <c:crosses val="autoZero"/>
        <c:auto val="0"/>
        <c:lblAlgn val="ctr"/>
        <c:lblOffset val="100"/>
        <c:tickMarkSkip val="1"/>
        <c:noMultiLvlLbl val="0"/>
      </c:catAx>
      <c:valAx>
        <c:axId val="27678387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63097344"/>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0.45233</cdr:x>
      <cdr:y>0.06964</cdr:y>
    </cdr:from>
    <cdr:to>
      <cdr:x>0.45853</cdr:x>
      <cdr:y>0.07983</cdr:y>
    </cdr:to>
    <cdr:sp macro="" textlink="">
      <cdr:nvSpPr>
        <cdr:cNvPr id="2" name="Oval 1"/>
        <cdr:cNvSpPr/>
      </cdr:nvSpPr>
      <cdr:spPr bwMode="auto">
        <a:xfrm xmlns:a="http://schemas.openxmlformats.org/drawingml/2006/main">
          <a:off x="4164798" y="3909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0.07029</cdr:y>
    </cdr:from>
    <cdr:to>
      <cdr:x>0.45871</cdr:x>
      <cdr:y>0.08047</cdr:y>
    </cdr:to>
    <cdr:sp macro="" textlink="">
      <cdr:nvSpPr>
        <cdr:cNvPr id="3" name="Oval 2"/>
        <cdr:cNvSpPr/>
      </cdr:nvSpPr>
      <cdr:spPr bwMode="auto">
        <a:xfrm xmlns:a="http://schemas.openxmlformats.org/drawingml/2006/main">
          <a:off x="4166450" y="3945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0.45261</cdr:x>
      <cdr:y>0.07073</cdr:y>
    </cdr:from>
    <cdr:to>
      <cdr:x>0.45882</cdr:x>
      <cdr:y>0.08091</cdr:y>
    </cdr:to>
    <cdr:sp macro="" textlink="">
      <cdr:nvSpPr>
        <cdr:cNvPr id="4" name="Oval 3"/>
        <cdr:cNvSpPr/>
      </cdr:nvSpPr>
      <cdr:spPr bwMode="auto">
        <a:xfrm xmlns:a="http://schemas.openxmlformats.org/drawingml/2006/main">
          <a:off x="4167415" y="39703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0.06921</cdr:y>
    </cdr:from>
    <cdr:to>
      <cdr:x>0.45843</cdr:x>
      <cdr:y>0.07939</cdr:y>
    </cdr:to>
    <cdr:sp macro="" textlink="">
      <cdr:nvSpPr>
        <cdr:cNvPr id="5" name="Oval 4"/>
        <cdr:cNvSpPr/>
      </cdr:nvSpPr>
      <cdr:spPr bwMode="auto">
        <a:xfrm xmlns:a="http://schemas.openxmlformats.org/drawingml/2006/main">
          <a:off x="4163863" y="3884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0.45242</cdr:x>
      <cdr:y>0.06988</cdr:y>
    </cdr:from>
    <cdr:to>
      <cdr:x>0.45862</cdr:x>
      <cdr:y>0.08006</cdr:y>
    </cdr:to>
    <cdr:sp macro="" textlink="">
      <cdr:nvSpPr>
        <cdr:cNvPr id="6" name="Oval 5"/>
        <cdr:cNvSpPr/>
      </cdr:nvSpPr>
      <cdr:spPr bwMode="auto">
        <a:xfrm xmlns:a="http://schemas.openxmlformats.org/drawingml/2006/main">
          <a:off x="4165617" y="3922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0.45256</cdr:x>
      <cdr:y>0.07038</cdr:y>
    </cdr:from>
    <cdr:to>
      <cdr:x>0.45876</cdr:x>
      <cdr:y>0.08056</cdr:y>
    </cdr:to>
    <cdr:sp macro="" textlink="">
      <cdr:nvSpPr>
        <cdr:cNvPr id="7" name="Oval 6"/>
        <cdr:cNvSpPr/>
      </cdr:nvSpPr>
      <cdr:spPr bwMode="auto">
        <a:xfrm xmlns:a="http://schemas.openxmlformats.org/drawingml/2006/main">
          <a:off x="4166925" y="3950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0.45248</cdr:x>
      <cdr:y>0.07028</cdr:y>
    </cdr:from>
    <cdr:to>
      <cdr:x>0.45869</cdr:x>
      <cdr:y>0.08046</cdr:y>
    </cdr:to>
    <cdr:sp macro="" textlink="">
      <cdr:nvSpPr>
        <cdr:cNvPr id="8" name="Oval 7"/>
        <cdr:cNvSpPr/>
      </cdr:nvSpPr>
      <cdr:spPr bwMode="auto">
        <a:xfrm xmlns:a="http://schemas.openxmlformats.org/drawingml/2006/main">
          <a:off x="4166216" y="39450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0.45265</cdr:x>
      <cdr:y>0.07088</cdr:y>
    </cdr:from>
    <cdr:to>
      <cdr:x>0.45885</cdr:x>
      <cdr:y>0.08106</cdr:y>
    </cdr:to>
    <cdr:sp macro="" textlink="">
      <cdr:nvSpPr>
        <cdr:cNvPr id="9" name="Oval 8"/>
        <cdr:cNvSpPr/>
      </cdr:nvSpPr>
      <cdr:spPr bwMode="auto">
        <a:xfrm xmlns:a="http://schemas.openxmlformats.org/drawingml/2006/main">
          <a:off x="4167755" y="3978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0.45277</cdr:x>
      <cdr:y>0.07141</cdr:y>
    </cdr:from>
    <cdr:to>
      <cdr:x>0.45898</cdr:x>
      <cdr:y>0.08159</cdr:y>
    </cdr:to>
    <cdr:sp macro="" textlink="">
      <cdr:nvSpPr>
        <cdr:cNvPr id="10" name="Oval 9"/>
        <cdr:cNvSpPr/>
      </cdr:nvSpPr>
      <cdr:spPr bwMode="auto">
        <a:xfrm xmlns:a="http://schemas.openxmlformats.org/drawingml/2006/main">
          <a:off x="4168918" y="4008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0.45259</cdr:x>
      <cdr:y>0.07069</cdr:y>
    </cdr:from>
    <cdr:to>
      <cdr:x>0.4588</cdr:x>
      <cdr:y>0.08087</cdr:y>
    </cdr:to>
    <cdr:sp macro="" textlink="">
      <cdr:nvSpPr>
        <cdr:cNvPr id="11" name="Oval 10"/>
        <cdr:cNvSpPr/>
      </cdr:nvSpPr>
      <cdr:spPr bwMode="auto">
        <a:xfrm xmlns:a="http://schemas.openxmlformats.org/drawingml/2006/main">
          <a:off x="4167248" y="3967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0.45278</cdr:x>
      <cdr:y>0.07136</cdr:y>
    </cdr:from>
    <cdr:to>
      <cdr:x>0.45898</cdr:x>
      <cdr:y>0.08154</cdr:y>
    </cdr:to>
    <cdr:sp macro="" textlink="">
      <cdr:nvSpPr>
        <cdr:cNvPr id="12" name="Oval 11"/>
        <cdr:cNvSpPr/>
      </cdr:nvSpPr>
      <cdr:spPr bwMode="auto">
        <a:xfrm xmlns:a="http://schemas.openxmlformats.org/drawingml/2006/main">
          <a:off x="4168953" y="4005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cdr:x>
      <cdr:y>0.07189</cdr:y>
    </cdr:from>
    <cdr:to>
      <cdr:x>0.45911</cdr:x>
      <cdr:y>0.08207</cdr:y>
    </cdr:to>
    <cdr:sp macro="" textlink="">
      <cdr:nvSpPr>
        <cdr:cNvPr id="13" name="Oval 12"/>
        <cdr:cNvSpPr/>
      </cdr:nvSpPr>
      <cdr:spPr bwMode="auto">
        <a:xfrm xmlns:a="http://schemas.openxmlformats.org/drawingml/2006/main">
          <a:off x="4170089" y="40354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0.0706</cdr:y>
    </cdr:from>
    <cdr:to>
      <cdr:x>0.45876</cdr:x>
      <cdr:y>0.08078</cdr:y>
    </cdr:to>
    <cdr:sp macro="" textlink="">
      <cdr:nvSpPr>
        <cdr:cNvPr id="14" name="Oval 13"/>
        <cdr:cNvSpPr/>
      </cdr:nvSpPr>
      <cdr:spPr bwMode="auto">
        <a:xfrm xmlns:a="http://schemas.openxmlformats.org/drawingml/2006/main">
          <a:off x="4166859" y="3962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0.45275</cdr:x>
      <cdr:y>0.07134</cdr:y>
    </cdr:from>
    <cdr:to>
      <cdr:x>0.45896</cdr:x>
      <cdr:y>0.08152</cdr:y>
    </cdr:to>
    <cdr:sp macro="" textlink="">
      <cdr:nvSpPr>
        <cdr:cNvPr id="15" name="Oval 14"/>
        <cdr:cNvSpPr/>
      </cdr:nvSpPr>
      <cdr:spPr bwMode="auto">
        <a:xfrm xmlns:a="http://schemas.openxmlformats.org/drawingml/2006/main">
          <a:off x="4168713" y="4004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0.45287</cdr:x>
      <cdr:y>0.07179</cdr:y>
    </cdr:from>
    <cdr:to>
      <cdr:x>0.45908</cdr:x>
      <cdr:y>0.08197</cdr:y>
    </cdr:to>
    <cdr:sp macro="" textlink="">
      <cdr:nvSpPr>
        <cdr:cNvPr id="16" name="Oval 15"/>
        <cdr:cNvSpPr/>
      </cdr:nvSpPr>
      <cdr:spPr bwMode="auto">
        <a:xfrm xmlns:a="http://schemas.openxmlformats.org/drawingml/2006/main">
          <a:off x="4169807" y="4030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cdr:x>
      <cdr:y>0.07082</cdr:y>
    </cdr:from>
    <cdr:to>
      <cdr:x>0.4588</cdr:x>
      <cdr:y>0.081</cdr:y>
    </cdr:to>
    <cdr:sp macro="" textlink="">
      <cdr:nvSpPr>
        <cdr:cNvPr id="17" name="Oval 16"/>
        <cdr:cNvSpPr/>
      </cdr:nvSpPr>
      <cdr:spPr bwMode="auto">
        <a:xfrm xmlns:a="http://schemas.openxmlformats.org/drawingml/2006/main">
          <a:off x="4167270" y="3975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0.07141</cdr:y>
    </cdr:from>
    <cdr:to>
      <cdr:x>0.45897</cdr:x>
      <cdr:y>0.08159</cdr:y>
    </cdr:to>
    <cdr:sp macro="" textlink="">
      <cdr:nvSpPr>
        <cdr:cNvPr id="18" name="Oval 17"/>
        <cdr:cNvSpPr/>
      </cdr:nvSpPr>
      <cdr:spPr bwMode="auto">
        <a:xfrm xmlns:a="http://schemas.openxmlformats.org/drawingml/2006/main">
          <a:off x="4168827" y="4008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0.45284</cdr:x>
      <cdr:y>0.07169</cdr:y>
    </cdr:from>
    <cdr:to>
      <cdr:x>0.45905</cdr:x>
      <cdr:y>0.08187</cdr:y>
    </cdr:to>
    <cdr:sp macro="" textlink="">
      <cdr:nvSpPr>
        <cdr:cNvPr id="19" name="Oval 18"/>
        <cdr:cNvSpPr/>
      </cdr:nvSpPr>
      <cdr:spPr bwMode="auto">
        <a:xfrm xmlns:a="http://schemas.openxmlformats.org/drawingml/2006/main">
          <a:off x="4169517" y="4024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0.45263</cdr:x>
      <cdr:y>0.07104</cdr:y>
    </cdr:from>
    <cdr:to>
      <cdr:x>0.45883</cdr:x>
      <cdr:y>0.08122</cdr:y>
    </cdr:to>
    <cdr:sp macro="" textlink="">
      <cdr:nvSpPr>
        <cdr:cNvPr id="20" name="Oval 19"/>
        <cdr:cNvSpPr/>
      </cdr:nvSpPr>
      <cdr:spPr bwMode="auto">
        <a:xfrm xmlns:a="http://schemas.openxmlformats.org/drawingml/2006/main">
          <a:off x="4167568" y="3987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0.07157</cdr:y>
    </cdr:from>
    <cdr:to>
      <cdr:x>0.45897</cdr:x>
      <cdr:y>0.08175</cdr:y>
    </cdr:to>
    <cdr:sp macro="" textlink="">
      <cdr:nvSpPr>
        <cdr:cNvPr id="21" name="Oval 20"/>
        <cdr:cNvSpPr/>
      </cdr:nvSpPr>
      <cdr:spPr bwMode="auto">
        <a:xfrm xmlns:a="http://schemas.openxmlformats.org/drawingml/2006/main">
          <a:off x="4168832" y="40177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0.07204</cdr:y>
    </cdr:from>
    <cdr:to>
      <cdr:x>0.45909</cdr:x>
      <cdr:y>0.08222</cdr:y>
    </cdr:to>
    <cdr:sp macro="" textlink="">
      <cdr:nvSpPr>
        <cdr:cNvPr id="22" name="Oval 21"/>
        <cdr:cNvSpPr/>
      </cdr:nvSpPr>
      <cdr:spPr bwMode="auto">
        <a:xfrm xmlns:a="http://schemas.openxmlformats.org/drawingml/2006/main">
          <a:off x="4169930" y="40437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0.45268</cdr:x>
      <cdr:y>0.0713</cdr:y>
    </cdr:from>
    <cdr:to>
      <cdr:x>0.45888</cdr:x>
      <cdr:y>0.08148</cdr:y>
    </cdr:to>
    <cdr:sp macro="" textlink="">
      <cdr:nvSpPr>
        <cdr:cNvPr id="23" name="Oval 22"/>
        <cdr:cNvSpPr/>
      </cdr:nvSpPr>
      <cdr:spPr bwMode="auto">
        <a:xfrm xmlns:a="http://schemas.openxmlformats.org/drawingml/2006/main">
          <a:off x="4168007" y="4002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0.07207</cdr:y>
    </cdr:from>
    <cdr:to>
      <cdr:x>0.45909</cdr:x>
      <cdr:y>0.08225</cdr:y>
    </cdr:to>
    <cdr:sp macro="" textlink="">
      <cdr:nvSpPr>
        <cdr:cNvPr id="24" name="Oval 23"/>
        <cdr:cNvSpPr/>
      </cdr:nvSpPr>
      <cdr:spPr bwMode="auto">
        <a:xfrm xmlns:a="http://schemas.openxmlformats.org/drawingml/2006/main">
          <a:off x="4169907" y="4045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0.45303</cdr:x>
      <cdr:y>0.07259</cdr:y>
    </cdr:from>
    <cdr:to>
      <cdr:x>0.45924</cdr:x>
      <cdr:y>0.08277</cdr:y>
    </cdr:to>
    <cdr:sp macro="" textlink="">
      <cdr:nvSpPr>
        <cdr:cNvPr id="25" name="Oval 24"/>
        <cdr:cNvSpPr/>
      </cdr:nvSpPr>
      <cdr:spPr bwMode="auto">
        <a:xfrm xmlns:a="http://schemas.openxmlformats.org/drawingml/2006/main">
          <a:off x="4171271" y="4074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cdr:x>
      <cdr:y>0.07093</cdr:y>
    </cdr:from>
    <cdr:to>
      <cdr:x>0.4588</cdr:x>
      <cdr:y>0.08111</cdr:y>
    </cdr:to>
    <cdr:sp macro="" textlink="">
      <cdr:nvSpPr>
        <cdr:cNvPr id="26" name="Oval 25"/>
        <cdr:cNvSpPr/>
      </cdr:nvSpPr>
      <cdr:spPr bwMode="auto">
        <a:xfrm xmlns:a="http://schemas.openxmlformats.org/drawingml/2006/main">
          <a:off x="4167271" y="3981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0.45274</cdr:x>
      <cdr:y>0.07151</cdr:y>
    </cdr:from>
    <cdr:to>
      <cdr:x>0.45895</cdr:x>
      <cdr:y>0.08169</cdr:y>
    </cdr:to>
    <cdr:sp macro="" textlink="">
      <cdr:nvSpPr>
        <cdr:cNvPr id="27" name="Oval 26"/>
        <cdr:cNvSpPr/>
      </cdr:nvSpPr>
      <cdr:spPr bwMode="auto">
        <a:xfrm xmlns:a="http://schemas.openxmlformats.org/drawingml/2006/main">
          <a:off x="4168615" y="40141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0.45286</cdr:x>
      <cdr:y>0.07196</cdr:y>
    </cdr:from>
    <cdr:to>
      <cdr:x>0.45907</cdr:x>
      <cdr:y>0.08214</cdr:y>
    </cdr:to>
    <cdr:sp macro="" textlink="">
      <cdr:nvSpPr>
        <cdr:cNvPr id="28" name="Oval 27"/>
        <cdr:cNvSpPr/>
      </cdr:nvSpPr>
      <cdr:spPr bwMode="auto">
        <a:xfrm xmlns:a="http://schemas.openxmlformats.org/drawingml/2006/main">
          <a:off x="4169703" y="4039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0.45255</cdr:x>
      <cdr:y>0.07076</cdr:y>
    </cdr:from>
    <cdr:to>
      <cdr:x>0.45876</cdr:x>
      <cdr:y>0.08094</cdr:y>
    </cdr:to>
    <cdr:sp macro="" textlink="">
      <cdr:nvSpPr>
        <cdr:cNvPr id="29" name="Oval 28"/>
        <cdr:cNvSpPr/>
      </cdr:nvSpPr>
      <cdr:spPr bwMode="auto">
        <a:xfrm xmlns:a="http://schemas.openxmlformats.org/drawingml/2006/main">
          <a:off x="4166878" y="39722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0.45269</cdr:x>
      <cdr:y>0.07133</cdr:y>
    </cdr:from>
    <cdr:to>
      <cdr:x>0.4589</cdr:x>
      <cdr:y>0.08151</cdr:y>
    </cdr:to>
    <cdr:sp macro="" textlink="">
      <cdr:nvSpPr>
        <cdr:cNvPr id="30" name="Oval 29"/>
        <cdr:cNvSpPr/>
      </cdr:nvSpPr>
      <cdr:spPr bwMode="auto">
        <a:xfrm xmlns:a="http://schemas.openxmlformats.org/drawingml/2006/main">
          <a:off x="4168189" y="4003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0.45288</cdr:x>
      <cdr:y>0.0719</cdr:y>
    </cdr:from>
    <cdr:to>
      <cdr:x>0.45908</cdr:x>
      <cdr:y>0.08208</cdr:y>
    </cdr:to>
    <cdr:sp macro="" textlink="">
      <cdr:nvSpPr>
        <cdr:cNvPr id="31" name="Oval 30"/>
        <cdr:cNvSpPr/>
      </cdr:nvSpPr>
      <cdr:spPr bwMode="auto">
        <a:xfrm xmlns:a="http://schemas.openxmlformats.org/drawingml/2006/main">
          <a:off x="4169854" y="40362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0.45234</cdr:x>
      <cdr:y>0.06973</cdr:y>
    </cdr:from>
    <cdr:to>
      <cdr:x>0.45855</cdr:x>
      <cdr:y>0.07992</cdr:y>
    </cdr:to>
    <cdr:sp macro="" textlink="">
      <cdr:nvSpPr>
        <cdr:cNvPr id="12320" name="Oval 12319"/>
        <cdr:cNvSpPr/>
      </cdr:nvSpPr>
      <cdr:spPr bwMode="auto">
        <a:xfrm xmlns:a="http://schemas.openxmlformats.org/drawingml/2006/main">
          <a:off x="4164925" y="3914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0.07017</cdr:y>
    </cdr:from>
    <cdr:to>
      <cdr:x>0.45866</cdr:x>
      <cdr:y>0.08035</cdr:y>
    </cdr:to>
    <cdr:sp macro="" textlink="">
      <cdr:nvSpPr>
        <cdr:cNvPr id="12321" name="Oval 12320"/>
        <cdr:cNvSpPr/>
      </cdr:nvSpPr>
      <cdr:spPr bwMode="auto">
        <a:xfrm xmlns:a="http://schemas.openxmlformats.org/drawingml/2006/main">
          <a:off x="4165949" y="3938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0.07056</cdr:y>
    </cdr:from>
    <cdr:to>
      <cdr:x>0.45875</cdr:x>
      <cdr:y>0.08074</cdr:y>
    </cdr:to>
    <cdr:sp macro="" textlink="">
      <cdr:nvSpPr>
        <cdr:cNvPr id="12322" name="Oval 12321"/>
        <cdr:cNvSpPr/>
      </cdr:nvSpPr>
      <cdr:spPr bwMode="auto">
        <a:xfrm xmlns:a="http://schemas.openxmlformats.org/drawingml/2006/main">
          <a:off x="4166778" y="3960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0.45195</cdr:x>
      <cdr:y>0.06895</cdr:y>
    </cdr:from>
    <cdr:to>
      <cdr:x>0.45816</cdr:x>
      <cdr:y>0.07913</cdr:y>
    </cdr:to>
    <cdr:sp macro="" textlink="">
      <cdr:nvSpPr>
        <cdr:cNvPr id="12326" name="Oval 12325"/>
        <cdr:cNvSpPr/>
      </cdr:nvSpPr>
      <cdr:spPr bwMode="auto">
        <a:xfrm xmlns:a="http://schemas.openxmlformats.org/drawingml/2006/main">
          <a:off x="4161368" y="38704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0.07053</cdr:y>
    </cdr:from>
    <cdr:to>
      <cdr:x>0.45872</cdr:x>
      <cdr:y>0.08071</cdr:y>
    </cdr:to>
    <cdr:sp macro="" textlink="">
      <cdr:nvSpPr>
        <cdr:cNvPr id="12327" name="Oval 12326"/>
        <cdr:cNvSpPr/>
      </cdr:nvSpPr>
      <cdr:spPr bwMode="auto">
        <a:xfrm xmlns:a="http://schemas.openxmlformats.org/drawingml/2006/main">
          <a:off x="4166525" y="39591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0.45266</cdr:x>
      <cdr:y>0.07111</cdr:y>
    </cdr:from>
    <cdr:to>
      <cdr:x>0.45887</cdr:x>
      <cdr:y>0.08129</cdr:y>
    </cdr:to>
    <cdr:sp macro="" textlink="">
      <cdr:nvSpPr>
        <cdr:cNvPr id="12330" name="Oval 12329"/>
        <cdr:cNvSpPr/>
      </cdr:nvSpPr>
      <cdr:spPr bwMode="auto">
        <a:xfrm xmlns:a="http://schemas.openxmlformats.org/drawingml/2006/main">
          <a:off x="4167874" y="3991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0.07149</cdr:y>
    </cdr:from>
    <cdr:to>
      <cdr:x>0.45896</cdr:x>
      <cdr:y>0.08167</cdr:y>
    </cdr:to>
    <cdr:sp macro="" textlink="">
      <cdr:nvSpPr>
        <cdr:cNvPr id="12331" name="Oval 12330"/>
        <cdr:cNvSpPr/>
      </cdr:nvSpPr>
      <cdr:spPr bwMode="auto">
        <a:xfrm xmlns:a="http://schemas.openxmlformats.org/drawingml/2006/main">
          <a:off x="4168769" y="40131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0.45254</cdr:x>
      <cdr:y>0.07059</cdr:y>
    </cdr:from>
    <cdr:to>
      <cdr:x>0.45875</cdr:x>
      <cdr:y>0.08077</cdr:y>
    </cdr:to>
    <cdr:sp macro="" textlink="">
      <cdr:nvSpPr>
        <cdr:cNvPr id="12335" name="Oval 12334"/>
        <cdr:cNvSpPr/>
      </cdr:nvSpPr>
      <cdr:spPr bwMode="auto">
        <a:xfrm xmlns:a="http://schemas.openxmlformats.org/drawingml/2006/main">
          <a:off x="4166794" y="39623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0.45268</cdr:x>
      <cdr:y>0.07115</cdr:y>
    </cdr:from>
    <cdr:to>
      <cdr:x>0.45889</cdr:x>
      <cdr:y>0.08133</cdr:y>
    </cdr:to>
    <cdr:sp macro="" textlink="">
      <cdr:nvSpPr>
        <cdr:cNvPr id="12337" name="Oval 12336"/>
        <cdr:cNvSpPr/>
      </cdr:nvSpPr>
      <cdr:spPr bwMode="auto">
        <a:xfrm xmlns:a="http://schemas.openxmlformats.org/drawingml/2006/main">
          <a:off x="4168077" y="39940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0.45277</cdr:x>
      <cdr:y>0.07153</cdr:y>
    </cdr:from>
    <cdr:to>
      <cdr:x>0.45898</cdr:x>
      <cdr:y>0.08171</cdr:y>
    </cdr:to>
    <cdr:sp macro="" textlink="">
      <cdr:nvSpPr>
        <cdr:cNvPr id="12339" name="Oval 12338"/>
        <cdr:cNvSpPr/>
      </cdr:nvSpPr>
      <cdr:spPr bwMode="auto">
        <a:xfrm xmlns:a="http://schemas.openxmlformats.org/drawingml/2006/main">
          <a:off x="4168892" y="4015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0.45296</cdr:x>
      <cdr:y>0.07209</cdr:y>
    </cdr:from>
    <cdr:to>
      <cdr:x>0.45916</cdr:x>
      <cdr:y>0.08227</cdr:y>
    </cdr:to>
    <cdr:sp macro="" textlink="">
      <cdr:nvSpPr>
        <cdr:cNvPr id="12340" name="Oval 12339"/>
        <cdr:cNvSpPr/>
      </cdr:nvSpPr>
      <cdr:spPr bwMode="auto">
        <a:xfrm xmlns:a="http://schemas.openxmlformats.org/drawingml/2006/main">
          <a:off x="4170589" y="40468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0.45302</cdr:x>
      <cdr:y>0.07246</cdr:y>
    </cdr:from>
    <cdr:to>
      <cdr:x>0.45923</cdr:x>
      <cdr:y>0.08264</cdr:y>
    </cdr:to>
    <cdr:sp macro="" textlink="">
      <cdr:nvSpPr>
        <cdr:cNvPr id="12348" name="Oval 12347"/>
        <cdr:cNvSpPr/>
      </cdr:nvSpPr>
      <cdr:spPr bwMode="auto">
        <a:xfrm xmlns:a="http://schemas.openxmlformats.org/drawingml/2006/main">
          <a:off x="4171203" y="4067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0.45312</cdr:x>
      <cdr:y>0.07281</cdr:y>
    </cdr:from>
    <cdr:to>
      <cdr:x>0.45933</cdr:x>
      <cdr:y>0.08299</cdr:y>
    </cdr:to>
    <cdr:sp macro="" textlink="">
      <cdr:nvSpPr>
        <cdr:cNvPr id="12383" name="Oval 12382"/>
        <cdr:cNvSpPr/>
      </cdr:nvSpPr>
      <cdr:spPr bwMode="auto">
        <a:xfrm xmlns:a="http://schemas.openxmlformats.org/drawingml/2006/main">
          <a:off x="4172099" y="4087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0.45299</cdr:x>
      <cdr:y>0.07239</cdr:y>
    </cdr:from>
    <cdr:to>
      <cdr:x>0.45919</cdr:x>
      <cdr:y>0.08257</cdr:y>
    </cdr:to>
    <cdr:sp macro="" textlink="">
      <cdr:nvSpPr>
        <cdr:cNvPr id="12384" name="Oval 12383"/>
        <cdr:cNvSpPr/>
      </cdr:nvSpPr>
      <cdr:spPr bwMode="auto">
        <a:xfrm xmlns:a="http://schemas.openxmlformats.org/drawingml/2006/main">
          <a:off x="4170874" y="4063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0.45312</cdr:x>
      <cdr:y>0.07282</cdr:y>
    </cdr:from>
    <cdr:to>
      <cdr:x>0.45933</cdr:x>
      <cdr:y>0.083</cdr:y>
    </cdr:to>
    <cdr:sp macro="" textlink="">
      <cdr:nvSpPr>
        <cdr:cNvPr id="12385" name="Oval 12384"/>
        <cdr:cNvSpPr/>
      </cdr:nvSpPr>
      <cdr:spPr bwMode="auto">
        <a:xfrm xmlns:a="http://schemas.openxmlformats.org/drawingml/2006/main">
          <a:off x="4172095" y="40877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0.45321</cdr:x>
      <cdr:y>0.07314</cdr:y>
    </cdr:from>
    <cdr:to>
      <cdr:x>0.45941</cdr:x>
      <cdr:y>0.08332</cdr:y>
    </cdr:to>
    <cdr:sp macro="" textlink="">
      <cdr:nvSpPr>
        <cdr:cNvPr id="12386" name="Oval 12385"/>
        <cdr:cNvSpPr/>
      </cdr:nvSpPr>
      <cdr:spPr bwMode="auto">
        <a:xfrm xmlns:a="http://schemas.openxmlformats.org/drawingml/2006/main">
          <a:off x="4172893" y="41055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0.45369</cdr:x>
      <cdr:y>0.07471</cdr:y>
    </cdr:from>
    <cdr:to>
      <cdr:x>0.4599</cdr:x>
      <cdr:y>0.08489</cdr:y>
    </cdr:to>
    <cdr:sp macro="" textlink="">
      <cdr:nvSpPr>
        <cdr:cNvPr id="12387" name="Oval 12386"/>
        <cdr:cNvSpPr/>
      </cdr:nvSpPr>
      <cdr:spPr bwMode="auto">
        <a:xfrm xmlns:a="http://schemas.openxmlformats.org/drawingml/2006/main">
          <a:off x="4177353" y="41937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0.45387</cdr:x>
      <cdr:y>0.07533</cdr:y>
    </cdr:from>
    <cdr:to>
      <cdr:x>0.46007</cdr:x>
      <cdr:y>0.08551</cdr:y>
    </cdr:to>
    <cdr:sp macro="" textlink="">
      <cdr:nvSpPr>
        <cdr:cNvPr id="12388" name="Oval 12387"/>
        <cdr:cNvSpPr/>
      </cdr:nvSpPr>
      <cdr:spPr bwMode="auto">
        <a:xfrm xmlns:a="http://schemas.openxmlformats.org/drawingml/2006/main">
          <a:off x="4178982" y="42284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0.45394</cdr:x>
      <cdr:y>0.07564</cdr:y>
    </cdr:from>
    <cdr:to>
      <cdr:x>0.46014</cdr:x>
      <cdr:y>0.08582</cdr:y>
    </cdr:to>
    <cdr:sp macro="" textlink="">
      <cdr:nvSpPr>
        <cdr:cNvPr id="12389" name="Oval 12388"/>
        <cdr:cNvSpPr/>
      </cdr:nvSpPr>
      <cdr:spPr bwMode="auto">
        <a:xfrm xmlns:a="http://schemas.openxmlformats.org/drawingml/2006/main">
          <a:off x="4179622" y="42459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0.4537</cdr:x>
      <cdr:y>0.07466</cdr:y>
    </cdr:from>
    <cdr:to>
      <cdr:x>0.45991</cdr:x>
      <cdr:y>0.08485</cdr:y>
    </cdr:to>
    <cdr:sp macro="" textlink="">
      <cdr:nvSpPr>
        <cdr:cNvPr id="12390" name="Oval 12389"/>
        <cdr:cNvSpPr/>
      </cdr:nvSpPr>
      <cdr:spPr bwMode="auto">
        <a:xfrm xmlns:a="http://schemas.openxmlformats.org/drawingml/2006/main">
          <a:off x="4177487" y="41912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0.45387</cdr:x>
      <cdr:y>0.0753</cdr:y>
    </cdr:from>
    <cdr:to>
      <cdr:x>0.46008</cdr:x>
      <cdr:y>0.08548</cdr:y>
    </cdr:to>
    <cdr:sp macro="" textlink="">
      <cdr:nvSpPr>
        <cdr:cNvPr id="12391" name="Oval 12390"/>
        <cdr:cNvSpPr/>
      </cdr:nvSpPr>
      <cdr:spPr bwMode="auto">
        <a:xfrm xmlns:a="http://schemas.openxmlformats.org/drawingml/2006/main">
          <a:off x="4179050" y="4226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0.45398</cdr:x>
      <cdr:y>0.07575</cdr:y>
    </cdr:from>
    <cdr:to>
      <cdr:x>0.46018</cdr:x>
      <cdr:y>0.08593</cdr:y>
    </cdr:to>
    <cdr:sp macro="" textlink="">
      <cdr:nvSpPr>
        <cdr:cNvPr id="12392" name="Oval 12391"/>
        <cdr:cNvSpPr/>
      </cdr:nvSpPr>
      <cdr:spPr bwMode="auto">
        <a:xfrm xmlns:a="http://schemas.openxmlformats.org/drawingml/2006/main">
          <a:off x="4179984" y="4252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0.45504</cdr:x>
      <cdr:y>0.07895</cdr:y>
    </cdr:from>
    <cdr:to>
      <cdr:x>0.46124</cdr:x>
      <cdr:y>0.08913</cdr:y>
    </cdr:to>
    <cdr:sp macro="" textlink="">
      <cdr:nvSpPr>
        <cdr:cNvPr id="12393" name="Oval 12392"/>
        <cdr:cNvSpPr/>
      </cdr:nvSpPr>
      <cdr:spPr bwMode="auto">
        <a:xfrm xmlns:a="http://schemas.openxmlformats.org/drawingml/2006/main">
          <a:off x="4189747" y="44320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0.4551</cdr:x>
      <cdr:y>0.08001</cdr:y>
    </cdr:from>
    <cdr:to>
      <cdr:x>0.46131</cdr:x>
      <cdr:y>0.09019</cdr:y>
    </cdr:to>
    <cdr:sp macro="" textlink="">
      <cdr:nvSpPr>
        <cdr:cNvPr id="12394" name="Oval 12393"/>
        <cdr:cNvSpPr/>
      </cdr:nvSpPr>
      <cdr:spPr bwMode="auto">
        <a:xfrm xmlns:a="http://schemas.openxmlformats.org/drawingml/2006/main">
          <a:off x="4190351" y="4491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0.45522</cdr:x>
      <cdr:y>0.0805</cdr:y>
    </cdr:from>
    <cdr:to>
      <cdr:x>0.46143</cdr:x>
      <cdr:y>0.09068</cdr:y>
    </cdr:to>
    <cdr:sp macro="" textlink="">
      <cdr:nvSpPr>
        <cdr:cNvPr id="12395" name="Oval 12394"/>
        <cdr:cNvSpPr/>
      </cdr:nvSpPr>
      <cdr:spPr bwMode="auto">
        <a:xfrm xmlns:a="http://schemas.openxmlformats.org/drawingml/2006/main">
          <a:off x="4191455" y="45186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0.45486</cdr:x>
      <cdr:y>0.07825</cdr:y>
    </cdr:from>
    <cdr:to>
      <cdr:x>0.46107</cdr:x>
      <cdr:y>0.08843</cdr:y>
    </cdr:to>
    <cdr:sp macro="" textlink="">
      <cdr:nvSpPr>
        <cdr:cNvPr id="12396" name="Oval 12395"/>
        <cdr:cNvSpPr/>
      </cdr:nvSpPr>
      <cdr:spPr bwMode="auto">
        <a:xfrm xmlns:a="http://schemas.openxmlformats.org/drawingml/2006/main">
          <a:off x="4188152" y="43926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0.45505</cdr:x>
      <cdr:y>0.07906</cdr:y>
    </cdr:from>
    <cdr:to>
      <cdr:x>0.46126</cdr:x>
      <cdr:y>0.08924</cdr:y>
    </cdr:to>
    <cdr:sp macro="" textlink="">
      <cdr:nvSpPr>
        <cdr:cNvPr id="12397" name="Oval 12396"/>
        <cdr:cNvSpPr/>
      </cdr:nvSpPr>
      <cdr:spPr bwMode="auto">
        <a:xfrm xmlns:a="http://schemas.openxmlformats.org/drawingml/2006/main">
          <a:off x="4189882" y="4437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0.4551</cdr:x>
      <cdr:y>0.07995</cdr:y>
    </cdr:from>
    <cdr:to>
      <cdr:x>0.46131</cdr:x>
      <cdr:y>0.09013</cdr:y>
    </cdr:to>
    <cdr:sp macro="" textlink="">
      <cdr:nvSpPr>
        <cdr:cNvPr id="12398" name="Oval 12397"/>
        <cdr:cNvSpPr/>
      </cdr:nvSpPr>
      <cdr:spPr bwMode="auto">
        <a:xfrm xmlns:a="http://schemas.openxmlformats.org/drawingml/2006/main">
          <a:off x="4190318" y="44878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13BIM05-13_27.0-29.0cm_Set2_Run3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97.5%</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2.5%</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75.6%</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16.7%</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0.9%</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5.2%</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0.6%</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0.3%</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0.2%</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0.2%</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0.3%</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90"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P76"/>
  <sheetViews>
    <sheetView showGridLines="0" tabSelected="1" zoomScale="66" zoomScaleNormal="66" workbookViewId="0">
      <pane xSplit="2" topLeftCell="BV1" activePane="topRight" state="frozen"/>
      <selection pane="topRight" activeCell="A39" sqref="A39"/>
    </sheetView>
  </sheetViews>
  <sheetFormatPr defaultColWidth="28.7109375" defaultRowHeight="12.75" x14ac:dyDescent="0.2"/>
  <cols>
    <col min="1" max="1" width="16" style="14" customWidth="1"/>
    <col min="2" max="2" width="24.28515625" style="14" customWidth="1"/>
    <col min="3" max="82" width="42.5703125" style="14" customWidth="1"/>
    <col min="83" max="16384" width="28.7109375" style="14"/>
  </cols>
  <sheetData>
    <row r="2" spans="1:276" ht="15.75" x14ac:dyDescent="0.25">
      <c r="B2" s="15" t="s">
        <v>41</v>
      </c>
    </row>
    <row r="3" spans="1:276" ht="13.5" thickBot="1" x14ac:dyDescent="0.25">
      <c r="B3" s="14" t="s">
        <v>144</v>
      </c>
    </row>
    <row r="4" spans="1:276" s="17" customFormat="1" ht="14.25" customHeight="1" thickBot="1" x14ac:dyDescent="0.25">
      <c r="A4" s="14"/>
      <c r="B4" s="14"/>
      <c r="C4" s="16" t="s">
        <v>145</v>
      </c>
      <c r="D4" s="17" t="s">
        <v>146</v>
      </c>
      <c r="E4" s="17" t="s">
        <v>147</v>
      </c>
      <c r="F4" s="17" t="s">
        <v>148</v>
      </c>
      <c r="G4" s="17" t="s">
        <v>149</v>
      </c>
      <c r="H4" s="17" t="s">
        <v>150</v>
      </c>
      <c r="I4" s="192" t="s">
        <v>274</v>
      </c>
      <c r="J4" s="17" t="s">
        <v>273</v>
      </c>
      <c r="K4" s="17" t="s">
        <v>151</v>
      </c>
      <c r="L4" s="17" t="s">
        <v>152</v>
      </c>
      <c r="M4" s="17" t="s">
        <v>153</v>
      </c>
      <c r="N4" s="17" t="s">
        <v>154</v>
      </c>
      <c r="O4" s="17" t="s">
        <v>155</v>
      </c>
      <c r="P4" s="17" t="s">
        <v>156</v>
      </c>
      <c r="Q4" s="192" t="s">
        <v>274</v>
      </c>
      <c r="R4" s="17" t="s">
        <v>273</v>
      </c>
      <c r="S4" s="17" t="s">
        <v>157</v>
      </c>
      <c r="T4" s="17" t="s">
        <v>158</v>
      </c>
      <c r="U4" s="17" t="s">
        <v>159</v>
      </c>
      <c r="V4" s="17" t="s">
        <v>160</v>
      </c>
      <c r="W4" s="17" t="s">
        <v>161</v>
      </c>
      <c r="X4" s="17" t="s">
        <v>162</v>
      </c>
      <c r="Y4" s="192" t="s">
        <v>274</v>
      </c>
      <c r="Z4" s="17" t="s">
        <v>273</v>
      </c>
      <c r="AA4" s="17" t="s">
        <v>163</v>
      </c>
      <c r="AB4" s="17" t="s">
        <v>164</v>
      </c>
      <c r="AC4" s="17" t="s">
        <v>165</v>
      </c>
      <c r="AD4" s="17" t="s">
        <v>166</v>
      </c>
      <c r="AE4" s="17" t="s">
        <v>167</v>
      </c>
      <c r="AF4" s="17" t="s">
        <v>168</v>
      </c>
      <c r="AG4" s="192" t="s">
        <v>274</v>
      </c>
      <c r="AH4" s="17" t="s">
        <v>273</v>
      </c>
      <c r="AI4" s="17" t="s">
        <v>169</v>
      </c>
      <c r="AJ4" s="17" t="s">
        <v>170</v>
      </c>
      <c r="AK4" s="17" t="s">
        <v>171</v>
      </c>
      <c r="AL4" s="17" t="s">
        <v>172</v>
      </c>
      <c r="AM4" s="17" t="s">
        <v>173</v>
      </c>
      <c r="AN4" s="17" t="s">
        <v>174</v>
      </c>
      <c r="AO4" s="192" t="s">
        <v>274</v>
      </c>
      <c r="AP4" s="17" t="s">
        <v>273</v>
      </c>
      <c r="AQ4" s="17" t="s">
        <v>175</v>
      </c>
      <c r="AR4" s="17" t="s">
        <v>176</v>
      </c>
      <c r="AS4" s="17" t="s">
        <v>177</v>
      </c>
      <c r="AT4" s="17" t="s">
        <v>178</v>
      </c>
      <c r="AU4" s="17" t="s">
        <v>179</v>
      </c>
      <c r="AV4" s="17" t="s">
        <v>180</v>
      </c>
      <c r="AW4" s="192" t="s">
        <v>274</v>
      </c>
      <c r="AX4" s="17" t="s">
        <v>273</v>
      </c>
      <c r="AY4" s="17" t="s">
        <v>181</v>
      </c>
      <c r="AZ4" s="17" t="s">
        <v>182</v>
      </c>
      <c r="BA4" s="17" t="s">
        <v>183</v>
      </c>
      <c r="BB4" s="17" t="s">
        <v>184</v>
      </c>
      <c r="BC4" s="17" t="s">
        <v>185</v>
      </c>
      <c r="BD4" s="17" t="s">
        <v>186</v>
      </c>
      <c r="BE4" s="192" t="s">
        <v>274</v>
      </c>
      <c r="BF4" s="17" t="s">
        <v>273</v>
      </c>
      <c r="BG4" s="17" t="s">
        <v>187</v>
      </c>
      <c r="BH4" s="17" t="s">
        <v>188</v>
      </c>
      <c r="BI4" s="17" t="s">
        <v>189</v>
      </c>
      <c r="BJ4" s="17" t="s">
        <v>190</v>
      </c>
      <c r="BK4" s="17" t="s">
        <v>191</v>
      </c>
      <c r="BL4" s="17" t="s">
        <v>192</v>
      </c>
      <c r="BM4" s="192" t="s">
        <v>274</v>
      </c>
      <c r="BN4" s="17" t="s">
        <v>273</v>
      </c>
      <c r="BO4" s="17" t="s">
        <v>193</v>
      </c>
      <c r="BP4" s="17" t="s">
        <v>194</v>
      </c>
      <c r="BQ4" s="17" t="s">
        <v>195</v>
      </c>
      <c r="BR4" s="17" t="s">
        <v>196</v>
      </c>
      <c r="BS4" s="17" t="s">
        <v>197</v>
      </c>
      <c r="BT4" s="17" t="s">
        <v>198</v>
      </c>
      <c r="BU4" s="192" t="s">
        <v>274</v>
      </c>
      <c r="BV4" s="17" t="s">
        <v>273</v>
      </c>
      <c r="BW4" s="17" t="s">
        <v>199</v>
      </c>
      <c r="BX4" s="17" t="s">
        <v>200</v>
      </c>
      <c r="BY4" s="17" t="s">
        <v>201</v>
      </c>
      <c r="BZ4" s="17" t="s">
        <v>202</v>
      </c>
      <c r="CA4" s="17" t="s">
        <v>203</v>
      </c>
      <c r="CB4" s="17" t="s">
        <v>204</v>
      </c>
      <c r="CC4" s="192" t="s">
        <v>274</v>
      </c>
      <c r="CD4" s="17" t="s">
        <v>273</v>
      </c>
    </row>
    <row r="5" spans="1:276" s="20" customFormat="1" ht="13.5" customHeight="1" x14ac:dyDescent="0.2">
      <c r="A5" s="34"/>
      <c r="B5" s="50" t="s">
        <v>45</v>
      </c>
      <c r="C5" s="18" t="s">
        <v>205</v>
      </c>
      <c r="D5" s="19" t="s">
        <v>213</v>
      </c>
      <c r="E5" s="19" t="s">
        <v>214</v>
      </c>
      <c r="F5" s="19" t="s">
        <v>215</v>
      </c>
      <c r="G5" s="19" t="s">
        <v>216</v>
      </c>
      <c r="H5" s="19" t="s">
        <v>217</v>
      </c>
      <c r="I5" s="19"/>
      <c r="J5" s="19"/>
      <c r="K5" s="19" t="s">
        <v>218</v>
      </c>
      <c r="L5" s="19" t="s">
        <v>219</v>
      </c>
      <c r="M5" s="19" t="s">
        <v>220</v>
      </c>
      <c r="N5" s="19" t="s">
        <v>221</v>
      </c>
      <c r="O5" s="19" t="s">
        <v>222</v>
      </c>
      <c r="P5" s="19" t="s">
        <v>223</v>
      </c>
      <c r="Q5" s="19"/>
      <c r="R5" s="19"/>
      <c r="S5" s="19" t="s">
        <v>224</v>
      </c>
      <c r="T5" s="19" t="s">
        <v>225</v>
      </c>
      <c r="U5" s="19" t="s">
        <v>226</v>
      </c>
      <c r="V5" s="19" t="s">
        <v>227</v>
      </c>
      <c r="W5" s="19" t="s">
        <v>228</v>
      </c>
      <c r="X5" s="19" t="s">
        <v>229</v>
      </c>
      <c r="Y5" s="19"/>
      <c r="Z5" s="19"/>
      <c r="AA5" s="19" t="s">
        <v>230</v>
      </c>
      <c r="AB5" s="19" t="s">
        <v>231</v>
      </c>
      <c r="AC5" s="19" t="s">
        <v>232</v>
      </c>
      <c r="AD5" s="19" t="s">
        <v>233</v>
      </c>
      <c r="AE5" s="19" t="s">
        <v>234</v>
      </c>
      <c r="AF5" s="19" t="s">
        <v>235</v>
      </c>
      <c r="AG5" s="19"/>
      <c r="AH5" s="19"/>
      <c r="AI5" s="19" t="s">
        <v>236</v>
      </c>
      <c r="AJ5" s="19" t="s">
        <v>237</v>
      </c>
      <c r="AK5" s="19" t="s">
        <v>238</v>
      </c>
      <c r="AL5" s="19" t="s">
        <v>239</v>
      </c>
      <c r="AM5" s="19" t="s">
        <v>240</v>
      </c>
      <c r="AN5" s="19" t="s">
        <v>241</v>
      </c>
      <c r="AO5" s="19"/>
      <c r="AP5" s="19"/>
      <c r="AQ5" s="19" t="s">
        <v>242</v>
      </c>
      <c r="AR5" s="19" t="s">
        <v>243</v>
      </c>
      <c r="AS5" s="19" t="s">
        <v>244</v>
      </c>
      <c r="AT5" s="19" t="s">
        <v>245</v>
      </c>
      <c r="AU5" s="19" t="s">
        <v>246</v>
      </c>
      <c r="AV5" s="19" t="s">
        <v>247</v>
      </c>
      <c r="AW5" s="19"/>
      <c r="AX5" s="19"/>
      <c r="AY5" s="19" t="s">
        <v>248</v>
      </c>
      <c r="AZ5" s="19" t="s">
        <v>249</v>
      </c>
      <c r="BA5" s="19" t="s">
        <v>250</v>
      </c>
      <c r="BB5" s="19" t="s">
        <v>251</v>
      </c>
      <c r="BC5" s="19" t="s">
        <v>252</v>
      </c>
      <c r="BD5" s="19" t="s">
        <v>253</v>
      </c>
      <c r="BE5" s="19"/>
      <c r="BF5" s="19"/>
      <c r="BG5" s="19" t="s">
        <v>254</v>
      </c>
      <c r="BH5" s="19" t="s">
        <v>255</v>
      </c>
      <c r="BI5" s="19" t="s">
        <v>256</v>
      </c>
      <c r="BJ5" s="19" t="s">
        <v>257</v>
      </c>
      <c r="BK5" s="19" t="s">
        <v>258</v>
      </c>
      <c r="BL5" s="19" t="s">
        <v>259</v>
      </c>
      <c r="BM5" s="19"/>
      <c r="BN5" s="19"/>
      <c r="BO5" s="19" t="s">
        <v>260</v>
      </c>
      <c r="BP5" s="19" t="s">
        <v>261</v>
      </c>
      <c r="BQ5" s="19" t="s">
        <v>262</v>
      </c>
      <c r="BR5" s="19" t="s">
        <v>263</v>
      </c>
      <c r="BS5" s="19" t="s">
        <v>264</v>
      </c>
      <c r="BT5" s="19" t="s">
        <v>265</v>
      </c>
      <c r="BU5" s="19"/>
      <c r="BV5" s="19"/>
      <c r="BW5" s="19" t="s">
        <v>266</v>
      </c>
      <c r="BX5" s="19" t="s">
        <v>267</v>
      </c>
      <c r="BY5" s="19" t="s">
        <v>268</v>
      </c>
      <c r="BZ5" s="19" t="s">
        <v>269</v>
      </c>
      <c r="CA5" s="19" t="s">
        <v>270</v>
      </c>
      <c r="CB5" s="19" t="s">
        <v>272</v>
      </c>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row>
    <row r="6" spans="1:276" s="26" customFormat="1" ht="13.5" customHeight="1" x14ac:dyDescent="0.2">
      <c r="A6" s="34"/>
      <c r="B6" s="187" t="s">
        <v>133</v>
      </c>
      <c r="C6" s="25"/>
    </row>
    <row r="7" spans="1:276" s="22" customFormat="1" ht="13.5" customHeight="1" x14ac:dyDescent="0.2">
      <c r="A7" s="34"/>
      <c r="B7" s="51" t="s">
        <v>1</v>
      </c>
      <c r="C7" s="21" t="s">
        <v>210</v>
      </c>
      <c r="D7" s="22" t="s">
        <v>210</v>
      </c>
      <c r="E7" s="22" t="s">
        <v>210</v>
      </c>
      <c r="F7" s="22" t="s">
        <v>210</v>
      </c>
      <c r="G7" s="22" t="s">
        <v>210</v>
      </c>
      <c r="H7" s="22" t="s">
        <v>210</v>
      </c>
      <c r="K7" s="22" t="s">
        <v>210</v>
      </c>
      <c r="L7" s="22" t="s">
        <v>210</v>
      </c>
      <c r="M7" s="22" t="s">
        <v>210</v>
      </c>
      <c r="N7" s="22" t="s">
        <v>210</v>
      </c>
      <c r="O7" s="22" t="s">
        <v>210</v>
      </c>
      <c r="P7" s="22" t="s">
        <v>210</v>
      </c>
      <c r="S7" s="22" t="s">
        <v>210</v>
      </c>
      <c r="T7" s="22" t="s">
        <v>210</v>
      </c>
      <c r="U7" s="22" t="s">
        <v>210</v>
      </c>
      <c r="V7" s="22" t="s">
        <v>210</v>
      </c>
      <c r="W7" s="22" t="s">
        <v>210</v>
      </c>
      <c r="X7" s="22" t="s">
        <v>210</v>
      </c>
      <c r="AA7" s="22" t="s">
        <v>210</v>
      </c>
      <c r="AB7" s="22" t="s">
        <v>210</v>
      </c>
      <c r="AC7" s="22" t="s">
        <v>210</v>
      </c>
      <c r="AD7" s="22" t="s">
        <v>210</v>
      </c>
      <c r="AE7" s="22" t="s">
        <v>210</v>
      </c>
      <c r="AF7" s="22" t="s">
        <v>210</v>
      </c>
      <c r="AI7" s="22" t="s">
        <v>210</v>
      </c>
      <c r="AJ7" s="22" t="s">
        <v>210</v>
      </c>
      <c r="AK7" s="22" t="s">
        <v>210</v>
      </c>
      <c r="AL7" s="22" t="s">
        <v>210</v>
      </c>
      <c r="AM7" s="22" t="s">
        <v>210</v>
      </c>
      <c r="AN7" s="22" t="s">
        <v>210</v>
      </c>
      <c r="AQ7" s="22" t="s">
        <v>210</v>
      </c>
      <c r="AR7" s="22" t="s">
        <v>210</v>
      </c>
      <c r="AS7" s="22" t="s">
        <v>210</v>
      </c>
      <c r="AT7" s="22" t="s">
        <v>210</v>
      </c>
      <c r="AU7" s="22" t="s">
        <v>210</v>
      </c>
      <c r="AV7" s="22" t="s">
        <v>210</v>
      </c>
      <c r="AY7" s="22" t="s">
        <v>210</v>
      </c>
      <c r="AZ7" s="22" t="s">
        <v>210</v>
      </c>
      <c r="BA7" s="22" t="s">
        <v>210</v>
      </c>
      <c r="BB7" s="22" t="s">
        <v>210</v>
      </c>
      <c r="BC7" s="22" t="s">
        <v>210</v>
      </c>
      <c r="BD7" s="22" t="s">
        <v>210</v>
      </c>
      <c r="BG7" s="22" t="s">
        <v>210</v>
      </c>
      <c r="BH7" s="22" t="s">
        <v>210</v>
      </c>
      <c r="BI7" s="22" t="s">
        <v>210</v>
      </c>
      <c r="BJ7" s="22" t="s">
        <v>210</v>
      </c>
      <c r="BK7" s="22" t="s">
        <v>210</v>
      </c>
      <c r="BL7" s="22" t="s">
        <v>210</v>
      </c>
      <c r="BO7" s="22" t="s">
        <v>210</v>
      </c>
      <c r="BP7" s="22" t="s">
        <v>210</v>
      </c>
      <c r="BQ7" s="22" t="s">
        <v>210</v>
      </c>
      <c r="BR7" s="22" t="s">
        <v>210</v>
      </c>
      <c r="BS7" s="22" t="s">
        <v>210</v>
      </c>
      <c r="BT7" s="22" t="s">
        <v>210</v>
      </c>
      <c r="BW7" s="22" t="s">
        <v>210</v>
      </c>
      <c r="BX7" s="22" t="s">
        <v>210</v>
      </c>
      <c r="BY7" s="22" t="s">
        <v>210</v>
      </c>
      <c r="BZ7" s="22" t="s">
        <v>210</v>
      </c>
      <c r="CA7" s="22" t="s">
        <v>210</v>
      </c>
      <c r="CB7" s="22" t="s">
        <v>210</v>
      </c>
    </row>
    <row r="8" spans="1:276" s="39" customFormat="1" ht="13.5" customHeight="1" x14ac:dyDescent="0.2">
      <c r="A8" s="34"/>
      <c r="B8" s="51" t="s">
        <v>46</v>
      </c>
      <c r="C8" s="38" t="s">
        <v>211</v>
      </c>
      <c r="D8" s="39" t="s">
        <v>211</v>
      </c>
      <c r="E8" s="39" t="s">
        <v>211</v>
      </c>
      <c r="F8" s="39" t="s">
        <v>211</v>
      </c>
      <c r="G8" s="39" t="s">
        <v>211</v>
      </c>
      <c r="H8" s="39" t="s">
        <v>211</v>
      </c>
      <c r="K8" s="39" t="s">
        <v>211</v>
      </c>
      <c r="L8" s="39" t="s">
        <v>211</v>
      </c>
      <c r="M8" s="39" t="s">
        <v>211</v>
      </c>
      <c r="N8" s="39" t="s">
        <v>211</v>
      </c>
      <c r="O8" s="39" t="s">
        <v>211</v>
      </c>
      <c r="P8" s="39" t="s">
        <v>211</v>
      </c>
      <c r="S8" s="39" t="s">
        <v>211</v>
      </c>
      <c r="T8" s="39" t="s">
        <v>211</v>
      </c>
      <c r="U8" s="39" t="s">
        <v>211</v>
      </c>
      <c r="V8" s="39" t="s">
        <v>211</v>
      </c>
      <c r="W8" s="39" t="s">
        <v>211</v>
      </c>
      <c r="X8" s="39" t="s">
        <v>211</v>
      </c>
      <c r="AA8" s="39" t="s">
        <v>211</v>
      </c>
      <c r="AB8" s="39" t="s">
        <v>211</v>
      </c>
      <c r="AC8" s="39" t="s">
        <v>211</v>
      </c>
      <c r="AD8" s="39" t="s">
        <v>211</v>
      </c>
      <c r="AE8" s="39" t="s">
        <v>211</v>
      </c>
      <c r="AF8" s="39" t="s">
        <v>211</v>
      </c>
      <c r="AI8" s="39" t="s">
        <v>211</v>
      </c>
      <c r="AJ8" s="39" t="s">
        <v>211</v>
      </c>
      <c r="AK8" s="39" t="s">
        <v>211</v>
      </c>
      <c r="AL8" s="39" t="s">
        <v>211</v>
      </c>
      <c r="AM8" s="39" t="s">
        <v>211</v>
      </c>
      <c r="AN8" s="39" t="s">
        <v>211</v>
      </c>
      <c r="AQ8" s="39" t="s">
        <v>211</v>
      </c>
      <c r="AR8" s="39" t="s">
        <v>211</v>
      </c>
      <c r="AS8" s="39" t="s">
        <v>211</v>
      </c>
      <c r="AT8" s="39" t="s">
        <v>211</v>
      </c>
      <c r="AU8" s="39" t="s">
        <v>211</v>
      </c>
      <c r="AV8" s="39" t="s">
        <v>211</v>
      </c>
      <c r="AY8" s="39" t="s">
        <v>211</v>
      </c>
      <c r="AZ8" s="39" t="s">
        <v>211</v>
      </c>
      <c r="BA8" s="39" t="s">
        <v>211</v>
      </c>
      <c r="BB8" s="39" t="s">
        <v>211</v>
      </c>
      <c r="BC8" s="39" t="s">
        <v>211</v>
      </c>
      <c r="BD8" s="39" t="s">
        <v>211</v>
      </c>
      <c r="BG8" s="39" t="s">
        <v>211</v>
      </c>
      <c r="BH8" s="39" t="s">
        <v>211</v>
      </c>
      <c r="BI8" s="39" t="s">
        <v>211</v>
      </c>
      <c r="BJ8" s="39" t="s">
        <v>211</v>
      </c>
      <c r="BK8" s="39" t="s">
        <v>211</v>
      </c>
      <c r="BL8" s="39" t="s">
        <v>211</v>
      </c>
      <c r="BO8" s="39" t="s">
        <v>211</v>
      </c>
      <c r="BP8" s="39" t="s">
        <v>211</v>
      </c>
      <c r="BQ8" s="39" t="s">
        <v>211</v>
      </c>
      <c r="BR8" s="39" t="s">
        <v>211</v>
      </c>
      <c r="BS8" s="39" t="s">
        <v>211</v>
      </c>
      <c r="BT8" s="39" t="s">
        <v>211</v>
      </c>
      <c r="BW8" s="39" t="s">
        <v>211</v>
      </c>
      <c r="BX8" s="39" t="s">
        <v>211</v>
      </c>
      <c r="BY8" s="39" t="s">
        <v>211</v>
      </c>
      <c r="BZ8" s="39" t="s">
        <v>211</v>
      </c>
      <c r="CA8" s="39" t="s">
        <v>211</v>
      </c>
      <c r="CB8" s="39" t="s">
        <v>211</v>
      </c>
    </row>
    <row r="9" spans="1:276" s="39" customFormat="1" ht="13.5" customHeight="1" thickBot="1" x14ac:dyDescent="0.25">
      <c r="A9" s="34"/>
      <c r="B9" s="52" t="s">
        <v>47</v>
      </c>
      <c r="C9" s="38" t="s">
        <v>212</v>
      </c>
      <c r="D9" s="39" t="s">
        <v>212</v>
      </c>
      <c r="E9" s="39" t="s">
        <v>212</v>
      </c>
      <c r="F9" s="39" t="s">
        <v>212</v>
      </c>
      <c r="G9" s="39" t="s">
        <v>212</v>
      </c>
      <c r="H9" s="39" t="s">
        <v>212</v>
      </c>
      <c r="K9" s="39" t="s">
        <v>212</v>
      </c>
      <c r="L9" s="39" t="s">
        <v>212</v>
      </c>
      <c r="M9" s="39" t="s">
        <v>212</v>
      </c>
      <c r="N9" s="39" t="s">
        <v>212</v>
      </c>
      <c r="O9" s="39" t="s">
        <v>212</v>
      </c>
      <c r="P9" s="39" t="s">
        <v>212</v>
      </c>
      <c r="S9" s="39" t="s">
        <v>212</v>
      </c>
      <c r="T9" s="39" t="s">
        <v>212</v>
      </c>
      <c r="U9" s="39" t="s">
        <v>212</v>
      </c>
      <c r="V9" s="39" t="s">
        <v>212</v>
      </c>
      <c r="W9" s="39" t="s">
        <v>212</v>
      </c>
      <c r="X9" s="39" t="s">
        <v>212</v>
      </c>
      <c r="AA9" s="39" t="s">
        <v>212</v>
      </c>
      <c r="AB9" s="39" t="s">
        <v>212</v>
      </c>
      <c r="AC9" s="39" t="s">
        <v>212</v>
      </c>
      <c r="AD9" s="39" t="s">
        <v>212</v>
      </c>
      <c r="AE9" s="39" t="s">
        <v>212</v>
      </c>
      <c r="AF9" s="39" t="s">
        <v>212</v>
      </c>
      <c r="AI9" s="39" t="s">
        <v>212</v>
      </c>
      <c r="AJ9" s="39" t="s">
        <v>212</v>
      </c>
      <c r="AK9" s="39" t="s">
        <v>212</v>
      </c>
      <c r="AL9" s="39" t="s">
        <v>212</v>
      </c>
      <c r="AM9" s="39" t="s">
        <v>212</v>
      </c>
      <c r="AN9" s="39" t="s">
        <v>212</v>
      </c>
      <c r="AQ9" s="39" t="s">
        <v>212</v>
      </c>
      <c r="AR9" s="39" t="s">
        <v>212</v>
      </c>
      <c r="AS9" s="39" t="s">
        <v>212</v>
      </c>
      <c r="AT9" s="39" t="s">
        <v>212</v>
      </c>
      <c r="AU9" s="39" t="s">
        <v>212</v>
      </c>
      <c r="AV9" s="39" t="s">
        <v>212</v>
      </c>
      <c r="AY9" s="39" t="s">
        <v>212</v>
      </c>
      <c r="AZ9" s="39" t="s">
        <v>212</v>
      </c>
      <c r="BA9" s="39" t="s">
        <v>212</v>
      </c>
      <c r="BB9" s="39" t="s">
        <v>212</v>
      </c>
      <c r="BC9" s="39" t="s">
        <v>212</v>
      </c>
      <c r="BD9" s="39" t="s">
        <v>212</v>
      </c>
      <c r="BG9" s="39" t="s">
        <v>212</v>
      </c>
      <c r="BH9" s="39" t="s">
        <v>212</v>
      </c>
      <c r="BI9" s="39" t="s">
        <v>212</v>
      </c>
      <c r="BJ9" s="39" t="s">
        <v>212</v>
      </c>
      <c r="BK9" s="39" t="s">
        <v>212</v>
      </c>
      <c r="BL9" s="39" t="s">
        <v>212</v>
      </c>
      <c r="BO9" s="39" t="s">
        <v>212</v>
      </c>
      <c r="BP9" s="39" t="s">
        <v>212</v>
      </c>
      <c r="BQ9" s="39" t="s">
        <v>212</v>
      </c>
      <c r="BR9" s="39" t="s">
        <v>212</v>
      </c>
      <c r="BS9" s="39" t="s">
        <v>212</v>
      </c>
      <c r="BT9" s="39" t="s">
        <v>212</v>
      </c>
      <c r="BW9" s="39" t="s">
        <v>212</v>
      </c>
      <c r="BX9" s="39" t="s">
        <v>212</v>
      </c>
      <c r="BY9" s="39" t="s">
        <v>212</v>
      </c>
      <c r="BZ9" s="39" t="s">
        <v>212</v>
      </c>
      <c r="CA9" s="39" t="s">
        <v>212</v>
      </c>
      <c r="CB9" s="39" t="s">
        <v>212</v>
      </c>
    </row>
    <row r="10" spans="1:276" s="41" customFormat="1" ht="13.5" customHeight="1" x14ac:dyDescent="0.2">
      <c r="A10" s="35" t="s">
        <v>2</v>
      </c>
      <c r="B10" s="40" t="s">
        <v>122</v>
      </c>
      <c r="C10" s="62">
        <v>182.14176909907999</v>
      </c>
      <c r="D10" s="63">
        <v>181.696221391027</v>
      </c>
      <c r="E10" s="63">
        <v>181.763061796541</v>
      </c>
      <c r="F10" s="63">
        <v>183.454194378279</v>
      </c>
      <c r="G10" s="63">
        <v>183.49310782533999</v>
      </c>
      <c r="H10" s="63">
        <v>183.34491373892999</v>
      </c>
      <c r="I10" s="63">
        <v>182.64887803819951</v>
      </c>
      <c r="J10" s="63">
        <v>0.79531006692448436</v>
      </c>
      <c r="K10" s="63">
        <v>175.365270490581</v>
      </c>
      <c r="L10" s="63">
        <v>175.11913724206801</v>
      </c>
      <c r="M10" s="63">
        <v>174.95436365874801</v>
      </c>
      <c r="N10" s="63">
        <v>174.90232939993101</v>
      </c>
      <c r="O10" s="63">
        <v>174.59494288282599</v>
      </c>
      <c r="P10" s="63">
        <v>174.39091663558199</v>
      </c>
      <c r="Q10" s="63">
        <v>174.88782671828935</v>
      </c>
      <c r="R10" s="63">
        <v>0.321142537850718</v>
      </c>
      <c r="S10" s="63">
        <v>174.031489408238</v>
      </c>
      <c r="T10" s="63">
        <v>173.91634634990601</v>
      </c>
      <c r="U10" s="63">
        <v>173.650919018693</v>
      </c>
      <c r="V10" s="63">
        <v>173.51851008340299</v>
      </c>
      <c r="W10" s="63">
        <v>173.49720833107401</v>
      </c>
      <c r="X10" s="63">
        <v>173.39361321441601</v>
      </c>
      <c r="Y10" s="63">
        <v>173.66801440095503</v>
      </c>
      <c r="Z10" s="63">
        <v>0.23126368627346844</v>
      </c>
      <c r="AA10" s="63">
        <v>171.54078426809099</v>
      </c>
      <c r="AB10" s="63">
        <v>171.47142835782401</v>
      </c>
      <c r="AC10" s="63">
        <v>171.31609412828001</v>
      </c>
      <c r="AD10" s="63">
        <v>170.91880304151201</v>
      </c>
      <c r="AE10" s="63">
        <v>170.69493543642699</v>
      </c>
      <c r="AF10" s="63">
        <v>170.54021609684099</v>
      </c>
      <c r="AG10" s="63">
        <v>171.0803768881625</v>
      </c>
      <c r="AH10" s="63">
        <v>0.38447013881101183</v>
      </c>
      <c r="AI10" s="63">
        <v>172.57559452094301</v>
      </c>
      <c r="AJ10" s="63">
        <v>172.27945016996199</v>
      </c>
      <c r="AK10" s="63">
        <v>172.198386532489</v>
      </c>
      <c r="AL10" s="63">
        <v>173.282573294428</v>
      </c>
      <c r="AM10" s="63">
        <v>173.17401622472599</v>
      </c>
      <c r="AN10" s="63">
        <v>173.139096341612</v>
      </c>
      <c r="AO10" s="63">
        <v>172.77485284735999</v>
      </c>
      <c r="AP10" s="63">
        <v>0.44106422111876875</v>
      </c>
      <c r="AQ10" s="63">
        <v>180.12859444182399</v>
      </c>
      <c r="AR10" s="63">
        <v>179.88105904113601</v>
      </c>
      <c r="AS10" s="63">
        <v>179.714618493816</v>
      </c>
      <c r="AT10" s="63">
        <v>183.134277315042</v>
      </c>
      <c r="AU10" s="63">
        <v>182.972988336909</v>
      </c>
      <c r="AV10" s="63">
        <v>180.55398162585399</v>
      </c>
      <c r="AW10" s="63">
        <v>181.06425320909682</v>
      </c>
      <c r="AX10" s="63">
        <v>1.4309417824499098</v>
      </c>
      <c r="AY10" s="63">
        <v>178.92497050290299</v>
      </c>
      <c r="AZ10" s="63">
        <v>178.66452916399501</v>
      </c>
      <c r="BA10" s="63">
        <v>178.682290247651</v>
      </c>
      <c r="BB10" s="63">
        <v>179.19935796419901</v>
      </c>
      <c r="BC10" s="63">
        <v>179.15544946378299</v>
      </c>
      <c r="BD10" s="63">
        <v>178.97608773249999</v>
      </c>
      <c r="BE10" s="63">
        <v>178.93378084583853</v>
      </c>
      <c r="BF10" s="63">
        <v>0.20707473124936271</v>
      </c>
      <c r="BG10" s="63">
        <v>171.135748826195</v>
      </c>
      <c r="BH10" s="63">
        <v>171.026259899867</v>
      </c>
      <c r="BI10" s="63">
        <v>170.795731747324</v>
      </c>
      <c r="BJ10" s="63">
        <v>170.64379221966101</v>
      </c>
      <c r="BK10" s="63">
        <v>170.51790349184799</v>
      </c>
      <c r="BL10" s="63">
        <v>170.49145186468701</v>
      </c>
      <c r="BM10" s="63">
        <v>170.76848134159698</v>
      </c>
      <c r="BN10" s="63">
        <v>0.24398078542855828</v>
      </c>
      <c r="BO10" s="63">
        <v>165.32757804174199</v>
      </c>
      <c r="BP10" s="63">
        <v>165.21104318933601</v>
      </c>
      <c r="BQ10" s="63">
        <v>165.07647785910299</v>
      </c>
      <c r="BR10" s="63">
        <v>165.85361139288</v>
      </c>
      <c r="BS10" s="63">
        <v>165.741918018652</v>
      </c>
      <c r="BT10" s="63">
        <v>165.650824852874</v>
      </c>
      <c r="BU10" s="63">
        <v>165.47690889243117</v>
      </c>
      <c r="BV10" s="63">
        <v>0.28743424164597708</v>
      </c>
      <c r="BW10" s="63">
        <v>165.241018889792</v>
      </c>
      <c r="BX10" s="63">
        <v>164.950418950749</v>
      </c>
      <c r="BY10" s="63">
        <v>164.95676522917699</v>
      </c>
      <c r="BZ10" s="63">
        <v>166.08408843333601</v>
      </c>
      <c r="CA10" s="63">
        <v>165.86473101615599</v>
      </c>
      <c r="CB10" s="63">
        <v>165.53264634565801</v>
      </c>
      <c r="CC10" s="63">
        <v>165.43827814414468</v>
      </c>
      <c r="CD10" s="63">
        <v>0.43139518472395172</v>
      </c>
      <c r="CF10" s="63"/>
      <c r="CG10" s="63"/>
      <c r="CH10" s="63"/>
      <c r="CI10" s="169"/>
      <c r="CJ10" s="169"/>
      <c r="CK10" s="169"/>
      <c r="CL10" s="169"/>
      <c r="CM10" s="63"/>
      <c r="CN10" s="63"/>
      <c r="CO10" s="63"/>
      <c r="CP10" s="63"/>
      <c r="CQ10" s="169"/>
      <c r="CR10" s="169"/>
      <c r="CS10" s="169"/>
      <c r="CT10" s="169"/>
      <c r="CU10" s="63"/>
      <c r="CV10" s="63"/>
      <c r="CW10" s="169"/>
      <c r="CX10" s="169"/>
      <c r="CY10" s="169"/>
      <c r="CZ10" s="169"/>
      <c r="DA10" s="169"/>
      <c r="DB10" s="169"/>
      <c r="DC10" s="169"/>
      <c r="DD10" s="169"/>
      <c r="DE10" s="63"/>
      <c r="DF10" s="63"/>
      <c r="DG10" s="63"/>
      <c r="DH10" s="63"/>
      <c r="DJ10" s="63"/>
      <c r="DK10" s="63"/>
      <c r="DL10" s="63"/>
      <c r="DM10" s="63"/>
      <c r="DN10" s="63"/>
      <c r="DO10" s="63"/>
      <c r="DP10" s="63"/>
      <c r="DQ10" s="63"/>
      <c r="DR10" s="63"/>
      <c r="DS10" s="63"/>
      <c r="DT10" s="63"/>
      <c r="DV10" s="63"/>
      <c r="DW10" s="63"/>
      <c r="DX10" s="63"/>
      <c r="DY10" s="63"/>
      <c r="DZ10" s="63"/>
      <c r="EA10" s="63"/>
      <c r="EB10" s="63"/>
      <c r="EC10" s="63"/>
      <c r="ED10" s="63"/>
      <c r="EE10" s="63"/>
      <c r="EF10" s="63"/>
      <c r="EG10" s="63"/>
      <c r="EH10" s="63"/>
      <c r="EI10" s="63"/>
      <c r="EJ10" s="63"/>
      <c r="EK10" s="63"/>
      <c r="EL10" s="63"/>
      <c r="EM10" s="63"/>
      <c r="EN10" s="63"/>
      <c r="EO10" s="63"/>
      <c r="EP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c r="FW10" s="63"/>
      <c r="FX10" s="63"/>
      <c r="FY10" s="63"/>
      <c r="FZ10" s="63"/>
      <c r="GA10" s="63"/>
      <c r="GB10" s="63"/>
      <c r="GC10" s="63"/>
      <c r="GD10" s="63"/>
      <c r="GE10" s="63"/>
      <c r="GF10" s="63"/>
      <c r="GG10" s="63"/>
      <c r="GH10" s="63"/>
      <c r="GI10" s="63"/>
    </row>
    <row r="11" spans="1:276" s="24" customFormat="1" ht="13.5" customHeight="1" x14ac:dyDescent="0.2">
      <c r="A11" s="36" t="s">
        <v>100</v>
      </c>
      <c r="B11" s="33" t="s">
        <v>121</v>
      </c>
      <c r="C11" s="171">
        <v>49.563557042596997</v>
      </c>
      <c r="D11" s="64">
        <v>49.483514398640999</v>
      </c>
      <c r="E11" s="64">
        <v>49.701135969523897</v>
      </c>
      <c r="F11" s="64">
        <v>49.842709697811998</v>
      </c>
      <c r="G11" s="64">
        <v>50.376697264104202</v>
      </c>
      <c r="H11" s="64">
        <v>50.468363435495696</v>
      </c>
      <c r="I11" s="64">
        <v>49.9059963013623</v>
      </c>
      <c r="J11" s="64">
        <v>0.38287176785014621</v>
      </c>
      <c r="K11" s="64">
        <v>48.612458085063601</v>
      </c>
      <c r="L11" s="64">
        <v>48.745972110022997</v>
      </c>
      <c r="M11" s="64">
        <v>48.914308259166603</v>
      </c>
      <c r="N11" s="64">
        <v>48.656573677579402</v>
      </c>
      <c r="O11" s="64">
        <v>48.7157163969976</v>
      </c>
      <c r="P11" s="64">
        <v>48.718266234157902</v>
      </c>
      <c r="Q11" s="64">
        <v>48.727215793831355</v>
      </c>
      <c r="R11" s="64">
        <v>9.4628537836435128E-2</v>
      </c>
      <c r="S11" s="64">
        <v>48.453666657404803</v>
      </c>
      <c r="T11" s="64">
        <v>48.723828372841503</v>
      </c>
      <c r="U11" s="64">
        <v>48.6987348070557</v>
      </c>
      <c r="V11" s="64">
        <v>48.550552183204204</v>
      </c>
      <c r="W11" s="64">
        <v>48.838621808989799</v>
      </c>
      <c r="X11" s="64">
        <v>48.814947513336499</v>
      </c>
      <c r="Y11" s="64">
        <v>48.68005855713875</v>
      </c>
      <c r="Z11" s="64">
        <v>0.13761487781373244</v>
      </c>
      <c r="AA11" s="64">
        <v>46.439550881138103</v>
      </c>
      <c r="AB11" s="64">
        <v>46.6723327095727</v>
      </c>
      <c r="AC11" s="64">
        <v>46.7926410831287</v>
      </c>
      <c r="AD11" s="64">
        <v>46.010016407094199</v>
      </c>
      <c r="AE11" s="64">
        <v>46.2331947866194</v>
      </c>
      <c r="AF11" s="64">
        <v>46.374961250768301</v>
      </c>
      <c r="AG11" s="64">
        <v>46.420449519720229</v>
      </c>
      <c r="AH11" s="64">
        <v>0.26074426194757433</v>
      </c>
      <c r="AI11" s="64">
        <v>47.058258197498297</v>
      </c>
      <c r="AJ11" s="64">
        <v>47.020228099261601</v>
      </c>
      <c r="AK11" s="64">
        <v>47.110598793136703</v>
      </c>
      <c r="AL11" s="64">
        <v>46.972562071841502</v>
      </c>
      <c r="AM11" s="64">
        <v>47.181470535832403</v>
      </c>
      <c r="AN11" s="64">
        <v>47.4033926314331</v>
      </c>
      <c r="AO11" s="64">
        <v>47.124418388167271</v>
      </c>
      <c r="AP11" s="64">
        <v>0.14116520174685926</v>
      </c>
      <c r="AQ11" s="64">
        <v>49.7327143576643</v>
      </c>
      <c r="AR11" s="64">
        <v>49.770610432682403</v>
      </c>
      <c r="AS11" s="64">
        <v>49.851209471366303</v>
      </c>
      <c r="AT11" s="64">
        <v>46.1139959818615</v>
      </c>
      <c r="AU11" s="64">
        <v>46.014614703650402</v>
      </c>
      <c r="AV11" s="64">
        <v>49.503336078446203</v>
      </c>
      <c r="AW11" s="64">
        <v>48.497746837611857</v>
      </c>
      <c r="AX11" s="64">
        <v>1.7241718140648594</v>
      </c>
      <c r="AY11" s="64">
        <v>49.383062224403197</v>
      </c>
      <c r="AZ11" s="64">
        <v>49.327025982749603</v>
      </c>
      <c r="BA11" s="64">
        <v>49.674841467997801</v>
      </c>
      <c r="BB11" s="64">
        <v>49.251385307232503</v>
      </c>
      <c r="BC11" s="64">
        <v>49.506851642713698</v>
      </c>
      <c r="BD11" s="64">
        <v>49.578559494638199</v>
      </c>
      <c r="BE11" s="64">
        <v>49.453621019955825</v>
      </c>
      <c r="BF11" s="64">
        <v>0.14679108673146904</v>
      </c>
      <c r="BG11" s="64">
        <v>46.141222411889601</v>
      </c>
      <c r="BH11" s="64">
        <v>46.271665515094703</v>
      </c>
      <c r="BI11" s="64">
        <v>46.287446558910403</v>
      </c>
      <c r="BJ11" s="64">
        <v>45.977009522210302</v>
      </c>
      <c r="BK11" s="64">
        <v>46.126723002383002</v>
      </c>
      <c r="BL11" s="64">
        <v>46.221562358783501</v>
      </c>
      <c r="BM11" s="64">
        <v>46.170938228211917</v>
      </c>
      <c r="BN11" s="64">
        <v>0.10545879051973184</v>
      </c>
      <c r="BO11" s="64">
        <v>46.102828030081298</v>
      </c>
      <c r="BP11" s="64">
        <v>46.288358465088301</v>
      </c>
      <c r="BQ11" s="64">
        <v>46.314166877315401</v>
      </c>
      <c r="BR11" s="64">
        <v>46.215814454806399</v>
      </c>
      <c r="BS11" s="64">
        <v>46.3640982730685</v>
      </c>
      <c r="BT11" s="64">
        <v>46.440246362025498</v>
      </c>
      <c r="BU11" s="64">
        <v>46.287585410397561</v>
      </c>
      <c r="BV11" s="64">
        <v>0.10735697147903737</v>
      </c>
      <c r="BW11" s="64">
        <v>50.128305703480201</v>
      </c>
      <c r="BX11" s="64">
        <v>50.356673478606702</v>
      </c>
      <c r="BY11" s="64">
        <v>50.4498153129218</v>
      </c>
      <c r="BZ11" s="64">
        <v>50.2040066775482</v>
      </c>
      <c r="CA11" s="64">
        <v>50.3625452798899</v>
      </c>
      <c r="CB11" s="64">
        <v>50.391915264003998</v>
      </c>
      <c r="CC11" s="64">
        <v>50.315543619408466</v>
      </c>
      <c r="CD11" s="64">
        <v>0.11199766645154102</v>
      </c>
      <c r="CF11" s="64"/>
      <c r="CG11" s="64"/>
      <c r="CH11" s="56"/>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H11" s="64"/>
      <c r="DJ11" s="56"/>
      <c r="DK11" s="56"/>
      <c r="DL11" s="56"/>
      <c r="DM11" s="56"/>
      <c r="DN11" s="56"/>
      <c r="DO11" s="56"/>
      <c r="DP11" s="56"/>
      <c r="DQ11" s="56"/>
      <c r="DR11" s="56"/>
      <c r="DS11" s="56"/>
      <c r="DT11" s="56"/>
      <c r="DV11" s="64"/>
      <c r="DW11" s="64"/>
      <c r="DX11" s="64"/>
      <c r="DY11" s="64"/>
      <c r="DZ11" s="64"/>
      <c r="EA11" s="64"/>
      <c r="EB11" s="64"/>
      <c r="EC11" s="64"/>
      <c r="ED11" s="64"/>
      <c r="EE11" s="64"/>
      <c r="EF11" s="64"/>
      <c r="EG11" s="64"/>
      <c r="EH11" s="64"/>
      <c r="EI11" s="56"/>
      <c r="EJ11" s="56"/>
      <c r="EK11" s="56"/>
      <c r="EL11" s="64"/>
      <c r="EM11" s="56"/>
      <c r="EN11" s="56"/>
      <c r="EO11" s="56"/>
      <c r="EP11" s="64"/>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c r="FW11" s="56"/>
      <c r="FX11" s="56"/>
      <c r="FY11" s="56"/>
      <c r="FZ11" s="56"/>
      <c r="GA11" s="56"/>
      <c r="GB11" s="56"/>
      <c r="GC11" s="56"/>
      <c r="GD11" s="56"/>
      <c r="GE11" s="56"/>
      <c r="GF11" s="56"/>
      <c r="GG11" s="56"/>
      <c r="GH11" s="56"/>
      <c r="GI11" s="56"/>
    </row>
    <row r="12" spans="1:276" s="24" customFormat="1" ht="13.5" customHeight="1" x14ac:dyDescent="0.2">
      <c r="A12" s="36" t="s">
        <v>108</v>
      </c>
      <c r="B12" s="33" t="s">
        <v>123</v>
      </c>
      <c r="C12" s="23">
        <v>-6.5693051249582204E-2</v>
      </c>
      <c r="D12" s="24">
        <v>-9.2314261795803806E-2</v>
      </c>
      <c r="E12" s="24">
        <v>-0.105651533509751</v>
      </c>
      <c r="F12" s="24">
        <v>-3.4349499614555197E-2</v>
      </c>
      <c r="G12" s="24">
        <v>-3.1216448288046102E-2</v>
      </c>
      <c r="H12" s="24">
        <v>-4.8113037056180398E-2</v>
      </c>
      <c r="I12" s="24">
        <v>-6.2889638585653121E-2</v>
      </c>
      <c r="J12" s="24">
        <v>2.8101974129949296E-2</v>
      </c>
      <c r="K12" s="24">
        <v>-4.0146065993953697E-3</v>
      </c>
      <c r="L12" s="24">
        <v>-2.4858188769156402E-2</v>
      </c>
      <c r="M12" s="24">
        <v>-3.5696044407174797E-2</v>
      </c>
      <c r="N12" s="24">
        <v>-9.7593508842749206E-3</v>
      </c>
      <c r="O12" s="24">
        <v>-1.98927489973416E-2</v>
      </c>
      <c r="P12" s="24">
        <v>-6.0387541609321298E-2</v>
      </c>
      <c r="Q12" s="24">
        <v>-2.5768080211110728E-2</v>
      </c>
      <c r="R12" s="24">
        <v>1.8537853295008941E-2</v>
      </c>
      <c r="S12" s="24">
        <v>-1.16384313689968E-2</v>
      </c>
      <c r="T12" s="24">
        <v>-3.1003628005072999E-2</v>
      </c>
      <c r="U12" s="24">
        <v>-4.8314944953047799E-2</v>
      </c>
      <c r="V12" s="24">
        <v>-1.3442656309265799E-2</v>
      </c>
      <c r="W12" s="24">
        <v>-2.3483747818800901E-2</v>
      </c>
      <c r="X12" s="24">
        <v>-3.81876089623863E-2</v>
      </c>
      <c r="Y12" s="24">
        <v>-2.7678502902928434E-2</v>
      </c>
      <c r="Z12" s="24">
        <v>1.3069683118254597E-2</v>
      </c>
      <c r="AA12" s="24">
        <v>-0.10979358543006899</v>
      </c>
      <c r="AB12" s="24">
        <v>-0.12205741116445699</v>
      </c>
      <c r="AC12" s="24">
        <v>-0.13692182493492899</v>
      </c>
      <c r="AD12" s="24">
        <v>-0.15976640926348301</v>
      </c>
      <c r="AE12" s="24">
        <v>-0.17771282126957599</v>
      </c>
      <c r="AF12" s="24">
        <v>-0.19058205117711899</v>
      </c>
      <c r="AG12" s="24">
        <v>-0.14947235053993882</v>
      </c>
      <c r="AH12" s="24">
        <v>2.9088939229775387E-2</v>
      </c>
      <c r="AI12" s="24">
        <v>-8.3508594683900497E-2</v>
      </c>
      <c r="AJ12" s="24">
        <v>-0.116914278588495</v>
      </c>
      <c r="AK12" s="24">
        <v>-0.13375809216864401</v>
      </c>
      <c r="AL12" s="24">
        <v>-0.10273625270804</v>
      </c>
      <c r="AM12" s="24">
        <v>-0.120923237851945</v>
      </c>
      <c r="AN12" s="24">
        <v>-0.12895983301219799</v>
      </c>
      <c r="AO12" s="24">
        <v>-0.1144667148355371</v>
      </c>
      <c r="AP12" s="24">
        <v>1.6960217749805866E-2</v>
      </c>
      <c r="AQ12" s="24">
        <v>-3.1315035140500699E-2</v>
      </c>
      <c r="AR12" s="24">
        <v>-4.8500447636463197E-2</v>
      </c>
      <c r="AS12" s="24">
        <v>-5.9367130386014003E-2</v>
      </c>
      <c r="AT12" s="24">
        <v>0.49313705554870702</v>
      </c>
      <c r="AU12" s="24">
        <v>0.48964345875093002</v>
      </c>
      <c r="AV12" s="24">
        <v>5.1859442716102799E-3</v>
      </c>
      <c r="AW12" s="24">
        <v>0.14146397423471155</v>
      </c>
      <c r="AX12" s="24">
        <v>0.24824276130775486</v>
      </c>
      <c r="AY12" s="24">
        <v>-5.8144639884394098E-2</v>
      </c>
      <c r="AZ12" s="24">
        <v>-0.106455829332691</v>
      </c>
      <c r="BA12" s="24">
        <v>-8.7927535492570402E-2</v>
      </c>
      <c r="BB12" s="24">
        <v>-7.2111000480455906E-2</v>
      </c>
      <c r="BC12" s="24">
        <v>-8.3290362411009802E-2</v>
      </c>
      <c r="BD12" s="24">
        <v>-0.102106153629416</v>
      </c>
      <c r="BE12" s="24">
        <v>-8.5005920205089527E-2</v>
      </c>
      <c r="BF12" s="24">
        <v>1.6592181363287738E-2</v>
      </c>
      <c r="BG12" s="24">
        <v>-0.183002216710974</v>
      </c>
      <c r="BH12" s="24">
        <v>-0.198443953514926</v>
      </c>
      <c r="BI12" s="24">
        <v>-0.21100005545560899</v>
      </c>
      <c r="BJ12" s="24">
        <v>-0.203815282542783</v>
      </c>
      <c r="BK12" s="24">
        <v>-0.21295606561184699</v>
      </c>
      <c r="BL12" s="24">
        <v>-0.22287694068406899</v>
      </c>
      <c r="BM12" s="24">
        <v>-0.20534908575336799</v>
      </c>
      <c r="BN12" s="24">
        <v>1.2559466941526147E-2</v>
      </c>
      <c r="BO12" s="24">
        <v>-0.164706019996852</v>
      </c>
      <c r="BP12" s="24">
        <v>-0.177063847971766</v>
      </c>
      <c r="BQ12" s="24">
        <v>-0.18795822929027201</v>
      </c>
      <c r="BR12" s="24">
        <v>-0.16320711581596301</v>
      </c>
      <c r="BS12" s="24">
        <v>-0.18286926548785301</v>
      </c>
      <c r="BT12" s="24">
        <v>-0.19786707784223601</v>
      </c>
      <c r="BU12" s="24">
        <v>-0.1789452594008237</v>
      </c>
      <c r="BV12" s="24">
        <v>1.2306173751384689E-2</v>
      </c>
      <c r="BW12" s="24">
        <v>-7.9275105515959093E-2</v>
      </c>
      <c r="BX12" s="24">
        <v>-0.108821194578476</v>
      </c>
      <c r="BY12" s="24">
        <v>-0.12577061760863201</v>
      </c>
      <c r="BZ12" s="24">
        <v>-6.9082813146244607E-2</v>
      </c>
      <c r="CA12" s="24">
        <v>-8.9485956491728399E-2</v>
      </c>
      <c r="CB12" s="24">
        <v>-0.123826377809293</v>
      </c>
      <c r="CC12" s="24">
        <v>-9.9377010858388848E-2</v>
      </c>
      <c r="CD12" s="24">
        <v>2.1614981677947141E-2</v>
      </c>
      <c r="DR12" s="64"/>
      <c r="DS12" s="64"/>
      <c r="EI12" s="64"/>
      <c r="EK12" s="64"/>
      <c r="EM12" s="64"/>
      <c r="ES12" s="64"/>
    </row>
    <row r="13" spans="1:276" s="43" customFormat="1" ht="13.5" customHeight="1" thickBot="1" x14ac:dyDescent="0.25">
      <c r="A13" s="37"/>
      <c r="B13" s="42" t="s">
        <v>124</v>
      </c>
      <c r="C13" s="172">
        <v>3.7699018414194199</v>
      </c>
      <c r="D13" s="43">
        <v>3.82730176418807</v>
      </c>
      <c r="E13" s="43">
        <v>3.8446425606174</v>
      </c>
      <c r="F13" s="43">
        <v>3.7878152044458799</v>
      </c>
      <c r="G13" s="43">
        <v>3.8188703943746698</v>
      </c>
      <c r="H13" s="43">
        <v>3.8395723650417799</v>
      </c>
      <c r="I13" s="43">
        <v>3.8146840216812028</v>
      </c>
      <c r="J13" s="43">
        <v>2.7144839415463601E-2</v>
      </c>
      <c r="K13" s="43">
        <v>3.73906502217317</v>
      </c>
      <c r="L13" s="43">
        <v>3.7692606966993898</v>
      </c>
      <c r="M13" s="43">
        <v>3.7945551432758502</v>
      </c>
      <c r="N13" s="43">
        <v>3.7453827220454099</v>
      </c>
      <c r="O13" s="43">
        <v>3.8598043121480798</v>
      </c>
      <c r="P13" s="43">
        <v>3.8202890293296501</v>
      </c>
      <c r="Q13" s="43">
        <v>3.7880594876119247</v>
      </c>
      <c r="R13" s="43">
        <v>4.2433114529779631E-2</v>
      </c>
      <c r="S13" s="43">
        <v>3.73859920288846</v>
      </c>
      <c r="T13" s="43">
        <v>3.76335213927418</v>
      </c>
      <c r="U13" s="43">
        <v>3.7930455561291301</v>
      </c>
      <c r="V13" s="43">
        <v>3.71545259325642</v>
      </c>
      <c r="W13" s="43">
        <v>3.7283846462612602</v>
      </c>
      <c r="X13" s="43">
        <v>3.74936181354335</v>
      </c>
      <c r="Y13" s="43">
        <v>3.7480326585588002</v>
      </c>
      <c r="Z13" s="43">
        <v>2.5163164938307385E-2</v>
      </c>
      <c r="AA13" s="43">
        <v>3.8407421869506599</v>
      </c>
      <c r="AB13" s="43">
        <v>3.8721734287104099</v>
      </c>
      <c r="AC13" s="43">
        <v>3.8979283207952302</v>
      </c>
      <c r="AD13" s="43">
        <v>3.8449613882049798</v>
      </c>
      <c r="AE13" s="43">
        <v>3.8734101085538799</v>
      </c>
      <c r="AF13" s="43">
        <v>3.8906601860523899</v>
      </c>
      <c r="AG13" s="43">
        <v>3.8699792698779252</v>
      </c>
      <c r="AH13" s="43">
        <v>2.1237294827312739E-2</v>
      </c>
      <c r="AI13" s="43">
        <v>3.8172451207141802</v>
      </c>
      <c r="AJ13" s="43">
        <v>3.8568325355603701</v>
      </c>
      <c r="AK13" s="43">
        <v>3.8811714968941899</v>
      </c>
      <c r="AL13" s="43">
        <v>3.8512073401457898</v>
      </c>
      <c r="AM13" s="43">
        <v>3.8741362046337899</v>
      </c>
      <c r="AN13" s="43">
        <v>3.89401255145015</v>
      </c>
      <c r="AO13" s="43">
        <v>3.8624342082330778</v>
      </c>
      <c r="AP13" s="43">
        <v>2.4781341775078299E-2</v>
      </c>
      <c r="AQ13" s="43">
        <v>3.68293994079239</v>
      </c>
      <c r="AR13" s="43">
        <v>3.7095609301154102</v>
      </c>
      <c r="AS13" s="43">
        <v>3.7317090713161098</v>
      </c>
      <c r="AT13" s="43">
        <v>2.9226682916084799</v>
      </c>
      <c r="AU13" s="43">
        <v>2.9218462888439301</v>
      </c>
      <c r="AV13" s="43">
        <v>3.9080414669534398</v>
      </c>
      <c r="AW13" s="43">
        <v>3.4794609982716262</v>
      </c>
      <c r="AX13" s="43">
        <v>0.4005438489390572</v>
      </c>
      <c r="AY13" s="43">
        <v>3.8432720365578001</v>
      </c>
      <c r="AZ13" s="43">
        <v>3.8156599712483401</v>
      </c>
      <c r="BA13" s="43">
        <v>3.8888791734737298</v>
      </c>
      <c r="BB13" s="43">
        <v>3.8628474230330601</v>
      </c>
      <c r="BC13" s="43">
        <v>3.8949742049559402</v>
      </c>
      <c r="BD13" s="43">
        <v>3.9100065849105898</v>
      </c>
      <c r="BE13" s="43">
        <v>3.8692732323632431</v>
      </c>
      <c r="BF13" s="43">
        <v>3.2393090582768048E-2</v>
      </c>
      <c r="BG13" s="43">
        <v>3.8709416065268498</v>
      </c>
      <c r="BH13" s="43">
        <v>3.89727141357799</v>
      </c>
      <c r="BI13" s="43">
        <v>3.9187556750274402</v>
      </c>
      <c r="BJ13" s="43">
        <v>3.9160682459062599</v>
      </c>
      <c r="BK13" s="43">
        <v>3.9365460029353301</v>
      </c>
      <c r="BL13" s="43">
        <v>3.9534911833583801</v>
      </c>
      <c r="BM13" s="43">
        <v>3.9155123545553749</v>
      </c>
      <c r="BN13" s="43">
        <v>2.6504457020976643E-2</v>
      </c>
      <c r="BO13" s="43">
        <v>3.8540713218131999</v>
      </c>
      <c r="BP13" s="43">
        <v>3.8742515163242999</v>
      </c>
      <c r="BQ13" s="43">
        <v>3.89137894291395</v>
      </c>
      <c r="BR13" s="43">
        <v>3.86243044627907</v>
      </c>
      <c r="BS13" s="43">
        <v>3.8942366741532499</v>
      </c>
      <c r="BT13" s="43">
        <v>3.9213521787281</v>
      </c>
      <c r="BU13" s="43">
        <v>3.8829535133686455</v>
      </c>
      <c r="BV13" s="43">
        <v>2.2375049743222075E-2</v>
      </c>
      <c r="BW13" s="43">
        <v>3.7003520999577701</v>
      </c>
      <c r="BX13" s="43">
        <v>3.7413448735892798</v>
      </c>
      <c r="BY13" s="43">
        <v>3.7526345053903101</v>
      </c>
      <c r="BZ13" s="43">
        <v>3.69647303601587</v>
      </c>
      <c r="CA13" s="43">
        <v>3.7186282241163102</v>
      </c>
      <c r="CB13" s="43">
        <v>3.7527429400621899</v>
      </c>
      <c r="CC13" s="43">
        <v>3.7270292798552886</v>
      </c>
      <c r="CD13" s="43">
        <v>2.3229614081598429E-2</v>
      </c>
      <c r="CH13" s="66"/>
      <c r="CQ13" s="57"/>
      <c r="CR13" s="66"/>
      <c r="CS13" s="66"/>
      <c r="CT13" s="66"/>
      <c r="CW13" s="66"/>
      <c r="CX13" s="66"/>
      <c r="CY13" s="66"/>
      <c r="CZ13" s="66"/>
      <c r="DJ13" s="66"/>
      <c r="DK13" s="66"/>
      <c r="DL13" s="66"/>
      <c r="DO13" s="66"/>
      <c r="DP13" s="66"/>
      <c r="DQ13" s="66"/>
      <c r="DR13" s="57"/>
      <c r="DS13" s="57"/>
      <c r="DT13" s="66"/>
      <c r="DV13" s="66"/>
      <c r="DW13" s="66"/>
      <c r="DX13" s="66"/>
      <c r="DY13" s="66"/>
      <c r="DZ13" s="66"/>
      <c r="EA13" s="66"/>
      <c r="EB13" s="66"/>
      <c r="EC13" s="66"/>
      <c r="ED13" s="66"/>
      <c r="EE13" s="66"/>
      <c r="EF13" s="66"/>
      <c r="EG13" s="66"/>
      <c r="EH13" s="66"/>
      <c r="EI13" s="57"/>
      <c r="EJ13" s="66"/>
      <c r="EK13" s="57"/>
      <c r="EL13" s="66"/>
      <c r="EM13" s="57"/>
      <c r="EN13" s="57"/>
      <c r="EO13" s="66"/>
      <c r="EP13" s="66"/>
      <c r="ER13" s="66"/>
      <c r="ES13" s="57"/>
      <c r="ET13" s="66"/>
      <c r="EV13" s="66"/>
      <c r="EW13" s="66"/>
      <c r="EX13" s="66"/>
      <c r="EY13" s="66"/>
      <c r="EZ13" s="57"/>
      <c r="FC13" s="66"/>
      <c r="FD13" s="66"/>
      <c r="FE13" s="66"/>
      <c r="FF13" s="66"/>
      <c r="FG13" s="66"/>
      <c r="FI13" s="66"/>
      <c r="FJ13" s="66"/>
      <c r="FK13" s="66"/>
      <c r="FL13" s="66"/>
      <c r="FN13" s="66"/>
      <c r="FP13" s="66"/>
      <c r="FQ13" s="66"/>
      <c r="FR13" s="66"/>
      <c r="FS13" s="66"/>
      <c r="FU13" s="66"/>
      <c r="FV13" s="66"/>
      <c r="FW13" s="66"/>
      <c r="FX13" s="66"/>
      <c r="FY13" s="66"/>
      <c r="FZ13" s="66"/>
      <c r="GA13" s="66"/>
      <c r="GB13" s="66"/>
      <c r="GD13" s="66"/>
      <c r="GE13" s="66"/>
      <c r="GF13" s="66"/>
      <c r="GG13" s="66"/>
      <c r="GH13" s="66"/>
      <c r="GI13" s="66"/>
    </row>
    <row r="14" spans="1:276" s="55" customFormat="1" ht="13.5" customHeight="1" x14ac:dyDescent="0.2">
      <c r="A14" s="35" t="s">
        <v>2</v>
      </c>
      <c r="B14" s="32" t="s">
        <v>122</v>
      </c>
      <c r="C14" s="70">
        <v>170.93906895339501</v>
      </c>
      <c r="D14" s="55">
        <v>170.323510358893</v>
      </c>
      <c r="E14" s="55">
        <v>170.18601812651201</v>
      </c>
      <c r="F14" s="55">
        <v>172.29222813272199</v>
      </c>
      <c r="G14" s="55">
        <v>172.01664136653699</v>
      </c>
      <c r="H14" s="55">
        <v>171.707819357761</v>
      </c>
      <c r="I14" s="55">
        <v>171.24421438263667</v>
      </c>
      <c r="J14" s="55">
        <v>0.81347964403812445</v>
      </c>
      <c r="K14" s="55">
        <v>164.36202770836201</v>
      </c>
      <c r="L14" s="55">
        <v>163.89747287636399</v>
      </c>
      <c r="M14" s="55">
        <v>163.52787977710699</v>
      </c>
      <c r="N14" s="55">
        <v>163.81080220267901</v>
      </c>
      <c r="O14" s="55">
        <v>163.295521645539</v>
      </c>
      <c r="P14" s="55">
        <v>162.90636169068401</v>
      </c>
      <c r="Q14" s="55">
        <v>163.63334431678916</v>
      </c>
      <c r="R14" s="55">
        <v>0.46295884399540838</v>
      </c>
      <c r="S14" s="55">
        <v>162.98421022558099</v>
      </c>
      <c r="T14" s="55">
        <v>162.592450565934</v>
      </c>
      <c r="U14" s="55">
        <v>162.19856950917</v>
      </c>
      <c r="V14" s="55">
        <v>162.40933475969899</v>
      </c>
      <c r="W14" s="55">
        <v>162.163552342629</v>
      </c>
      <c r="X14" s="55">
        <v>161.97316470801201</v>
      </c>
      <c r="Y14" s="55">
        <v>162.3868803518375</v>
      </c>
      <c r="Z14" s="55">
        <v>0.33067186618852928</v>
      </c>
      <c r="AA14" s="55">
        <v>160.872302958262</v>
      </c>
      <c r="AB14" s="55">
        <v>160.58398449299199</v>
      </c>
      <c r="AC14" s="55">
        <v>160.254052435218</v>
      </c>
      <c r="AD14" s="55">
        <v>160.26818628957301</v>
      </c>
      <c r="AE14" s="55">
        <v>159.79563601979299</v>
      </c>
      <c r="AF14" s="55">
        <v>159.47819282197699</v>
      </c>
      <c r="AG14" s="55">
        <v>160.20872583630251</v>
      </c>
      <c r="AH14" s="55">
        <v>0.46387235740812061</v>
      </c>
      <c r="AI14" s="55">
        <v>161.78428350666201</v>
      </c>
      <c r="AJ14" s="55">
        <v>161.30810683374801</v>
      </c>
      <c r="AK14" s="55">
        <v>161.07076740384201</v>
      </c>
      <c r="AL14" s="55">
        <v>162.49238467556501</v>
      </c>
      <c r="AM14" s="55">
        <v>162.15442010333601</v>
      </c>
      <c r="AN14" s="55">
        <v>161.94535577527</v>
      </c>
      <c r="AO14" s="55">
        <v>161.79255304973717</v>
      </c>
      <c r="AP14" s="55">
        <v>0.48300996919811318</v>
      </c>
      <c r="AQ14" s="55">
        <v>168.91226351136899</v>
      </c>
      <c r="AR14" s="55">
        <v>168.52079759416</v>
      </c>
      <c r="AS14" s="55">
        <v>168.20818504071599</v>
      </c>
      <c r="AT14" s="55">
        <v>177.23205019857599</v>
      </c>
      <c r="AU14" s="55">
        <v>177.087139978495</v>
      </c>
      <c r="AV14" s="55">
        <v>169.21512161854301</v>
      </c>
      <c r="AW14" s="55">
        <v>171.52925965697648</v>
      </c>
      <c r="AX14" s="55">
        <v>3.9936645224426939</v>
      </c>
      <c r="AY14" s="55">
        <v>167.53277091025001</v>
      </c>
      <c r="AZ14" s="55">
        <v>167.08947258975701</v>
      </c>
      <c r="BA14" s="55">
        <v>166.905608493936</v>
      </c>
      <c r="BB14" s="55">
        <v>167.83015334542901</v>
      </c>
      <c r="BC14" s="55">
        <v>167.532269701389</v>
      </c>
      <c r="BD14" s="55">
        <v>167.193052769735</v>
      </c>
      <c r="BE14" s="55">
        <v>167.34722130174933</v>
      </c>
      <c r="BF14" s="55">
        <v>0.31281494344593891</v>
      </c>
      <c r="BG14" s="55">
        <v>160.38254570383799</v>
      </c>
      <c r="BH14" s="55">
        <v>160.08759687652201</v>
      </c>
      <c r="BI14" s="55">
        <v>159.75294956919899</v>
      </c>
      <c r="BJ14" s="55">
        <v>159.80452748221001</v>
      </c>
      <c r="BK14" s="55">
        <v>159.52730705731599</v>
      </c>
      <c r="BL14" s="55">
        <v>159.38487296243201</v>
      </c>
      <c r="BM14" s="55">
        <v>159.82329994191949</v>
      </c>
      <c r="BN14" s="55">
        <v>0.33360162772583607</v>
      </c>
      <c r="BO14" s="55">
        <v>154.17050139584501</v>
      </c>
      <c r="BP14" s="55">
        <v>153.85371834877299</v>
      </c>
      <c r="BQ14" s="55">
        <v>153.620345794413</v>
      </c>
      <c r="BR14" s="55">
        <v>154.66490533397001</v>
      </c>
      <c r="BS14" s="55">
        <v>154.330470741635</v>
      </c>
      <c r="BT14" s="55">
        <v>154.07467868508499</v>
      </c>
      <c r="BU14" s="55">
        <v>154.11910338328684</v>
      </c>
      <c r="BV14" s="55">
        <v>0.33326155595194207</v>
      </c>
      <c r="BW14" s="55">
        <v>152.252490983017</v>
      </c>
      <c r="BX14" s="55">
        <v>151.34934299517499</v>
      </c>
      <c r="BY14" s="55">
        <v>151.16578658068499</v>
      </c>
      <c r="BZ14" s="55">
        <v>153.19939329868299</v>
      </c>
      <c r="CA14" s="55">
        <v>152.67429074959301</v>
      </c>
      <c r="CB14" s="55">
        <v>151.87283021507599</v>
      </c>
      <c r="CC14" s="55">
        <v>152.08568913703814</v>
      </c>
      <c r="CD14" s="55">
        <v>0.71278175110734221</v>
      </c>
      <c r="CE14" s="67"/>
      <c r="CI14" s="170"/>
      <c r="CJ14" s="170"/>
      <c r="CK14" s="170"/>
      <c r="CL14" s="170"/>
      <c r="CQ14" s="170"/>
      <c r="CR14" s="170"/>
      <c r="CS14" s="67"/>
      <c r="CT14" s="67"/>
      <c r="CW14" s="170"/>
      <c r="CX14" s="67"/>
      <c r="CY14" s="67"/>
      <c r="CZ14" s="67"/>
      <c r="DA14" s="170"/>
      <c r="DB14" s="170"/>
      <c r="DC14" s="170"/>
      <c r="DD14" s="170"/>
      <c r="DI14" s="67"/>
      <c r="DU14" s="67"/>
      <c r="EQ14" s="67"/>
      <c r="GJ14" s="67"/>
    </row>
    <row r="15" spans="1:276" s="56" customFormat="1" ht="13.5" customHeight="1" x14ac:dyDescent="0.2">
      <c r="A15" s="36" t="s">
        <v>100</v>
      </c>
      <c r="B15" s="33" t="s">
        <v>121</v>
      </c>
      <c r="C15" s="23">
        <v>1.6212542851781899</v>
      </c>
      <c r="D15" s="24">
        <v>1.6316105618414101</v>
      </c>
      <c r="E15" s="24">
        <v>1.6409514631015301</v>
      </c>
      <c r="F15" s="24">
        <v>1.6160002971503</v>
      </c>
      <c r="G15" s="24">
        <v>1.6285326798998001</v>
      </c>
      <c r="H15" s="24">
        <v>1.6364726602936399</v>
      </c>
      <c r="I15" s="24">
        <v>1.6291369912441451</v>
      </c>
      <c r="J15" s="24">
        <v>8.5106532848613307E-3</v>
      </c>
      <c r="K15" s="24">
        <v>1.6254515791081501</v>
      </c>
      <c r="L15" s="24">
        <v>1.63661489984265</v>
      </c>
      <c r="M15" s="24">
        <v>1.64703643633349</v>
      </c>
      <c r="N15" s="24">
        <v>1.6303327870837201</v>
      </c>
      <c r="O15" s="24">
        <v>1.6419399957626699</v>
      </c>
      <c r="P15" s="24">
        <v>1.65237611598215</v>
      </c>
      <c r="Q15" s="24">
        <v>1.6389586356854717</v>
      </c>
      <c r="R15" s="24">
        <v>9.2781741012175033E-3</v>
      </c>
      <c r="S15" s="24">
        <v>1.6303993533582</v>
      </c>
      <c r="T15" s="24">
        <v>1.6436811188874301</v>
      </c>
      <c r="U15" s="24">
        <v>1.65145040389521</v>
      </c>
      <c r="V15" s="24">
        <v>1.6333787678846601</v>
      </c>
      <c r="W15" s="24">
        <v>1.64336788216658</v>
      </c>
      <c r="X15" s="24">
        <v>1.6485549735890599</v>
      </c>
      <c r="Y15" s="24">
        <v>1.6418054166301903</v>
      </c>
      <c r="Z15" s="24">
        <v>7.589999389973962E-3</v>
      </c>
      <c r="AA15" s="24">
        <v>1.62971930417329</v>
      </c>
      <c r="AB15" s="24">
        <v>1.6402319877167399</v>
      </c>
      <c r="AC15" s="24">
        <v>1.64938797577586</v>
      </c>
      <c r="AD15" s="24">
        <v>1.63274119342062</v>
      </c>
      <c r="AE15" s="24">
        <v>1.6453235530678101</v>
      </c>
      <c r="AF15" s="24">
        <v>1.6534021245967001</v>
      </c>
      <c r="AG15" s="24">
        <v>1.6418010231251703</v>
      </c>
      <c r="AH15" s="24">
        <v>8.515338535978443E-3</v>
      </c>
      <c r="AI15" s="24">
        <v>1.63025652742087</v>
      </c>
      <c r="AJ15" s="24">
        <v>1.6410914403140999</v>
      </c>
      <c r="AK15" s="24">
        <v>1.6492498850011701</v>
      </c>
      <c r="AL15" s="24">
        <v>1.63011424417733</v>
      </c>
      <c r="AM15" s="24">
        <v>1.6414174583043999</v>
      </c>
      <c r="AN15" s="24">
        <v>1.64906024252008</v>
      </c>
      <c r="AO15" s="24">
        <v>1.6401982996229918</v>
      </c>
      <c r="AP15" s="24">
        <v>7.7811340936945255E-3</v>
      </c>
      <c r="AQ15" s="24">
        <v>1.6222924909137499</v>
      </c>
      <c r="AR15" s="24">
        <v>1.63007217040429</v>
      </c>
      <c r="AS15" s="24">
        <v>1.6377868218968701</v>
      </c>
      <c r="AT15" s="24">
        <v>1.2879544952569599</v>
      </c>
      <c r="AU15" s="24">
        <v>1.28767422539224</v>
      </c>
      <c r="AV15" s="24">
        <v>1.6346947691683</v>
      </c>
      <c r="AW15" s="24">
        <v>1.516745828838735</v>
      </c>
      <c r="AX15" s="24">
        <v>0.16194912057024388</v>
      </c>
      <c r="AY15" s="24">
        <v>1.6366523465062099</v>
      </c>
      <c r="AZ15" s="24">
        <v>1.64703194431511</v>
      </c>
      <c r="BA15" s="24">
        <v>1.6555287531509999</v>
      </c>
      <c r="BB15" s="24">
        <v>1.6360600376512999</v>
      </c>
      <c r="BC15" s="24">
        <v>1.6481009382156699</v>
      </c>
      <c r="BD15" s="24">
        <v>1.6563992520923001</v>
      </c>
      <c r="BE15" s="24">
        <v>1.6466288786552647</v>
      </c>
      <c r="BF15" s="24">
        <v>8.0439312352305094E-3</v>
      </c>
      <c r="BG15" s="24">
        <v>1.63609678218709</v>
      </c>
      <c r="BH15" s="24">
        <v>1.6460447693379801</v>
      </c>
      <c r="BI15" s="24">
        <v>1.6520645810374399</v>
      </c>
      <c r="BJ15" s="24">
        <v>1.6435722028292901</v>
      </c>
      <c r="BK15" s="24">
        <v>1.65077928844287</v>
      </c>
      <c r="BL15" s="24">
        <v>1.6565350497042799</v>
      </c>
      <c r="BM15" s="24">
        <v>1.6475154455898249</v>
      </c>
      <c r="BN15" s="24">
        <v>6.5929063884706575E-3</v>
      </c>
      <c r="BO15" s="24">
        <v>1.6656067105516501</v>
      </c>
      <c r="BP15" s="24">
        <v>1.6756012182610101</v>
      </c>
      <c r="BQ15" s="24">
        <v>1.68142297342845</v>
      </c>
      <c r="BR15" s="24">
        <v>1.6657539512889299</v>
      </c>
      <c r="BS15" s="24">
        <v>1.67741155128377</v>
      </c>
      <c r="BT15" s="24">
        <v>1.6866480982545999</v>
      </c>
      <c r="BU15" s="24">
        <v>1.6754074171780686</v>
      </c>
      <c r="BV15" s="24">
        <v>7.7010518165709632E-3</v>
      </c>
      <c r="BW15" s="24">
        <v>1.7293579111320201</v>
      </c>
      <c r="BX15" s="24">
        <v>1.76986867420205</v>
      </c>
      <c r="BY15" s="24">
        <v>1.77977051166383</v>
      </c>
      <c r="BZ15" s="24">
        <v>1.72153710141897</v>
      </c>
      <c r="CA15" s="24">
        <v>1.73808718423766</v>
      </c>
      <c r="CB15" s="24">
        <v>1.7717964044418999</v>
      </c>
      <c r="CC15" s="24">
        <v>1.7517362978494049</v>
      </c>
      <c r="CD15" s="24">
        <v>2.2789581144287068E-2</v>
      </c>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row>
    <row r="16" spans="1:276" s="24" customFormat="1" ht="13.5" customHeight="1" x14ac:dyDescent="0.2">
      <c r="A16" s="36" t="s">
        <v>109</v>
      </c>
      <c r="B16" s="33" t="s">
        <v>123</v>
      </c>
      <c r="C16" s="23">
        <v>-6.6205127983027303</v>
      </c>
      <c r="D16" s="24">
        <v>-6.5655111258709997</v>
      </c>
      <c r="E16" s="24">
        <v>-6.5094088197073399</v>
      </c>
      <c r="F16" s="24">
        <v>-6.6654702925976101</v>
      </c>
      <c r="G16" s="24">
        <v>-6.5549098119991704</v>
      </c>
      <c r="H16" s="24">
        <v>-6.5048623661693696</v>
      </c>
      <c r="I16" s="24">
        <v>-6.5701125357745376</v>
      </c>
      <c r="J16" s="24">
        <v>5.748638941871316E-2</v>
      </c>
      <c r="K16" s="24">
        <v>-6.4859864955847097</v>
      </c>
      <c r="L16" s="24">
        <v>-6.4105855362547901</v>
      </c>
      <c r="M16" s="24">
        <v>-6.3518724830135502</v>
      </c>
      <c r="N16" s="24">
        <v>-6.44197323638081</v>
      </c>
      <c r="O16" s="24">
        <v>-6.3762865954534602</v>
      </c>
      <c r="P16" s="24">
        <v>-6.3268706492760298</v>
      </c>
      <c r="Q16" s="24">
        <v>-6.3989291659938923</v>
      </c>
      <c r="R16" s="24">
        <v>5.3986246464549664E-2</v>
      </c>
      <c r="S16" s="24">
        <v>-6.4316893434673599</v>
      </c>
      <c r="T16" s="24">
        <v>-6.3452828320540799</v>
      </c>
      <c r="U16" s="24">
        <v>-6.3073227077645999</v>
      </c>
      <c r="V16" s="24">
        <v>-6.3935197513736401</v>
      </c>
      <c r="W16" s="24">
        <v>-6.3187448326793998</v>
      </c>
      <c r="X16" s="24">
        <v>-6.2960330872928001</v>
      </c>
      <c r="Y16" s="24">
        <v>-6.3487654257719797</v>
      </c>
      <c r="Z16" s="24">
        <v>4.8803839760080701E-2</v>
      </c>
      <c r="AA16" s="24">
        <v>-6.5762145210749399</v>
      </c>
      <c r="AB16" s="24">
        <v>-6.4991830281409397</v>
      </c>
      <c r="AC16" s="24">
        <v>-6.4431772667589202</v>
      </c>
      <c r="AD16" s="24">
        <v>-6.5819252867138696</v>
      </c>
      <c r="AE16" s="24">
        <v>-6.4951086276685501</v>
      </c>
      <c r="AF16" s="24">
        <v>-6.4346805261949598</v>
      </c>
      <c r="AG16" s="24">
        <v>-6.5050482094253619</v>
      </c>
      <c r="AH16" s="24">
        <v>5.7572489021632318E-2</v>
      </c>
      <c r="AI16" s="24">
        <v>-6.5468984671909602</v>
      </c>
      <c r="AJ16" s="24">
        <v>-6.48998018744006</v>
      </c>
      <c r="AK16" s="24">
        <v>-6.4413425844555698</v>
      </c>
      <c r="AL16" s="24">
        <v>-6.5748814592545397</v>
      </c>
      <c r="AM16" s="24">
        <v>-6.4985122535487303</v>
      </c>
      <c r="AN16" s="24">
        <v>-6.4327188808551501</v>
      </c>
      <c r="AO16" s="24">
        <v>-6.4973889721241678</v>
      </c>
      <c r="AP16" s="24">
        <v>5.1374192273481195E-2</v>
      </c>
      <c r="AQ16" s="24">
        <v>-6.5333200718689604</v>
      </c>
      <c r="AR16" s="24">
        <v>-6.4879200278480704</v>
      </c>
      <c r="AS16" s="24">
        <v>-6.4480108546399704</v>
      </c>
      <c r="AT16" s="24">
        <v>-0.103114755198966</v>
      </c>
      <c r="AU16" s="24">
        <v>-0.106621254149029</v>
      </c>
      <c r="AV16" s="24">
        <v>-6.6041671192226499</v>
      </c>
      <c r="AW16" s="24">
        <v>-4.3805256804879411</v>
      </c>
      <c r="AX16" s="24">
        <v>3.0237177472306178</v>
      </c>
      <c r="AY16" s="24">
        <v>-6.4805171850794601</v>
      </c>
      <c r="AZ16" s="24">
        <v>-6.4256613293509997</v>
      </c>
      <c r="BA16" s="24">
        <v>-6.3648677218997403</v>
      </c>
      <c r="BB16" s="24">
        <v>-6.4984209654957104</v>
      </c>
      <c r="BC16" s="24">
        <v>-6.4254510262540796</v>
      </c>
      <c r="BD16" s="24">
        <v>-6.3785867772877296</v>
      </c>
      <c r="BE16" s="24">
        <v>-6.4289175008946202</v>
      </c>
      <c r="BF16" s="24">
        <v>4.856513500302348E-2</v>
      </c>
      <c r="BG16" s="24">
        <v>-6.5317769300013699</v>
      </c>
      <c r="BH16" s="24">
        <v>-6.4810545286661396</v>
      </c>
      <c r="BI16" s="24">
        <v>-6.4421747701999799</v>
      </c>
      <c r="BJ16" s="24">
        <v>-6.5152838204760997</v>
      </c>
      <c r="BK16" s="24">
        <v>-6.4536880990757899</v>
      </c>
      <c r="BL16" s="24">
        <v>-6.4151903689435903</v>
      </c>
      <c r="BM16" s="24">
        <v>-6.4731947528938285</v>
      </c>
      <c r="BN16" s="24">
        <v>4.0768440790120715E-2</v>
      </c>
      <c r="BO16" s="24">
        <v>-6.1983169393067401</v>
      </c>
      <c r="BP16" s="24">
        <v>-6.1332928859877303</v>
      </c>
      <c r="BQ16" s="24">
        <v>-6.1081912359621198</v>
      </c>
      <c r="BR16" s="24">
        <v>-6.1994394365533703</v>
      </c>
      <c r="BS16" s="24">
        <v>-6.13252188210733</v>
      </c>
      <c r="BT16" s="24">
        <v>-6.09266787417417</v>
      </c>
      <c r="BU16" s="24">
        <v>-6.1440717090152432</v>
      </c>
      <c r="BV16" s="24">
        <v>4.1205732555190375E-2</v>
      </c>
      <c r="BW16" s="24">
        <v>-5.5323870523298799</v>
      </c>
      <c r="BX16" s="24">
        <v>-5.5875502522233997</v>
      </c>
      <c r="BY16" s="24">
        <v>-5.5497929121102496</v>
      </c>
      <c r="BZ16" s="24">
        <v>-5.5692420614975902</v>
      </c>
      <c r="CA16" s="24">
        <v>-5.5114436920060301</v>
      </c>
      <c r="CB16" s="24">
        <v>-5.5899608470643196</v>
      </c>
      <c r="CC16" s="24">
        <v>-5.5567294695385776</v>
      </c>
      <c r="CD16" s="24">
        <v>2.8584030525051173E-2</v>
      </c>
    </row>
    <row r="17" spans="1:192" s="46" customFormat="1" ht="13.5" customHeight="1" thickBot="1" x14ac:dyDescent="0.25">
      <c r="A17" s="37"/>
      <c r="B17" s="44" t="s">
        <v>124</v>
      </c>
      <c r="C17" s="173">
        <v>65.213603879936699</v>
      </c>
      <c r="D17" s="65">
        <v>63.491949078549297</v>
      </c>
      <c r="E17" s="65">
        <v>62.039674996588801</v>
      </c>
      <c r="F17" s="65">
        <v>66.260934148376194</v>
      </c>
      <c r="G17" s="65">
        <v>63.814814919790102</v>
      </c>
      <c r="H17" s="65">
        <v>62.499424739396403</v>
      </c>
      <c r="I17" s="65">
        <v>63.886733627106253</v>
      </c>
      <c r="J17" s="65">
        <v>1.4659860991709006</v>
      </c>
      <c r="K17" s="65">
        <v>63.231796036909898</v>
      </c>
      <c r="L17" s="65">
        <v>61.280956926262</v>
      </c>
      <c r="M17" s="65">
        <v>59.734844577065097</v>
      </c>
      <c r="N17" s="65">
        <v>62.276543052261701</v>
      </c>
      <c r="O17" s="65">
        <v>60.4045642133092</v>
      </c>
      <c r="P17" s="65">
        <v>58.953929602506598</v>
      </c>
      <c r="Q17" s="65">
        <v>60.980439068052419</v>
      </c>
      <c r="R17" s="65">
        <v>1.4622290529906434</v>
      </c>
      <c r="S17" s="65">
        <v>62.130068026194898</v>
      </c>
      <c r="T17" s="65">
        <v>59.984943632705402</v>
      </c>
      <c r="U17" s="65">
        <v>58.848753953457802</v>
      </c>
      <c r="V17" s="65">
        <v>61.540758590255997</v>
      </c>
      <c r="W17" s="65">
        <v>59.8207171584965</v>
      </c>
      <c r="X17" s="65">
        <v>59.083030678454001</v>
      </c>
      <c r="Y17" s="65">
        <v>60.234712006594094</v>
      </c>
      <c r="Z17" s="65">
        <v>1.2096251279644556</v>
      </c>
      <c r="AA17" s="65">
        <v>63.347055528579403</v>
      </c>
      <c r="AB17" s="65">
        <v>61.519089837242198</v>
      </c>
      <c r="AC17" s="65">
        <v>60.113428557181301</v>
      </c>
      <c r="AD17" s="65">
        <v>63.058100832535303</v>
      </c>
      <c r="AE17" s="65">
        <v>60.994301818281201</v>
      </c>
      <c r="AF17" s="65">
        <v>59.624229139268699</v>
      </c>
      <c r="AG17" s="65">
        <v>61.442700952181355</v>
      </c>
      <c r="AH17" s="65">
        <v>1.385447280700713</v>
      </c>
      <c r="AI17" s="65">
        <v>63.150745894477303</v>
      </c>
      <c r="AJ17" s="65">
        <v>61.453114881445302</v>
      </c>
      <c r="AK17" s="65">
        <v>60.192549455480197</v>
      </c>
      <c r="AL17" s="65">
        <v>63.376340784605297</v>
      </c>
      <c r="AM17" s="65">
        <v>61.497578515247</v>
      </c>
      <c r="AN17" s="65">
        <v>60.0958064101305</v>
      </c>
      <c r="AO17" s="65">
        <v>61.627689323564262</v>
      </c>
      <c r="AP17" s="65">
        <v>1.2800507809014918</v>
      </c>
      <c r="AQ17" s="65">
        <v>64.310831750528706</v>
      </c>
      <c r="AR17" s="65">
        <v>63.028706292082497</v>
      </c>
      <c r="AS17" s="65">
        <v>61.8723363990336</v>
      </c>
      <c r="AT17" s="46">
        <v>2.59220060922447</v>
      </c>
      <c r="AU17" s="46">
        <v>2.5939262354568</v>
      </c>
      <c r="AV17" s="65">
        <v>63.840420042358403</v>
      </c>
      <c r="AW17" s="65">
        <v>43.039736888114078</v>
      </c>
      <c r="AX17" s="65">
        <v>28.610080941523833</v>
      </c>
      <c r="AY17" s="65">
        <v>62.2579793802797</v>
      </c>
      <c r="AZ17" s="65">
        <v>60.6592659989591</v>
      </c>
      <c r="BA17" s="65">
        <v>59.316417806572296</v>
      </c>
      <c r="BB17" s="65">
        <v>62.419617197681902</v>
      </c>
      <c r="BC17" s="65">
        <v>60.553875252688002</v>
      </c>
      <c r="BD17" s="65">
        <v>59.338510739659398</v>
      </c>
      <c r="BE17" s="65">
        <v>60.757611062640073</v>
      </c>
      <c r="BF17" s="65">
        <v>1.2352754916292814</v>
      </c>
      <c r="BG17" s="65">
        <v>62.129369791043899</v>
      </c>
      <c r="BH17" s="65">
        <v>60.752664236125902</v>
      </c>
      <c r="BI17" s="65">
        <v>59.773534689447501</v>
      </c>
      <c r="BJ17" s="65">
        <v>61.317785397892699</v>
      </c>
      <c r="BK17" s="65">
        <v>59.974592260919998</v>
      </c>
      <c r="BL17" s="65">
        <v>59.061893522560098</v>
      </c>
      <c r="BM17" s="65">
        <v>60.501639982998348</v>
      </c>
      <c r="BN17" s="65">
        <v>1.0213877269105123</v>
      </c>
      <c r="BO17" s="65">
        <v>56.063803694754696</v>
      </c>
      <c r="BP17" s="65">
        <v>54.615784466653103</v>
      </c>
      <c r="BQ17" s="65">
        <v>53.952564593634698</v>
      </c>
      <c r="BR17" s="65">
        <v>56.016675266743299</v>
      </c>
      <c r="BS17" s="65">
        <v>54.413333113730602</v>
      </c>
      <c r="BT17" s="65">
        <v>53.352355648482003</v>
      </c>
      <c r="BU17" s="65">
        <v>54.735752797333056</v>
      </c>
      <c r="BV17" s="65">
        <v>1.0041580092615223</v>
      </c>
      <c r="BW17" s="65">
        <v>45.675545674056103</v>
      </c>
      <c r="BX17" s="65">
        <v>45.414455180656297</v>
      </c>
      <c r="BY17" s="65">
        <v>44.5370538020588</v>
      </c>
      <c r="BZ17" s="65">
        <v>46.437945836608897</v>
      </c>
      <c r="CA17" s="65">
        <v>44.970428724437099</v>
      </c>
      <c r="CB17" s="65">
        <v>45.281495074510602</v>
      </c>
      <c r="CC17" s="65">
        <v>45.386154048721295</v>
      </c>
      <c r="CD17" s="65">
        <v>0.59098317897196628</v>
      </c>
      <c r="CF17" s="65"/>
      <c r="CG17" s="65"/>
      <c r="CH17" s="65"/>
      <c r="CM17" s="65"/>
      <c r="CN17" s="65"/>
      <c r="CO17" s="65"/>
      <c r="CP17" s="65"/>
      <c r="CU17" s="65"/>
      <c r="CV17" s="65"/>
      <c r="DA17" s="65"/>
      <c r="DB17" s="65"/>
      <c r="DC17" s="65"/>
      <c r="DD17" s="65"/>
      <c r="DE17" s="65"/>
      <c r="DF17" s="65"/>
      <c r="DG17" s="65"/>
      <c r="DH17" s="65"/>
      <c r="DR17" s="65"/>
      <c r="DS17" s="65"/>
      <c r="DX17" s="65"/>
      <c r="DZ17" s="65"/>
      <c r="EA17" s="65"/>
      <c r="EB17" s="65"/>
      <c r="EC17" s="65"/>
      <c r="EF17" s="65"/>
      <c r="EI17" s="65"/>
      <c r="EJ17" s="65"/>
      <c r="EK17" s="65"/>
      <c r="EM17" s="65"/>
      <c r="EN17" s="65"/>
      <c r="EO17" s="65"/>
      <c r="ES17" s="65"/>
      <c r="ET17" s="65"/>
      <c r="EW17" s="65"/>
      <c r="EY17" s="65"/>
      <c r="EZ17" s="65"/>
    </row>
    <row r="18" spans="1:192" s="41" customFormat="1" ht="13.5" customHeight="1" x14ac:dyDescent="0.2">
      <c r="A18" s="36" t="s">
        <v>2</v>
      </c>
      <c r="B18" s="50" t="s">
        <v>122</v>
      </c>
      <c r="C18" s="47">
        <v>2.5484459252365301</v>
      </c>
      <c r="D18" s="41">
        <v>2.5536505058066301</v>
      </c>
      <c r="E18" s="41">
        <v>2.5548155796504002</v>
      </c>
      <c r="F18" s="41">
        <v>2.5370704698611499</v>
      </c>
      <c r="G18" s="41">
        <v>2.5393799528924399</v>
      </c>
      <c r="H18" s="41">
        <v>2.5419723555368301</v>
      </c>
      <c r="I18" s="41">
        <v>2.5458891314973298</v>
      </c>
      <c r="J18" s="41">
        <v>6.8548879775902748E-3</v>
      </c>
      <c r="K18" s="41">
        <v>2.6050510608586301</v>
      </c>
      <c r="L18" s="41">
        <v>2.6091344850921101</v>
      </c>
      <c r="M18" s="41">
        <v>2.6123914739208001</v>
      </c>
      <c r="N18" s="41">
        <v>2.6098975988950901</v>
      </c>
      <c r="O18" s="41">
        <v>2.6144428691338999</v>
      </c>
      <c r="P18" s="41">
        <v>2.6178851509355701</v>
      </c>
      <c r="Q18" s="41">
        <v>2.6114671064726838</v>
      </c>
      <c r="R18" s="41">
        <v>4.0818915383569552E-3</v>
      </c>
      <c r="S18" s="41">
        <v>2.61719589075408</v>
      </c>
      <c r="T18" s="41">
        <v>2.62066782261551</v>
      </c>
      <c r="U18" s="41">
        <v>2.6241669989519401</v>
      </c>
      <c r="V18" s="41">
        <v>2.6222935385681398</v>
      </c>
      <c r="W18" s="41">
        <v>2.6244784970542598</v>
      </c>
      <c r="X18" s="41">
        <v>2.6261732839355201</v>
      </c>
      <c r="Y18" s="41">
        <v>2.6224960053132418</v>
      </c>
      <c r="Z18" s="41">
        <v>2.9359646458201952E-3</v>
      </c>
      <c r="AA18" s="41">
        <v>2.6360121331786299</v>
      </c>
      <c r="AB18" s="41">
        <v>2.6386000790227202</v>
      </c>
      <c r="AC18" s="41">
        <v>2.6415672553333902</v>
      </c>
      <c r="AD18" s="41">
        <v>2.6414400202205899</v>
      </c>
      <c r="AE18" s="41">
        <v>2.6457000857364301</v>
      </c>
      <c r="AF18" s="41">
        <v>2.648568932706</v>
      </c>
      <c r="AG18" s="41">
        <v>2.6419814176996268</v>
      </c>
      <c r="AH18" s="41">
        <v>4.1784027363656285E-3</v>
      </c>
      <c r="AI18" s="41">
        <v>2.6278566305576501</v>
      </c>
      <c r="AJ18" s="41">
        <v>2.6321091492955699</v>
      </c>
      <c r="AK18" s="41">
        <v>2.6342334105779099</v>
      </c>
      <c r="AL18" s="41">
        <v>2.6215559881200501</v>
      </c>
      <c r="AM18" s="41">
        <v>2.6245597447029501</v>
      </c>
      <c r="AN18" s="41">
        <v>2.6264209993757999</v>
      </c>
      <c r="AO18" s="41">
        <v>2.6277893204383216</v>
      </c>
      <c r="AP18" s="41">
        <v>4.3079121680513355E-3</v>
      </c>
      <c r="AQ18" s="41">
        <v>2.5656540191769701</v>
      </c>
      <c r="AR18" s="41">
        <v>2.56900144570925</v>
      </c>
      <c r="AS18" s="41">
        <v>2.5716801857845399</v>
      </c>
      <c r="AT18" s="41">
        <v>2.4962885740562202</v>
      </c>
      <c r="AU18" s="41">
        <v>2.49746864712783</v>
      </c>
      <c r="AV18" s="41">
        <v>2.5630695967056001</v>
      </c>
      <c r="AW18" s="41">
        <v>2.5438604114267354</v>
      </c>
      <c r="AX18" s="41">
        <v>3.3329769209958331E-2</v>
      </c>
      <c r="AY18" s="41">
        <v>2.5774847676431598</v>
      </c>
      <c r="AZ18" s="41">
        <v>2.5813072550908598</v>
      </c>
      <c r="BA18" s="41">
        <v>2.5828956607953502</v>
      </c>
      <c r="BB18" s="41">
        <v>2.5749261528059102</v>
      </c>
      <c r="BC18" s="41">
        <v>2.5774890837695801</v>
      </c>
      <c r="BD18" s="41">
        <v>2.5804131932991998</v>
      </c>
      <c r="BE18" s="41">
        <v>2.5790860189006763</v>
      </c>
      <c r="BF18" s="41">
        <v>2.6965208074895132E-3</v>
      </c>
      <c r="BG18" s="41">
        <v>2.6404109518270098</v>
      </c>
      <c r="BH18" s="41">
        <v>2.6430665585378601</v>
      </c>
      <c r="BI18" s="41">
        <v>2.6460855265346699</v>
      </c>
      <c r="BJ18" s="41">
        <v>2.6456198125063</v>
      </c>
      <c r="BK18" s="41">
        <v>2.6481246967016099</v>
      </c>
      <c r="BL18" s="41">
        <v>2.64941338361219</v>
      </c>
      <c r="BM18" s="41">
        <v>2.6454534882866065</v>
      </c>
      <c r="BN18" s="41">
        <v>3.0102012405277111E-3</v>
      </c>
      <c r="BO18" s="41">
        <v>2.6974013449462801</v>
      </c>
      <c r="BP18" s="41">
        <v>2.7003687836272698</v>
      </c>
      <c r="BQ18" s="41">
        <v>2.7025587926769501</v>
      </c>
      <c r="BR18" s="41">
        <v>2.6927822196548998</v>
      </c>
      <c r="BS18" s="41">
        <v>2.6959051616380001</v>
      </c>
      <c r="BT18" s="41">
        <v>2.6982983124449098</v>
      </c>
      <c r="BU18" s="41">
        <v>2.6978857691647185</v>
      </c>
      <c r="BV18" s="41">
        <v>3.1191984045748308E-3</v>
      </c>
      <c r="BW18" s="41">
        <v>2.7154622628184999</v>
      </c>
      <c r="BX18" s="41">
        <v>2.7240456824220298</v>
      </c>
      <c r="BY18" s="41">
        <v>2.7257964441890699</v>
      </c>
      <c r="BZ18" s="41">
        <v>2.7065175109842401</v>
      </c>
      <c r="CA18" s="41">
        <v>2.7114709517492401</v>
      </c>
      <c r="CB18" s="41">
        <v>2.7190642975948598</v>
      </c>
      <c r="CC18" s="41">
        <v>2.7170595249596565</v>
      </c>
      <c r="CD18" s="41">
        <v>6.7586576892513421E-3</v>
      </c>
    </row>
    <row r="19" spans="1:192" s="24" customFormat="1" ht="13.5" customHeight="1" x14ac:dyDescent="0.2">
      <c r="A19" s="36" t="s">
        <v>100</v>
      </c>
      <c r="B19" s="51" t="s">
        <v>121</v>
      </c>
      <c r="C19" s="48">
        <v>0.69711038770575295</v>
      </c>
      <c r="D19" s="24">
        <v>0.70629675121519198</v>
      </c>
      <c r="E19" s="24">
        <v>0.71453256671371002</v>
      </c>
      <c r="F19" s="24">
        <v>0.69242746337264105</v>
      </c>
      <c r="G19" s="24">
        <v>0.70357267070484997</v>
      </c>
      <c r="H19" s="24">
        <v>0.71058950022058798</v>
      </c>
      <c r="I19" s="24">
        <v>0.70408822332212229</v>
      </c>
      <c r="J19" s="24">
        <v>7.5405328352407906E-3</v>
      </c>
      <c r="K19" s="24">
        <v>0.70084057994643201</v>
      </c>
      <c r="L19" s="24">
        <v>0.71071489148393296</v>
      </c>
      <c r="M19" s="24">
        <v>0.71987247123681297</v>
      </c>
      <c r="N19" s="24">
        <v>0.70516648057380005</v>
      </c>
      <c r="O19" s="24">
        <v>0.71540140519281503</v>
      </c>
      <c r="P19" s="24">
        <v>0.72454211224256404</v>
      </c>
      <c r="Q19" s="24">
        <v>0.71275632344605944</v>
      </c>
      <c r="R19" s="24">
        <v>8.1680162505263082E-3</v>
      </c>
      <c r="S19" s="24">
        <v>0.70522538442113203</v>
      </c>
      <c r="T19" s="24">
        <v>0.71693043720542005</v>
      </c>
      <c r="U19" s="24">
        <v>0.72373364347821101</v>
      </c>
      <c r="V19" s="24">
        <v>0.70785937950070199</v>
      </c>
      <c r="W19" s="24">
        <v>0.71665547625107395</v>
      </c>
      <c r="X19" s="24">
        <v>0.721201996684943</v>
      </c>
      <c r="Y19" s="24">
        <v>0.71526771959024693</v>
      </c>
      <c r="Z19" s="24">
        <v>6.6747035996878147E-3</v>
      </c>
      <c r="AA19" s="24">
        <v>0.70462350227884696</v>
      </c>
      <c r="AB19" s="24">
        <v>0.71389987817198697</v>
      </c>
      <c r="AC19" s="24">
        <v>0.72193079531363802</v>
      </c>
      <c r="AD19" s="24">
        <v>0.70729612674817099</v>
      </c>
      <c r="AE19" s="24">
        <v>0.71837131800694998</v>
      </c>
      <c r="AF19" s="24">
        <v>0.72543764574779102</v>
      </c>
      <c r="AG19" s="24">
        <v>0.71525987771123056</v>
      </c>
      <c r="AH19" s="24">
        <v>7.4852363029383412E-3</v>
      </c>
      <c r="AI19" s="24">
        <v>0.70509899618565997</v>
      </c>
      <c r="AJ19" s="24">
        <v>0.71465562691522699</v>
      </c>
      <c r="AK19" s="24">
        <v>0.72181000431785403</v>
      </c>
      <c r="AL19" s="24">
        <v>0.70497307717560198</v>
      </c>
      <c r="AM19" s="24">
        <v>0.71494220316157797</v>
      </c>
      <c r="AN19" s="24">
        <v>0.72164410344332597</v>
      </c>
      <c r="AO19" s="24">
        <v>0.71385400186654124</v>
      </c>
      <c r="AP19" s="24">
        <v>6.8475225470909914E-3</v>
      </c>
      <c r="AQ19" s="24">
        <v>0.69803395343219898</v>
      </c>
      <c r="AR19" s="24">
        <v>0.704935840271947</v>
      </c>
      <c r="AS19" s="24">
        <v>0.71174758469130495</v>
      </c>
      <c r="AT19" s="24">
        <v>0.36508162246895898</v>
      </c>
      <c r="AU19" s="24">
        <v>0.36476764558067498</v>
      </c>
      <c r="AV19" s="24">
        <v>0.709021280300554</v>
      </c>
      <c r="AW19" s="24">
        <v>0.59226465445760657</v>
      </c>
      <c r="AX19" s="24">
        <v>0.16080901720433882</v>
      </c>
      <c r="AY19" s="24">
        <v>0.71074790077510897</v>
      </c>
      <c r="AZ19" s="24">
        <v>0.71986853652029303</v>
      </c>
      <c r="BA19" s="24">
        <v>0.72729206761689802</v>
      </c>
      <c r="BB19" s="24">
        <v>0.71022569108682898</v>
      </c>
      <c r="BC19" s="24">
        <v>0.72080460332436702</v>
      </c>
      <c r="BD19" s="24">
        <v>0.72805045640593502</v>
      </c>
      <c r="BE19" s="24">
        <v>0.71949820928823849</v>
      </c>
      <c r="BF19" s="24">
        <v>7.0507264273053823E-3</v>
      </c>
      <c r="BG19" s="24">
        <v>0.71025809244317095</v>
      </c>
      <c r="BH19" s="24">
        <v>0.71900357489899303</v>
      </c>
      <c r="BI19" s="24">
        <v>0.72427008440950902</v>
      </c>
      <c r="BJ19" s="24">
        <v>0.71683483602009601</v>
      </c>
      <c r="BK19" s="24">
        <v>0.72314724274992204</v>
      </c>
      <c r="BL19" s="24">
        <v>0.72816872892426998</v>
      </c>
      <c r="BM19" s="24">
        <v>0.72028042657432678</v>
      </c>
      <c r="BN19" s="24">
        <v>5.7779890460168326E-3</v>
      </c>
      <c r="BO19" s="24">
        <v>0.73604778622600697</v>
      </c>
      <c r="BP19" s="24">
        <v>0.74467883824192505</v>
      </c>
      <c r="BQ19" s="24">
        <v>0.749682690016376</v>
      </c>
      <c r="BR19" s="24">
        <v>0.736175315787163</v>
      </c>
      <c r="BS19" s="24">
        <v>0.74623669614917199</v>
      </c>
      <c r="BT19" s="24">
        <v>0.75415900156792004</v>
      </c>
      <c r="BU19" s="24">
        <v>0.74449672133142697</v>
      </c>
      <c r="BV19" s="24">
        <v>6.6325573769723031E-3</v>
      </c>
      <c r="BW19" s="24">
        <v>0.79023648273293801</v>
      </c>
      <c r="BX19" s="24">
        <v>0.82364231505039898</v>
      </c>
      <c r="BY19" s="24">
        <v>0.83169122825409603</v>
      </c>
      <c r="BZ19" s="24">
        <v>0.78369727324380001</v>
      </c>
      <c r="CA19" s="24">
        <v>0.79750045103184597</v>
      </c>
      <c r="CB19" s="24">
        <v>0.82521283460552697</v>
      </c>
      <c r="CC19" s="24">
        <v>0.80866343081976755</v>
      </c>
      <c r="CD19" s="24">
        <v>1.8779433567884529E-2</v>
      </c>
    </row>
    <row r="20" spans="1:192" s="24" customFormat="1" ht="13.5" customHeight="1" x14ac:dyDescent="0.2">
      <c r="A20" s="36" t="s">
        <v>101</v>
      </c>
      <c r="B20" s="51" t="s">
        <v>123</v>
      </c>
      <c r="C20" s="48">
        <v>6.6205127983027303</v>
      </c>
      <c r="D20" s="24">
        <v>6.5655111258709997</v>
      </c>
      <c r="E20" s="24">
        <v>6.5094088197073496</v>
      </c>
      <c r="F20" s="24">
        <v>6.6654702925976297</v>
      </c>
      <c r="G20" s="24">
        <v>6.55490981199919</v>
      </c>
      <c r="H20" s="24">
        <v>6.5048623661693901</v>
      </c>
      <c r="I20" s="24">
        <v>6.5701125357745482</v>
      </c>
      <c r="J20" s="24">
        <v>5.7486389418712126E-2</v>
      </c>
      <c r="K20" s="24">
        <v>6.4859864955847097</v>
      </c>
      <c r="L20" s="24">
        <v>6.4105855362547999</v>
      </c>
      <c r="M20" s="24">
        <v>6.3518724830135698</v>
      </c>
      <c r="N20" s="24">
        <v>6.4419732363808402</v>
      </c>
      <c r="O20" s="24">
        <v>6.3762865954534602</v>
      </c>
      <c r="P20" s="24">
        <v>6.3268706492760698</v>
      </c>
      <c r="Q20" s="24">
        <v>6.3989291659939083</v>
      </c>
      <c r="R20" s="24">
        <v>5.3986246464542302E-2</v>
      </c>
      <c r="S20" s="24">
        <v>6.4316893434673901</v>
      </c>
      <c r="T20" s="24">
        <v>6.3452828320540702</v>
      </c>
      <c r="U20" s="24">
        <v>6.3073227077646301</v>
      </c>
      <c r="V20" s="24">
        <v>6.3935197513736401</v>
      </c>
      <c r="W20" s="24">
        <v>6.3187448326794504</v>
      </c>
      <c r="X20" s="24">
        <v>6.2960330872928196</v>
      </c>
      <c r="Y20" s="24">
        <v>6.3487654257720001</v>
      </c>
      <c r="Z20" s="24">
        <v>4.8803839760076385E-2</v>
      </c>
      <c r="AA20" s="24">
        <v>6.5762145210749896</v>
      </c>
      <c r="AB20" s="24">
        <v>6.4991830281409397</v>
      </c>
      <c r="AC20" s="24">
        <v>6.4431772667589202</v>
      </c>
      <c r="AD20" s="24">
        <v>6.5819252867138598</v>
      </c>
      <c r="AE20" s="24">
        <v>6.4951086276685803</v>
      </c>
      <c r="AF20" s="24">
        <v>6.43468052619495</v>
      </c>
      <c r="AG20" s="24">
        <v>6.5050482094253725</v>
      </c>
      <c r="AH20" s="24">
        <v>5.7572489021641519E-2</v>
      </c>
      <c r="AI20" s="24">
        <v>6.54689846719097</v>
      </c>
      <c r="AJ20" s="24">
        <v>6.4899801874400502</v>
      </c>
      <c r="AK20" s="24">
        <v>6.4413425844555796</v>
      </c>
      <c r="AL20" s="24">
        <v>6.5748814592545504</v>
      </c>
      <c r="AM20" s="24">
        <v>6.4985122535487498</v>
      </c>
      <c r="AN20" s="24">
        <v>6.4327188808551501</v>
      </c>
      <c r="AO20" s="24">
        <v>6.4973889721241749</v>
      </c>
      <c r="AP20" s="24">
        <v>5.1374192273483971E-2</v>
      </c>
      <c r="AQ20" s="24">
        <v>6.5333200718689604</v>
      </c>
      <c r="AR20" s="24">
        <v>6.4879200278480704</v>
      </c>
      <c r="AS20" s="24">
        <v>6.4480108546399597</v>
      </c>
      <c r="AT20" s="24">
        <v>0.103114755198966</v>
      </c>
      <c r="AU20" s="24">
        <v>0.106621254149012</v>
      </c>
      <c r="AV20" s="24">
        <v>6.6041671192226401</v>
      </c>
      <c r="AW20" s="24">
        <v>4.3805256804879349</v>
      </c>
      <c r="AX20" s="24">
        <v>3.0237177472306205</v>
      </c>
      <c r="AY20" s="24">
        <v>6.4805171850794796</v>
      </c>
      <c r="AZ20" s="24">
        <v>6.4256613293509997</v>
      </c>
      <c r="BA20" s="24">
        <v>6.36486772189975</v>
      </c>
      <c r="BB20" s="24">
        <v>6.4984209654957201</v>
      </c>
      <c r="BC20" s="24">
        <v>6.4254510262541302</v>
      </c>
      <c r="BD20" s="24">
        <v>6.3785867772877403</v>
      </c>
      <c r="BE20" s="24">
        <v>6.4289175008946371</v>
      </c>
      <c r="BF20" s="24">
        <v>4.856513500302468E-2</v>
      </c>
      <c r="BG20" s="24">
        <v>6.5317769300013797</v>
      </c>
      <c r="BH20" s="24">
        <v>6.4810545286662</v>
      </c>
      <c r="BI20" s="24">
        <v>6.4421747702000003</v>
      </c>
      <c r="BJ20" s="24">
        <v>6.5152838204761103</v>
      </c>
      <c r="BK20" s="24">
        <v>6.4536880990758103</v>
      </c>
      <c r="BL20" s="24">
        <v>6.4151903689435796</v>
      </c>
      <c r="BM20" s="24">
        <v>6.4731947528938463</v>
      </c>
      <c r="BN20" s="24">
        <v>4.0768440790125142E-2</v>
      </c>
      <c r="BO20" s="24">
        <v>6.1983169393067596</v>
      </c>
      <c r="BP20" s="24">
        <v>6.1332928859877196</v>
      </c>
      <c r="BQ20" s="24">
        <v>6.1081912359621402</v>
      </c>
      <c r="BR20" s="24">
        <v>6.1994394365533898</v>
      </c>
      <c r="BS20" s="24">
        <v>6.13252188210733</v>
      </c>
      <c r="BT20" s="24">
        <v>6.09266787417421</v>
      </c>
      <c r="BU20" s="24">
        <v>6.1440717090152575</v>
      </c>
      <c r="BV20" s="24">
        <v>4.1205732555188231E-2</v>
      </c>
      <c r="BW20" s="24">
        <v>5.5323870523299004</v>
      </c>
      <c r="BX20" s="24">
        <v>5.5875502522234299</v>
      </c>
      <c r="BY20" s="24">
        <v>5.5497929121102798</v>
      </c>
      <c r="BZ20" s="24">
        <v>5.5692420614976301</v>
      </c>
      <c r="CA20" s="24">
        <v>5.5114436920060603</v>
      </c>
      <c r="CB20" s="24">
        <v>5.5899608470643196</v>
      </c>
      <c r="CC20" s="24">
        <v>5.5567294695386034</v>
      </c>
      <c r="CD20" s="24">
        <v>2.8584030525047422E-2</v>
      </c>
    </row>
    <row r="21" spans="1:192" s="43" customFormat="1" ht="13.5" customHeight="1" thickBot="1" x14ac:dyDescent="0.25">
      <c r="A21" s="37"/>
      <c r="B21" s="52" t="s">
        <v>124</v>
      </c>
      <c r="C21" s="174">
        <v>65.213603879936699</v>
      </c>
      <c r="D21" s="66">
        <v>63.491949078549297</v>
      </c>
      <c r="E21" s="66">
        <v>62.039674996589</v>
      </c>
      <c r="F21" s="66">
        <v>66.260934148376293</v>
      </c>
      <c r="G21" s="66">
        <v>63.814814919790301</v>
      </c>
      <c r="H21" s="66">
        <v>62.499424739396602</v>
      </c>
      <c r="I21" s="66">
        <v>63.886733627106366</v>
      </c>
      <c r="J21" s="66">
        <v>1.4659860991708529</v>
      </c>
      <c r="K21" s="66">
        <v>63.231796036909898</v>
      </c>
      <c r="L21" s="66">
        <v>61.280956926262</v>
      </c>
      <c r="M21" s="66">
        <v>59.734844577065203</v>
      </c>
      <c r="N21" s="66">
        <v>62.2765430522619</v>
      </c>
      <c r="O21" s="66">
        <v>60.4045642133092</v>
      </c>
      <c r="P21" s="66">
        <v>58.953929602506904</v>
      </c>
      <c r="Q21" s="66">
        <v>60.980439068052512</v>
      </c>
      <c r="R21" s="66">
        <v>1.4622290529905873</v>
      </c>
      <c r="S21" s="66">
        <v>62.130068026195097</v>
      </c>
      <c r="T21" s="66">
        <v>59.984943632705303</v>
      </c>
      <c r="U21" s="66">
        <v>58.848753953458001</v>
      </c>
      <c r="V21" s="66">
        <v>61.540758590255898</v>
      </c>
      <c r="W21" s="66">
        <v>59.820717158496898</v>
      </c>
      <c r="X21" s="66">
        <v>59.0830306784542</v>
      </c>
      <c r="Y21" s="66">
        <v>60.234712006594229</v>
      </c>
      <c r="Z21" s="66">
        <v>1.209625127964401</v>
      </c>
      <c r="AA21" s="66">
        <v>63.347055528579801</v>
      </c>
      <c r="AB21" s="66">
        <v>61.519089837242198</v>
      </c>
      <c r="AC21" s="66">
        <v>60.113428557181301</v>
      </c>
      <c r="AD21" s="66">
        <v>63.058100832535203</v>
      </c>
      <c r="AE21" s="66">
        <v>60.9943018182815</v>
      </c>
      <c r="AF21" s="66">
        <v>59.6242291392686</v>
      </c>
      <c r="AG21" s="66">
        <v>61.442700952181433</v>
      </c>
      <c r="AH21" s="66">
        <v>1.3854472807007907</v>
      </c>
      <c r="AI21" s="66">
        <v>63.150745894477403</v>
      </c>
      <c r="AJ21" s="66">
        <v>61.453114881445302</v>
      </c>
      <c r="AK21" s="66">
        <v>60.192549455480297</v>
      </c>
      <c r="AL21" s="66">
        <v>63.376340784605397</v>
      </c>
      <c r="AM21" s="66">
        <v>61.497578515247099</v>
      </c>
      <c r="AN21" s="66">
        <v>60.095806410130599</v>
      </c>
      <c r="AO21" s="66">
        <v>61.627689323564347</v>
      </c>
      <c r="AP21" s="66">
        <v>1.280050780901494</v>
      </c>
      <c r="AQ21" s="66">
        <v>64.310831750528806</v>
      </c>
      <c r="AR21" s="66">
        <v>63.028706292082497</v>
      </c>
      <c r="AS21" s="66">
        <v>61.872336399033401</v>
      </c>
      <c r="AT21" s="43">
        <v>2.59220060922447</v>
      </c>
      <c r="AU21" s="43">
        <v>2.5939262354568</v>
      </c>
      <c r="AV21" s="66">
        <v>63.840420042358303</v>
      </c>
      <c r="AW21" s="66">
        <v>43.039736888114049</v>
      </c>
      <c r="AX21" s="66">
        <v>28.610080941523801</v>
      </c>
      <c r="AY21" s="66">
        <v>62.257979380279899</v>
      </c>
      <c r="AZ21" s="66">
        <v>60.6592659989591</v>
      </c>
      <c r="BA21" s="66">
        <v>59.316417806572403</v>
      </c>
      <c r="BB21" s="66">
        <v>62.419617197682001</v>
      </c>
      <c r="BC21" s="66">
        <v>60.553875252688499</v>
      </c>
      <c r="BD21" s="66">
        <v>59.338510739659498</v>
      </c>
      <c r="BE21" s="66">
        <v>60.75761106264023</v>
      </c>
      <c r="BF21" s="66">
        <v>1.2352754916292907</v>
      </c>
      <c r="BG21" s="66">
        <v>62.129369791043999</v>
      </c>
      <c r="BH21" s="66">
        <v>60.7526642361264</v>
      </c>
      <c r="BI21" s="66">
        <v>59.7735346894477</v>
      </c>
      <c r="BJ21" s="66">
        <v>61.317785397892798</v>
      </c>
      <c r="BK21" s="66">
        <v>59.974592260920197</v>
      </c>
      <c r="BL21" s="66">
        <v>59.061893522559998</v>
      </c>
      <c r="BM21" s="66">
        <v>60.501639982998519</v>
      </c>
      <c r="BN21" s="66">
        <v>1.0213877269105549</v>
      </c>
      <c r="BO21" s="66">
        <v>56.063803694754903</v>
      </c>
      <c r="BP21" s="66">
        <v>54.615784466653103</v>
      </c>
      <c r="BQ21" s="66">
        <v>53.952564593634897</v>
      </c>
      <c r="BR21" s="66">
        <v>56.016675266743498</v>
      </c>
      <c r="BS21" s="66">
        <v>54.413333113730701</v>
      </c>
      <c r="BT21" s="66">
        <v>53.352355648482302</v>
      </c>
      <c r="BU21" s="66">
        <v>54.735752797333227</v>
      </c>
      <c r="BV21" s="66">
        <v>1.0041580092615106</v>
      </c>
      <c r="BW21" s="66">
        <v>45.675545674056202</v>
      </c>
      <c r="BX21" s="66">
        <v>45.414455180656603</v>
      </c>
      <c r="BY21" s="66">
        <v>44.537053802059098</v>
      </c>
      <c r="BZ21" s="66">
        <v>46.437945836609202</v>
      </c>
      <c r="CA21" s="66">
        <v>44.970428724437397</v>
      </c>
      <c r="CB21" s="66">
        <v>45.281495074510602</v>
      </c>
      <c r="CC21" s="66">
        <v>45.386154048721515</v>
      </c>
      <c r="CD21" s="66">
        <v>0.59098317897196095</v>
      </c>
      <c r="CF21" s="66"/>
      <c r="CG21" s="66"/>
      <c r="CH21" s="66"/>
      <c r="CM21" s="66"/>
      <c r="CN21" s="66"/>
      <c r="CO21" s="66"/>
      <c r="CP21" s="66"/>
      <c r="CU21" s="66"/>
      <c r="CV21" s="66"/>
      <c r="DA21" s="66"/>
      <c r="DB21" s="66"/>
      <c r="DC21" s="66"/>
      <c r="DD21" s="66"/>
      <c r="DE21" s="66"/>
      <c r="DF21" s="66"/>
      <c r="DG21" s="66"/>
      <c r="DH21" s="66"/>
      <c r="DR21" s="66"/>
      <c r="DS21" s="66"/>
      <c r="EI21" s="66"/>
      <c r="EJ21" s="66"/>
      <c r="EK21" s="66"/>
      <c r="EM21" s="66"/>
      <c r="EN21" s="66"/>
      <c r="EO21" s="66"/>
      <c r="ES21" s="66"/>
      <c r="ET21" s="66"/>
      <c r="EW21" s="66"/>
      <c r="EY21" s="66"/>
      <c r="EZ21" s="66"/>
    </row>
    <row r="22" spans="1:192" s="63" customFormat="1" ht="13.5" customHeight="1" x14ac:dyDescent="0.2">
      <c r="A22" s="35" t="s">
        <v>42</v>
      </c>
      <c r="B22" s="40" t="s">
        <v>122</v>
      </c>
      <c r="C22" s="62">
        <v>177.88867949988199</v>
      </c>
      <c r="D22" s="63">
        <v>177.56154407338701</v>
      </c>
      <c r="E22" s="63">
        <v>177.642265994219</v>
      </c>
      <c r="F22" s="63">
        <v>179.10721571609699</v>
      </c>
      <c r="G22" s="63">
        <v>179.11264687459601</v>
      </c>
      <c r="H22" s="63">
        <v>179.01696548814101</v>
      </c>
      <c r="I22" s="63">
        <v>178.38821960772034</v>
      </c>
      <c r="J22" s="63">
        <v>0.69838518537406835</v>
      </c>
      <c r="K22" s="63">
        <v>170.90017664650401</v>
      </c>
      <c r="L22" s="63">
        <v>170.728740962361</v>
      </c>
      <c r="M22" s="63">
        <v>170.62096476208799</v>
      </c>
      <c r="N22" s="63">
        <v>170.49339048124401</v>
      </c>
      <c r="O22" s="63">
        <v>170.26964669361101</v>
      </c>
      <c r="P22" s="63">
        <v>170.18695580756599</v>
      </c>
      <c r="Q22" s="63">
        <v>170.53331255889566</v>
      </c>
      <c r="R22" s="63">
        <v>0.24884429146695894</v>
      </c>
      <c r="S22" s="63">
        <v>169.707504320563</v>
      </c>
      <c r="T22" s="63">
        <v>169.653604461561</v>
      </c>
      <c r="U22" s="63">
        <v>169.47042258927101</v>
      </c>
      <c r="V22" s="63">
        <v>169.244808520242</v>
      </c>
      <c r="W22" s="63">
        <v>169.22988259166701</v>
      </c>
      <c r="X22" s="63">
        <v>169.182690279535</v>
      </c>
      <c r="Y22" s="63">
        <v>169.41481879380652</v>
      </c>
      <c r="Z22" s="63">
        <v>0.2092700543495993</v>
      </c>
      <c r="AA22" s="63">
        <v>167.87207989305799</v>
      </c>
      <c r="AB22" s="63">
        <v>167.83871581537699</v>
      </c>
      <c r="AC22" s="63">
        <v>167.73728870484999</v>
      </c>
      <c r="AD22" s="63">
        <v>167.468666570664</v>
      </c>
      <c r="AE22" s="63">
        <v>167.31148625068499</v>
      </c>
      <c r="AF22" s="63">
        <v>167.192232797771</v>
      </c>
      <c r="AG22" s="63">
        <v>167.57007833873416</v>
      </c>
      <c r="AH22" s="63">
        <v>0.26180520963052839</v>
      </c>
      <c r="AI22" s="63">
        <v>168.71873514811099</v>
      </c>
      <c r="AJ22" s="63">
        <v>168.549877448085</v>
      </c>
      <c r="AK22" s="63">
        <v>168.523101372729</v>
      </c>
      <c r="AL22" s="63">
        <v>169.449843136966</v>
      </c>
      <c r="AM22" s="63">
        <v>169.370521811841</v>
      </c>
      <c r="AN22" s="63">
        <v>169.355742790715</v>
      </c>
      <c r="AO22" s="63">
        <v>168.99463695140784</v>
      </c>
      <c r="AP22" s="63">
        <v>0.40314971364523483</v>
      </c>
      <c r="AQ22" s="63">
        <v>175.67558164832499</v>
      </c>
      <c r="AR22" s="63">
        <v>175.48967018578099</v>
      </c>
      <c r="AS22" s="63">
        <v>175.37565980032301</v>
      </c>
      <c r="AT22" s="63">
        <v>177.52645503549601</v>
      </c>
      <c r="AU22" s="63">
        <v>177.383967200966</v>
      </c>
      <c r="AV22" s="63">
        <v>176.00780823261499</v>
      </c>
      <c r="AW22" s="63">
        <v>176.24319035058434</v>
      </c>
      <c r="AX22" s="63">
        <v>0.87997408566487734</v>
      </c>
      <c r="AY22" s="63">
        <v>174.65293318667</v>
      </c>
      <c r="AZ22" s="63">
        <v>174.53369622623899</v>
      </c>
      <c r="BA22" s="63">
        <v>174.49935909795499</v>
      </c>
      <c r="BB22" s="63">
        <v>174.99289233294601</v>
      </c>
      <c r="BC22" s="63">
        <v>174.97578903110201</v>
      </c>
      <c r="BD22" s="63">
        <v>174.86146601223399</v>
      </c>
      <c r="BE22" s="63">
        <v>174.75268931452433</v>
      </c>
      <c r="BF22" s="63">
        <v>0.2005778319210344</v>
      </c>
      <c r="BG22" s="63">
        <v>167.78294752766701</v>
      </c>
      <c r="BH22" s="63">
        <v>167.725664836965</v>
      </c>
      <c r="BI22" s="63">
        <v>167.55384047032601</v>
      </c>
      <c r="BJ22" s="63">
        <v>167.39394598760401</v>
      </c>
      <c r="BK22" s="63">
        <v>167.307521617291</v>
      </c>
      <c r="BL22" s="63">
        <v>167.312253950806</v>
      </c>
      <c r="BM22" s="63">
        <v>167.51269573177652</v>
      </c>
      <c r="BN22" s="63">
        <v>0.18993840624954622</v>
      </c>
      <c r="BO22" s="63">
        <v>161.779331893228</v>
      </c>
      <c r="BP22" s="63">
        <v>161.71444076037301</v>
      </c>
      <c r="BQ22" s="63">
        <v>161.615866075833</v>
      </c>
      <c r="BR22" s="63">
        <v>162.29457697898599</v>
      </c>
      <c r="BS22" s="63">
        <v>162.24879394946001</v>
      </c>
      <c r="BT22" s="63">
        <v>162.206017606937</v>
      </c>
      <c r="BU22" s="63">
        <v>161.97650454413619</v>
      </c>
      <c r="BV22" s="63">
        <v>0.27856849125053407</v>
      </c>
      <c r="BW22" s="63">
        <v>161.07274101135701</v>
      </c>
      <c r="BX22" s="63">
        <v>160.894332530931</v>
      </c>
      <c r="BY22" s="63">
        <v>160.954861330277</v>
      </c>
      <c r="BZ22" s="63">
        <v>161.83705119113301</v>
      </c>
      <c r="CA22" s="63">
        <v>161.68718062532901</v>
      </c>
      <c r="CB22" s="63">
        <v>161.501080907069</v>
      </c>
      <c r="CC22" s="63">
        <v>161.32454126601598</v>
      </c>
      <c r="CD22" s="63">
        <v>0.367533706392416</v>
      </c>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row>
    <row r="23" spans="1:192" s="56" customFormat="1" ht="13.5" customHeight="1" x14ac:dyDescent="0.2">
      <c r="A23" s="36" t="s">
        <v>43</v>
      </c>
      <c r="B23" s="33" t="s">
        <v>121</v>
      </c>
      <c r="C23" s="23">
        <v>1.3055489042214301</v>
      </c>
      <c r="D23" s="24">
        <v>1.3047951262862301</v>
      </c>
      <c r="E23" s="24">
        <v>1.3057339354035</v>
      </c>
      <c r="F23" s="24">
        <v>1.30396370438703</v>
      </c>
      <c r="G23" s="24">
        <v>1.3063138668731</v>
      </c>
      <c r="H23" s="24">
        <v>1.3066797061672499</v>
      </c>
      <c r="I23" s="24">
        <v>1.3055058738897567</v>
      </c>
      <c r="J23" s="24">
        <v>9.0994940073344411E-4</v>
      </c>
      <c r="K23" s="24">
        <v>1.31015503146492</v>
      </c>
      <c r="L23" s="24">
        <v>1.3106487829895099</v>
      </c>
      <c r="M23" s="24">
        <v>1.3113029904657201</v>
      </c>
      <c r="N23" s="24">
        <v>1.3109301456884199</v>
      </c>
      <c r="O23" s="24">
        <v>1.30986401521367</v>
      </c>
      <c r="P23" s="24">
        <v>1.31055428004511</v>
      </c>
      <c r="Q23" s="24">
        <v>1.310575874311225</v>
      </c>
      <c r="R23" s="24">
        <v>4.7325824074239385E-4</v>
      </c>
      <c r="S23" s="24">
        <v>1.3113155025611201</v>
      </c>
      <c r="T23" s="24">
        <v>1.3126085077626599</v>
      </c>
      <c r="U23" s="24">
        <v>1.3123729314508801</v>
      </c>
      <c r="V23" s="24">
        <v>1.3135755106095099</v>
      </c>
      <c r="W23" s="24">
        <v>1.31534342316818</v>
      </c>
      <c r="X23" s="24">
        <v>1.3150534679479799</v>
      </c>
      <c r="Y23" s="24">
        <v>1.3133782239167215</v>
      </c>
      <c r="Z23" s="24">
        <v>1.4471390161226484E-3</v>
      </c>
      <c r="AA23" s="24">
        <v>1.3007155424074199</v>
      </c>
      <c r="AB23" s="24">
        <v>1.30154235900886</v>
      </c>
      <c r="AC23" s="24">
        <v>1.3021611701747899</v>
      </c>
      <c r="AD23" s="24">
        <v>1.2990536949629701</v>
      </c>
      <c r="AE23" s="24">
        <v>1.3005906260087901</v>
      </c>
      <c r="AF23" s="24">
        <v>1.3014005690195301</v>
      </c>
      <c r="AG23" s="24">
        <v>1.3009106602637266</v>
      </c>
      <c r="AH23" s="24">
        <v>9.8248341476076602E-4</v>
      </c>
      <c r="AI23" s="24">
        <v>1.3037237375750701</v>
      </c>
      <c r="AJ23" s="24">
        <v>1.3031263941426301</v>
      </c>
      <c r="AK23" s="24">
        <v>1.3032772646508299</v>
      </c>
      <c r="AL23" s="24">
        <v>1.30183948677539</v>
      </c>
      <c r="AM23" s="24">
        <v>1.3027665544298099</v>
      </c>
      <c r="AN23" s="24">
        <v>1.3036190228826701</v>
      </c>
      <c r="AO23" s="24">
        <v>1.3030587434094001</v>
      </c>
      <c r="AP23" s="24">
        <v>6.2987030709729783E-4</v>
      </c>
      <c r="AQ23" s="24">
        <v>1.31232871893906</v>
      </c>
      <c r="AR23" s="24">
        <v>1.31244880659684</v>
      </c>
      <c r="AS23" s="24">
        <v>1.31276303943668</v>
      </c>
      <c r="AT23" s="24">
        <v>1.2950772069535501</v>
      </c>
      <c r="AU23" s="24">
        <v>1.29484377332968</v>
      </c>
      <c r="AV23" s="24">
        <v>1.3062455999045399</v>
      </c>
      <c r="AW23" s="24">
        <v>1.3056178575267252</v>
      </c>
      <c r="AX23" s="24">
        <v>7.856328827810441E-3</v>
      </c>
      <c r="AY23" s="24">
        <v>1.30917892034578</v>
      </c>
      <c r="AZ23" s="24">
        <v>1.30974862464123</v>
      </c>
      <c r="BA23" s="24">
        <v>1.3103510055602801</v>
      </c>
      <c r="BB23" s="24">
        <v>1.3075825619232699</v>
      </c>
      <c r="BC23" s="24">
        <v>1.3084549159107399</v>
      </c>
      <c r="BD23" s="24">
        <v>1.3088864854426701</v>
      </c>
      <c r="BE23" s="24">
        <v>1.3090337523039952</v>
      </c>
      <c r="BF23" s="24">
        <v>8.8787808658275121E-4</v>
      </c>
      <c r="BG23" s="24">
        <v>1.2989525919584901</v>
      </c>
      <c r="BH23" s="24">
        <v>1.2997548051903201</v>
      </c>
      <c r="BI23" s="24">
        <v>1.29984273941898</v>
      </c>
      <c r="BJ23" s="24">
        <v>1.29791517302115</v>
      </c>
      <c r="BK23" s="24">
        <v>1.2988431425267899</v>
      </c>
      <c r="BL23" s="24">
        <v>1.29927660146096</v>
      </c>
      <c r="BM23" s="24">
        <v>1.2990975089294483</v>
      </c>
      <c r="BN23" s="24">
        <v>6.4589761666117675E-4</v>
      </c>
      <c r="BO23" s="24">
        <v>1.31121984751712</v>
      </c>
      <c r="BP23" s="24">
        <v>1.31220409564564</v>
      </c>
      <c r="BQ23" s="24">
        <v>1.3122913099478</v>
      </c>
      <c r="BR23" s="24">
        <v>1.31062214844117</v>
      </c>
      <c r="BS23" s="24">
        <v>1.31117550927406</v>
      </c>
      <c r="BT23" s="24">
        <v>1.3112393466033601</v>
      </c>
      <c r="BU23" s="24">
        <v>1.3114587095715249</v>
      </c>
      <c r="BV23" s="24">
        <v>5.9638297429862616E-4</v>
      </c>
      <c r="BW23" s="24">
        <v>1.34455388988394</v>
      </c>
      <c r="BX23" s="24">
        <v>1.3461037965568301</v>
      </c>
      <c r="BY23" s="24">
        <v>1.34654724300586</v>
      </c>
      <c r="BZ23" s="24">
        <v>1.3429931256465999</v>
      </c>
      <c r="CA23" s="24">
        <v>1.3441442064675699</v>
      </c>
      <c r="CB23" s="24">
        <v>1.3446775845571399</v>
      </c>
      <c r="CC23" s="24">
        <v>1.3448366410196566</v>
      </c>
      <c r="CD23" s="24">
        <v>1.1912950945105806E-3</v>
      </c>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row>
    <row r="24" spans="1:192" s="24" customFormat="1" ht="13.5" customHeight="1" x14ac:dyDescent="0.2">
      <c r="A24" s="36" t="s">
        <v>126</v>
      </c>
      <c r="B24" s="33" t="s">
        <v>123</v>
      </c>
      <c r="C24" s="23">
        <v>-5.8469325994390198E-2</v>
      </c>
      <c r="D24" s="24">
        <v>-6.0880671991747501E-2</v>
      </c>
      <c r="E24" s="24">
        <v>-6.26099725872718E-2</v>
      </c>
      <c r="F24" s="24">
        <v>-5.3603296509286601E-2</v>
      </c>
      <c r="G24" s="24">
        <v>-5.24187254512005E-2</v>
      </c>
      <c r="H24" s="24">
        <v>-5.3996228830070998E-2</v>
      </c>
      <c r="I24" s="24">
        <v>-5.6996370227327932E-2</v>
      </c>
      <c r="J24" s="24">
        <v>3.8781129367336789E-3</v>
      </c>
      <c r="K24" s="24">
        <v>-5.1117901226637202E-2</v>
      </c>
      <c r="L24" s="24">
        <v>-5.2882002386418797E-2</v>
      </c>
      <c r="M24" s="24">
        <v>-5.1460202263424203E-2</v>
      </c>
      <c r="N24" s="24">
        <v>-5.10240926890837E-2</v>
      </c>
      <c r="O24" s="24">
        <v>-5.5413725922298401E-2</v>
      </c>
      <c r="P24" s="24">
        <v>-5.4577395407342001E-2</v>
      </c>
      <c r="Q24" s="24">
        <v>-5.274588664920072E-2</v>
      </c>
      <c r="R24" s="24">
        <v>1.7203785208083962E-3</v>
      </c>
      <c r="S24" s="24">
        <v>-5.1739439148620198E-2</v>
      </c>
      <c r="T24" s="24">
        <v>-5.4408061934494802E-2</v>
      </c>
      <c r="U24" s="24">
        <v>-5.4114661163995201E-2</v>
      </c>
      <c r="V24" s="24">
        <v>-5.4541744623298999E-2</v>
      </c>
      <c r="W24" s="24">
        <v>-5.5909715984334099E-2</v>
      </c>
      <c r="X24" s="24">
        <v>-5.7996770357144997E-2</v>
      </c>
      <c r="Y24" s="24">
        <v>-5.4785065535314724E-2</v>
      </c>
      <c r="Z24" s="24">
        <v>1.8932558105336664E-3</v>
      </c>
      <c r="AA24" s="24">
        <v>-5.6880477656105703E-2</v>
      </c>
      <c r="AB24" s="24">
        <v>-5.7573071166176902E-2</v>
      </c>
      <c r="AC24" s="24">
        <v>-5.9367245058059098E-2</v>
      </c>
      <c r="AD24" s="24">
        <v>-6.4520791467179497E-2</v>
      </c>
      <c r="AE24" s="24">
        <v>-6.64885158859186E-2</v>
      </c>
      <c r="AF24" s="24">
        <v>-6.7112732068336997E-2</v>
      </c>
      <c r="AG24" s="24">
        <v>-6.19904722169628E-2</v>
      </c>
      <c r="AH24" s="24">
        <v>4.1908482737892496E-3</v>
      </c>
      <c r="AI24" s="24">
        <v>-5.70055096094454E-2</v>
      </c>
      <c r="AJ24" s="24">
        <v>-6.0583107662448198E-2</v>
      </c>
      <c r="AK24" s="24">
        <v>-6.1527186287979103E-2</v>
      </c>
      <c r="AL24" s="24">
        <v>-6.0182454618102899E-2</v>
      </c>
      <c r="AM24" s="24">
        <v>-6.1602157252166903E-2</v>
      </c>
      <c r="AN24" s="24">
        <v>-6.2007601156244603E-2</v>
      </c>
      <c r="AO24" s="24">
        <v>-6.0484669431064515E-2</v>
      </c>
      <c r="AP24" s="24">
        <v>1.6763312326706875E-3</v>
      </c>
      <c r="AQ24" s="24">
        <v>-6.0811010261804098E-2</v>
      </c>
      <c r="AR24" s="24">
        <v>-6.2810226456389798E-2</v>
      </c>
      <c r="AS24" s="24">
        <v>-6.2732321250122805E-2</v>
      </c>
      <c r="AT24" s="24">
        <v>-2.7976636857596202E-2</v>
      </c>
      <c r="AU24" s="24">
        <v>-2.9419472485908298E-2</v>
      </c>
      <c r="AV24" s="24">
        <v>-5.32307567143094E-2</v>
      </c>
      <c r="AW24" s="24">
        <v>-4.9496737337688439E-2</v>
      </c>
      <c r="AX24" s="24">
        <v>1.5058755122989733E-2</v>
      </c>
      <c r="AY24" s="24">
        <v>-6.8132399874339306E-2</v>
      </c>
      <c r="AZ24" s="24">
        <v>-7.0425819933520498E-2</v>
      </c>
      <c r="BA24" s="24">
        <v>-7.0678801813490399E-2</v>
      </c>
      <c r="BB24" s="24">
        <v>-6.90539405720417E-2</v>
      </c>
      <c r="BC24" s="24">
        <v>-6.8490126028790496E-2</v>
      </c>
      <c r="BD24" s="24">
        <v>-7.0533582394344305E-2</v>
      </c>
      <c r="BE24" s="24">
        <v>-6.9552445102754448E-2</v>
      </c>
      <c r="BF24" s="24">
        <v>1.0317986280097807E-3</v>
      </c>
      <c r="BG24" s="24">
        <v>-6.9009005626084904E-2</v>
      </c>
      <c r="BH24" s="24">
        <v>-7.1150451167904499E-2</v>
      </c>
      <c r="BI24" s="24">
        <v>-7.2077022464334201E-2</v>
      </c>
      <c r="BJ24" s="24">
        <v>-7.1420814744558997E-2</v>
      </c>
      <c r="BK24" s="24">
        <v>-7.1940053936779894E-2</v>
      </c>
      <c r="BL24" s="24">
        <v>-7.2774099701031297E-2</v>
      </c>
      <c r="BM24" s="24">
        <v>-7.139524127344897E-2</v>
      </c>
      <c r="BN24" s="24">
        <v>1.1844544283222771E-3</v>
      </c>
      <c r="BO24" s="24">
        <v>-7.2673665704982904E-2</v>
      </c>
      <c r="BP24" s="24">
        <v>-7.3059688113454896E-2</v>
      </c>
      <c r="BQ24" s="24">
        <v>-7.4188639215413799E-2</v>
      </c>
      <c r="BR24" s="24">
        <v>-7.0908627314917802E-2</v>
      </c>
      <c r="BS24" s="24">
        <v>-7.2549643294831406E-2</v>
      </c>
      <c r="BT24" s="24">
        <v>-7.3370805653893006E-2</v>
      </c>
      <c r="BU24" s="24">
        <v>-7.2791844882915624E-2</v>
      </c>
      <c r="BV24" s="24">
        <v>9.9809036945212371E-4</v>
      </c>
      <c r="BW24" s="24">
        <v>-8.1349583821713395E-2</v>
      </c>
      <c r="BX24" s="24">
        <v>-8.5316305466513198E-2</v>
      </c>
      <c r="BY24" s="24">
        <v>-8.8051623502408402E-2</v>
      </c>
      <c r="BZ24" s="24">
        <v>-7.8592293026400098E-2</v>
      </c>
      <c r="CA24" s="24">
        <v>-8.0494650665954598E-2</v>
      </c>
      <c r="CB24" s="24">
        <v>-8.6598473173103305E-2</v>
      </c>
      <c r="CC24" s="24">
        <v>-8.3400488276015497E-2</v>
      </c>
      <c r="CD24" s="24">
        <v>3.4472057442404458E-3</v>
      </c>
    </row>
    <row r="25" spans="1:192" s="43" customFormat="1" ht="13.5" customHeight="1" thickBot="1" x14ac:dyDescent="0.25">
      <c r="A25" s="37"/>
      <c r="B25" s="42" t="s">
        <v>124</v>
      </c>
      <c r="C25" s="172">
        <v>0.970140182113853</v>
      </c>
      <c r="D25" s="43">
        <v>0.97287562291324703</v>
      </c>
      <c r="E25" s="43">
        <v>0.97384721426299303</v>
      </c>
      <c r="F25" s="43">
        <v>0.96555572190031702</v>
      </c>
      <c r="G25" s="43">
        <v>0.96805973792850697</v>
      </c>
      <c r="H25" s="43">
        <v>0.96931252942128698</v>
      </c>
      <c r="I25" s="43">
        <v>0.96996516809003408</v>
      </c>
      <c r="J25" s="43">
        <v>2.8009366501194309E-3</v>
      </c>
      <c r="K25" s="43">
        <v>0.97611584615726599</v>
      </c>
      <c r="L25" s="43">
        <v>0.97788662302445895</v>
      </c>
      <c r="M25" s="43">
        <v>0.979451416307899</v>
      </c>
      <c r="N25" s="43">
        <v>0.97756607471125401</v>
      </c>
      <c r="O25" s="43">
        <v>0.98096256727525299</v>
      </c>
      <c r="P25" s="43">
        <v>0.98169179076440005</v>
      </c>
      <c r="Q25" s="43">
        <v>0.97894571970675515</v>
      </c>
      <c r="R25" s="43">
        <v>1.9535267177918534E-3</v>
      </c>
      <c r="S25" s="43">
        <v>0.981182422124105</v>
      </c>
      <c r="T25" s="43">
        <v>0.98169511212382399</v>
      </c>
      <c r="U25" s="43">
        <v>0.98468391909181396</v>
      </c>
      <c r="V25" s="43">
        <v>0.98519500556313599</v>
      </c>
      <c r="W25" s="43">
        <v>0.98706133914220495</v>
      </c>
      <c r="X25" s="43">
        <v>0.98879824872348798</v>
      </c>
      <c r="Y25" s="43">
        <v>0.98476934112809522</v>
      </c>
      <c r="Z25" s="43">
        <v>2.7077269174323485E-3</v>
      </c>
      <c r="AA25" s="43">
        <v>0.97515125528839197</v>
      </c>
      <c r="AB25" s="43">
        <v>0.97746673058923805</v>
      </c>
      <c r="AC25" s="43">
        <v>0.97994582097698502</v>
      </c>
      <c r="AD25" s="43">
        <v>0.97498408917839596</v>
      </c>
      <c r="AE25" s="43">
        <v>0.97885554569412603</v>
      </c>
      <c r="AF25" s="43">
        <v>0.97985081750061997</v>
      </c>
      <c r="AG25" s="43">
        <v>0.97770904320462615</v>
      </c>
      <c r="AH25" s="43">
        <v>2.0384311275016488E-3</v>
      </c>
      <c r="AI25" s="43">
        <v>0.97989985069330099</v>
      </c>
      <c r="AJ25" s="43">
        <v>0.98022528111764895</v>
      </c>
      <c r="AK25" s="43">
        <v>0.98109919806122003</v>
      </c>
      <c r="AL25" s="43">
        <v>0.98181958963923699</v>
      </c>
      <c r="AM25" s="43">
        <v>0.98193735613433497</v>
      </c>
      <c r="AN25" s="43">
        <v>0.98408243381767702</v>
      </c>
      <c r="AO25" s="43">
        <v>0.98151061824390295</v>
      </c>
      <c r="AP25" s="43">
        <v>1.3728154824234901E-3</v>
      </c>
      <c r="AQ25" s="43">
        <v>0.97162049165036701</v>
      </c>
      <c r="AR25" s="43">
        <v>0.97359582523672406</v>
      </c>
      <c r="AS25" s="43">
        <v>0.97477052864825098</v>
      </c>
      <c r="AT25" s="43">
        <v>0.94045738730355699</v>
      </c>
      <c r="AU25" s="43">
        <v>0.94059322582827098</v>
      </c>
      <c r="AV25" s="43">
        <v>0.96962328257186703</v>
      </c>
      <c r="AW25" s="43">
        <v>0.96177679020650608</v>
      </c>
      <c r="AX25" s="43">
        <v>1.5112098178824812E-2</v>
      </c>
      <c r="AY25" s="43">
        <v>0.98315532251820403</v>
      </c>
      <c r="AZ25" s="43">
        <v>0.98398905366266498</v>
      </c>
      <c r="BA25" s="43">
        <v>0.98636810814835096</v>
      </c>
      <c r="BB25" s="43">
        <v>0.98355862337915001</v>
      </c>
      <c r="BC25" s="43">
        <v>0.98467611174918401</v>
      </c>
      <c r="BD25" s="43">
        <v>0.98652416017428302</v>
      </c>
      <c r="BE25" s="43">
        <v>0.98471189660530623</v>
      </c>
      <c r="BF25" s="43">
        <v>1.3104757671176688E-3</v>
      </c>
      <c r="BG25" s="43">
        <v>0.981180502130236</v>
      </c>
      <c r="BH25" s="43">
        <v>0.984814922422521</v>
      </c>
      <c r="BI25" s="43">
        <v>0.98513736406036601</v>
      </c>
      <c r="BJ25" s="43">
        <v>0.98304880864942901</v>
      </c>
      <c r="BK25" s="43">
        <v>0.98727643753252903</v>
      </c>
      <c r="BL25" s="43">
        <v>0.98906781114628295</v>
      </c>
      <c r="BM25" s="43">
        <v>0.98508764099022728</v>
      </c>
      <c r="BN25" s="43">
        <v>2.5862457978300976E-3</v>
      </c>
      <c r="BO25" s="43">
        <v>0.98601761377035801</v>
      </c>
      <c r="BP25" s="43">
        <v>0.98863129944117001</v>
      </c>
      <c r="BQ25" s="43">
        <v>0.98980275468657197</v>
      </c>
      <c r="BR25" s="43">
        <v>0.98381629193426601</v>
      </c>
      <c r="BS25" s="43">
        <v>0.98626295011409504</v>
      </c>
      <c r="BT25" s="43">
        <v>0.98713311909157597</v>
      </c>
      <c r="BU25" s="43">
        <v>0.98694400483967282</v>
      </c>
      <c r="BV25" s="43">
        <v>1.9217961186889186E-3</v>
      </c>
      <c r="BW25" s="43">
        <v>1.0175479570838499</v>
      </c>
      <c r="BX25" s="43">
        <v>1.0238795104591201</v>
      </c>
      <c r="BY25" s="43">
        <v>1.0241063346669601</v>
      </c>
      <c r="BZ25" s="43">
        <v>1.01243044204461</v>
      </c>
      <c r="CA25" s="43">
        <v>1.01544059751452</v>
      </c>
      <c r="CB25" s="43">
        <v>1.0202987765813301</v>
      </c>
      <c r="CC25" s="43">
        <v>1.0189506030583984</v>
      </c>
      <c r="CD25" s="43">
        <v>4.2718716180390592E-3</v>
      </c>
    </row>
    <row r="26" spans="1:192" s="55" customFormat="1" ht="13.5" customHeight="1" x14ac:dyDescent="0.2">
      <c r="A26" s="36" t="s">
        <v>42</v>
      </c>
      <c r="B26" s="32" t="s">
        <v>122</v>
      </c>
      <c r="C26" s="179">
        <v>2.490953391753</v>
      </c>
      <c r="D26" s="67">
        <v>2.49360893539572</v>
      </c>
      <c r="E26" s="67">
        <v>2.4929532154198699</v>
      </c>
      <c r="F26" s="67">
        <v>2.4811046343466798</v>
      </c>
      <c r="G26" s="67">
        <v>2.4810608874400901</v>
      </c>
      <c r="H26" s="67">
        <v>2.4818317763041402</v>
      </c>
      <c r="I26" s="67">
        <v>2.4869188067765835</v>
      </c>
      <c r="J26" s="67">
        <v>5.6487090497411747E-3</v>
      </c>
      <c r="K26" s="67">
        <v>2.5487742066684902</v>
      </c>
      <c r="L26" s="67">
        <v>2.5502221486860202</v>
      </c>
      <c r="M26" s="67">
        <v>2.5511331686296099</v>
      </c>
      <c r="N26" s="67">
        <v>2.5522122835250798</v>
      </c>
      <c r="O26" s="67">
        <v>2.5541068205729398</v>
      </c>
      <c r="P26" s="67">
        <v>2.5548076307948202</v>
      </c>
      <c r="Q26" s="67">
        <v>2.55187604314616</v>
      </c>
      <c r="R26" s="67">
        <v>2.1052414995611688E-3</v>
      </c>
      <c r="S26" s="67">
        <v>2.5588777338565798</v>
      </c>
      <c r="T26" s="67">
        <v>2.5593360130048302</v>
      </c>
      <c r="U26" s="67">
        <v>2.5608945908899501</v>
      </c>
      <c r="V26" s="67">
        <v>2.5628165141858901</v>
      </c>
      <c r="W26" s="67">
        <v>2.5629437530236299</v>
      </c>
      <c r="X26" s="67">
        <v>2.5633461264611399</v>
      </c>
      <c r="Y26" s="67">
        <v>2.5613691219036698</v>
      </c>
      <c r="Z26" s="67">
        <v>1.7817912560838334E-3</v>
      </c>
      <c r="AA26" s="67">
        <v>2.5745657904569499</v>
      </c>
      <c r="AB26" s="67">
        <v>2.57485255031209</v>
      </c>
      <c r="AC26" s="67">
        <v>2.57572465315529</v>
      </c>
      <c r="AD26" s="67">
        <v>2.5780369026706702</v>
      </c>
      <c r="AE26" s="67">
        <v>2.5793916023618602</v>
      </c>
      <c r="AF26" s="67">
        <v>2.5804202687868898</v>
      </c>
      <c r="AG26" s="67">
        <v>2.5771652946239585</v>
      </c>
      <c r="AH26" s="67">
        <v>2.2543535488733098E-3</v>
      </c>
      <c r="AI26" s="67">
        <v>2.5673079102096601</v>
      </c>
      <c r="AJ26" s="67">
        <v>2.5687525165424199</v>
      </c>
      <c r="AK26" s="67">
        <v>2.5689817233530499</v>
      </c>
      <c r="AL26" s="67">
        <v>2.56106979359586</v>
      </c>
      <c r="AM26" s="67">
        <v>2.5617452930423101</v>
      </c>
      <c r="AN26" s="67">
        <v>2.5618711859696002</v>
      </c>
      <c r="AO26" s="67">
        <v>2.5649547371188164</v>
      </c>
      <c r="AP26" s="67">
        <v>3.4418690519139373E-3</v>
      </c>
      <c r="AQ26" s="67">
        <v>2.5090144196655002</v>
      </c>
      <c r="AR26" s="67">
        <v>2.5105419829350102</v>
      </c>
      <c r="AS26" s="67">
        <v>2.51147956330811</v>
      </c>
      <c r="AT26" s="67">
        <v>2.4938940634836699</v>
      </c>
      <c r="AU26" s="67">
        <v>2.4950524769335298</v>
      </c>
      <c r="AV26" s="67">
        <v>2.5062886623395899</v>
      </c>
      <c r="AW26" s="67">
        <v>2.5043785281109017</v>
      </c>
      <c r="AX26" s="67">
        <v>7.1931936416895076E-3</v>
      </c>
      <c r="AY26" s="67">
        <v>2.5174372227911199</v>
      </c>
      <c r="AZ26" s="67">
        <v>2.5184224986505099</v>
      </c>
      <c r="BA26" s="67">
        <v>2.51870635717966</v>
      </c>
      <c r="BB26" s="67">
        <v>2.5146317694254998</v>
      </c>
      <c r="BC26" s="67">
        <v>2.5147727811793401</v>
      </c>
      <c r="BD26" s="67">
        <v>2.5157156953822901</v>
      </c>
      <c r="BE26" s="67">
        <v>2.5166143874347369</v>
      </c>
      <c r="BF26" s="67">
        <v>1.6559285804642694E-3</v>
      </c>
      <c r="BG26" s="67">
        <v>2.5753319987008298</v>
      </c>
      <c r="BH26" s="67">
        <v>2.57582463258003</v>
      </c>
      <c r="BI26" s="67">
        <v>2.57730334022206</v>
      </c>
      <c r="BJ26" s="67">
        <v>2.5786807429345799</v>
      </c>
      <c r="BK26" s="67">
        <v>2.5794257890446302</v>
      </c>
      <c r="BL26" s="67">
        <v>2.5793849826452999</v>
      </c>
      <c r="BM26" s="67">
        <v>2.5776585810212382</v>
      </c>
      <c r="BN26" s="67">
        <v>1.6355860288511097E-3</v>
      </c>
      <c r="BO26" s="67">
        <v>2.6279007867470798</v>
      </c>
      <c r="BP26" s="67">
        <v>2.6284795806821601</v>
      </c>
      <c r="BQ26" s="67">
        <v>2.6293592582746501</v>
      </c>
      <c r="BR26" s="67">
        <v>2.62331330138618</v>
      </c>
      <c r="BS26" s="67">
        <v>2.6237203406666501</v>
      </c>
      <c r="BT26" s="67">
        <v>2.62410075245519</v>
      </c>
      <c r="BU26" s="67">
        <v>2.6261456700353181</v>
      </c>
      <c r="BV26" s="67">
        <v>2.4812948760671257E-3</v>
      </c>
      <c r="BW26" s="67">
        <v>2.63421573327759</v>
      </c>
      <c r="BX26" s="67">
        <v>2.6358145865607798</v>
      </c>
      <c r="BY26" s="67">
        <v>2.6352719436004</v>
      </c>
      <c r="BZ26" s="67">
        <v>2.6273861567710601</v>
      </c>
      <c r="CA26" s="67">
        <v>2.6287227956763601</v>
      </c>
      <c r="CB26" s="67">
        <v>2.6303842741536099</v>
      </c>
      <c r="CC26" s="67">
        <v>2.6319659150066332</v>
      </c>
      <c r="CD26" s="67">
        <v>3.2862688143616152E-3</v>
      </c>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7"/>
      <c r="GD26" s="67"/>
      <c r="GE26" s="67"/>
      <c r="GF26" s="67"/>
      <c r="GG26" s="67"/>
      <c r="GH26" s="67"/>
      <c r="GI26" s="67"/>
      <c r="GJ26" s="67"/>
    </row>
    <row r="27" spans="1:192" s="56" customFormat="1" ht="13.5" customHeight="1" x14ac:dyDescent="0.2">
      <c r="A27" s="36" t="s">
        <v>43</v>
      </c>
      <c r="B27" s="33" t="s">
        <v>121</v>
      </c>
      <c r="C27" s="23">
        <v>0.38465650020631798</v>
      </c>
      <c r="D27" s="24">
        <v>0.383823298370425</v>
      </c>
      <c r="E27" s="24">
        <v>0.38486095417444199</v>
      </c>
      <c r="F27" s="24">
        <v>0.38290371295120201</v>
      </c>
      <c r="G27" s="24">
        <v>0.38550157359056703</v>
      </c>
      <c r="H27" s="24">
        <v>0.38590555050373998</v>
      </c>
      <c r="I27" s="24">
        <v>0.38460859829944899</v>
      </c>
      <c r="J27" s="24">
        <v>1.0057168256422931E-3</v>
      </c>
      <c r="K27" s="24">
        <v>0.38973753687111901</v>
      </c>
      <c r="L27" s="24">
        <v>0.39028113565593903</v>
      </c>
      <c r="M27" s="24">
        <v>0.39100107407034701</v>
      </c>
      <c r="N27" s="24">
        <v>0.39059081206318103</v>
      </c>
      <c r="O27" s="24">
        <v>0.38941704477031303</v>
      </c>
      <c r="P27" s="24">
        <v>0.39017710790530702</v>
      </c>
      <c r="Q27" s="24">
        <v>0.39020078522270102</v>
      </c>
      <c r="R27" s="24">
        <v>5.2096834763010723E-4</v>
      </c>
      <c r="S27" s="24">
        <v>0.39101483980717699</v>
      </c>
      <c r="T27" s="24">
        <v>0.39243668917152702</v>
      </c>
      <c r="U27" s="24">
        <v>0.39217774274806699</v>
      </c>
      <c r="V27" s="24">
        <v>0.393499135873637</v>
      </c>
      <c r="W27" s="24">
        <v>0.39543952211593802</v>
      </c>
      <c r="X27" s="24">
        <v>0.39512145835805401</v>
      </c>
      <c r="Y27" s="24">
        <v>0.39328156467906678</v>
      </c>
      <c r="Z27" s="24">
        <v>1.5895285148680737E-3</v>
      </c>
      <c r="AA27" s="24">
        <v>0.37930548901255401</v>
      </c>
      <c r="AB27" s="24">
        <v>0.38022226536289899</v>
      </c>
      <c r="AC27" s="24">
        <v>0.38090802378903399</v>
      </c>
      <c r="AD27" s="24">
        <v>0.377461064239066</v>
      </c>
      <c r="AE27" s="24">
        <v>0.37916693072122098</v>
      </c>
      <c r="AF27" s="24">
        <v>0.38006508964272201</v>
      </c>
      <c r="AG27" s="24">
        <v>0.37952147712791601</v>
      </c>
      <c r="AH27" s="24">
        <v>1.0898612796298819E-3</v>
      </c>
      <c r="AI27" s="24">
        <v>0.38263819115208503</v>
      </c>
      <c r="AJ27" s="24">
        <v>0.38197702201751099</v>
      </c>
      <c r="AK27" s="24">
        <v>0.38214404153001402</v>
      </c>
      <c r="AL27" s="24">
        <v>0.38055157914208698</v>
      </c>
      <c r="AM27" s="24">
        <v>0.38157858740584399</v>
      </c>
      <c r="AN27" s="24">
        <v>0.38252230967319401</v>
      </c>
      <c r="AO27" s="24">
        <v>0.38190195515345587</v>
      </c>
      <c r="AP27" s="24">
        <v>6.9752014258935631E-4</v>
      </c>
      <c r="AQ27" s="24">
        <v>0.39212913899796897</v>
      </c>
      <c r="AR27" s="24">
        <v>0.392261150085987</v>
      </c>
      <c r="AS27" s="24">
        <v>0.39260652576496002</v>
      </c>
      <c r="AT27" s="24">
        <v>0.37303810777188201</v>
      </c>
      <c r="AU27" s="24">
        <v>0.37277804305560502</v>
      </c>
      <c r="AV27" s="24">
        <v>0.38542617747555302</v>
      </c>
      <c r="AW27" s="24">
        <v>0.38470652385865939</v>
      </c>
      <c r="AX27" s="24">
        <v>8.694213714034154E-3</v>
      </c>
      <c r="AY27" s="24">
        <v>0.388662278227488</v>
      </c>
      <c r="AZ27" s="24">
        <v>0.38928994704280001</v>
      </c>
      <c r="BA27" s="24">
        <v>0.38995332027482399</v>
      </c>
      <c r="BB27" s="24">
        <v>0.38690204239326997</v>
      </c>
      <c r="BC27" s="24">
        <v>0.38786421577872998</v>
      </c>
      <c r="BD27" s="24">
        <v>0.38833998346332799</v>
      </c>
      <c r="BE27" s="24">
        <v>0.3885019645300733</v>
      </c>
      <c r="BF27" s="24">
        <v>9.7858423240072823E-4</v>
      </c>
      <c r="BG27" s="24">
        <v>0.37734877751829499</v>
      </c>
      <c r="BH27" s="24">
        <v>0.37823948886912101</v>
      </c>
      <c r="BI27" s="24">
        <v>0.37833709034279001</v>
      </c>
      <c r="BJ27" s="24">
        <v>0.37619609715772601</v>
      </c>
      <c r="BK27" s="24">
        <v>0.37722721126091802</v>
      </c>
      <c r="BL27" s="24">
        <v>0.37770859712621002</v>
      </c>
      <c r="BM27" s="24">
        <v>0.37750954371251005</v>
      </c>
      <c r="BN27" s="24">
        <v>7.1739980173210244E-4</v>
      </c>
      <c r="BO27" s="24">
        <v>0.39090959733052899</v>
      </c>
      <c r="BP27" s="24">
        <v>0.39199212916022602</v>
      </c>
      <c r="BQ27" s="24">
        <v>0.39208801322312398</v>
      </c>
      <c r="BR27" s="24">
        <v>0.39025181741161202</v>
      </c>
      <c r="BS27" s="24">
        <v>0.39086081249476201</v>
      </c>
      <c r="BT27" s="24">
        <v>0.390931051418412</v>
      </c>
      <c r="BU27" s="24">
        <v>0.39117223683977748</v>
      </c>
      <c r="BV27" s="24">
        <v>6.5602042233657576E-4</v>
      </c>
      <c r="BW27" s="24">
        <v>0.42712757976284998</v>
      </c>
      <c r="BX27" s="24">
        <v>0.42878965883697501</v>
      </c>
      <c r="BY27" s="24">
        <v>0.42926484703574302</v>
      </c>
      <c r="BZ27" s="24">
        <v>0.42545192008855198</v>
      </c>
      <c r="CA27" s="24">
        <v>0.42668792591066801</v>
      </c>
      <c r="CB27" s="24">
        <v>0.42726029700450902</v>
      </c>
      <c r="CC27" s="24">
        <v>0.42743037143988283</v>
      </c>
      <c r="CD27" s="24">
        <v>1.2779584087117403E-3</v>
      </c>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row>
    <row r="28" spans="1:192" s="24" customFormat="1" ht="13.5" customHeight="1" x14ac:dyDescent="0.2">
      <c r="A28" s="36" t="s">
        <v>74</v>
      </c>
      <c r="B28" s="33" t="s">
        <v>123</v>
      </c>
      <c r="C28" s="23">
        <v>5.8469325994390801E-2</v>
      </c>
      <c r="D28" s="24">
        <v>6.0880671991748E-2</v>
      </c>
      <c r="E28" s="24">
        <v>6.2609972587270704E-2</v>
      </c>
      <c r="F28" s="24">
        <v>5.3603296509287898E-2</v>
      </c>
      <c r="G28" s="24">
        <v>5.2418725451199299E-2</v>
      </c>
      <c r="H28" s="24">
        <v>5.3996228830070797E-2</v>
      </c>
      <c r="I28" s="24">
        <v>5.6996370227327918E-2</v>
      </c>
      <c r="J28" s="24">
        <v>3.8781129367336086E-3</v>
      </c>
      <c r="K28" s="24">
        <v>5.1117901226637202E-2</v>
      </c>
      <c r="L28" s="24">
        <v>5.2882002386420102E-2</v>
      </c>
      <c r="M28" s="24">
        <v>5.1460202263425001E-2</v>
      </c>
      <c r="N28" s="24">
        <v>5.10240926890832E-2</v>
      </c>
      <c r="O28" s="24">
        <v>5.5413725922298603E-2</v>
      </c>
      <c r="P28" s="24">
        <v>5.4577395407342397E-2</v>
      </c>
      <c r="Q28" s="24">
        <v>5.2745886649201081E-2</v>
      </c>
      <c r="R28" s="24">
        <v>1.7203785208085196E-3</v>
      </c>
      <c r="S28" s="24">
        <v>5.1739439148619497E-2</v>
      </c>
      <c r="T28" s="24">
        <v>5.4408061934494698E-2</v>
      </c>
      <c r="U28" s="24">
        <v>5.4114661163996103E-2</v>
      </c>
      <c r="V28" s="24">
        <v>5.4541744623298097E-2</v>
      </c>
      <c r="W28" s="24">
        <v>5.5909715984336097E-2</v>
      </c>
      <c r="X28" s="24">
        <v>5.79967703571437E-2</v>
      </c>
      <c r="Y28" s="24">
        <v>5.4785065535314696E-2</v>
      </c>
      <c r="Z28" s="24">
        <v>1.8932558105336549E-3</v>
      </c>
      <c r="AA28" s="24">
        <v>5.6880477656105197E-2</v>
      </c>
      <c r="AB28" s="24">
        <v>5.7573071166177998E-2</v>
      </c>
      <c r="AC28" s="24">
        <v>5.9367245058058897E-2</v>
      </c>
      <c r="AD28" s="24">
        <v>6.4520791467179803E-2</v>
      </c>
      <c r="AE28" s="24">
        <v>6.6488515885916699E-2</v>
      </c>
      <c r="AF28" s="24">
        <v>6.7112732068335706E-2</v>
      </c>
      <c r="AG28" s="24">
        <v>6.199047221696239E-2</v>
      </c>
      <c r="AH28" s="24">
        <v>4.1908482737886086E-3</v>
      </c>
      <c r="AI28" s="24">
        <v>5.7005509609446302E-2</v>
      </c>
      <c r="AJ28" s="24">
        <v>6.05831076624491E-2</v>
      </c>
      <c r="AK28" s="24">
        <v>6.1527186287979797E-2</v>
      </c>
      <c r="AL28" s="24">
        <v>6.0182454618103197E-2</v>
      </c>
      <c r="AM28" s="24">
        <v>6.16021572521675E-2</v>
      </c>
      <c r="AN28" s="24">
        <v>6.2007601156245297E-2</v>
      </c>
      <c r="AO28" s="24">
        <v>6.0484669431065202E-2</v>
      </c>
      <c r="AP28" s="24">
        <v>1.6763312326706188E-3</v>
      </c>
      <c r="AQ28" s="24">
        <v>6.0811010261804403E-2</v>
      </c>
      <c r="AR28" s="24">
        <v>6.2810226456390894E-2</v>
      </c>
      <c r="AS28" s="24">
        <v>6.2732321250123402E-2</v>
      </c>
      <c r="AT28" s="24">
        <v>2.7976636857597902E-2</v>
      </c>
      <c r="AU28" s="24">
        <v>2.9419472485908999E-2</v>
      </c>
      <c r="AV28" s="24">
        <v>5.3230756714308297E-2</v>
      </c>
      <c r="AW28" s="24">
        <v>4.949673733768898E-2</v>
      </c>
      <c r="AX28" s="24">
        <v>1.5058755122989407E-2</v>
      </c>
      <c r="AY28" s="24">
        <v>6.8132399874339E-2</v>
      </c>
      <c r="AZ28" s="24">
        <v>7.0425819933519804E-2</v>
      </c>
      <c r="BA28" s="24">
        <v>7.0678801813489303E-2</v>
      </c>
      <c r="BB28" s="24">
        <v>6.9053940572043004E-2</v>
      </c>
      <c r="BC28" s="24">
        <v>6.8490126028790094E-2</v>
      </c>
      <c r="BD28" s="24">
        <v>7.0533582394344804E-2</v>
      </c>
      <c r="BE28" s="24">
        <v>6.9552445102754337E-2</v>
      </c>
      <c r="BF28" s="24">
        <v>1.0317986280095966E-3</v>
      </c>
      <c r="BG28" s="24">
        <v>6.9009005626084405E-2</v>
      </c>
      <c r="BH28" s="24">
        <v>7.1150451167904E-2</v>
      </c>
      <c r="BI28" s="24">
        <v>7.2077022464331994E-2</v>
      </c>
      <c r="BJ28" s="24">
        <v>7.1420814744558997E-2</v>
      </c>
      <c r="BK28" s="24">
        <v>7.1940053936780296E-2</v>
      </c>
      <c r="BL28" s="24">
        <v>7.2774099701032505E-2</v>
      </c>
      <c r="BM28" s="24">
        <v>7.1395241273448692E-2</v>
      </c>
      <c r="BN28" s="24">
        <v>1.1844544283225156E-3</v>
      </c>
      <c r="BO28" s="24">
        <v>7.2673665704983806E-2</v>
      </c>
      <c r="BP28" s="24">
        <v>7.3059688113454493E-2</v>
      </c>
      <c r="BQ28" s="24">
        <v>7.4188639215414603E-2</v>
      </c>
      <c r="BR28" s="24">
        <v>7.0908627314918996E-2</v>
      </c>
      <c r="BS28" s="24">
        <v>7.2549643294832197E-2</v>
      </c>
      <c r="BT28" s="24">
        <v>7.3370805653893006E-2</v>
      </c>
      <c r="BU28" s="24">
        <v>7.2791844882916179E-2</v>
      </c>
      <c r="BV28" s="24">
        <v>9.9809036945186828E-4</v>
      </c>
      <c r="BW28" s="24">
        <v>8.1349583821713894E-2</v>
      </c>
      <c r="BX28" s="24">
        <v>8.5316305466511699E-2</v>
      </c>
      <c r="BY28" s="24">
        <v>8.8051623502407805E-2</v>
      </c>
      <c r="BZ28" s="24">
        <v>7.8592293026399598E-2</v>
      </c>
      <c r="CA28" s="24">
        <v>8.0494650665954307E-2</v>
      </c>
      <c r="CB28" s="24">
        <v>8.6598473173103693E-2</v>
      </c>
      <c r="CC28" s="24">
        <v>8.340048827601515E-2</v>
      </c>
      <c r="CD28" s="24">
        <v>3.44720574424034E-3</v>
      </c>
    </row>
    <row r="29" spans="1:192" s="46" customFormat="1" ht="13.5" customHeight="1" thickBot="1" x14ac:dyDescent="0.25">
      <c r="A29" s="36"/>
      <c r="B29" s="44" t="s">
        <v>124</v>
      </c>
      <c r="C29" s="45">
        <v>0.970140182113853</v>
      </c>
      <c r="D29" s="46">
        <v>0.97287562291324603</v>
      </c>
      <c r="E29" s="46">
        <v>0.97384721426299303</v>
      </c>
      <c r="F29" s="46">
        <v>0.96555572190031902</v>
      </c>
      <c r="G29" s="46">
        <v>0.96805973792850897</v>
      </c>
      <c r="H29" s="46">
        <v>0.96931252942128798</v>
      </c>
      <c r="I29" s="46">
        <v>0.96996516809003464</v>
      </c>
      <c r="J29" s="46">
        <v>2.8009366501184686E-3</v>
      </c>
      <c r="K29" s="46">
        <v>0.97611584615726599</v>
      </c>
      <c r="L29" s="46">
        <v>0.97788662302445895</v>
      </c>
      <c r="M29" s="46">
        <v>0.979451416307899</v>
      </c>
      <c r="N29" s="46">
        <v>0.97756607471125401</v>
      </c>
      <c r="O29" s="46">
        <v>0.98096256727525299</v>
      </c>
      <c r="P29" s="46">
        <v>0.98169179076440005</v>
      </c>
      <c r="Q29" s="46">
        <v>0.97894571970675515</v>
      </c>
      <c r="R29" s="46">
        <v>1.9535267177918534E-3</v>
      </c>
      <c r="S29" s="46">
        <v>0.981182422124105</v>
      </c>
      <c r="T29" s="46">
        <v>0.98169511212382399</v>
      </c>
      <c r="U29" s="46">
        <v>0.98468391909181596</v>
      </c>
      <c r="V29" s="46">
        <v>0.985195005563135</v>
      </c>
      <c r="W29" s="46">
        <v>0.98706133914220595</v>
      </c>
      <c r="X29" s="46">
        <v>0.98879824872348698</v>
      </c>
      <c r="Y29" s="46">
        <v>0.98476934112809544</v>
      </c>
      <c r="Z29" s="46">
        <v>2.707726917432205E-3</v>
      </c>
      <c r="AA29" s="46">
        <v>0.97515125528839197</v>
      </c>
      <c r="AB29" s="46">
        <v>0.97746673058923805</v>
      </c>
      <c r="AC29" s="46">
        <v>0.97994582097698502</v>
      </c>
      <c r="AD29" s="46">
        <v>0.97498408917839696</v>
      </c>
      <c r="AE29" s="46">
        <v>0.97885554569412503</v>
      </c>
      <c r="AF29" s="46">
        <v>0.97985081750062197</v>
      </c>
      <c r="AG29" s="46">
        <v>0.97770904320462648</v>
      </c>
      <c r="AH29" s="46">
        <v>2.0384311275016822E-3</v>
      </c>
      <c r="AI29" s="46">
        <v>0.97989985069330099</v>
      </c>
      <c r="AJ29" s="46">
        <v>0.98022528111764995</v>
      </c>
      <c r="AK29" s="46">
        <v>0.98109919806121904</v>
      </c>
      <c r="AL29" s="46">
        <v>0.98181958963923899</v>
      </c>
      <c r="AM29" s="46">
        <v>0.98193735613433397</v>
      </c>
      <c r="AN29" s="46">
        <v>0.98408243381767802</v>
      </c>
      <c r="AO29" s="46">
        <v>0.9815106182439034</v>
      </c>
      <c r="AP29" s="46">
        <v>1.3728154824237191E-3</v>
      </c>
      <c r="AQ29" s="46">
        <v>0.97162049165036701</v>
      </c>
      <c r="AR29" s="46">
        <v>0.97359582523672294</v>
      </c>
      <c r="AS29" s="46">
        <v>0.97477052864825098</v>
      </c>
      <c r="AT29" s="46">
        <v>0.94045738730355799</v>
      </c>
      <c r="AU29" s="46">
        <v>0.94059322582826999</v>
      </c>
      <c r="AV29" s="46">
        <v>0.96962328257186703</v>
      </c>
      <c r="AW29" s="46">
        <v>0.96177679020650597</v>
      </c>
      <c r="AX29" s="46">
        <v>1.5112098178824666E-2</v>
      </c>
      <c r="AY29" s="46">
        <v>0.98315532251820303</v>
      </c>
      <c r="AZ29" s="46">
        <v>0.98398905366266498</v>
      </c>
      <c r="BA29" s="46">
        <v>0.98636810814835196</v>
      </c>
      <c r="BB29" s="46">
        <v>0.98355862337915001</v>
      </c>
      <c r="BC29" s="46">
        <v>0.98467611174918401</v>
      </c>
      <c r="BD29" s="46">
        <v>0.98652416017428401</v>
      </c>
      <c r="BE29" s="46">
        <v>0.98471189660530634</v>
      </c>
      <c r="BF29" s="46">
        <v>1.3104757671183074E-3</v>
      </c>
      <c r="BG29" s="46">
        <v>0.981180502130236</v>
      </c>
      <c r="BH29" s="46">
        <v>0.98481492242252</v>
      </c>
      <c r="BI29" s="46">
        <v>0.985137364060368</v>
      </c>
      <c r="BJ29" s="46">
        <v>0.98304880864942701</v>
      </c>
      <c r="BK29" s="46">
        <v>0.98727643753253103</v>
      </c>
      <c r="BL29" s="46">
        <v>0.98906781114628095</v>
      </c>
      <c r="BM29" s="46">
        <v>0.98508764099022716</v>
      </c>
      <c r="BN29" s="46">
        <v>2.5862457978301531E-3</v>
      </c>
      <c r="BO29" s="46">
        <v>0.98601761377035801</v>
      </c>
      <c r="BP29" s="46">
        <v>0.98863129944116901</v>
      </c>
      <c r="BQ29" s="46">
        <v>0.98980275468657097</v>
      </c>
      <c r="BR29" s="46">
        <v>0.98381629193426401</v>
      </c>
      <c r="BS29" s="46">
        <v>0.98626295011409804</v>
      </c>
      <c r="BT29" s="46">
        <v>0.98713311909157597</v>
      </c>
      <c r="BU29" s="46">
        <v>0.9869440048396726</v>
      </c>
      <c r="BV29" s="46">
        <v>1.92179611868889E-3</v>
      </c>
      <c r="BW29" s="46">
        <v>1.0175479570838499</v>
      </c>
      <c r="BX29" s="46">
        <v>1.0238795104591201</v>
      </c>
      <c r="BY29" s="46">
        <v>1.0241063346669601</v>
      </c>
      <c r="BZ29" s="46">
        <v>1.01243044204461</v>
      </c>
      <c r="CA29" s="46">
        <v>1.01544059751452</v>
      </c>
      <c r="CB29" s="46">
        <v>1.0202987765813301</v>
      </c>
      <c r="CC29" s="46">
        <v>1.0189506030583984</v>
      </c>
      <c r="CD29" s="46">
        <v>4.2718716180390592E-3</v>
      </c>
    </row>
    <row r="30" spans="1:192" s="41" customFormat="1" ht="13.5" customHeight="1" x14ac:dyDescent="0.2">
      <c r="A30" s="35" t="s">
        <v>42</v>
      </c>
      <c r="B30" s="40" t="s">
        <v>73</v>
      </c>
      <c r="C30" s="62" t="s">
        <v>206</v>
      </c>
      <c r="D30" s="63" t="s">
        <v>206</v>
      </c>
      <c r="E30" s="63" t="s">
        <v>206</v>
      </c>
      <c r="F30" s="41" t="s">
        <v>206</v>
      </c>
      <c r="G30" s="63" t="s">
        <v>206</v>
      </c>
      <c r="H30" s="63" t="s">
        <v>206</v>
      </c>
      <c r="I30" s="63"/>
      <c r="J30" s="63"/>
      <c r="K30" s="41" t="s">
        <v>206</v>
      </c>
      <c r="L30" s="63" t="s">
        <v>206</v>
      </c>
      <c r="M30" s="63" t="s">
        <v>206</v>
      </c>
      <c r="N30" s="63" t="s">
        <v>206</v>
      </c>
      <c r="O30" s="63" t="s">
        <v>206</v>
      </c>
      <c r="P30" s="63" t="s">
        <v>206</v>
      </c>
      <c r="Q30" s="63"/>
      <c r="R30" s="63"/>
      <c r="S30" s="63" t="s">
        <v>206</v>
      </c>
      <c r="T30" s="63" t="s">
        <v>206</v>
      </c>
      <c r="U30" s="63" t="s">
        <v>206</v>
      </c>
      <c r="V30" s="63" t="s">
        <v>206</v>
      </c>
      <c r="W30" s="63" t="s">
        <v>206</v>
      </c>
      <c r="X30" s="63" t="s">
        <v>206</v>
      </c>
      <c r="Y30" s="63"/>
      <c r="Z30" s="63"/>
      <c r="AA30" s="63" t="s">
        <v>206</v>
      </c>
      <c r="AB30" s="63" t="s">
        <v>206</v>
      </c>
      <c r="AC30" s="63" t="s">
        <v>206</v>
      </c>
      <c r="AD30" s="63" t="s">
        <v>206</v>
      </c>
      <c r="AE30" s="63" t="s">
        <v>206</v>
      </c>
      <c r="AF30" s="63" t="s">
        <v>206</v>
      </c>
      <c r="AG30" s="63"/>
      <c r="AH30" s="63"/>
      <c r="AI30" s="63" t="s">
        <v>206</v>
      </c>
      <c r="AJ30" s="63" t="s">
        <v>206</v>
      </c>
      <c r="AK30" s="63" t="s">
        <v>206</v>
      </c>
      <c r="AL30" s="63" t="s">
        <v>206</v>
      </c>
      <c r="AM30" s="63" t="s">
        <v>206</v>
      </c>
      <c r="AN30" s="63" t="s">
        <v>206</v>
      </c>
      <c r="AO30" s="63"/>
      <c r="AP30" s="63"/>
      <c r="AQ30" s="63" t="s">
        <v>206</v>
      </c>
      <c r="AR30" s="63" t="s">
        <v>206</v>
      </c>
      <c r="AS30" s="63" t="s">
        <v>206</v>
      </c>
      <c r="AT30" s="63" t="s">
        <v>206</v>
      </c>
      <c r="AU30" s="63" t="s">
        <v>206</v>
      </c>
      <c r="AV30" s="63" t="s">
        <v>206</v>
      </c>
      <c r="AW30" s="63"/>
      <c r="AX30" s="63"/>
      <c r="AY30" s="63" t="s">
        <v>206</v>
      </c>
      <c r="AZ30" s="63" t="s">
        <v>206</v>
      </c>
      <c r="BA30" s="63" t="s">
        <v>206</v>
      </c>
      <c r="BB30" s="63" t="s">
        <v>206</v>
      </c>
      <c r="BC30" s="63" t="s">
        <v>206</v>
      </c>
      <c r="BD30" s="63" t="s">
        <v>206</v>
      </c>
      <c r="BE30" s="63"/>
      <c r="BF30" s="63"/>
      <c r="BG30" s="63" t="s">
        <v>206</v>
      </c>
      <c r="BH30" s="63" t="s">
        <v>206</v>
      </c>
      <c r="BI30" s="63" t="s">
        <v>206</v>
      </c>
      <c r="BJ30" s="63" t="s">
        <v>206</v>
      </c>
      <c r="BK30" s="63" t="s">
        <v>206</v>
      </c>
      <c r="BL30" s="63" t="s">
        <v>206</v>
      </c>
      <c r="BM30" s="63"/>
      <c r="BN30" s="63"/>
      <c r="BO30" s="63" t="s">
        <v>206</v>
      </c>
      <c r="BP30" s="63" t="s">
        <v>206</v>
      </c>
      <c r="BQ30" s="63" t="s">
        <v>206</v>
      </c>
      <c r="BR30" s="63" t="s">
        <v>206</v>
      </c>
      <c r="BS30" s="63" t="s">
        <v>206</v>
      </c>
      <c r="BT30" s="63" t="s">
        <v>206</v>
      </c>
      <c r="BU30" s="63"/>
      <c r="BV30" s="63"/>
      <c r="BW30" s="63" t="s">
        <v>206</v>
      </c>
      <c r="BX30" s="63" t="s">
        <v>206</v>
      </c>
      <c r="BY30" s="63" t="s">
        <v>206</v>
      </c>
      <c r="BZ30" s="63" t="s">
        <v>206</v>
      </c>
      <c r="CA30" s="63" t="s">
        <v>206</v>
      </c>
      <c r="CB30" s="63" t="s">
        <v>206</v>
      </c>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H30" s="63"/>
      <c r="DJ30" s="63"/>
      <c r="DK30" s="63"/>
      <c r="DL30" s="63"/>
      <c r="DM30" s="63"/>
      <c r="DN30" s="63"/>
      <c r="DO30" s="63"/>
      <c r="DP30" s="63"/>
      <c r="DQ30" s="63"/>
      <c r="DR30" s="63"/>
      <c r="DS30" s="63"/>
      <c r="DT30" s="63"/>
      <c r="DV30" s="63"/>
      <c r="DW30" s="63"/>
      <c r="DX30" s="63"/>
      <c r="DY30" s="63"/>
      <c r="DZ30" s="63"/>
      <c r="EA30" s="63"/>
      <c r="EB30" s="63"/>
      <c r="EC30" s="63"/>
      <c r="ED30" s="63"/>
      <c r="EE30" s="63"/>
      <c r="EF30" s="63"/>
      <c r="EG30" s="63"/>
      <c r="EH30" s="63"/>
      <c r="EI30" s="63"/>
      <c r="EJ30" s="63"/>
      <c r="EK30" s="63"/>
      <c r="EL30" s="63"/>
      <c r="EM30" s="63"/>
      <c r="EN30" s="63"/>
      <c r="EO30" s="63"/>
      <c r="EP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c r="FW30" s="63"/>
      <c r="FX30" s="63"/>
      <c r="FY30" s="63"/>
      <c r="FZ30" s="63"/>
      <c r="GA30" s="63"/>
      <c r="GB30" s="63"/>
      <c r="GC30" s="63"/>
      <c r="GD30" s="63"/>
      <c r="GE30" s="63"/>
      <c r="GF30" s="63"/>
      <c r="GG30" s="63"/>
      <c r="GH30" s="63"/>
      <c r="GI30" s="63"/>
    </row>
    <row r="31" spans="1:192" s="24" customFormat="1" ht="13.5" customHeight="1" x14ac:dyDescent="0.2">
      <c r="A31" s="36" t="s">
        <v>43</v>
      </c>
      <c r="B31" s="33" t="s">
        <v>110</v>
      </c>
      <c r="C31" s="180" t="s">
        <v>207</v>
      </c>
      <c r="D31" s="56" t="s">
        <v>207</v>
      </c>
      <c r="E31" s="56" t="s">
        <v>207</v>
      </c>
      <c r="F31" s="24" t="s">
        <v>207</v>
      </c>
      <c r="G31" s="56" t="s">
        <v>207</v>
      </c>
      <c r="H31" s="56" t="s">
        <v>207</v>
      </c>
      <c r="I31" s="56"/>
      <c r="J31" s="56"/>
      <c r="K31" s="24" t="s">
        <v>207</v>
      </c>
      <c r="L31" s="56" t="s">
        <v>207</v>
      </c>
      <c r="M31" s="56" t="s">
        <v>207</v>
      </c>
      <c r="N31" s="56" t="s">
        <v>207</v>
      </c>
      <c r="O31" s="56" t="s">
        <v>207</v>
      </c>
      <c r="P31" s="56" t="s">
        <v>207</v>
      </c>
      <c r="Q31" s="56"/>
      <c r="R31" s="56"/>
      <c r="S31" s="56" t="s">
        <v>207</v>
      </c>
      <c r="T31" s="56" t="s">
        <v>207</v>
      </c>
      <c r="U31" s="56" t="s">
        <v>207</v>
      </c>
      <c r="V31" s="56" t="s">
        <v>207</v>
      </c>
      <c r="W31" s="56" t="s">
        <v>207</v>
      </c>
      <c r="X31" s="56" t="s">
        <v>207</v>
      </c>
      <c r="Y31" s="56"/>
      <c r="Z31" s="56"/>
      <c r="AA31" s="56" t="s">
        <v>207</v>
      </c>
      <c r="AB31" s="56" t="s">
        <v>207</v>
      </c>
      <c r="AC31" s="56" t="s">
        <v>207</v>
      </c>
      <c r="AD31" s="56" t="s">
        <v>207</v>
      </c>
      <c r="AE31" s="56" t="s">
        <v>207</v>
      </c>
      <c r="AF31" s="56" t="s">
        <v>207</v>
      </c>
      <c r="AG31" s="56"/>
      <c r="AH31" s="56"/>
      <c r="AI31" s="56" t="s">
        <v>207</v>
      </c>
      <c r="AJ31" s="56" t="s">
        <v>207</v>
      </c>
      <c r="AK31" s="56" t="s">
        <v>207</v>
      </c>
      <c r="AL31" s="56" t="s">
        <v>207</v>
      </c>
      <c r="AM31" s="56" t="s">
        <v>207</v>
      </c>
      <c r="AN31" s="56" t="s">
        <v>207</v>
      </c>
      <c r="AO31" s="56"/>
      <c r="AP31" s="56"/>
      <c r="AQ31" s="56" t="s">
        <v>207</v>
      </c>
      <c r="AR31" s="56" t="s">
        <v>207</v>
      </c>
      <c r="AS31" s="56" t="s">
        <v>207</v>
      </c>
      <c r="AT31" s="56" t="s">
        <v>207</v>
      </c>
      <c r="AU31" s="56" t="s">
        <v>207</v>
      </c>
      <c r="AV31" s="56" t="s">
        <v>207</v>
      </c>
      <c r="AW31" s="56"/>
      <c r="AX31" s="56"/>
      <c r="AY31" s="56" t="s">
        <v>207</v>
      </c>
      <c r="AZ31" s="56" t="s">
        <v>207</v>
      </c>
      <c r="BA31" s="56" t="s">
        <v>207</v>
      </c>
      <c r="BB31" s="56" t="s">
        <v>207</v>
      </c>
      <c r="BC31" s="56" t="s">
        <v>207</v>
      </c>
      <c r="BD31" s="56" t="s">
        <v>207</v>
      </c>
      <c r="BE31" s="56"/>
      <c r="BF31" s="56"/>
      <c r="BG31" s="56" t="s">
        <v>207</v>
      </c>
      <c r="BH31" s="56" t="s">
        <v>207</v>
      </c>
      <c r="BI31" s="56" t="s">
        <v>207</v>
      </c>
      <c r="BJ31" s="56" t="s">
        <v>207</v>
      </c>
      <c r="BK31" s="56" t="s">
        <v>207</v>
      </c>
      <c r="BL31" s="56" t="s">
        <v>207</v>
      </c>
      <c r="BM31" s="56"/>
      <c r="BN31" s="56"/>
      <c r="BO31" s="56" t="s">
        <v>207</v>
      </c>
      <c r="BP31" s="56" t="s">
        <v>207</v>
      </c>
      <c r="BQ31" s="56" t="s">
        <v>207</v>
      </c>
      <c r="BR31" s="56" t="s">
        <v>207</v>
      </c>
      <c r="BS31" s="56" t="s">
        <v>207</v>
      </c>
      <c r="BT31" s="56" t="s">
        <v>207</v>
      </c>
      <c r="BU31" s="56"/>
      <c r="BV31" s="56"/>
      <c r="BW31" s="56" t="s">
        <v>207</v>
      </c>
      <c r="BX31" s="56" t="s">
        <v>207</v>
      </c>
      <c r="BY31" s="56" t="s">
        <v>207</v>
      </c>
      <c r="BZ31" s="56" t="s">
        <v>207</v>
      </c>
      <c r="CA31" s="56" t="s">
        <v>207</v>
      </c>
      <c r="CB31" s="56" t="s">
        <v>207</v>
      </c>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J31" s="56"/>
      <c r="DK31" s="56"/>
      <c r="DL31" s="56"/>
      <c r="DM31" s="56"/>
      <c r="DN31" s="56"/>
      <c r="DO31" s="56"/>
      <c r="DP31" s="56"/>
      <c r="DQ31" s="56"/>
      <c r="DR31" s="56"/>
      <c r="DS31" s="56"/>
      <c r="DT31" s="56"/>
      <c r="DV31" s="56"/>
      <c r="DW31" s="56"/>
      <c r="DX31" s="56"/>
      <c r="DY31" s="56"/>
      <c r="DZ31" s="56"/>
      <c r="EA31" s="56"/>
      <c r="EB31" s="56"/>
      <c r="EC31" s="56"/>
      <c r="ED31" s="56"/>
      <c r="EE31" s="56"/>
      <c r="EF31" s="56"/>
      <c r="EG31" s="56"/>
      <c r="EH31" s="56"/>
      <c r="EI31" s="56"/>
      <c r="EJ31" s="56"/>
      <c r="EK31" s="56"/>
      <c r="EL31" s="56"/>
      <c r="EM31" s="56"/>
      <c r="EN31" s="56"/>
      <c r="EO31" s="56"/>
      <c r="EP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c r="GI31" s="56"/>
    </row>
    <row r="32" spans="1:192" s="24" customFormat="1" ht="13.5" customHeight="1" x14ac:dyDescent="0.2">
      <c r="A32" s="36" t="s">
        <v>77</v>
      </c>
      <c r="B32" s="33" t="s">
        <v>111</v>
      </c>
      <c r="C32" s="180" t="s">
        <v>208</v>
      </c>
      <c r="D32" s="56" t="s">
        <v>208</v>
      </c>
      <c r="E32" s="56" t="s">
        <v>208</v>
      </c>
      <c r="F32" s="24" t="s">
        <v>208</v>
      </c>
      <c r="G32" s="56" t="s">
        <v>208</v>
      </c>
      <c r="H32" s="56" t="s">
        <v>208</v>
      </c>
      <c r="I32" s="56"/>
      <c r="J32" s="56"/>
      <c r="K32" s="24" t="s">
        <v>208</v>
      </c>
      <c r="L32" s="56" t="s">
        <v>208</v>
      </c>
      <c r="M32" s="56" t="s">
        <v>208</v>
      </c>
      <c r="N32" s="56" t="s">
        <v>208</v>
      </c>
      <c r="O32" s="56" t="s">
        <v>208</v>
      </c>
      <c r="P32" s="56" t="s">
        <v>208</v>
      </c>
      <c r="Q32" s="56"/>
      <c r="R32" s="56"/>
      <c r="S32" s="56" t="s">
        <v>208</v>
      </c>
      <c r="T32" s="56" t="s">
        <v>208</v>
      </c>
      <c r="U32" s="56" t="s">
        <v>208</v>
      </c>
      <c r="V32" s="56" t="s">
        <v>208</v>
      </c>
      <c r="W32" s="56" t="s">
        <v>208</v>
      </c>
      <c r="X32" s="56" t="s">
        <v>208</v>
      </c>
      <c r="Y32" s="56"/>
      <c r="Z32" s="56"/>
      <c r="AA32" s="56" t="s">
        <v>208</v>
      </c>
      <c r="AB32" s="56" t="s">
        <v>208</v>
      </c>
      <c r="AC32" s="56" t="s">
        <v>208</v>
      </c>
      <c r="AD32" s="56" t="s">
        <v>208</v>
      </c>
      <c r="AE32" s="56" t="s">
        <v>208</v>
      </c>
      <c r="AF32" s="56" t="s">
        <v>208</v>
      </c>
      <c r="AG32" s="56"/>
      <c r="AH32" s="56"/>
      <c r="AI32" s="56" t="s">
        <v>208</v>
      </c>
      <c r="AJ32" s="56" t="s">
        <v>208</v>
      </c>
      <c r="AK32" s="56" t="s">
        <v>208</v>
      </c>
      <c r="AL32" s="56" t="s">
        <v>208</v>
      </c>
      <c r="AM32" s="56" t="s">
        <v>208</v>
      </c>
      <c r="AN32" s="56" t="s">
        <v>208</v>
      </c>
      <c r="AO32" s="56"/>
      <c r="AP32" s="56"/>
      <c r="AQ32" s="56" t="s">
        <v>208</v>
      </c>
      <c r="AR32" s="56" t="s">
        <v>208</v>
      </c>
      <c r="AS32" s="56" t="s">
        <v>208</v>
      </c>
      <c r="AT32" s="56" t="s">
        <v>208</v>
      </c>
      <c r="AU32" s="56" t="s">
        <v>208</v>
      </c>
      <c r="AV32" s="56" t="s">
        <v>208</v>
      </c>
      <c r="AW32" s="56"/>
      <c r="AX32" s="56"/>
      <c r="AY32" s="56" t="s">
        <v>208</v>
      </c>
      <c r="AZ32" s="56" t="s">
        <v>208</v>
      </c>
      <c r="BA32" s="56" t="s">
        <v>208</v>
      </c>
      <c r="BB32" s="56" t="s">
        <v>208</v>
      </c>
      <c r="BC32" s="56" t="s">
        <v>208</v>
      </c>
      <c r="BD32" s="56" t="s">
        <v>208</v>
      </c>
      <c r="BE32" s="56"/>
      <c r="BF32" s="56"/>
      <c r="BG32" s="56" t="s">
        <v>208</v>
      </c>
      <c r="BH32" s="56" t="s">
        <v>208</v>
      </c>
      <c r="BI32" s="56" t="s">
        <v>208</v>
      </c>
      <c r="BJ32" s="56" t="s">
        <v>208</v>
      </c>
      <c r="BK32" s="56" t="s">
        <v>208</v>
      </c>
      <c r="BL32" s="56" t="s">
        <v>208</v>
      </c>
      <c r="BM32" s="56"/>
      <c r="BN32" s="56"/>
      <c r="BO32" s="56" t="s">
        <v>208</v>
      </c>
      <c r="BP32" s="56" t="s">
        <v>208</v>
      </c>
      <c r="BQ32" s="56" t="s">
        <v>208</v>
      </c>
      <c r="BR32" s="56" t="s">
        <v>208</v>
      </c>
      <c r="BS32" s="56" t="s">
        <v>208</v>
      </c>
      <c r="BT32" s="56" t="s">
        <v>208</v>
      </c>
      <c r="BU32" s="56"/>
      <c r="BV32" s="56"/>
      <c r="BW32" s="56" t="s">
        <v>208</v>
      </c>
      <c r="BX32" s="56" t="s">
        <v>208</v>
      </c>
      <c r="BY32" s="56" t="s">
        <v>208</v>
      </c>
      <c r="BZ32" s="56" t="s">
        <v>208</v>
      </c>
      <c r="CA32" s="56" t="s">
        <v>208</v>
      </c>
      <c r="CB32" s="56" t="s">
        <v>208</v>
      </c>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J32" s="56"/>
      <c r="DK32" s="56"/>
      <c r="DL32" s="56"/>
      <c r="DM32" s="56"/>
      <c r="DN32" s="56"/>
      <c r="DO32" s="56"/>
      <c r="DP32" s="56"/>
      <c r="DQ32" s="56"/>
      <c r="DR32" s="56"/>
      <c r="DS32" s="56"/>
      <c r="DT32" s="56"/>
      <c r="DV32" s="56"/>
      <c r="DW32" s="56"/>
      <c r="DX32" s="56"/>
      <c r="DY32" s="56"/>
      <c r="DZ32" s="56"/>
      <c r="EA32" s="56"/>
      <c r="EB32" s="56"/>
      <c r="EC32" s="56"/>
      <c r="ED32" s="56"/>
      <c r="EE32" s="56"/>
      <c r="EF32" s="56"/>
      <c r="EG32" s="56"/>
      <c r="EH32" s="56"/>
      <c r="EI32" s="56"/>
      <c r="EJ32" s="56"/>
      <c r="EK32" s="56"/>
      <c r="EL32" s="56"/>
      <c r="EM32" s="56"/>
      <c r="EN32" s="56"/>
      <c r="EO32" s="56"/>
      <c r="EP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row>
    <row r="33" spans="1:192" s="43" customFormat="1" ht="13.5" customHeight="1" thickBot="1" x14ac:dyDescent="0.25">
      <c r="A33" s="37"/>
      <c r="B33" s="44" t="s">
        <v>112</v>
      </c>
      <c r="C33" s="181" t="s">
        <v>209</v>
      </c>
      <c r="D33" s="57" t="s">
        <v>209</v>
      </c>
      <c r="E33" s="57" t="s">
        <v>209</v>
      </c>
      <c r="F33" s="43" t="s">
        <v>209</v>
      </c>
      <c r="G33" s="57" t="s">
        <v>209</v>
      </c>
      <c r="H33" s="57" t="s">
        <v>209</v>
      </c>
      <c r="I33" s="57"/>
      <c r="J33" s="57"/>
      <c r="K33" s="43" t="s">
        <v>209</v>
      </c>
      <c r="L33" s="57" t="s">
        <v>209</v>
      </c>
      <c r="M33" s="57" t="s">
        <v>209</v>
      </c>
      <c r="N33" s="57" t="s">
        <v>209</v>
      </c>
      <c r="O33" s="57" t="s">
        <v>209</v>
      </c>
      <c r="P33" s="57" t="s">
        <v>209</v>
      </c>
      <c r="Q33" s="57"/>
      <c r="R33" s="57"/>
      <c r="S33" s="57" t="s">
        <v>209</v>
      </c>
      <c r="T33" s="57" t="s">
        <v>209</v>
      </c>
      <c r="U33" s="57" t="s">
        <v>209</v>
      </c>
      <c r="V33" s="57" t="s">
        <v>209</v>
      </c>
      <c r="W33" s="57" t="s">
        <v>209</v>
      </c>
      <c r="X33" s="57" t="s">
        <v>209</v>
      </c>
      <c r="Y33" s="57"/>
      <c r="Z33" s="57"/>
      <c r="AA33" s="57" t="s">
        <v>209</v>
      </c>
      <c r="AB33" s="57" t="s">
        <v>209</v>
      </c>
      <c r="AC33" s="57" t="s">
        <v>209</v>
      </c>
      <c r="AD33" s="57" t="s">
        <v>209</v>
      </c>
      <c r="AE33" s="57" t="s">
        <v>209</v>
      </c>
      <c r="AF33" s="57" t="s">
        <v>209</v>
      </c>
      <c r="AG33" s="57"/>
      <c r="AH33" s="57"/>
      <c r="AI33" s="57" t="s">
        <v>209</v>
      </c>
      <c r="AJ33" s="57" t="s">
        <v>209</v>
      </c>
      <c r="AK33" s="57" t="s">
        <v>209</v>
      </c>
      <c r="AL33" s="57" t="s">
        <v>209</v>
      </c>
      <c r="AM33" s="57" t="s">
        <v>209</v>
      </c>
      <c r="AN33" s="57" t="s">
        <v>209</v>
      </c>
      <c r="AO33" s="57"/>
      <c r="AP33" s="57"/>
      <c r="AQ33" s="57" t="s">
        <v>209</v>
      </c>
      <c r="AR33" s="57" t="s">
        <v>209</v>
      </c>
      <c r="AS33" s="57" t="s">
        <v>209</v>
      </c>
      <c r="AT33" s="57" t="s">
        <v>209</v>
      </c>
      <c r="AU33" s="57" t="s">
        <v>209</v>
      </c>
      <c r="AV33" s="57" t="s">
        <v>209</v>
      </c>
      <c r="AW33" s="57"/>
      <c r="AX33" s="57"/>
      <c r="AY33" s="57" t="s">
        <v>209</v>
      </c>
      <c r="AZ33" s="57" t="s">
        <v>209</v>
      </c>
      <c r="BA33" s="57" t="s">
        <v>209</v>
      </c>
      <c r="BB33" s="57" t="s">
        <v>209</v>
      </c>
      <c r="BC33" s="57" t="s">
        <v>209</v>
      </c>
      <c r="BD33" s="57" t="s">
        <v>209</v>
      </c>
      <c r="BE33" s="57"/>
      <c r="BF33" s="57"/>
      <c r="BG33" s="57" t="s">
        <v>209</v>
      </c>
      <c r="BH33" s="57" t="s">
        <v>209</v>
      </c>
      <c r="BI33" s="57" t="s">
        <v>209</v>
      </c>
      <c r="BJ33" s="57" t="s">
        <v>209</v>
      </c>
      <c r="BK33" s="57" t="s">
        <v>209</v>
      </c>
      <c r="BL33" s="57" t="s">
        <v>209</v>
      </c>
      <c r="BM33" s="57"/>
      <c r="BN33" s="57"/>
      <c r="BO33" s="57" t="s">
        <v>209</v>
      </c>
      <c r="BP33" s="57" t="s">
        <v>209</v>
      </c>
      <c r="BQ33" s="57" t="s">
        <v>209</v>
      </c>
      <c r="BR33" s="57" t="s">
        <v>209</v>
      </c>
      <c r="BS33" s="57" t="s">
        <v>209</v>
      </c>
      <c r="BT33" s="57" t="s">
        <v>209</v>
      </c>
      <c r="BU33" s="57"/>
      <c r="BV33" s="57"/>
      <c r="BW33" s="57" t="s">
        <v>209</v>
      </c>
      <c r="BX33" s="57" t="s">
        <v>209</v>
      </c>
      <c r="BY33" s="57" t="s">
        <v>209</v>
      </c>
      <c r="BZ33" s="57" t="s">
        <v>209</v>
      </c>
      <c r="CA33" s="57" t="s">
        <v>209</v>
      </c>
      <c r="CB33" s="57" t="s">
        <v>209</v>
      </c>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J33" s="57"/>
      <c r="DK33" s="57"/>
      <c r="DL33" s="57"/>
      <c r="DM33" s="57"/>
      <c r="DN33" s="57"/>
      <c r="DO33" s="57"/>
      <c r="DP33" s="57"/>
      <c r="DQ33" s="57"/>
      <c r="DR33" s="57"/>
      <c r="DS33" s="57"/>
      <c r="DT33" s="57"/>
      <c r="DV33" s="57"/>
      <c r="DW33" s="57"/>
      <c r="DX33" s="57"/>
      <c r="DY33" s="57"/>
      <c r="DZ33" s="57"/>
      <c r="EA33" s="57"/>
      <c r="EB33" s="57"/>
      <c r="EC33" s="57"/>
      <c r="ED33" s="57"/>
      <c r="EE33" s="57"/>
      <c r="EF33" s="57"/>
      <c r="EG33" s="57"/>
      <c r="EH33" s="57"/>
      <c r="EI33" s="57"/>
      <c r="EJ33" s="57"/>
      <c r="EK33" s="57"/>
      <c r="EL33" s="57"/>
      <c r="EM33" s="57"/>
      <c r="EN33" s="57"/>
      <c r="EO33" s="57"/>
      <c r="EP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c r="FW33" s="57"/>
      <c r="FX33" s="57"/>
      <c r="FY33" s="57"/>
      <c r="FZ33" s="57"/>
      <c r="GA33" s="57"/>
      <c r="GB33" s="57"/>
      <c r="GC33" s="57"/>
      <c r="GD33" s="57"/>
      <c r="GE33" s="57"/>
      <c r="GF33" s="57"/>
      <c r="GG33" s="57"/>
      <c r="GH33" s="57"/>
      <c r="GI33" s="57"/>
    </row>
    <row r="34" spans="1:192" s="41" customFormat="1" ht="13.5" customHeight="1" x14ac:dyDescent="0.2">
      <c r="A34" s="34"/>
      <c r="B34" s="50" t="s">
        <v>113</v>
      </c>
      <c r="C34" s="71">
        <v>177.15</v>
      </c>
      <c r="D34" s="63">
        <v>177.15</v>
      </c>
      <c r="E34" s="63">
        <v>177.15</v>
      </c>
      <c r="F34" s="63">
        <v>177.15</v>
      </c>
      <c r="G34" s="63">
        <v>177.15</v>
      </c>
      <c r="H34" s="63">
        <v>177.15</v>
      </c>
      <c r="I34" s="63">
        <v>177.15</v>
      </c>
      <c r="J34" s="63">
        <v>3.0698954837323625E-14</v>
      </c>
      <c r="K34" s="63">
        <v>177.15</v>
      </c>
      <c r="L34" s="63">
        <v>177.15</v>
      </c>
      <c r="M34" s="63">
        <v>177.15</v>
      </c>
      <c r="N34" s="63">
        <v>177.15</v>
      </c>
      <c r="O34" s="63">
        <v>177.15</v>
      </c>
      <c r="P34" s="63">
        <v>177.15</v>
      </c>
      <c r="Q34" s="63">
        <v>177.15</v>
      </c>
      <c r="R34" s="63">
        <v>3.0698954837323625E-14</v>
      </c>
      <c r="S34" s="63">
        <v>177.15</v>
      </c>
      <c r="T34" s="63">
        <v>177.15</v>
      </c>
      <c r="U34" s="63">
        <v>177.15</v>
      </c>
      <c r="V34" s="63">
        <v>177.15</v>
      </c>
      <c r="W34" s="63">
        <v>177.15</v>
      </c>
      <c r="X34" s="63">
        <v>177.15</v>
      </c>
      <c r="Y34" s="63">
        <v>177.15</v>
      </c>
      <c r="Z34" s="63">
        <v>3.0698954837323625E-14</v>
      </c>
      <c r="AA34" s="63">
        <v>177.15</v>
      </c>
      <c r="AB34" s="63">
        <v>177.15</v>
      </c>
      <c r="AC34" s="63">
        <v>177.15</v>
      </c>
      <c r="AD34" s="63">
        <v>177.15</v>
      </c>
      <c r="AE34" s="63">
        <v>177.15</v>
      </c>
      <c r="AF34" s="63">
        <v>177.15</v>
      </c>
      <c r="AG34" s="63">
        <v>177.15</v>
      </c>
      <c r="AH34" s="63">
        <v>3.0698954837323625E-14</v>
      </c>
      <c r="AI34" s="63">
        <v>177.15</v>
      </c>
      <c r="AJ34" s="63">
        <v>177.15</v>
      </c>
      <c r="AK34" s="63">
        <v>177.15</v>
      </c>
      <c r="AL34" s="63">
        <v>177.15</v>
      </c>
      <c r="AM34" s="63">
        <v>177.15</v>
      </c>
      <c r="AN34" s="63">
        <v>177.15</v>
      </c>
      <c r="AO34" s="63">
        <v>177.15</v>
      </c>
      <c r="AP34" s="63">
        <v>3.0698954837323625E-14</v>
      </c>
      <c r="AQ34" s="63">
        <v>177.15</v>
      </c>
      <c r="AR34" s="63">
        <v>177.15</v>
      </c>
      <c r="AS34" s="63">
        <v>177.15</v>
      </c>
      <c r="AT34" s="63">
        <v>177.15</v>
      </c>
      <c r="AU34" s="63">
        <v>177.15</v>
      </c>
      <c r="AV34" s="63">
        <v>177.15</v>
      </c>
      <c r="AW34" s="63">
        <v>177.15</v>
      </c>
      <c r="AX34" s="63">
        <v>3.0698954837323625E-14</v>
      </c>
      <c r="AY34" s="63">
        <v>177.15</v>
      </c>
      <c r="AZ34" s="63">
        <v>177.15</v>
      </c>
      <c r="BA34" s="63">
        <v>177.15</v>
      </c>
      <c r="BB34" s="63">
        <v>177.15</v>
      </c>
      <c r="BC34" s="63">
        <v>177.15</v>
      </c>
      <c r="BD34" s="63">
        <v>177.15</v>
      </c>
      <c r="BE34" s="63">
        <v>177.15</v>
      </c>
      <c r="BF34" s="63">
        <v>3.0698954837323625E-14</v>
      </c>
      <c r="BG34" s="63">
        <v>177.15</v>
      </c>
      <c r="BH34" s="63">
        <v>177.15</v>
      </c>
      <c r="BI34" s="63">
        <v>177.15</v>
      </c>
      <c r="BJ34" s="63">
        <v>177.15</v>
      </c>
      <c r="BK34" s="63">
        <v>177.15</v>
      </c>
      <c r="BL34" s="63">
        <v>177.15</v>
      </c>
      <c r="BM34" s="63">
        <v>177.15</v>
      </c>
      <c r="BN34" s="63">
        <v>3.0698954837323625E-14</v>
      </c>
      <c r="BO34" s="63">
        <v>161.35</v>
      </c>
      <c r="BP34" s="63">
        <v>161.35</v>
      </c>
      <c r="BQ34" s="63">
        <v>161.35</v>
      </c>
      <c r="BR34" s="63">
        <v>161.35</v>
      </c>
      <c r="BS34" s="63">
        <v>161.35</v>
      </c>
      <c r="BT34" s="63">
        <v>161.35</v>
      </c>
      <c r="BU34" s="63">
        <v>161.35</v>
      </c>
      <c r="BV34" s="63">
        <v>0</v>
      </c>
      <c r="BW34" s="63">
        <v>161.35</v>
      </c>
      <c r="BX34" s="63">
        <v>161.35</v>
      </c>
      <c r="BY34" s="63">
        <v>161.35</v>
      </c>
      <c r="BZ34" s="63">
        <v>161.35</v>
      </c>
      <c r="CA34" s="63">
        <v>161.35</v>
      </c>
      <c r="CB34" s="63">
        <v>161.35</v>
      </c>
      <c r="CC34" s="63">
        <v>161.35</v>
      </c>
      <c r="CD34" s="63">
        <v>0</v>
      </c>
      <c r="CF34" s="63"/>
      <c r="CG34" s="63"/>
      <c r="CH34" s="63"/>
      <c r="CI34" s="169"/>
      <c r="CJ34" s="169"/>
      <c r="CK34" s="169"/>
      <c r="CL34" s="169"/>
      <c r="CM34" s="63"/>
      <c r="CN34" s="63"/>
      <c r="CO34" s="63"/>
      <c r="CP34" s="63"/>
      <c r="CQ34" s="169"/>
      <c r="CR34" s="169"/>
      <c r="CS34" s="169"/>
      <c r="CT34" s="169"/>
      <c r="CU34" s="63"/>
      <c r="CV34" s="63"/>
      <c r="CW34" s="169"/>
      <c r="CX34" s="169"/>
      <c r="DA34" s="169"/>
      <c r="DB34" s="169"/>
      <c r="DC34" s="169"/>
      <c r="DD34" s="169"/>
      <c r="DE34" s="63"/>
      <c r="DF34" s="63"/>
      <c r="DG34" s="63"/>
      <c r="DH34" s="63"/>
      <c r="DJ34" s="63"/>
      <c r="DK34" s="63"/>
      <c r="DL34" s="63"/>
      <c r="DM34" s="63"/>
      <c r="DN34" s="63"/>
      <c r="DO34" s="63"/>
      <c r="DP34" s="63"/>
      <c r="DQ34" s="63"/>
      <c r="DR34" s="63"/>
      <c r="DS34" s="63"/>
      <c r="DT34" s="63"/>
      <c r="DV34" s="63"/>
      <c r="DW34" s="63"/>
      <c r="DX34" s="63"/>
      <c r="DY34" s="63"/>
      <c r="DZ34" s="63"/>
      <c r="EA34" s="63"/>
      <c r="EB34" s="63"/>
      <c r="EC34" s="63"/>
      <c r="ED34" s="63"/>
      <c r="EE34" s="63"/>
      <c r="EF34" s="63"/>
      <c r="EG34" s="63"/>
      <c r="EH34" s="63"/>
      <c r="EI34" s="63"/>
      <c r="EJ34" s="63"/>
      <c r="EK34" s="63"/>
      <c r="EL34" s="63"/>
      <c r="EM34" s="63"/>
      <c r="EN34" s="63"/>
      <c r="EO34" s="63"/>
      <c r="EP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c r="FW34" s="63"/>
      <c r="FX34" s="63"/>
      <c r="FY34" s="63"/>
      <c r="FZ34" s="63"/>
      <c r="GA34" s="63"/>
      <c r="GB34" s="63"/>
      <c r="GC34" s="63"/>
      <c r="GD34" s="63"/>
      <c r="GE34" s="63"/>
      <c r="GF34" s="63"/>
      <c r="GG34" s="63"/>
      <c r="GH34" s="63"/>
      <c r="GI34" s="63"/>
    </row>
    <row r="35" spans="1:192" s="24" customFormat="1" ht="13.5" customHeight="1" x14ac:dyDescent="0.2">
      <c r="A35" s="34"/>
      <c r="B35" s="51" t="s">
        <v>114</v>
      </c>
      <c r="C35" s="48"/>
      <c r="CX35" s="64"/>
      <c r="CY35" s="64"/>
      <c r="CZ35" s="64"/>
      <c r="DN35" s="56"/>
      <c r="DP35" s="56"/>
      <c r="DQ35" s="56"/>
      <c r="EV35" s="56"/>
      <c r="FA35" s="56"/>
      <c r="FB35" s="56"/>
      <c r="FH35" s="56"/>
      <c r="FM35" s="56"/>
      <c r="FN35" s="56"/>
      <c r="FO35" s="56"/>
      <c r="GC35" s="56"/>
    </row>
    <row r="36" spans="1:192" s="24" customFormat="1" ht="13.5" customHeight="1" x14ac:dyDescent="0.2">
      <c r="A36" s="34"/>
      <c r="B36" s="51" t="s">
        <v>115</v>
      </c>
      <c r="C36" s="48"/>
      <c r="CY36" s="56"/>
      <c r="CZ36" s="56"/>
      <c r="DN36" s="56"/>
      <c r="EV36" s="56"/>
    </row>
    <row r="37" spans="1:192" s="56" customFormat="1" ht="13.5" customHeight="1" x14ac:dyDescent="0.2">
      <c r="A37" s="34"/>
      <c r="B37" s="51" t="s">
        <v>48</v>
      </c>
      <c r="C37" s="48">
        <v>2.4985228088359901</v>
      </c>
      <c r="D37" s="24">
        <v>2.4985228088359901</v>
      </c>
      <c r="E37" s="24">
        <v>2.4985228088359901</v>
      </c>
      <c r="F37" s="24">
        <v>2.4985228088359901</v>
      </c>
      <c r="G37" s="24">
        <v>2.4985228088359901</v>
      </c>
      <c r="H37" s="24">
        <v>2.4985228088359901</v>
      </c>
      <c r="I37" s="24">
        <v>2.4985228088359901</v>
      </c>
      <c r="J37" s="24">
        <v>0</v>
      </c>
      <c r="K37" s="24">
        <v>2.4985228088359901</v>
      </c>
      <c r="L37" s="24">
        <v>2.4985228088359901</v>
      </c>
      <c r="M37" s="24">
        <v>2.4985228088359901</v>
      </c>
      <c r="N37" s="24">
        <v>2.4985228088359901</v>
      </c>
      <c r="O37" s="24">
        <v>2.4985228088359901</v>
      </c>
      <c r="P37" s="24">
        <v>2.4985228088359901</v>
      </c>
      <c r="Q37" s="24">
        <v>2.4985228088359901</v>
      </c>
      <c r="R37" s="24">
        <v>0</v>
      </c>
      <c r="S37" s="24">
        <v>2.4985228088359901</v>
      </c>
      <c r="T37" s="24">
        <v>2.4985228088359901</v>
      </c>
      <c r="U37" s="24">
        <v>2.4985228088359901</v>
      </c>
      <c r="V37" s="24">
        <v>2.4985228088359901</v>
      </c>
      <c r="W37" s="24">
        <v>2.4985228088359901</v>
      </c>
      <c r="X37" s="24">
        <v>2.4985228088359901</v>
      </c>
      <c r="Y37" s="24">
        <v>2.4985228088359901</v>
      </c>
      <c r="Z37" s="24">
        <v>0</v>
      </c>
      <c r="AA37" s="24">
        <v>2.4985228088359901</v>
      </c>
      <c r="AB37" s="24">
        <v>2.4985228088359901</v>
      </c>
      <c r="AC37" s="24">
        <v>2.4985228088359901</v>
      </c>
      <c r="AD37" s="24">
        <v>2.4985228088359901</v>
      </c>
      <c r="AE37" s="24">
        <v>2.4985228088359901</v>
      </c>
      <c r="AF37" s="24">
        <v>2.4985228088359901</v>
      </c>
      <c r="AG37" s="24">
        <v>2.4985228088359901</v>
      </c>
      <c r="AH37" s="24">
        <v>0</v>
      </c>
      <c r="AI37" s="24">
        <v>2.4985228088359901</v>
      </c>
      <c r="AJ37" s="24">
        <v>2.4985228088359901</v>
      </c>
      <c r="AK37" s="24">
        <v>2.4985228088359901</v>
      </c>
      <c r="AL37" s="24">
        <v>2.4985228088359901</v>
      </c>
      <c r="AM37" s="24">
        <v>2.4985228088359901</v>
      </c>
      <c r="AN37" s="24">
        <v>2.4985228088359901</v>
      </c>
      <c r="AO37" s="24">
        <v>2.4985228088359901</v>
      </c>
      <c r="AP37" s="24">
        <v>0</v>
      </c>
      <c r="AQ37" s="24">
        <v>2.4985228088359901</v>
      </c>
      <c r="AR37" s="24">
        <v>2.4985228088359901</v>
      </c>
      <c r="AS37" s="24">
        <v>2.4985228088359901</v>
      </c>
      <c r="AT37" s="24">
        <v>2.4985228088359901</v>
      </c>
      <c r="AU37" s="24">
        <v>2.4985228088359901</v>
      </c>
      <c r="AV37" s="24">
        <v>2.4985228088359901</v>
      </c>
      <c r="AW37" s="24">
        <v>2.4985228088359901</v>
      </c>
      <c r="AX37" s="24">
        <v>0</v>
      </c>
      <c r="AY37" s="24">
        <v>2.4985228088359901</v>
      </c>
      <c r="AZ37" s="24">
        <v>2.4985228088359901</v>
      </c>
      <c r="BA37" s="24">
        <v>2.4985228088359901</v>
      </c>
      <c r="BB37" s="24">
        <v>2.4985228088359901</v>
      </c>
      <c r="BC37" s="24">
        <v>2.4985228088359901</v>
      </c>
      <c r="BD37" s="24">
        <v>2.4985228088359901</v>
      </c>
      <c r="BE37" s="24">
        <v>2.4985228088359901</v>
      </c>
      <c r="BF37" s="24">
        <v>0</v>
      </c>
      <c r="BG37" s="24">
        <v>2.4985228088359901</v>
      </c>
      <c r="BH37" s="24">
        <v>2.4985228088359901</v>
      </c>
      <c r="BI37" s="24">
        <v>2.4985228088359901</v>
      </c>
      <c r="BJ37" s="24">
        <v>2.4985228088359901</v>
      </c>
      <c r="BK37" s="24">
        <v>2.4985228088359901</v>
      </c>
      <c r="BL37" s="24">
        <v>2.4985228088359901</v>
      </c>
      <c r="BM37" s="24">
        <v>2.4985228088359901</v>
      </c>
      <c r="BN37" s="24">
        <v>0</v>
      </c>
      <c r="BO37" s="24">
        <v>2.6333156791678398</v>
      </c>
      <c r="BP37" s="24">
        <v>2.6333156791678398</v>
      </c>
      <c r="BQ37" s="24">
        <v>2.6333156791678398</v>
      </c>
      <c r="BR37" s="24">
        <v>2.6333156791678398</v>
      </c>
      <c r="BS37" s="24">
        <v>2.6333156791678398</v>
      </c>
      <c r="BT37" s="24">
        <v>2.6333156791678398</v>
      </c>
      <c r="BU37" s="24">
        <v>2.6333156791678398</v>
      </c>
      <c r="BV37" s="24">
        <v>0</v>
      </c>
      <c r="BW37" s="24">
        <v>2.6333156791678398</v>
      </c>
      <c r="BX37" s="24">
        <v>2.6333156791678398</v>
      </c>
      <c r="BY37" s="24">
        <v>2.6333156791678398</v>
      </c>
      <c r="BZ37" s="24">
        <v>2.6333156791678398</v>
      </c>
      <c r="CA37" s="24">
        <v>2.6333156791678398</v>
      </c>
      <c r="CB37" s="24">
        <v>2.6333156791678398</v>
      </c>
      <c r="CC37" s="24">
        <v>2.6333156791678398</v>
      </c>
      <c r="CD37" s="24">
        <v>0</v>
      </c>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row>
    <row r="38" spans="1:192"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row>
    <row r="39" spans="1:192"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c r="FX39" s="43"/>
      <c r="FY39" s="43"/>
      <c r="FZ39" s="43"/>
      <c r="GA39" s="43"/>
      <c r="GB39" s="43"/>
      <c r="GC39" s="43"/>
      <c r="GD39" s="43"/>
      <c r="GE39" s="43"/>
      <c r="GF39" s="43"/>
      <c r="GG39" s="43"/>
      <c r="GH39" s="43"/>
      <c r="GI39" s="43"/>
      <c r="GJ39" s="43"/>
    </row>
    <row r="40" spans="1:192" s="41" customFormat="1" ht="13.5" customHeight="1" x14ac:dyDescent="0.2">
      <c r="A40" s="60"/>
      <c r="B40" s="50" t="s">
        <v>116</v>
      </c>
      <c r="C40" s="71">
        <v>124.996666947926</v>
      </c>
      <c r="D40" s="63">
        <v>124.82984811826999</v>
      </c>
      <c r="E40" s="63">
        <v>124.738390114263</v>
      </c>
      <c r="F40" s="63">
        <v>126.21863712605099</v>
      </c>
      <c r="G40" s="63">
        <v>125.935736875613</v>
      </c>
      <c r="H40" s="63">
        <v>125.787550427604</v>
      </c>
      <c r="I40" s="63">
        <v>125.4178049349545</v>
      </c>
      <c r="J40" s="63">
        <v>0.58180070238366799</v>
      </c>
      <c r="K40" s="63">
        <v>119.418084931802</v>
      </c>
      <c r="L40" s="63">
        <v>119.208355157127</v>
      </c>
      <c r="M40" s="63">
        <v>119.074683043383</v>
      </c>
      <c r="N40" s="63">
        <v>119.02627194736399</v>
      </c>
      <c r="O40" s="63">
        <v>118.910719410623</v>
      </c>
      <c r="P40" s="63">
        <v>118.773838605055</v>
      </c>
      <c r="Q40" s="63">
        <v>119.06865884922566</v>
      </c>
      <c r="R40" s="63">
        <v>0.20628072645045173</v>
      </c>
      <c r="S40" s="63">
        <v>118.362897723754</v>
      </c>
      <c r="T40" s="63">
        <v>118.164208231505</v>
      </c>
      <c r="U40" s="63">
        <v>118.079273030324</v>
      </c>
      <c r="V40" s="63">
        <v>117.799693582899</v>
      </c>
      <c r="W40" s="63">
        <v>117.615081805431</v>
      </c>
      <c r="X40" s="63">
        <v>117.59985441872399</v>
      </c>
      <c r="Y40" s="63">
        <v>117.93683479877284</v>
      </c>
      <c r="Z40" s="63">
        <v>0.2856003682645229</v>
      </c>
      <c r="AA40" s="63">
        <v>118.143844576112</v>
      </c>
      <c r="AB40" s="63">
        <v>118.015525906276</v>
      </c>
      <c r="AC40" s="63">
        <v>117.878343714214</v>
      </c>
      <c r="AD40" s="63">
        <v>117.894360631769</v>
      </c>
      <c r="AE40" s="63">
        <v>117.649966931534</v>
      </c>
      <c r="AF40" s="63">
        <v>117.50219527082901</v>
      </c>
      <c r="AG40" s="63">
        <v>117.84737283845567</v>
      </c>
      <c r="AH40" s="63">
        <v>0.21504055376923514</v>
      </c>
      <c r="AI40" s="63">
        <v>118.4222878457</v>
      </c>
      <c r="AJ40" s="63">
        <v>118.30272053875299</v>
      </c>
      <c r="AK40" s="63">
        <v>118.246409951723</v>
      </c>
      <c r="AL40" s="63">
        <v>119.148619239415</v>
      </c>
      <c r="AM40" s="63">
        <v>118.947200663036</v>
      </c>
      <c r="AN40" s="63">
        <v>118.840635504083</v>
      </c>
      <c r="AO40" s="63">
        <v>118.65131229045166</v>
      </c>
      <c r="AP40" s="63">
        <v>0.34366207221911671</v>
      </c>
      <c r="AQ40" s="63">
        <v>122.355294010299</v>
      </c>
      <c r="AR40" s="63">
        <v>122.17955716857</v>
      </c>
      <c r="AS40" s="63">
        <v>122.06181135636</v>
      </c>
      <c r="AT40" s="63">
        <v>126.561987346899</v>
      </c>
      <c r="AU40" s="63">
        <v>126.45795633867399</v>
      </c>
      <c r="AV40" s="63">
        <v>123.582046510105</v>
      </c>
      <c r="AW40" s="63">
        <v>123.86644212181784</v>
      </c>
      <c r="AX40" s="63">
        <v>1.9342799056610538</v>
      </c>
      <c r="AY40" s="63">
        <v>121.942933679177</v>
      </c>
      <c r="AZ40" s="63">
        <v>121.733726183808</v>
      </c>
      <c r="BA40" s="63">
        <v>121.636254897981</v>
      </c>
      <c r="BB40" s="63">
        <v>122.393526049393</v>
      </c>
      <c r="BC40" s="63">
        <v>122.28577639785701</v>
      </c>
      <c r="BD40" s="63">
        <v>122.105081744616</v>
      </c>
      <c r="BE40" s="63">
        <v>122.01621649213867</v>
      </c>
      <c r="BF40" s="63">
        <v>0.27461003740922141</v>
      </c>
      <c r="BG40" s="63">
        <v>118.108291989546</v>
      </c>
      <c r="BH40" s="63">
        <v>117.993269214666</v>
      </c>
      <c r="BI40" s="63">
        <v>117.867659663239</v>
      </c>
      <c r="BJ40" s="63">
        <v>117.941235377404</v>
      </c>
      <c r="BK40" s="63">
        <v>117.805697148307</v>
      </c>
      <c r="BL40" s="63">
        <v>117.768725583817</v>
      </c>
      <c r="BM40" s="63">
        <v>117.91414649616316</v>
      </c>
      <c r="BN40" s="63">
        <v>0.11529398156044501</v>
      </c>
      <c r="BO40" s="63">
        <v>112.715255169838</v>
      </c>
      <c r="BP40" s="63">
        <v>112.551861368415</v>
      </c>
      <c r="BQ40" s="63">
        <v>112.453031083054</v>
      </c>
      <c r="BR40" s="63">
        <v>113.225731531892</v>
      </c>
      <c r="BS40" s="63">
        <v>113.103130087037</v>
      </c>
      <c r="BT40" s="63">
        <v>113.051283350833</v>
      </c>
      <c r="BU40" s="63">
        <v>112.85004876517816</v>
      </c>
      <c r="BV40" s="63">
        <v>0.29165937095511812</v>
      </c>
      <c r="BW40" s="63">
        <v>108.615010888131</v>
      </c>
      <c r="BX40" s="63">
        <v>108.370256627941</v>
      </c>
      <c r="BY40" s="63">
        <v>108.326306699733</v>
      </c>
      <c r="BZ40" s="63">
        <v>109.24858174456899</v>
      </c>
      <c r="CA40" s="63">
        <v>109.052690208068</v>
      </c>
      <c r="CB40" s="63">
        <v>108.827345757697</v>
      </c>
      <c r="CC40" s="63">
        <v>108.74003198768982</v>
      </c>
      <c r="CD40" s="63">
        <v>0.33851007329472649</v>
      </c>
      <c r="CF40" s="63"/>
      <c r="CG40" s="63"/>
      <c r="CH40" s="63"/>
      <c r="CM40" s="63"/>
      <c r="CN40" s="63"/>
      <c r="CO40" s="169"/>
      <c r="CP40" s="63"/>
      <c r="CU40" s="63"/>
      <c r="CV40" s="63"/>
      <c r="DA40" s="169"/>
      <c r="DB40" s="169"/>
      <c r="DC40" s="169"/>
      <c r="DD40" s="169"/>
      <c r="DE40" s="63"/>
      <c r="DF40" s="63"/>
      <c r="DG40" s="169"/>
      <c r="DH40" s="63"/>
      <c r="DJ40" s="63"/>
      <c r="DK40" s="63"/>
      <c r="DL40" s="63"/>
      <c r="DM40" s="63"/>
      <c r="DN40" s="63"/>
      <c r="DO40" s="63"/>
      <c r="DP40" s="63"/>
      <c r="DQ40" s="63"/>
      <c r="DR40" s="63"/>
      <c r="DS40" s="63"/>
      <c r="DT40" s="63"/>
      <c r="DV40" s="63"/>
      <c r="DW40" s="63"/>
      <c r="DX40" s="63"/>
      <c r="DY40" s="63"/>
      <c r="DZ40" s="63"/>
      <c r="EA40" s="63"/>
      <c r="EB40" s="63"/>
      <c r="EC40" s="63"/>
      <c r="ED40" s="63"/>
      <c r="EE40" s="63"/>
      <c r="EF40" s="63"/>
      <c r="EG40" s="63"/>
      <c r="EH40" s="63"/>
      <c r="EI40" s="63"/>
      <c r="EJ40" s="63"/>
      <c r="EK40" s="63"/>
      <c r="EL40" s="63"/>
      <c r="EM40" s="63"/>
      <c r="EN40" s="63"/>
      <c r="EO40" s="63"/>
      <c r="EP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c r="FW40" s="63"/>
      <c r="FX40" s="63"/>
      <c r="FY40" s="63"/>
      <c r="FZ40" s="63"/>
      <c r="GA40" s="63"/>
      <c r="GB40" s="63"/>
      <c r="GC40" s="63"/>
      <c r="GD40" s="63"/>
      <c r="GE40" s="63"/>
      <c r="GF40" s="63"/>
      <c r="GG40" s="63"/>
      <c r="GH40" s="63"/>
      <c r="GI40" s="63"/>
    </row>
    <row r="41" spans="1:192" s="24" customFormat="1" ht="13.5" customHeight="1" x14ac:dyDescent="0.2">
      <c r="A41" s="60"/>
      <c r="B41" s="51" t="s">
        <v>117</v>
      </c>
      <c r="C41" s="72">
        <v>178.984123824503</v>
      </c>
      <c r="D41" s="56">
        <v>178.719377770861</v>
      </c>
      <c r="E41" s="56">
        <v>178.845801227235</v>
      </c>
      <c r="F41" s="56">
        <v>180.08988496978401</v>
      </c>
      <c r="G41" s="56">
        <v>180.02887292165099</v>
      </c>
      <c r="H41" s="56">
        <v>179.95934141223901</v>
      </c>
      <c r="I41" s="56">
        <v>179.43790035437883</v>
      </c>
      <c r="J41" s="56">
        <v>0.5942786256282202</v>
      </c>
      <c r="K41" s="56">
        <v>171.99249832704601</v>
      </c>
      <c r="L41" s="56">
        <v>171.85550991137799</v>
      </c>
      <c r="M41" s="56">
        <v>171.685004025843</v>
      </c>
      <c r="N41" s="56">
        <v>171.56753887635099</v>
      </c>
      <c r="O41" s="56">
        <v>171.45087901318499</v>
      </c>
      <c r="P41" s="56">
        <v>171.31340698359699</v>
      </c>
      <c r="Q41" s="56">
        <v>171.64413952289999</v>
      </c>
      <c r="R41" s="56">
        <v>0.23104923767204577</v>
      </c>
      <c r="S41" s="56">
        <v>170.77100657086299</v>
      </c>
      <c r="T41" s="56">
        <v>170.77610851910899</v>
      </c>
      <c r="U41" s="56">
        <v>170.53525389942001</v>
      </c>
      <c r="V41" s="56">
        <v>170.31553390556601</v>
      </c>
      <c r="W41" s="56">
        <v>170.31338543484901</v>
      </c>
      <c r="X41" s="56">
        <v>170.31708559571601</v>
      </c>
      <c r="Y41" s="56">
        <v>170.50472898758716</v>
      </c>
      <c r="Z41" s="56">
        <v>0.20538563260161144</v>
      </c>
      <c r="AA41" s="56">
        <v>168.896092733167</v>
      </c>
      <c r="AB41" s="56">
        <v>168.874604381235</v>
      </c>
      <c r="AC41" s="56">
        <v>168.78858393500599</v>
      </c>
      <c r="AD41" s="56">
        <v>168.599354503211</v>
      </c>
      <c r="AE41" s="56">
        <v>168.43171338958899</v>
      </c>
      <c r="AF41" s="56">
        <v>168.289565491492</v>
      </c>
      <c r="AG41" s="56">
        <v>168.64665240561666</v>
      </c>
      <c r="AH41" s="56">
        <v>0.22740348709342892</v>
      </c>
      <c r="AI41" s="56">
        <v>169.80983448247599</v>
      </c>
      <c r="AJ41" s="56">
        <v>169.71148814640699</v>
      </c>
      <c r="AK41" s="56">
        <v>169.69820449856101</v>
      </c>
      <c r="AL41" s="56">
        <v>170.623220763457</v>
      </c>
      <c r="AM41" s="56">
        <v>170.577478542694</v>
      </c>
      <c r="AN41" s="56">
        <v>170.57230843840799</v>
      </c>
      <c r="AO41" s="56">
        <v>170.16542247866715</v>
      </c>
      <c r="AP41" s="56">
        <v>0.42734012520595022</v>
      </c>
      <c r="AQ41" s="56">
        <v>176.879892906847</v>
      </c>
      <c r="AR41" s="56">
        <v>176.74072677158799</v>
      </c>
      <c r="AS41" s="56">
        <v>176.60837129096799</v>
      </c>
      <c r="AT41" s="56">
        <v>178.19376158584299</v>
      </c>
      <c r="AU41" s="56">
        <v>178.09016454747601</v>
      </c>
      <c r="AV41" s="56">
        <v>177.089483521494</v>
      </c>
      <c r="AW41" s="56">
        <v>177.26706677070266</v>
      </c>
      <c r="AX41" s="56">
        <v>0.6362135610365095</v>
      </c>
      <c r="AY41" s="56">
        <v>176.057158436701</v>
      </c>
      <c r="AZ41" s="56">
        <v>175.975482933617</v>
      </c>
      <c r="BA41" s="56">
        <v>175.95148389903599</v>
      </c>
      <c r="BB41" s="56">
        <v>176.41239850014799</v>
      </c>
      <c r="BC41" s="56">
        <v>176.35755037555199</v>
      </c>
      <c r="BD41" s="56">
        <v>176.279876556278</v>
      </c>
      <c r="BE41" s="56">
        <v>176.17232511688869</v>
      </c>
      <c r="BF41" s="56">
        <v>0.18452280380955904</v>
      </c>
      <c r="BG41" s="56">
        <v>169.00024677474201</v>
      </c>
      <c r="BH41" s="56">
        <v>168.959680933138</v>
      </c>
      <c r="BI41" s="56">
        <v>168.77067488104501</v>
      </c>
      <c r="BJ41" s="56">
        <v>168.58205879999801</v>
      </c>
      <c r="BK41" s="56">
        <v>168.48509285849499</v>
      </c>
      <c r="BL41" s="56">
        <v>168.49349900676901</v>
      </c>
      <c r="BM41" s="56">
        <v>168.71520887569784</v>
      </c>
      <c r="BN41" s="56">
        <v>0.20973286919409395</v>
      </c>
      <c r="BO41" s="56">
        <v>162.97054000005301</v>
      </c>
      <c r="BP41" s="56">
        <v>162.88683653849901</v>
      </c>
      <c r="BQ41" s="56">
        <v>162.81227377678701</v>
      </c>
      <c r="BR41" s="56">
        <v>163.447209142036</v>
      </c>
      <c r="BS41" s="56">
        <v>163.41880212350799</v>
      </c>
      <c r="BT41" s="56">
        <v>163.389328896763</v>
      </c>
      <c r="BU41" s="56">
        <v>163.15416507960768</v>
      </c>
      <c r="BV41" s="56">
        <v>0.26872600361242022</v>
      </c>
      <c r="BW41" s="56">
        <v>162.42509324223201</v>
      </c>
      <c r="BX41" s="56">
        <v>162.289065688048</v>
      </c>
      <c r="BY41" s="56">
        <v>162.412694954909</v>
      </c>
      <c r="BZ41" s="56">
        <v>163.22210225985401</v>
      </c>
      <c r="CA41" s="56">
        <v>163.06500132753001</v>
      </c>
      <c r="CB41" s="56">
        <v>162.98052008040801</v>
      </c>
      <c r="CC41" s="56">
        <v>162.73241292549685</v>
      </c>
      <c r="CD41" s="56">
        <v>0.36633081385103927</v>
      </c>
      <c r="CF41" s="56"/>
      <c r="CG41" s="56"/>
      <c r="CH41" s="56"/>
      <c r="CI41" s="64"/>
      <c r="CJ41" s="64"/>
      <c r="CK41" s="64"/>
      <c r="CL41" s="64"/>
      <c r="CM41" s="56"/>
      <c r="CN41" s="56"/>
      <c r="CO41" s="56"/>
      <c r="CP41" s="56"/>
      <c r="CQ41" s="64"/>
      <c r="CR41" s="64"/>
      <c r="CS41" s="64"/>
      <c r="CT41" s="64"/>
      <c r="CU41" s="56"/>
      <c r="CV41" s="56"/>
      <c r="CW41" s="64"/>
      <c r="DA41" s="64"/>
      <c r="DB41" s="64"/>
      <c r="DC41" s="64"/>
      <c r="DD41" s="64"/>
      <c r="DE41" s="56"/>
      <c r="DF41" s="56"/>
      <c r="DG41" s="56"/>
      <c r="DH41" s="56"/>
      <c r="DJ41" s="56"/>
      <c r="DK41" s="56"/>
      <c r="DL41" s="56"/>
      <c r="DM41" s="56"/>
      <c r="DN41" s="56"/>
      <c r="DO41" s="56"/>
      <c r="DP41" s="56"/>
      <c r="DQ41" s="56"/>
      <c r="DR41" s="56"/>
      <c r="DS41" s="56"/>
      <c r="DT41" s="56"/>
      <c r="DV41" s="56"/>
      <c r="DW41" s="56"/>
      <c r="DX41" s="56"/>
      <c r="DY41" s="56"/>
      <c r="DZ41" s="56"/>
      <c r="EA41" s="56"/>
      <c r="EB41" s="56"/>
      <c r="EC41" s="56"/>
      <c r="ED41" s="56"/>
      <c r="EE41" s="56"/>
      <c r="EF41" s="56"/>
      <c r="EG41" s="56"/>
      <c r="EH41" s="56"/>
      <c r="EI41" s="56"/>
      <c r="EJ41" s="56"/>
      <c r="EK41" s="56"/>
      <c r="EL41" s="56"/>
      <c r="EM41" s="56"/>
      <c r="EN41" s="56"/>
      <c r="EO41" s="56"/>
      <c r="EP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row>
    <row r="42" spans="1:192" s="24" customFormat="1" ht="13.5" customHeight="1" x14ac:dyDescent="0.2">
      <c r="A42" s="60"/>
      <c r="B42" s="51" t="s">
        <v>118</v>
      </c>
      <c r="C42" s="72">
        <v>247.41619795366699</v>
      </c>
      <c r="D42" s="56">
        <v>246.46062676108099</v>
      </c>
      <c r="E42" s="56">
        <v>246.76443871479299</v>
      </c>
      <c r="F42" s="56">
        <v>249.436691288573</v>
      </c>
      <c r="G42" s="56">
        <v>250.098839248095</v>
      </c>
      <c r="H42" s="56">
        <v>249.952559508375</v>
      </c>
      <c r="I42" s="56">
        <v>248.35489224576398</v>
      </c>
      <c r="J42" s="56">
        <v>1.5145468041978614</v>
      </c>
      <c r="K42" s="56">
        <v>239.920320831797</v>
      </c>
      <c r="L42" s="56">
        <v>239.71064960950801</v>
      </c>
      <c r="M42" s="56">
        <v>239.72035380306801</v>
      </c>
      <c r="N42" s="56">
        <v>239.52029628061899</v>
      </c>
      <c r="O42" s="56">
        <v>238.724033151469</v>
      </c>
      <c r="P42" s="56">
        <v>238.79101273677099</v>
      </c>
      <c r="Q42" s="56">
        <v>239.39777773553865</v>
      </c>
      <c r="R42" s="56">
        <v>0.46763620805286377</v>
      </c>
      <c r="S42" s="56">
        <v>238.43443310687601</v>
      </c>
      <c r="T42" s="56">
        <v>238.49445805802799</v>
      </c>
      <c r="U42" s="56">
        <v>238.130645927817</v>
      </c>
      <c r="V42" s="56">
        <v>238.05387035362</v>
      </c>
      <c r="W42" s="56">
        <v>238.32631729980099</v>
      </c>
      <c r="X42" s="56">
        <v>238.09798105775499</v>
      </c>
      <c r="Y42" s="56">
        <v>238.25628430064953</v>
      </c>
      <c r="Z42" s="56">
        <v>0.17087260372611365</v>
      </c>
      <c r="AA42" s="56">
        <v>233.20561735362301</v>
      </c>
      <c r="AB42" s="56">
        <v>233.282500995052</v>
      </c>
      <c r="AC42" s="56">
        <v>233.147061820928</v>
      </c>
      <c r="AD42" s="56">
        <v>231.950398973408</v>
      </c>
      <c r="AE42" s="56">
        <v>231.87709337780299</v>
      </c>
      <c r="AF42" s="56">
        <v>231.79247687106999</v>
      </c>
      <c r="AG42" s="56">
        <v>232.54252489864734</v>
      </c>
      <c r="AH42" s="56">
        <v>0.67190095766203484</v>
      </c>
      <c r="AI42" s="56">
        <v>235.06528781447599</v>
      </c>
      <c r="AJ42" s="56">
        <v>234.536081263613</v>
      </c>
      <c r="AK42" s="56">
        <v>234.48127057260999</v>
      </c>
      <c r="AL42" s="56">
        <v>235.527181805597</v>
      </c>
      <c r="AM42" s="56">
        <v>235.549134161051</v>
      </c>
      <c r="AN42" s="56">
        <v>235.683062822642</v>
      </c>
      <c r="AO42" s="56">
        <v>235.1403364066648</v>
      </c>
      <c r="AP42" s="56">
        <v>0.48587400149594823</v>
      </c>
      <c r="AQ42" s="56">
        <v>245.453872444821</v>
      </c>
      <c r="AR42" s="56">
        <v>245.071715945796</v>
      </c>
      <c r="AS42" s="56">
        <v>244.96651146998201</v>
      </c>
      <c r="AT42" s="56">
        <v>246.077194880967</v>
      </c>
      <c r="AU42" s="56">
        <v>245.632712018295</v>
      </c>
      <c r="AV42" s="56">
        <v>244.90022879059299</v>
      </c>
      <c r="AW42" s="56">
        <v>245.35037259174234</v>
      </c>
      <c r="AX42" s="56">
        <v>0.41759764134261845</v>
      </c>
      <c r="AY42" s="56">
        <v>243.167708490872</v>
      </c>
      <c r="AZ42" s="56">
        <v>243.03490478158801</v>
      </c>
      <c r="BA42" s="56">
        <v>243.08196298806601</v>
      </c>
      <c r="BB42" s="56">
        <v>243.20907455245199</v>
      </c>
      <c r="BC42" s="56">
        <v>243.346561070191</v>
      </c>
      <c r="BD42" s="56">
        <v>243.186491444989</v>
      </c>
      <c r="BE42" s="56">
        <v>243.17111722135971</v>
      </c>
      <c r="BF42" s="56">
        <v>9.9139292021271433E-2</v>
      </c>
      <c r="BG42" s="56">
        <v>232.10712859070301</v>
      </c>
      <c r="BH42" s="56">
        <v>232.05065021769701</v>
      </c>
      <c r="BI42" s="56">
        <v>231.728124547947</v>
      </c>
      <c r="BJ42" s="56">
        <v>231.121830317172</v>
      </c>
      <c r="BK42" s="56">
        <v>231.16894393947999</v>
      </c>
      <c r="BL42" s="56">
        <v>231.210135261326</v>
      </c>
      <c r="BM42" s="56">
        <v>231.56446881238753</v>
      </c>
      <c r="BN42" s="56">
        <v>0.41544278017449743</v>
      </c>
      <c r="BO42" s="56">
        <v>225.39265122687499</v>
      </c>
      <c r="BP42" s="56">
        <v>225.44060535832801</v>
      </c>
      <c r="BQ42" s="56">
        <v>225.22009890950801</v>
      </c>
      <c r="BR42" s="56">
        <v>226.23879162874599</v>
      </c>
      <c r="BS42" s="56">
        <v>226.168212497235</v>
      </c>
      <c r="BT42" s="56">
        <v>226.04217406397899</v>
      </c>
      <c r="BU42" s="56">
        <v>225.75042228077851</v>
      </c>
      <c r="BV42" s="56">
        <v>0.40894211460084068</v>
      </c>
      <c r="BW42" s="56">
        <v>231.034814651864</v>
      </c>
      <c r="BX42" s="56">
        <v>230.78811754107099</v>
      </c>
      <c r="BY42" s="56">
        <v>230.82604542891499</v>
      </c>
      <c r="BZ42" s="56">
        <v>232.11992901288701</v>
      </c>
      <c r="CA42" s="56">
        <v>231.95471832590499</v>
      </c>
      <c r="CB42" s="56">
        <v>231.41187707251399</v>
      </c>
      <c r="CC42" s="56">
        <v>231.35591700552604</v>
      </c>
      <c r="CD42" s="56">
        <v>0.52467064888995474</v>
      </c>
      <c r="CF42" s="56"/>
      <c r="CG42" s="56"/>
      <c r="CH42" s="56"/>
      <c r="CI42" s="64"/>
      <c r="CJ42" s="64"/>
      <c r="CK42" s="64"/>
      <c r="CL42" s="64"/>
      <c r="CM42" s="56"/>
      <c r="CN42" s="56"/>
      <c r="CO42" s="56"/>
      <c r="CP42" s="56"/>
      <c r="CQ42" s="64"/>
      <c r="CR42" s="64"/>
      <c r="CS42" s="64"/>
      <c r="CT42" s="64"/>
      <c r="CU42" s="56"/>
      <c r="CV42" s="56"/>
      <c r="CW42" s="64"/>
      <c r="CX42" s="64"/>
      <c r="CY42" s="64"/>
      <c r="CZ42" s="64"/>
      <c r="DA42" s="56"/>
      <c r="DB42" s="56"/>
      <c r="DC42" s="56"/>
      <c r="DD42" s="56"/>
      <c r="DE42" s="56"/>
      <c r="DF42" s="56"/>
      <c r="DG42" s="56"/>
      <c r="DH42" s="56"/>
      <c r="DJ42" s="56"/>
      <c r="DK42" s="56"/>
      <c r="DL42" s="56"/>
      <c r="DM42" s="56"/>
      <c r="DN42" s="56"/>
      <c r="DO42" s="56"/>
      <c r="DP42" s="56"/>
      <c r="DQ42" s="56"/>
      <c r="DR42" s="56"/>
      <c r="DS42" s="56"/>
      <c r="DT42" s="56"/>
      <c r="DV42" s="56"/>
      <c r="DW42" s="56"/>
      <c r="DX42" s="56"/>
      <c r="DY42" s="56"/>
      <c r="DZ42" s="56"/>
      <c r="EA42" s="56"/>
      <c r="EB42" s="56"/>
      <c r="EC42" s="56"/>
      <c r="ED42" s="56"/>
      <c r="EE42" s="56"/>
      <c r="EF42" s="56"/>
      <c r="EG42" s="56"/>
      <c r="EH42" s="56"/>
      <c r="EI42" s="56"/>
      <c r="EJ42" s="56"/>
      <c r="EK42" s="56"/>
      <c r="EL42" s="56"/>
      <c r="EM42" s="56"/>
      <c r="EN42" s="56"/>
      <c r="EO42" s="56"/>
      <c r="EP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row>
    <row r="43" spans="1:192" s="24" customFormat="1" ht="13.5" customHeight="1" x14ac:dyDescent="0.2">
      <c r="A43" s="60"/>
      <c r="B43" s="51" t="s">
        <v>119</v>
      </c>
      <c r="C43" s="48">
        <v>1.97938236270525</v>
      </c>
      <c r="D43" s="24">
        <v>1.9743725597388599</v>
      </c>
      <c r="E43" s="24">
        <v>1.97825575982463</v>
      </c>
      <c r="F43" s="24">
        <v>1.97622710059425</v>
      </c>
      <c r="G43" s="24">
        <v>1.98592429323789</v>
      </c>
      <c r="H43" s="24">
        <v>1.98710093851643</v>
      </c>
      <c r="I43" s="24">
        <v>1.9802105024362184</v>
      </c>
      <c r="J43" s="24">
        <v>4.73605697397731E-3</v>
      </c>
      <c r="K43" s="24">
        <v>2.0090786162649601</v>
      </c>
      <c r="L43" s="24">
        <v>2.0108544346035799</v>
      </c>
      <c r="M43" s="24">
        <v>2.0131932974848099</v>
      </c>
      <c r="N43" s="24">
        <v>2.0123313312420601</v>
      </c>
      <c r="O43" s="24">
        <v>2.00759052114643</v>
      </c>
      <c r="P43" s="24">
        <v>2.01046809247948</v>
      </c>
      <c r="Q43" s="24">
        <v>2.0105860488702194</v>
      </c>
      <c r="R43" s="24">
        <v>1.8786182826357393E-3</v>
      </c>
      <c r="S43" s="24">
        <v>2.0144355849022602</v>
      </c>
      <c r="T43" s="24">
        <v>2.01833077568442</v>
      </c>
      <c r="U43" s="24">
        <v>2.01670149058813</v>
      </c>
      <c r="V43" s="24">
        <v>2.0208360744681801</v>
      </c>
      <c r="W43" s="24">
        <v>2.0263244614671101</v>
      </c>
      <c r="X43" s="24">
        <v>2.0246452024505701</v>
      </c>
      <c r="Y43" s="24">
        <v>2.0202122649267786</v>
      </c>
      <c r="Z43" s="24">
        <v>4.2157362012883353E-3</v>
      </c>
      <c r="AA43" s="24">
        <v>1.97391254864222</v>
      </c>
      <c r="AB43" s="24">
        <v>1.9767102608203999</v>
      </c>
      <c r="AC43" s="24">
        <v>1.9778617044889399</v>
      </c>
      <c r="AD43" s="24">
        <v>1.96744269811075</v>
      </c>
      <c r="AE43" s="24">
        <v>1.97090657503324</v>
      </c>
      <c r="AF43" s="24">
        <v>1.9726650752083099</v>
      </c>
      <c r="AG43" s="24">
        <v>1.9732498103839766</v>
      </c>
      <c r="AH43" s="24">
        <v>3.4937736652923034E-3</v>
      </c>
      <c r="AI43" s="24">
        <v>1.98497505909325</v>
      </c>
      <c r="AJ43" s="24">
        <v>1.9825079270834201</v>
      </c>
      <c r="AK43" s="24">
        <v>1.9829884955352299</v>
      </c>
      <c r="AL43" s="24">
        <v>1.9767512482233001</v>
      </c>
      <c r="AM43" s="24">
        <v>1.9802831243446799</v>
      </c>
      <c r="AN43" s="24">
        <v>1.9831858170646099</v>
      </c>
      <c r="AO43" s="24">
        <v>1.9817819452240817</v>
      </c>
      <c r="AP43" s="24">
        <v>2.6364123976130764E-3</v>
      </c>
      <c r="AQ43" s="24">
        <v>2.0060748039570799</v>
      </c>
      <c r="AR43" s="24">
        <v>2.00583241276339</v>
      </c>
      <c r="AS43" s="24">
        <v>2.0069054256027798</v>
      </c>
      <c r="AT43" s="24">
        <v>1.94432151421962</v>
      </c>
      <c r="AU43" s="24">
        <v>1.94240614928533</v>
      </c>
      <c r="AV43" s="24">
        <v>1.9816812854815999</v>
      </c>
      <c r="AW43" s="24">
        <v>1.9812035985516332</v>
      </c>
      <c r="AX43" s="24">
        <v>2.8141007031887294E-2</v>
      </c>
      <c r="AY43" s="24">
        <v>1.9941106971448599</v>
      </c>
      <c r="AZ43" s="24">
        <v>1.99644677280826</v>
      </c>
      <c r="BA43" s="24">
        <v>1.99843347028354</v>
      </c>
      <c r="BB43" s="24">
        <v>1.9871073446670999</v>
      </c>
      <c r="BC43" s="24">
        <v>1.98998254938875</v>
      </c>
      <c r="BD43" s="24">
        <v>1.99161646649249</v>
      </c>
      <c r="BE43" s="24">
        <v>1.992949550130833</v>
      </c>
      <c r="BF43" s="24">
        <v>3.8376159951149119E-3</v>
      </c>
      <c r="BG43" s="24">
        <v>1.96520603829617</v>
      </c>
      <c r="BH43" s="24">
        <v>1.9666431124603001</v>
      </c>
      <c r="BI43" s="24">
        <v>1.9660025931627101</v>
      </c>
      <c r="BJ43" s="24">
        <v>1.9596354877715101</v>
      </c>
      <c r="BK43" s="24">
        <v>1.9622900210713801</v>
      </c>
      <c r="BL43" s="24">
        <v>1.9632558144375301</v>
      </c>
      <c r="BM43" s="24">
        <v>1.9638388445332666</v>
      </c>
      <c r="BN43" s="24">
        <v>2.4090776865347699E-3</v>
      </c>
      <c r="BO43" s="24">
        <v>1.9996641172240199</v>
      </c>
      <c r="BP43" s="24">
        <v>2.0029931323871701</v>
      </c>
      <c r="BQ43" s="24">
        <v>2.0027926036352799</v>
      </c>
      <c r="BR43" s="24">
        <v>1.99812170403176</v>
      </c>
      <c r="BS43" s="24">
        <v>1.99966360191083</v>
      </c>
      <c r="BT43" s="24">
        <v>1.9994657943201</v>
      </c>
      <c r="BU43" s="24">
        <v>2.0004501589181936</v>
      </c>
      <c r="BV43" s="24">
        <v>1.8065146280186674E-3</v>
      </c>
      <c r="BW43" s="24">
        <v>2.12709838872843</v>
      </c>
      <c r="BX43" s="24">
        <v>2.12962601291439</v>
      </c>
      <c r="BY43" s="24">
        <v>2.1308401667263999</v>
      </c>
      <c r="BZ43" s="24">
        <v>2.1246951246982899</v>
      </c>
      <c r="CA43" s="24">
        <v>2.12699675618589</v>
      </c>
      <c r="CB43" s="24">
        <v>2.1264129476037201</v>
      </c>
      <c r="CC43" s="24">
        <v>2.127611566142853</v>
      </c>
      <c r="CD43" s="24">
        <v>2.0439144212029349E-3</v>
      </c>
      <c r="CJ43" s="64"/>
      <c r="CK43" s="64"/>
      <c r="CL43" s="64"/>
      <c r="CQ43" s="64"/>
      <c r="CR43" s="64"/>
      <c r="CS43" s="64"/>
      <c r="CT43" s="64"/>
      <c r="CW43" s="64"/>
      <c r="CX43" s="64"/>
      <c r="CY43" s="64"/>
      <c r="CZ43" s="64"/>
      <c r="DN43" s="64"/>
      <c r="DQ43" s="64"/>
      <c r="FB43" s="64"/>
      <c r="FM43" s="64"/>
      <c r="FO43" s="64"/>
      <c r="GC43" s="64"/>
    </row>
    <row r="44" spans="1:192" s="24" customFormat="1" ht="13.5" customHeight="1" x14ac:dyDescent="0.2">
      <c r="A44" s="60"/>
      <c r="B44" s="51" t="s">
        <v>120</v>
      </c>
      <c r="C44" s="72">
        <v>122.41953100574101</v>
      </c>
      <c r="D44" s="56">
        <v>121.630778642812</v>
      </c>
      <c r="E44" s="56">
        <v>122.02604860052899</v>
      </c>
      <c r="F44" s="56">
        <v>123.21805416252199</v>
      </c>
      <c r="G44" s="56">
        <v>124.163102372482</v>
      </c>
      <c r="H44" s="56">
        <v>124.165009080771</v>
      </c>
      <c r="I44" s="56">
        <v>122.9370873108095</v>
      </c>
      <c r="J44" s="56">
        <v>0.99113954390771419</v>
      </c>
      <c r="K44" s="56">
        <v>120.502235899995</v>
      </c>
      <c r="L44" s="56">
        <v>120.50229445238099</v>
      </c>
      <c r="M44" s="56">
        <v>120.645670759685</v>
      </c>
      <c r="N44" s="56">
        <v>120.494024333255</v>
      </c>
      <c r="O44" s="56">
        <v>119.81331374084699</v>
      </c>
      <c r="P44" s="56">
        <v>120.017174131716</v>
      </c>
      <c r="Q44" s="56">
        <v>120.32911888631317</v>
      </c>
      <c r="R44" s="56">
        <v>0.30296387300727162</v>
      </c>
      <c r="S44" s="56">
        <v>120.07153538312301</v>
      </c>
      <c r="T44" s="56">
        <v>120.330249826524</v>
      </c>
      <c r="U44" s="56">
        <v>120.051372897493</v>
      </c>
      <c r="V44" s="56">
        <v>120.254176770721</v>
      </c>
      <c r="W44" s="56">
        <v>120.71123549436901</v>
      </c>
      <c r="X44" s="56">
        <v>120.498126639031</v>
      </c>
      <c r="Y44" s="56">
        <v>120.31944950187683</v>
      </c>
      <c r="Z44" s="56">
        <v>0.23206516175245784</v>
      </c>
      <c r="AA44" s="56">
        <v>115.061772777511</v>
      </c>
      <c r="AB44" s="56">
        <v>115.26697508877599</v>
      </c>
      <c r="AC44" s="56">
        <v>115.268718106714</v>
      </c>
      <c r="AD44" s="56">
        <v>114.05603834164</v>
      </c>
      <c r="AE44" s="56">
        <v>114.227126446269</v>
      </c>
      <c r="AF44" s="56">
        <v>114.290281600242</v>
      </c>
      <c r="AG44" s="56">
        <v>114.69515206019202</v>
      </c>
      <c r="AH44" s="56">
        <v>0.5134531374232767</v>
      </c>
      <c r="AI44" s="56">
        <v>116.642999968777</v>
      </c>
      <c r="AJ44" s="56">
        <v>116.233360724859</v>
      </c>
      <c r="AK44" s="56">
        <v>116.23486062088701</v>
      </c>
      <c r="AL44" s="56">
        <v>116.378562566181</v>
      </c>
      <c r="AM44" s="56">
        <v>116.601933498015</v>
      </c>
      <c r="AN44" s="56">
        <v>116.84242731856</v>
      </c>
      <c r="AO44" s="56">
        <v>116.48902411621317</v>
      </c>
      <c r="AP44" s="56">
        <v>0.22491313922314701</v>
      </c>
      <c r="AQ44" s="56">
        <v>123.098578434522</v>
      </c>
      <c r="AR44" s="56">
        <v>122.892158777226</v>
      </c>
      <c r="AS44" s="56">
        <v>122.904700113622</v>
      </c>
      <c r="AT44" s="56">
        <v>119.515207534068</v>
      </c>
      <c r="AU44" s="56">
        <v>119.174755679621</v>
      </c>
      <c r="AV44" s="56">
        <v>121.31818228048699</v>
      </c>
      <c r="AW44" s="56">
        <v>121.48393046992435</v>
      </c>
      <c r="AX44" s="56">
        <v>1.6250339518585901</v>
      </c>
      <c r="AY44" s="56">
        <v>121.224774811695</v>
      </c>
      <c r="AZ44" s="56">
        <v>121.30117859777999</v>
      </c>
      <c r="BA44" s="56">
        <v>121.44570809008501</v>
      </c>
      <c r="BB44" s="56">
        <v>120.81554850305901</v>
      </c>
      <c r="BC44" s="56">
        <v>121.060784672333</v>
      </c>
      <c r="BD44" s="56">
        <v>121.081409700373</v>
      </c>
      <c r="BE44" s="56">
        <v>121.15490072922084</v>
      </c>
      <c r="BF44" s="56">
        <v>0.20011131079594088</v>
      </c>
      <c r="BG44" s="56">
        <v>113.998836601157</v>
      </c>
      <c r="BH44" s="56">
        <v>114.057381003031</v>
      </c>
      <c r="BI44" s="56">
        <v>113.86046488470799</v>
      </c>
      <c r="BJ44" s="56">
        <v>113.18059493976899</v>
      </c>
      <c r="BK44" s="56">
        <v>113.363246791173</v>
      </c>
      <c r="BL44" s="56">
        <v>113.44140967750999</v>
      </c>
      <c r="BM44" s="56">
        <v>113.65032231622466</v>
      </c>
      <c r="BN44" s="56">
        <v>0.33615956932323671</v>
      </c>
      <c r="BO44" s="56">
        <v>112.677396057037</v>
      </c>
      <c r="BP44" s="56">
        <v>112.888743989913</v>
      </c>
      <c r="BQ44" s="56">
        <v>112.767067826455</v>
      </c>
      <c r="BR44" s="56">
        <v>113.01306009685401</v>
      </c>
      <c r="BS44" s="56">
        <v>113.06508241019699</v>
      </c>
      <c r="BT44" s="56">
        <v>112.990890713147</v>
      </c>
      <c r="BU44" s="56">
        <v>112.90037351560051</v>
      </c>
      <c r="BV44" s="56">
        <v>0.13883158157709263</v>
      </c>
      <c r="BW44" s="56">
        <v>122.419803763733</v>
      </c>
      <c r="BX44" s="56">
        <v>122.41786091313</v>
      </c>
      <c r="BY44" s="56">
        <v>122.499738729182</v>
      </c>
      <c r="BZ44" s="56">
        <v>122.871347268319</v>
      </c>
      <c r="CA44" s="56">
        <v>122.90202811783701</v>
      </c>
      <c r="CB44" s="56">
        <v>122.584531314817</v>
      </c>
      <c r="CC44" s="56">
        <v>122.61588501783633</v>
      </c>
      <c r="CD44" s="56">
        <v>0.19969695975667084</v>
      </c>
      <c r="CJ44" s="64"/>
      <c r="CK44" s="64"/>
      <c r="CL44" s="64"/>
      <c r="CQ44" s="64"/>
      <c r="CR44" s="64"/>
      <c r="CS44" s="64"/>
      <c r="CT44" s="64"/>
      <c r="CW44" s="64"/>
      <c r="CX44" s="64"/>
      <c r="CY44" s="64"/>
      <c r="CZ44" s="64"/>
      <c r="DN44" s="64"/>
      <c r="DQ44" s="64"/>
      <c r="FB44" s="64"/>
      <c r="FM44" s="64"/>
      <c r="FO44" s="64"/>
      <c r="GC44" s="64"/>
    </row>
    <row r="45" spans="1:192" s="24" customFormat="1" ht="13.5" customHeight="1" x14ac:dyDescent="0.2">
      <c r="A45" s="60"/>
      <c r="B45" s="51" t="s">
        <v>131</v>
      </c>
      <c r="C45" s="48">
        <v>1.4453621914300201</v>
      </c>
      <c r="D45" s="24">
        <v>1.4435331161804399</v>
      </c>
      <c r="E45" s="24">
        <v>1.44450306193319</v>
      </c>
      <c r="F45" s="24">
        <v>1.4441764801139101</v>
      </c>
      <c r="G45" s="24">
        <v>1.44702801357666</v>
      </c>
      <c r="H45" s="24">
        <v>1.4471956692205501</v>
      </c>
      <c r="I45" s="24">
        <v>1.4452997554091285</v>
      </c>
      <c r="J45" s="24">
        <v>1.3906081270722134E-3</v>
      </c>
      <c r="K45" s="24">
        <v>1.4516272623161199</v>
      </c>
      <c r="L45" s="24">
        <v>1.4518157819055599</v>
      </c>
      <c r="M45" s="24">
        <v>1.45208590909635</v>
      </c>
      <c r="N45" s="24">
        <v>1.4520880497937301</v>
      </c>
      <c r="O45" s="24">
        <v>1.4492692505076199</v>
      </c>
      <c r="P45" s="24">
        <v>1.4498677039586201</v>
      </c>
      <c r="Q45" s="24">
        <v>1.4511256595963333</v>
      </c>
      <c r="R45" s="24">
        <v>1.125822305075247E-3</v>
      </c>
      <c r="S45" s="24">
        <v>1.45079954196746</v>
      </c>
      <c r="T45" s="24">
        <v>1.45298805037683</v>
      </c>
      <c r="U45" s="24">
        <v>1.4514588510439299</v>
      </c>
      <c r="V45" s="24">
        <v>1.4529708012178599</v>
      </c>
      <c r="W45" s="24">
        <v>1.4553559620032199</v>
      </c>
      <c r="X45" s="24">
        <v>1.4542294764582799</v>
      </c>
      <c r="Y45" s="24">
        <v>1.4529671138445968</v>
      </c>
      <c r="Z45" s="24">
        <v>1.5423916140697193E-3</v>
      </c>
      <c r="AA45" s="24">
        <v>1.4359110447466901</v>
      </c>
      <c r="AB45" s="24">
        <v>1.43646505877845</v>
      </c>
      <c r="AC45" s="24">
        <v>1.4367705121634</v>
      </c>
      <c r="AD45" s="24">
        <v>1.4333035691665299</v>
      </c>
      <c r="AE45" s="24">
        <v>1.4347575954766401</v>
      </c>
      <c r="AF45" s="24">
        <v>1.4360283092005699</v>
      </c>
      <c r="AG45" s="24">
        <v>1.4355393482553798</v>
      </c>
      <c r="AH45" s="24">
        <v>1.1803806709217331E-3</v>
      </c>
      <c r="AI45" s="24">
        <v>1.43897479255252</v>
      </c>
      <c r="AJ45" s="24">
        <v>1.4379649047193701</v>
      </c>
      <c r="AK45" s="24">
        <v>1.43787717267799</v>
      </c>
      <c r="AL45" s="24">
        <v>1.43554225030431</v>
      </c>
      <c r="AM45" s="24">
        <v>1.43701377398581</v>
      </c>
      <c r="AN45" s="24">
        <v>1.43764353406221</v>
      </c>
      <c r="AO45" s="24">
        <v>1.4375027380503684</v>
      </c>
      <c r="AP45" s="24">
        <v>1.0506478440648027E-3</v>
      </c>
      <c r="AQ45" s="24">
        <v>1.45538317618479</v>
      </c>
      <c r="AR45" s="24">
        <v>1.4550162219120499</v>
      </c>
      <c r="AS45" s="24">
        <v>1.4549898154527701</v>
      </c>
      <c r="AT45" s="24">
        <v>1.4381645887429</v>
      </c>
      <c r="AU45" s="24">
        <v>1.4378277181477099</v>
      </c>
      <c r="AV45" s="24">
        <v>1.4467150828094399</v>
      </c>
      <c r="AW45" s="24">
        <v>1.4480161005416099</v>
      </c>
      <c r="AX45" s="24">
        <v>7.6860942623593279E-3</v>
      </c>
      <c r="AY45" s="24">
        <v>1.44721493941025</v>
      </c>
      <c r="AZ45" s="24">
        <v>1.44781766406583</v>
      </c>
      <c r="BA45" s="24">
        <v>1.44799900482582</v>
      </c>
      <c r="BB45" s="24">
        <v>1.4446855678746999</v>
      </c>
      <c r="BC45" s="24">
        <v>1.4457385973316299</v>
      </c>
      <c r="BD45" s="24">
        <v>1.4458562601735701</v>
      </c>
      <c r="BE45" s="24">
        <v>1.4465520056136334</v>
      </c>
      <c r="BF45" s="24">
        <v>1.2086124165268913E-3</v>
      </c>
      <c r="BG45" s="24">
        <v>1.43132104604962</v>
      </c>
      <c r="BH45" s="24">
        <v>1.43152498809536</v>
      </c>
      <c r="BI45" s="24">
        <v>1.43173557527449</v>
      </c>
      <c r="BJ45" s="24">
        <v>1.4292990652645901</v>
      </c>
      <c r="BK45" s="24">
        <v>1.4293073793751001</v>
      </c>
      <c r="BL45" s="24">
        <v>1.4294393602014399</v>
      </c>
      <c r="BM45" s="24">
        <v>1.4304379023767668</v>
      </c>
      <c r="BN45" s="24">
        <v>1.0967962251660017E-3</v>
      </c>
      <c r="BO45" s="24">
        <v>1.4490886804494401</v>
      </c>
      <c r="BP45" s="24">
        <v>1.4496553385075699</v>
      </c>
      <c r="BQ45" s="24">
        <v>1.44944163252236</v>
      </c>
      <c r="BR45" s="24">
        <v>1.4487719772587</v>
      </c>
      <c r="BS45" s="24">
        <v>1.44888100047846</v>
      </c>
      <c r="BT45" s="24">
        <v>1.4487314256258299</v>
      </c>
      <c r="BU45" s="24">
        <v>1.4490950091403934</v>
      </c>
      <c r="BV45" s="24">
        <v>3.455669488948099E-4</v>
      </c>
      <c r="BW45" s="24">
        <v>1.48894416629423</v>
      </c>
      <c r="BX45" s="24">
        <v>1.4892768865091499</v>
      </c>
      <c r="BY45" s="24">
        <v>1.4899409814331599</v>
      </c>
      <c r="BZ45" s="24">
        <v>1.4881483603880901</v>
      </c>
      <c r="CA45" s="24">
        <v>1.4890556467768401</v>
      </c>
      <c r="CB45" s="24">
        <v>1.48824658303477</v>
      </c>
      <c r="CC45" s="24">
        <v>1.48893543740604</v>
      </c>
      <c r="CD45" s="24">
        <v>6.1049752167269722E-4</v>
      </c>
      <c r="CJ45" s="64"/>
      <c r="CK45" s="64"/>
      <c r="CL45" s="64"/>
      <c r="CQ45" s="64"/>
      <c r="CR45" s="64"/>
      <c r="CS45" s="64"/>
      <c r="CT45" s="64"/>
      <c r="CW45" s="64"/>
      <c r="CX45" s="64"/>
      <c r="CY45" s="64"/>
      <c r="CZ45" s="64"/>
      <c r="DN45" s="64"/>
      <c r="DQ45" s="64"/>
      <c r="FB45" s="64"/>
      <c r="FM45" s="64"/>
      <c r="FO45" s="64"/>
      <c r="GC45" s="64"/>
    </row>
    <row r="46" spans="1:192" s="24" customFormat="1" ht="13.5" customHeight="1" x14ac:dyDescent="0.2">
      <c r="A46" s="60"/>
      <c r="B46" s="51" t="s">
        <v>132</v>
      </c>
      <c r="C46" s="191">
        <v>66.040199856567298</v>
      </c>
      <c r="D46" s="64">
        <v>65.682959820775807</v>
      </c>
      <c r="E46" s="64">
        <v>65.843163058296099</v>
      </c>
      <c r="F46" s="64">
        <v>66.312807103624095</v>
      </c>
      <c r="G46" s="64">
        <v>66.675342419760298</v>
      </c>
      <c r="H46" s="64">
        <v>66.664561261807094</v>
      </c>
      <c r="I46" s="64">
        <v>66.203172253471777</v>
      </c>
      <c r="J46" s="64">
        <v>0.38180096935637114</v>
      </c>
      <c r="K46" s="64">
        <v>64.220150602918693</v>
      </c>
      <c r="L46" s="64">
        <v>64.180249044353701</v>
      </c>
      <c r="M46" s="64">
        <v>64.165855754688394</v>
      </c>
      <c r="N46" s="64">
        <v>64.112096078064098</v>
      </c>
      <c r="O46" s="64">
        <v>63.697332513749899</v>
      </c>
      <c r="P46" s="64">
        <v>63.727911065130399</v>
      </c>
      <c r="Q46" s="64">
        <v>64.017265843150867</v>
      </c>
      <c r="R46" s="64">
        <v>0.21789944458765956</v>
      </c>
      <c r="S46" s="64">
        <v>63.645630233931101</v>
      </c>
      <c r="T46" s="64">
        <v>63.885584763230298</v>
      </c>
      <c r="U46" s="64">
        <v>63.6438958612815</v>
      </c>
      <c r="V46" s="64">
        <v>63.7205534960706</v>
      </c>
      <c r="W46" s="64">
        <v>64.006212093063795</v>
      </c>
      <c r="X46" s="64">
        <v>63.845576816537402</v>
      </c>
      <c r="Y46" s="64">
        <v>63.791242210685787</v>
      </c>
      <c r="Z46" s="64">
        <v>0.13290065573853993</v>
      </c>
      <c r="AA46" s="64">
        <v>61.176290548076103</v>
      </c>
      <c r="AB46" s="64">
        <v>61.233313196371903</v>
      </c>
      <c r="AC46" s="64">
        <v>61.235314169851897</v>
      </c>
      <c r="AD46" s="64">
        <v>60.729726456461599</v>
      </c>
      <c r="AE46" s="64">
        <v>60.849003935227103</v>
      </c>
      <c r="AF46" s="64">
        <v>60.958946860116399</v>
      </c>
      <c r="AG46" s="64">
        <v>61.030432527684162</v>
      </c>
      <c r="AH46" s="64">
        <v>0.19700350725975091</v>
      </c>
      <c r="AI46" s="64">
        <v>61.844336919482402</v>
      </c>
      <c r="AJ46" s="64">
        <v>61.661715328890203</v>
      </c>
      <c r="AK46" s="64">
        <v>61.645888947355701</v>
      </c>
      <c r="AL46" s="64">
        <v>61.704637929264997</v>
      </c>
      <c r="AM46" s="64">
        <v>61.858648547568301</v>
      </c>
      <c r="AN46" s="64">
        <v>61.931367185262303</v>
      </c>
      <c r="AO46" s="64">
        <v>61.774432476303993</v>
      </c>
      <c r="AP46" s="64">
        <v>0.10855670842396062</v>
      </c>
      <c r="AQ46" s="64">
        <v>66.4721091819397</v>
      </c>
      <c r="AR46" s="64">
        <v>66.363251356736001</v>
      </c>
      <c r="AS46" s="64">
        <v>66.311627781714094</v>
      </c>
      <c r="AT46" s="64">
        <v>64.925839259953094</v>
      </c>
      <c r="AU46" s="64">
        <v>64.837100998254797</v>
      </c>
      <c r="AV46" s="64">
        <v>65.5075553027648</v>
      </c>
      <c r="AW46" s="64">
        <v>65.736247313560412</v>
      </c>
      <c r="AX46" s="64">
        <v>0.68107938696686321</v>
      </c>
      <c r="AY46" s="64">
        <v>65.108742487204097</v>
      </c>
      <c r="AZ46" s="64">
        <v>65.145006125310303</v>
      </c>
      <c r="BA46" s="64">
        <v>65.156158584961801</v>
      </c>
      <c r="BB46" s="64">
        <v>64.921125860453301</v>
      </c>
      <c r="BC46" s="64">
        <v>65.052551634753797</v>
      </c>
      <c r="BD46" s="64">
        <v>65.031406037635804</v>
      </c>
      <c r="BE46" s="64">
        <v>65.069165121719848</v>
      </c>
      <c r="BF46" s="64">
        <v>8.0107706233017037E-2</v>
      </c>
      <c r="BG46" s="64">
        <v>60.611212787530597</v>
      </c>
      <c r="BH46" s="64">
        <v>60.618923372858298</v>
      </c>
      <c r="BI46" s="64">
        <v>60.588763487328102</v>
      </c>
      <c r="BJ46" s="64">
        <v>60.2512615828213</v>
      </c>
      <c r="BK46" s="64">
        <v>60.214260262969198</v>
      </c>
      <c r="BL46" s="64">
        <v>60.2331814320954</v>
      </c>
      <c r="BM46" s="64">
        <v>60.419600487600491</v>
      </c>
      <c r="BN46" s="64">
        <v>0.1872234251360938</v>
      </c>
      <c r="BO46" s="64">
        <v>60.518655328925199</v>
      </c>
      <c r="BP46" s="64">
        <v>60.5586473837608</v>
      </c>
      <c r="BQ46" s="64">
        <v>60.500725699170196</v>
      </c>
      <c r="BR46" s="64">
        <v>60.663020196819303</v>
      </c>
      <c r="BS46" s="64">
        <v>60.662402872755401</v>
      </c>
      <c r="BT46" s="64">
        <v>60.632174327652102</v>
      </c>
      <c r="BU46" s="64">
        <v>60.5892709681805</v>
      </c>
      <c r="BV46" s="64">
        <v>6.6323147718541309E-2</v>
      </c>
      <c r="BW46" s="64">
        <v>64.751080875308901</v>
      </c>
      <c r="BX46" s="64">
        <v>64.722600499168706</v>
      </c>
      <c r="BY46" s="64">
        <v>64.820021648002395</v>
      </c>
      <c r="BZ46" s="64">
        <v>64.952570484015993</v>
      </c>
      <c r="CA46" s="64">
        <v>65.006184841406906</v>
      </c>
      <c r="CB46" s="64">
        <v>64.846838942137893</v>
      </c>
      <c r="CC46" s="64">
        <v>64.849882881673466</v>
      </c>
      <c r="CD46" s="64">
        <v>0.10152064362596158</v>
      </c>
      <c r="CF46" s="56"/>
      <c r="CG46" s="56"/>
      <c r="CH46" s="56"/>
      <c r="CI46" s="64"/>
      <c r="CJ46" s="64"/>
      <c r="CK46" s="64"/>
      <c r="CL46" s="64"/>
      <c r="CM46" s="56"/>
      <c r="CN46" s="56"/>
      <c r="CO46" s="56"/>
      <c r="CP46" s="56"/>
      <c r="CQ46" s="64"/>
      <c r="CR46" s="64"/>
      <c r="CS46" s="64"/>
      <c r="CT46" s="64"/>
      <c r="CU46" s="56"/>
      <c r="CV46" s="56"/>
      <c r="CW46" s="64"/>
      <c r="CX46" s="64"/>
      <c r="CY46" s="64"/>
      <c r="CZ46" s="64"/>
      <c r="DA46" s="64"/>
      <c r="DB46" s="64"/>
      <c r="DC46" s="64"/>
      <c r="DD46" s="64"/>
      <c r="DE46" s="56"/>
      <c r="DF46" s="56"/>
      <c r="DG46" s="56"/>
      <c r="DH46" s="56"/>
      <c r="DJ46" s="56"/>
      <c r="DK46" s="56"/>
      <c r="DL46" s="56"/>
      <c r="DM46" s="56"/>
      <c r="DN46" s="56"/>
      <c r="DO46" s="56"/>
      <c r="DP46" s="56"/>
      <c r="DQ46" s="56"/>
      <c r="DR46" s="56"/>
      <c r="DS46" s="56"/>
      <c r="DT46" s="56"/>
      <c r="DV46" s="56"/>
      <c r="DW46" s="56"/>
      <c r="DX46" s="56"/>
      <c r="DY46" s="56"/>
      <c r="DZ46" s="56"/>
      <c r="EA46" s="56"/>
      <c r="EB46" s="56"/>
      <c r="EC46" s="56"/>
      <c r="ED46" s="56"/>
      <c r="EE46" s="56"/>
      <c r="EF46" s="56"/>
      <c r="EG46" s="56"/>
      <c r="EH46" s="56"/>
      <c r="EI46" s="56"/>
      <c r="EJ46" s="56"/>
      <c r="EK46" s="56"/>
      <c r="EL46" s="56"/>
      <c r="EM46" s="56"/>
      <c r="EN46" s="56"/>
      <c r="EO46" s="56"/>
      <c r="EP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6"/>
    </row>
    <row r="47" spans="1:192" s="56" customFormat="1" ht="13.5" customHeight="1" x14ac:dyDescent="0.2">
      <c r="A47" s="34"/>
      <c r="B47" s="51" t="s">
        <v>51</v>
      </c>
      <c r="C47" s="48">
        <v>2.0149881404807002</v>
      </c>
      <c r="D47" s="24">
        <v>2.0205709071629099</v>
      </c>
      <c r="E47" s="24">
        <v>2.0187935925651899</v>
      </c>
      <c r="F47" s="24">
        <v>2.0032543985784499</v>
      </c>
      <c r="G47" s="24">
        <v>1.9994297331497799</v>
      </c>
      <c r="H47" s="24">
        <v>2.0002737946267399</v>
      </c>
      <c r="I47" s="24">
        <v>2.0095517610939617</v>
      </c>
      <c r="J47" s="24">
        <v>8.7994330876996138E-3</v>
      </c>
      <c r="K47" s="24">
        <v>2.0593727383327698</v>
      </c>
      <c r="L47" s="24">
        <v>2.0606340899573499</v>
      </c>
      <c r="M47" s="24">
        <v>2.0605756865924199</v>
      </c>
      <c r="N47" s="24">
        <v>2.0617801837995899</v>
      </c>
      <c r="O47" s="24">
        <v>2.0665842801933398</v>
      </c>
      <c r="P47" s="24">
        <v>2.06617955528667</v>
      </c>
      <c r="Q47" s="24">
        <v>2.0625210890270229</v>
      </c>
      <c r="R47" s="24">
        <v>2.8195834975683872E-3</v>
      </c>
      <c r="S47" s="24">
        <v>2.0683354996687102</v>
      </c>
      <c r="T47" s="24">
        <v>2.0679723524515201</v>
      </c>
      <c r="U47" s="24">
        <v>2.0701747964840198</v>
      </c>
      <c r="V47" s="24">
        <v>2.0706400100192299</v>
      </c>
      <c r="W47" s="24">
        <v>2.06898982425919</v>
      </c>
      <c r="X47" s="24">
        <v>2.0703727075017699</v>
      </c>
      <c r="Y47" s="24">
        <v>2.0694141983974066</v>
      </c>
      <c r="Z47" s="24">
        <v>1.0346067991312609E-3</v>
      </c>
      <c r="AA47" s="24">
        <v>2.1003255549312398</v>
      </c>
      <c r="AB47" s="24">
        <v>2.0998500030581901</v>
      </c>
      <c r="AC47" s="24">
        <v>2.1006878463079302</v>
      </c>
      <c r="AD47" s="24">
        <v>2.10811176714556</v>
      </c>
      <c r="AE47" s="24">
        <v>2.1085677884977798</v>
      </c>
      <c r="AF47" s="24">
        <v>2.1090943523433698</v>
      </c>
      <c r="AG47" s="24">
        <v>2.1044395520473449</v>
      </c>
      <c r="AH47" s="24">
        <v>4.1685108025221315E-3</v>
      </c>
      <c r="AI47" s="24">
        <v>2.0888665835243798</v>
      </c>
      <c r="AJ47" s="24">
        <v>2.0921182094352502</v>
      </c>
      <c r="AK47" s="24">
        <v>2.0924554042624699</v>
      </c>
      <c r="AL47" s="24">
        <v>2.0860345263733899</v>
      </c>
      <c r="AM47" s="24">
        <v>2.0859000659757898</v>
      </c>
      <c r="AN47" s="24">
        <v>2.0850800107149201</v>
      </c>
      <c r="AO47" s="24">
        <v>2.0884091333810333</v>
      </c>
      <c r="AP47" s="24">
        <v>2.9820588320377864E-3</v>
      </c>
      <c r="AQ47" s="24">
        <v>2.0264761670798399</v>
      </c>
      <c r="AR47" s="24">
        <v>2.0287241044375701</v>
      </c>
      <c r="AS47" s="24">
        <v>2.02934355806129</v>
      </c>
      <c r="AT47" s="24">
        <v>2.0228171321608701</v>
      </c>
      <c r="AU47" s="24">
        <v>2.0254253911664502</v>
      </c>
      <c r="AV47" s="24">
        <v>2.0297339731908601</v>
      </c>
      <c r="AW47" s="24">
        <v>2.027086721016147</v>
      </c>
      <c r="AX47" s="24">
        <v>2.4543995859592879E-3</v>
      </c>
      <c r="AY47" s="24">
        <v>2.0399764363903898</v>
      </c>
      <c r="AZ47" s="24">
        <v>2.0407645656695399</v>
      </c>
      <c r="BA47" s="24">
        <v>2.04048524748154</v>
      </c>
      <c r="BB47" s="24">
        <v>2.0397310356470699</v>
      </c>
      <c r="BC47" s="24">
        <v>2.03891570803358</v>
      </c>
      <c r="BD47" s="24">
        <v>2.0398650028928502</v>
      </c>
      <c r="BE47" s="24">
        <v>2.0399563326858288</v>
      </c>
      <c r="BF47" s="24">
        <v>5.8813194801348183E-4</v>
      </c>
      <c r="BG47" s="24">
        <v>2.1071372627498799</v>
      </c>
      <c r="BH47" s="24">
        <v>2.1074883548688801</v>
      </c>
      <c r="BI47" s="24">
        <v>2.1094949419946301</v>
      </c>
      <c r="BJ47" s="24">
        <v>2.1132745607291898</v>
      </c>
      <c r="BK47" s="24">
        <v>2.11298050082888</v>
      </c>
      <c r="BL47" s="24">
        <v>2.1127234540956401</v>
      </c>
      <c r="BM47" s="24">
        <v>2.1105165125445162</v>
      </c>
      <c r="BN47" s="24">
        <v>2.5878347943148333E-3</v>
      </c>
      <c r="BO47" s="24">
        <v>2.14948761669479</v>
      </c>
      <c r="BP47" s="24">
        <v>2.14918070416388</v>
      </c>
      <c r="BQ47" s="24">
        <v>2.1505925139026498</v>
      </c>
      <c r="BR47" s="24">
        <v>2.14408177523151</v>
      </c>
      <c r="BS47" s="24">
        <v>2.1445319192961199</v>
      </c>
      <c r="BT47" s="24">
        <v>2.1453361247400098</v>
      </c>
      <c r="BU47" s="24">
        <v>2.1472017756714936</v>
      </c>
      <c r="BV47" s="24">
        <v>2.6134754039642328E-3</v>
      </c>
      <c r="BW47" s="24">
        <v>2.11381782705099</v>
      </c>
      <c r="BX47" s="24">
        <v>2.1153591482257701</v>
      </c>
      <c r="BY47" s="24">
        <v>2.1151220741486898</v>
      </c>
      <c r="BZ47" s="24">
        <v>2.1070577020896102</v>
      </c>
      <c r="CA47" s="24">
        <v>2.10808490170177</v>
      </c>
      <c r="CB47" s="24">
        <v>2.1114651831044999</v>
      </c>
      <c r="CC47" s="24">
        <v>2.1118178060535548</v>
      </c>
      <c r="CD47" s="24">
        <v>3.2704964864363377E-3</v>
      </c>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row>
    <row r="48" spans="1:192" s="56" customFormat="1" ht="13.5" customHeight="1" x14ac:dyDescent="0.2">
      <c r="A48" s="34"/>
      <c r="B48" s="51" t="s">
        <v>52</v>
      </c>
      <c r="C48" s="48">
        <v>2.4820964710596201</v>
      </c>
      <c r="D48" s="24">
        <v>2.4842320268298201</v>
      </c>
      <c r="E48" s="24">
        <v>2.4832118463879</v>
      </c>
      <c r="F48" s="24">
        <v>2.4732109425923099</v>
      </c>
      <c r="G48" s="24">
        <v>2.4736997912189902</v>
      </c>
      <c r="H48" s="24">
        <v>2.4742571026034601</v>
      </c>
      <c r="I48" s="24">
        <v>2.4784513634486838</v>
      </c>
      <c r="J48" s="24">
        <v>4.7783600722349591E-3</v>
      </c>
      <c r="K48" s="24">
        <v>2.5395824535785199</v>
      </c>
      <c r="L48" s="24">
        <v>2.5407319877544601</v>
      </c>
      <c r="M48" s="24">
        <v>2.5421640634818998</v>
      </c>
      <c r="N48" s="24">
        <v>2.5431514787175402</v>
      </c>
      <c r="O48" s="24">
        <v>2.5441327940275702</v>
      </c>
      <c r="P48" s="24">
        <v>2.5452900337639299</v>
      </c>
      <c r="Q48" s="24">
        <v>2.5425088018873203</v>
      </c>
      <c r="R48" s="24">
        <v>1.9418660349642791E-3</v>
      </c>
      <c r="S48" s="24">
        <v>2.5498650392911499</v>
      </c>
      <c r="T48" s="24">
        <v>2.5498219380315601</v>
      </c>
      <c r="U48" s="24">
        <v>2.5518580836823599</v>
      </c>
      <c r="V48" s="24">
        <v>2.5537180705198099</v>
      </c>
      <c r="W48" s="24">
        <v>2.5537362697264601</v>
      </c>
      <c r="X48" s="24">
        <v>2.55370492664834</v>
      </c>
      <c r="Y48" s="24">
        <v>2.5521173879832801</v>
      </c>
      <c r="Z48" s="24">
        <v>1.7374620152433434E-3</v>
      </c>
      <c r="AA48" s="24">
        <v>2.5657921418794198</v>
      </c>
      <c r="AB48" s="24">
        <v>2.5659757051018999</v>
      </c>
      <c r="AC48" s="24">
        <v>2.5667107646415102</v>
      </c>
      <c r="AD48" s="24">
        <v>2.5683290820759299</v>
      </c>
      <c r="AE48" s="24">
        <v>2.5697642911486702</v>
      </c>
      <c r="AF48" s="24">
        <v>2.57098236730068</v>
      </c>
      <c r="AG48" s="24">
        <v>2.5679257253580183</v>
      </c>
      <c r="AH48" s="24">
        <v>1.9458060787309085E-3</v>
      </c>
      <c r="AI48" s="24">
        <v>2.55800808035307</v>
      </c>
      <c r="AJ48" s="24">
        <v>2.55884386747953</v>
      </c>
      <c r="AK48" s="24">
        <v>2.5589567944424099</v>
      </c>
      <c r="AL48" s="24">
        <v>2.5511140930108902</v>
      </c>
      <c r="AM48" s="24">
        <v>2.5515009156380599</v>
      </c>
      <c r="AN48" s="24">
        <v>2.5515446435493798</v>
      </c>
      <c r="AO48" s="24">
        <v>2.5549947324122235</v>
      </c>
      <c r="AP48" s="24">
        <v>3.6231494836707597E-3</v>
      </c>
      <c r="AQ48" s="24">
        <v>2.49915803811</v>
      </c>
      <c r="AR48" s="24">
        <v>2.5002935731573901</v>
      </c>
      <c r="AS48" s="24">
        <v>2.5013743660927799</v>
      </c>
      <c r="AT48" s="24">
        <v>2.4884812646869499</v>
      </c>
      <c r="AU48" s="24">
        <v>2.4893202525095899</v>
      </c>
      <c r="AV48" s="24">
        <v>2.4974495548578202</v>
      </c>
      <c r="AW48" s="24">
        <v>2.4960128415690881</v>
      </c>
      <c r="AX48" s="24">
        <v>5.172723543664607E-3</v>
      </c>
      <c r="AY48" s="24">
        <v>2.5058842069014799</v>
      </c>
      <c r="AZ48" s="24">
        <v>2.5065536496265399</v>
      </c>
      <c r="BA48" s="24">
        <v>2.5067504136798502</v>
      </c>
      <c r="BB48" s="24">
        <v>2.5029761358848202</v>
      </c>
      <c r="BC48" s="24">
        <v>2.5034247518638599</v>
      </c>
      <c r="BD48" s="24">
        <v>2.5040603034368201</v>
      </c>
      <c r="BE48" s="24">
        <v>2.504941576898895</v>
      </c>
      <c r="BF48" s="24">
        <v>1.5110470863389409E-3</v>
      </c>
      <c r="BG48" s="24">
        <v>2.5649027417501</v>
      </c>
      <c r="BH48" s="24">
        <v>2.5652490794901399</v>
      </c>
      <c r="BI48" s="24">
        <v>2.5668638477087802</v>
      </c>
      <c r="BJ48" s="24">
        <v>2.5684770880115599</v>
      </c>
      <c r="BK48" s="24">
        <v>2.5693071438987101</v>
      </c>
      <c r="BL48" s="24">
        <v>2.5692351659824699</v>
      </c>
      <c r="BM48" s="24">
        <v>2.5673391778069599</v>
      </c>
      <c r="BN48" s="24">
        <v>1.7931895079746098E-3</v>
      </c>
      <c r="BO48" s="24">
        <v>2.6173169012107498</v>
      </c>
      <c r="BP48" s="24">
        <v>2.6180580756032299</v>
      </c>
      <c r="BQ48" s="24">
        <v>2.61871863208022</v>
      </c>
      <c r="BR48" s="24">
        <v>2.6131033515620499</v>
      </c>
      <c r="BS48" s="24">
        <v>2.6133541128125199</v>
      </c>
      <c r="BT48" s="24">
        <v>2.6136143320307301</v>
      </c>
      <c r="BU48" s="24">
        <v>2.615694234216583</v>
      </c>
      <c r="BV48" s="24">
        <v>2.3763631502355838E-3</v>
      </c>
      <c r="BW48" s="24">
        <v>2.62215356150499</v>
      </c>
      <c r="BX48" s="24">
        <v>2.6233622940713301</v>
      </c>
      <c r="BY48" s="24">
        <v>2.6222636899955498</v>
      </c>
      <c r="BZ48" s="24">
        <v>2.6150916658766401</v>
      </c>
      <c r="CA48" s="24">
        <v>2.6164809255256101</v>
      </c>
      <c r="CB48" s="24">
        <v>2.6172285553563901</v>
      </c>
      <c r="CC48" s="24">
        <v>2.6194301153884183</v>
      </c>
      <c r="CD48" s="24">
        <v>3.2474365425198526E-3</v>
      </c>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row>
    <row r="49" spans="1:276" s="56" customFormat="1" ht="13.5" customHeight="1" x14ac:dyDescent="0.2">
      <c r="A49" s="34"/>
      <c r="B49" s="51" t="s">
        <v>53</v>
      </c>
      <c r="C49" s="48">
        <v>3.0000384691344699</v>
      </c>
      <c r="D49" s="24">
        <v>3.00196515601138</v>
      </c>
      <c r="E49" s="24">
        <v>3.00302255029897</v>
      </c>
      <c r="F49" s="24">
        <v>2.9860031441219901</v>
      </c>
      <c r="G49" s="24">
        <v>2.9892403591116898</v>
      </c>
      <c r="H49" s="24">
        <v>2.9909389534742199</v>
      </c>
      <c r="I49" s="24">
        <v>2.9952014386921202</v>
      </c>
      <c r="J49" s="24">
        <v>6.691118432143239E-3</v>
      </c>
      <c r="K49" s="24">
        <v>3.0659067568970002</v>
      </c>
      <c r="L49" s="24">
        <v>3.0684427389419802</v>
      </c>
      <c r="M49" s="24">
        <v>3.0700613863899</v>
      </c>
      <c r="N49" s="24">
        <v>3.0706480488761199</v>
      </c>
      <c r="O49" s="24">
        <v>3.0720493197241199</v>
      </c>
      <c r="P49" s="24">
        <v>3.0737109950375201</v>
      </c>
      <c r="Q49" s="24">
        <v>3.070136540977773</v>
      </c>
      <c r="R49" s="24">
        <v>2.498758745400181E-3</v>
      </c>
      <c r="S49" s="24">
        <v>3.0787111731979802</v>
      </c>
      <c r="T49" s="24">
        <v>3.08113498345356</v>
      </c>
      <c r="U49" s="24">
        <v>3.0821723504798602</v>
      </c>
      <c r="V49" s="24">
        <v>3.0855923084100501</v>
      </c>
      <c r="W49" s="24">
        <v>3.0878550257777202</v>
      </c>
      <c r="X49" s="24">
        <v>3.08804182067834</v>
      </c>
      <c r="Y49" s="24">
        <v>3.0839179436662518</v>
      </c>
      <c r="Z49" s="24">
        <v>3.4931575087499491E-3</v>
      </c>
      <c r="AA49" s="24">
        <v>3.0813836296116</v>
      </c>
      <c r="AB49" s="24">
        <v>3.0829514244991501</v>
      </c>
      <c r="AC49" s="24">
        <v>3.0846294001991201</v>
      </c>
      <c r="AD49" s="24">
        <v>3.0844333849086598</v>
      </c>
      <c r="AE49" s="24">
        <v>3.0874271798306299</v>
      </c>
      <c r="AF49" s="24">
        <v>3.0892403842523901</v>
      </c>
      <c r="AG49" s="24">
        <v>3.0850109005502588</v>
      </c>
      <c r="AH49" s="24">
        <v>2.6332660597657327E-3</v>
      </c>
      <c r="AI49" s="24">
        <v>3.0779874637648899</v>
      </c>
      <c r="AJ49" s="24">
        <v>3.0794448440106899</v>
      </c>
      <c r="AK49" s="24">
        <v>3.0801317119439999</v>
      </c>
      <c r="AL49" s="24">
        <v>3.0691658620162499</v>
      </c>
      <c r="AM49" s="24">
        <v>3.07160677551673</v>
      </c>
      <c r="AN49" s="24">
        <v>3.0728998697230998</v>
      </c>
      <c r="AO49" s="24">
        <v>3.0752060878292764</v>
      </c>
      <c r="AP49" s="24">
        <v>4.1777764805592315E-3</v>
      </c>
      <c r="AQ49" s="24">
        <v>3.0308515702810799</v>
      </c>
      <c r="AR49" s="24">
        <v>3.0329251782963702</v>
      </c>
      <c r="AS49" s="24">
        <v>3.03431619009381</v>
      </c>
      <c r="AT49" s="24">
        <v>2.9820839357841402</v>
      </c>
      <c r="AU49" s="24">
        <v>2.9832702851757098</v>
      </c>
      <c r="AV49" s="24">
        <v>3.0164589252063299</v>
      </c>
      <c r="AW49" s="24">
        <v>3.0133176808062401</v>
      </c>
      <c r="AX49" s="24">
        <v>2.2439135674477945E-2</v>
      </c>
      <c r="AY49" s="24">
        <v>3.03572193528856</v>
      </c>
      <c r="AZ49" s="24">
        <v>3.0381991745154302</v>
      </c>
      <c r="BA49" s="24">
        <v>3.0393547923741799</v>
      </c>
      <c r="BB49" s="24">
        <v>3.0304008455450901</v>
      </c>
      <c r="BC49" s="24">
        <v>3.0316714875358302</v>
      </c>
      <c r="BD49" s="24">
        <v>3.0338048515219498</v>
      </c>
      <c r="BE49" s="24">
        <v>3.0348588477968401</v>
      </c>
      <c r="BF49" s="24">
        <v>3.2470545089705915E-3</v>
      </c>
      <c r="BG49" s="24">
        <v>3.0818178397860501</v>
      </c>
      <c r="BH49" s="24">
        <v>3.0832235297712498</v>
      </c>
      <c r="BI49" s="24">
        <v>3.0847601665930098</v>
      </c>
      <c r="BJ49" s="24">
        <v>3.0838598840028899</v>
      </c>
      <c r="BK49" s="24">
        <v>3.0855187845062302</v>
      </c>
      <c r="BL49" s="24">
        <v>3.0859716239322101</v>
      </c>
      <c r="BM49" s="24">
        <v>3.0841919714319399</v>
      </c>
      <c r="BN49" s="24">
        <v>1.4103843494828983E-3</v>
      </c>
      <c r="BO49" s="24">
        <v>3.1492453081397902</v>
      </c>
      <c r="BP49" s="24">
        <v>3.1513381787903101</v>
      </c>
      <c r="BQ49" s="24">
        <v>3.1526055465368099</v>
      </c>
      <c r="BR49" s="24">
        <v>3.14272623446579</v>
      </c>
      <c r="BS49" s="24">
        <v>3.1442892389587498</v>
      </c>
      <c r="BT49" s="24">
        <v>3.1449507253244802</v>
      </c>
      <c r="BU49" s="24">
        <v>3.1475258720359882</v>
      </c>
      <c r="BV49" s="24">
        <v>3.729095766315802E-3</v>
      </c>
      <c r="BW49" s="24">
        <v>3.2027045936113101</v>
      </c>
      <c r="BX49" s="24">
        <v>3.2059592468991598</v>
      </c>
      <c r="BY49" s="24">
        <v>3.2065444554817799</v>
      </c>
      <c r="BZ49" s="24">
        <v>3.1943135439794199</v>
      </c>
      <c r="CA49" s="24">
        <v>3.1969027347943801</v>
      </c>
      <c r="CB49" s="24">
        <v>3.1998869773434602</v>
      </c>
      <c r="CC49" s="24">
        <v>3.2010519253515852</v>
      </c>
      <c r="CD49" s="24">
        <v>4.4899828143224732E-3</v>
      </c>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row>
    <row r="50" spans="1:276" s="24" customFormat="1" ht="13.5" customHeight="1" x14ac:dyDescent="0.2">
      <c r="A50" s="34"/>
      <c r="B50" s="51" t="s">
        <v>75</v>
      </c>
      <c r="C50" s="48">
        <v>1.4888616011500599</v>
      </c>
      <c r="D50" s="24">
        <v>1.4857014645561</v>
      </c>
      <c r="E50" s="24">
        <v>1.4875332284382601</v>
      </c>
      <c r="F50" s="24">
        <v>1.4905761076780399</v>
      </c>
      <c r="G50" s="24">
        <v>1.49504646727576</v>
      </c>
      <c r="H50" s="24">
        <v>1.49526477900609</v>
      </c>
      <c r="I50" s="24">
        <v>1.4904972746840517</v>
      </c>
      <c r="J50" s="24">
        <v>3.6030371026493108E-3</v>
      </c>
      <c r="K50" s="24">
        <v>1.48875757157934</v>
      </c>
      <c r="L50" s="24">
        <v>1.48907695640689</v>
      </c>
      <c r="M50" s="24">
        <v>1.48990469331747</v>
      </c>
      <c r="N50" s="24">
        <v>1.4893188289438899</v>
      </c>
      <c r="O50" s="24">
        <v>1.4865347371348001</v>
      </c>
      <c r="P50" s="24">
        <v>1.48763014674737</v>
      </c>
      <c r="Q50" s="24">
        <v>1.4885371556882934</v>
      </c>
      <c r="R50" s="24">
        <v>1.129416184645934E-3</v>
      </c>
      <c r="S50" s="24">
        <v>1.4884969936894199</v>
      </c>
      <c r="T50" s="24">
        <v>1.489930452794</v>
      </c>
      <c r="U50" s="24">
        <v>1.48884642770969</v>
      </c>
      <c r="V50" s="24">
        <v>1.49016356946633</v>
      </c>
      <c r="W50" s="24">
        <v>1.49244572862186</v>
      </c>
      <c r="X50" s="24">
        <v>1.4915390883434501</v>
      </c>
      <c r="Y50" s="24">
        <v>1.4902370434374583</v>
      </c>
      <c r="Z50" s="24">
        <v>1.392515269579304E-3</v>
      </c>
      <c r="AA50" s="24">
        <v>1.46709809932893</v>
      </c>
      <c r="AB50" s="24">
        <v>1.46817697455017</v>
      </c>
      <c r="AC50" s="24">
        <v>1.4683901778270001</v>
      </c>
      <c r="AD50" s="24">
        <v>1.46312611739987</v>
      </c>
      <c r="AE50" s="24">
        <v>1.46422951003639</v>
      </c>
      <c r="AF50" s="24">
        <v>1.4647236529840399</v>
      </c>
      <c r="AG50" s="24">
        <v>1.4659574220210665</v>
      </c>
      <c r="AH50" s="24">
        <v>2.0277249436643323E-3</v>
      </c>
      <c r="AI50" s="24">
        <v>1.47352037130665</v>
      </c>
      <c r="AJ50" s="24">
        <v>1.4719267917666901</v>
      </c>
      <c r="AK50" s="24">
        <v>1.4720178531258401</v>
      </c>
      <c r="AL50" s="24">
        <v>1.4712919768169199</v>
      </c>
      <c r="AM50" s="24">
        <v>1.4725570153716001</v>
      </c>
      <c r="AN50" s="24">
        <v>1.47375633257808</v>
      </c>
      <c r="AO50" s="24">
        <v>1.4725117234942966</v>
      </c>
      <c r="AP50" s="24">
        <v>8.7961246757903299E-4</v>
      </c>
      <c r="AQ50" s="24">
        <v>1.49562655584968</v>
      </c>
      <c r="AR50" s="24">
        <v>1.49499144396335</v>
      </c>
      <c r="AS50" s="24">
        <v>1.4952205495419499</v>
      </c>
      <c r="AT50" s="24">
        <v>1.4742231951528599</v>
      </c>
      <c r="AU50" s="24">
        <v>1.47291048003384</v>
      </c>
      <c r="AV50" s="24">
        <v>1.48613511181678</v>
      </c>
      <c r="AW50" s="24">
        <v>1.4865178893930766</v>
      </c>
      <c r="AX50" s="24">
        <v>9.7208782177247641E-3</v>
      </c>
      <c r="AY50" s="24">
        <v>1.4881161768025499</v>
      </c>
      <c r="AZ50" s="24">
        <v>1.48875535454951</v>
      </c>
      <c r="BA50" s="24">
        <v>1.4895254920982499</v>
      </c>
      <c r="BB50" s="24">
        <v>1.4856864912994501</v>
      </c>
      <c r="BC50" s="24">
        <v>1.4869037869445301</v>
      </c>
      <c r="BD50" s="24">
        <v>1.48725766029592</v>
      </c>
      <c r="BE50" s="24">
        <v>1.4877074936650352</v>
      </c>
      <c r="BF50" s="24">
        <v>1.2584976332601055E-3</v>
      </c>
      <c r="BG50" s="24">
        <v>1.46256150193281</v>
      </c>
      <c r="BH50" s="24">
        <v>1.4629848476496401</v>
      </c>
      <c r="BI50" s="24">
        <v>1.4623216700753201</v>
      </c>
      <c r="BJ50" s="24">
        <v>1.4592802758855901</v>
      </c>
      <c r="BK50" s="24">
        <v>1.4602684612072101</v>
      </c>
      <c r="BL50" s="24">
        <v>1.4606604655000499</v>
      </c>
      <c r="BM50" s="24">
        <v>1.4613462037084366</v>
      </c>
      <c r="BN50" s="24">
        <v>1.3548346720622226E-3</v>
      </c>
      <c r="BO50" s="24">
        <v>1.4651144224698101</v>
      </c>
      <c r="BP50" s="24">
        <v>1.4662974465966601</v>
      </c>
      <c r="BQ50" s="24">
        <v>1.4659241702724199</v>
      </c>
      <c r="BR50" s="24">
        <v>1.46576789690144</v>
      </c>
      <c r="BS50" s="24">
        <v>1.4661890600307601</v>
      </c>
      <c r="BT50" s="24">
        <v>1.46594777809263</v>
      </c>
      <c r="BU50" s="24">
        <v>1.4658734623939533</v>
      </c>
      <c r="BV50" s="24">
        <v>3.8182549770025251E-4</v>
      </c>
      <c r="BW50" s="24">
        <v>1.5151280080173399</v>
      </c>
      <c r="BX50" s="24">
        <v>1.5155626171509</v>
      </c>
      <c r="BY50" s="24">
        <v>1.5160091678265799</v>
      </c>
      <c r="BZ50" s="24">
        <v>1.51600667642446</v>
      </c>
      <c r="CA50" s="24">
        <v>1.51649619624601</v>
      </c>
      <c r="CB50" s="24">
        <v>1.5154817625922901</v>
      </c>
      <c r="CC50" s="24">
        <v>1.51578073804293</v>
      </c>
      <c r="CD50" s="24">
        <v>4.4311930082714717E-4</v>
      </c>
      <c r="FL50" s="64"/>
      <c r="FU50" s="56"/>
    </row>
    <row r="51" spans="1:276" s="46" customFormat="1" ht="13.5" customHeight="1" x14ac:dyDescent="0.2">
      <c r="A51" s="34"/>
      <c r="B51" s="51" t="s">
        <v>76</v>
      </c>
      <c r="C51" s="184">
        <v>0.98505032865376796</v>
      </c>
      <c r="D51" s="46">
        <v>0.98139424884846704</v>
      </c>
      <c r="E51" s="46">
        <v>0.98422895773378405</v>
      </c>
      <c r="F51" s="46">
        <v>0.98274874554353198</v>
      </c>
      <c r="G51" s="46">
        <v>0.98981062596191205</v>
      </c>
      <c r="H51" s="46">
        <v>0.99066515884747997</v>
      </c>
      <c r="I51" s="46">
        <v>0.98564967759815714</v>
      </c>
      <c r="J51" s="46">
        <v>3.4489198349519283E-3</v>
      </c>
      <c r="K51" s="46">
        <v>1.00653401856423</v>
      </c>
      <c r="L51" s="46">
        <v>1.0078086489846301</v>
      </c>
      <c r="M51" s="46">
        <v>1.0094856997974799</v>
      </c>
      <c r="N51" s="46">
        <v>1.0088678650765299</v>
      </c>
      <c r="O51" s="46">
        <v>1.00546503953078</v>
      </c>
      <c r="P51" s="46">
        <v>1.0075314397508499</v>
      </c>
      <c r="Q51" s="46">
        <v>1.0076154519507499</v>
      </c>
      <c r="R51" s="46">
        <v>1.3481172386515662E-3</v>
      </c>
      <c r="S51" s="46">
        <v>1.0103756735292699</v>
      </c>
      <c r="T51" s="46">
        <v>1.0131626310020501</v>
      </c>
      <c r="U51" s="46">
        <v>1.0119975539958399</v>
      </c>
      <c r="V51" s="46">
        <v>1.0149522983908199</v>
      </c>
      <c r="W51" s="46">
        <v>1.01886520151853</v>
      </c>
      <c r="X51" s="46">
        <v>1.01766911317658</v>
      </c>
      <c r="Y51" s="46">
        <v>1.0145037452688481</v>
      </c>
      <c r="Z51" s="46">
        <v>3.0100834144874563E-3</v>
      </c>
      <c r="AA51" s="46">
        <v>0.981058074680356</v>
      </c>
      <c r="AB51" s="46">
        <v>0.98310142144095602</v>
      </c>
      <c r="AC51" s="46">
        <v>0.98394155389118598</v>
      </c>
      <c r="AD51" s="46">
        <v>0.97632161776309501</v>
      </c>
      <c r="AE51" s="46">
        <v>0.97885939133284205</v>
      </c>
      <c r="AF51" s="46">
        <v>0.98014603190901695</v>
      </c>
      <c r="AG51" s="46">
        <v>0.98057134850290861</v>
      </c>
      <c r="AH51" s="46">
        <v>2.5550068075879573E-3</v>
      </c>
      <c r="AI51" s="46">
        <v>0.98912088024051004</v>
      </c>
      <c r="AJ51" s="46">
        <v>0.98732663457544501</v>
      </c>
      <c r="AK51" s="46">
        <v>0.98767630768153003</v>
      </c>
      <c r="AL51" s="46">
        <v>0.98313133564286004</v>
      </c>
      <c r="AM51" s="46">
        <v>0.98570670954093598</v>
      </c>
      <c r="AN51" s="46">
        <v>0.98781985900817104</v>
      </c>
      <c r="AO51" s="46">
        <v>0.98679695444824211</v>
      </c>
      <c r="AP51" s="46">
        <v>1.9203377809219205E-3</v>
      </c>
      <c r="AQ51" s="46">
        <v>1.00437540320124</v>
      </c>
      <c r="AR51" s="46">
        <v>1.0042010738588001</v>
      </c>
      <c r="AS51" s="46">
        <v>1.0049726320325201</v>
      </c>
      <c r="AT51" s="46">
        <v>0.95926680362326799</v>
      </c>
      <c r="AU51" s="46">
        <v>0.95784489400926098</v>
      </c>
      <c r="AV51" s="46">
        <v>0.98672495201546795</v>
      </c>
      <c r="AW51" s="46">
        <v>0.98623095979009279</v>
      </c>
      <c r="AX51" s="46">
        <v>2.0560782173053797E-2</v>
      </c>
      <c r="AY51" s="46">
        <v>0.99574549889816699</v>
      </c>
      <c r="AZ51" s="46">
        <v>0.99743460884588697</v>
      </c>
      <c r="BA51" s="46">
        <v>0.99886954489263102</v>
      </c>
      <c r="BB51" s="46">
        <v>0.990669809898023</v>
      </c>
      <c r="BC51" s="46">
        <v>0.99275577950224103</v>
      </c>
      <c r="BD51" s="46">
        <v>0.99393984862910001</v>
      </c>
      <c r="BE51" s="46">
        <v>0.99490251511100813</v>
      </c>
      <c r="BF51" s="46">
        <v>2.7782020440468881E-3</v>
      </c>
      <c r="BG51" s="46">
        <v>0.97468057703616995</v>
      </c>
      <c r="BH51" s="46">
        <v>0.97573517490236805</v>
      </c>
      <c r="BI51" s="46">
        <v>0.97526522459838905</v>
      </c>
      <c r="BJ51" s="46">
        <v>0.97058532327370495</v>
      </c>
      <c r="BK51" s="46">
        <v>0.97253828367735595</v>
      </c>
      <c r="BL51" s="46">
        <v>0.97324816983656703</v>
      </c>
      <c r="BM51" s="46">
        <v>0.97367545888742579</v>
      </c>
      <c r="BN51" s="46">
        <v>1.7703450263280161E-3</v>
      </c>
      <c r="BO51" s="46">
        <v>0.99975769144500004</v>
      </c>
      <c r="BP51" s="46">
        <v>1.0021574746264299</v>
      </c>
      <c r="BQ51" s="46">
        <v>1.0020130326341601</v>
      </c>
      <c r="BR51" s="46">
        <v>0.99864445923428002</v>
      </c>
      <c r="BS51" s="46">
        <v>0.99975731966262604</v>
      </c>
      <c r="BT51" s="46">
        <v>0.99961460058446605</v>
      </c>
      <c r="BU51" s="46">
        <v>1.0003240963644937</v>
      </c>
      <c r="BV51" s="46">
        <v>1.3025869828928172E-3</v>
      </c>
      <c r="BW51" s="46">
        <v>1.0888867665603199</v>
      </c>
      <c r="BX51" s="46">
        <v>1.0906000986733899</v>
      </c>
      <c r="BY51" s="46">
        <v>1.0914223813330901</v>
      </c>
      <c r="BZ51" s="46">
        <v>1.0872558418898099</v>
      </c>
      <c r="CA51" s="46">
        <v>1.0888178330926099</v>
      </c>
      <c r="CB51" s="46">
        <v>1.08842179423896</v>
      </c>
      <c r="CC51" s="46">
        <v>1.0892341192980299</v>
      </c>
      <c r="CD51" s="46">
        <v>1.3857484152783473E-3</v>
      </c>
      <c r="FL51" s="65"/>
      <c r="FU51" s="185"/>
    </row>
    <row r="52" spans="1:276" s="46" customFormat="1" ht="13.5" customHeight="1" x14ac:dyDescent="0.2">
      <c r="A52" s="34"/>
      <c r="B52" s="51" t="s">
        <v>129</v>
      </c>
      <c r="C52" s="184">
        <v>1.23915372644907</v>
      </c>
      <c r="D52" s="46">
        <v>1.23793383172962</v>
      </c>
      <c r="E52" s="46">
        <v>1.23851193189885</v>
      </c>
      <c r="F52" s="46">
        <v>1.2395485429909701</v>
      </c>
      <c r="G52" s="46">
        <v>1.24099524742324</v>
      </c>
      <c r="H52" s="46">
        <v>1.24100466103342</v>
      </c>
      <c r="I52" s="46">
        <v>1.2395246569208618</v>
      </c>
      <c r="J52" s="46">
        <v>1.1581267430223424E-3</v>
      </c>
      <c r="K52" s="46">
        <v>1.2361973564800599</v>
      </c>
      <c r="L52" s="46">
        <v>1.23614361652961</v>
      </c>
      <c r="M52" s="46">
        <v>1.2361663290165601</v>
      </c>
      <c r="N52" s="46">
        <v>1.2360415097361901</v>
      </c>
      <c r="O52" s="46">
        <v>1.23448857540704</v>
      </c>
      <c r="P52" s="46">
        <v>1.234684458059</v>
      </c>
      <c r="Q52" s="46">
        <v>1.2356203075380767</v>
      </c>
      <c r="R52" s="46">
        <v>7.3473582470541597E-4</v>
      </c>
      <c r="S52" s="46">
        <v>1.2346872754285001</v>
      </c>
      <c r="T52" s="46">
        <v>1.2357014781289699</v>
      </c>
      <c r="U52" s="46">
        <v>1.23482063378567</v>
      </c>
      <c r="V52" s="46">
        <v>1.2353139050820801</v>
      </c>
      <c r="W52" s="46">
        <v>1.2364752844354701</v>
      </c>
      <c r="X52" s="46">
        <v>1.2358668858583499</v>
      </c>
      <c r="Y52" s="46">
        <v>1.2354775771198401</v>
      </c>
      <c r="Z52" s="46">
        <v>6.1644852272526131E-4</v>
      </c>
      <c r="AA52" s="46">
        <v>1.2258594619505101</v>
      </c>
      <c r="AB52" s="46">
        <v>1.2261069507368301</v>
      </c>
      <c r="AC52" s="46">
        <v>1.2261755408920401</v>
      </c>
      <c r="AD52" s="46">
        <v>1.2242845757345699</v>
      </c>
      <c r="AE52" s="46">
        <v>1.22486391405267</v>
      </c>
      <c r="AF52" s="46">
        <v>1.2253833275306001</v>
      </c>
      <c r="AG52" s="46">
        <v>1.2254456284828701</v>
      </c>
      <c r="AH52" s="46">
        <v>6.8698543881633286E-4</v>
      </c>
      <c r="AI52" s="46">
        <v>1.22804252517858</v>
      </c>
      <c r="AJ52" s="46">
        <v>1.2274093641800901</v>
      </c>
      <c r="AK52" s="46">
        <v>1.22735445818748</v>
      </c>
      <c r="AL52" s="46">
        <v>1.22700126174149</v>
      </c>
      <c r="AM52" s="46">
        <v>1.22766518704998</v>
      </c>
      <c r="AN52" s="46">
        <v>1.2279650745096999</v>
      </c>
      <c r="AO52" s="46">
        <v>1.2275729784745535</v>
      </c>
      <c r="AP52" s="46">
        <v>3.6150071588267411E-4</v>
      </c>
      <c r="AQ52" s="46">
        <v>1.24225178155695</v>
      </c>
      <c r="AR52" s="46">
        <v>1.24191955075589</v>
      </c>
      <c r="AS52" s="46">
        <v>1.2417926831994199</v>
      </c>
      <c r="AT52" s="46">
        <v>1.2350401834359099</v>
      </c>
      <c r="AU52" s="46">
        <v>1.2347621824597701</v>
      </c>
      <c r="AV52" s="46">
        <v>1.23818449393362</v>
      </c>
      <c r="AW52" s="46">
        <v>1.2389918125569266</v>
      </c>
      <c r="AX52" s="46">
        <v>3.193765594277418E-3</v>
      </c>
      <c r="AY52" s="46">
        <v>1.2373541376972601</v>
      </c>
      <c r="AZ52" s="46">
        <v>1.2375645133203601</v>
      </c>
      <c r="BA52" s="46">
        <v>1.2376283731122699</v>
      </c>
      <c r="BB52" s="46">
        <v>1.23638827270939</v>
      </c>
      <c r="BC52" s="46">
        <v>1.2369151768545199</v>
      </c>
      <c r="BD52" s="46">
        <v>1.2368901899632301</v>
      </c>
      <c r="BE52" s="46">
        <v>1.2371234439428382</v>
      </c>
      <c r="BF52" s="46">
        <v>4.360761806208466E-4</v>
      </c>
      <c r="BG52" s="46">
        <v>1.2235960988974</v>
      </c>
      <c r="BH52" s="46">
        <v>1.2236566211639499</v>
      </c>
      <c r="BI52" s="46">
        <v>1.2236314292394701</v>
      </c>
      <c r="BJ52" s="46">
        <v>1.22234431272077</v>
      </c>
      <c r="BK52" s="46">
        <v>1.22226106631303</v>
      </c>
      <c r="BL52" s="46">
        <v>1.22233223657224</v>
      </c>
      <c r="BM52" s="46">
        <v>1.2229702941511433</v>
      </c>
      <c r="BN52" s="46">
        <v>6.585021267347652E-4</v>
      </c>
      <c r="BO52" s="46">
        <v>1.2271029063567001</v>
      </c>
      <c r="BP52" s="46">
        <v>1.2273131280288101</v>
      </c>
      <c r="BQ52" s="46">
        <v>1.2271354227081901</v>
      </c>
      <c r="BR52" s="46">
        <v>1.2273685334896101</v>
      </c>
      <c r="BS52" s="46">
        <v>1.2273898842239199</v>
      </c>
      <c r="BT52" s="46">
        <v>1.2272891605169101</v>
      </c>
      <c r="BU52" s="46">
        <v>1.2272665058873566</v>
      </c>
      <c r="BV52" s="46">
        <v>1.0974691199913756E-4</v>
      </c>
      <c r="BW52" s="46">
        <v>1.2451710642626399</v>
      </c>
      <c r="BX52" s="46">
        <v>1.2451732653358101</v>
      </c>
      <c r="BY52" s="46">
        <v>1.2455374016166001</v>
      </c>
      <c r="BZ52" s="46">
        <v>1.2454769751402299</v>
      </c>
      <c r="CA52" s="46">
        <v>1.2457892382847899</v>
      </c>
      <c r="CB52" s="46">
        <v>1.24525053373184</v>
      </c>
      <c r="CC52" s="46">
        <v>1.2453997463953181</v>
      </c>
      <c r="CD52" s="46">
        <v>2.2452571419755634E-4</v>
      </c>
      <c r="FL52" s="65"/>
      <c r="FU52" s="185"/>
    </row>
    <row r="53" spans="1:276" s="57" customFormat="1" ht="13.5" customHeight="1" thickBot="1" x14ac:dyDescent="0.25">
      <c r="A53" s="34"/>
      <c r="B53" s="52" t="s">
        <v>130</v>
      </c>
      <c r="C53" s="49">
        <v>0.531431061102559</v>
      </c>
      <c r="D53" s="43">
        <v>0.52960420490764104</v>
      </c>
      <c r="E53" s="43">
        <v>0.53057326200647603</v>
      </c>
      <c r="F53" s="43">
        <v>0.53024705207819001</v>
      </c>
      <c r="G53" s="43">
        <v>0.53309285183295696</v>
      </c>
      <c r="H53" s="43">
        <v>0.53325999576707395</v>
      </c>
      <c r="I53" s="43">
        <v>0.53136807128248276</v>
      </c>
      <c r="J53" s="43">
        <v>1.3879147638357645E-3</v>
      </c>
      <c r="K53" s="43">
        <v>0.53767105674866</v>
      </c>
      <c r="L53" s="43">
        <v>0.53785840416552499</v>
      </c>
      <c r="M53" s="43">
        <v>0.53812680936732804</v>
      </c>
      <c r="N53" s="43">
        <v>0.53812893621891</v>
      </c>
      <c r="O53" s="43">
        <v>0.53532564892270795</v>
      </c>
      <c r="P53" s="43">
        <v>0.53592126468821299</v>
      </c>
      <c r="Q53" s="43">
        <v>0.53717202001855735</v>
      </c>
      <c r="R53" s="43">
        <v>1.1195942189171553E-3</v>
      </c>
      <c r="S53" s="43">
        <v>0.53684819494704195</v>
      </c>
      <c r="T53" s="43">
        <v>0.539022838047853</v>
      </c>
      <c r="U53" s="43">
        <v>0.53750367204286897</v>
      </c>
      <c r="V53" s="43">
        <v>0.539005710980763</v>
      </c>
      <c r="W53" s="43">
        <v>0.54137206159290496</v>
      </c>
      <c r="X53" s="43">
        <v>0.54025494355331405</v>
      </c>
      <c r="Y53" s="43">
        <v>0.53900123686079104</v>
      </c>
      <c r="Z53" s="43">
        <v>1.5314136648072569E-3</v>
      </c>
      <c r="AA53" s="43">
        <v>0.52196637640473897</v>
      </c>
      <c r="AB53" s="43">
        <v>0.52252290053480599</v>
      </c>
      <c r="AC53" s="43">
        <v>0.52282964606573101</v>
      </c>
      <c r="AD53" s="43">
        <v>0.51934420021332195</v>
      </c>
      <c r="AE53" s="43">
        <v>0.52080701192214995</v>
      </c>
      <c r="AF53" s="43">
        <v>0.522084190066753</v>
      </c>
      <c r="AG53" s="43">
        <v>0.52159238753458348</v>
      </c>
      <c r="AH53" s="43">
        <v>1.1867014231484552E-3</v>
      </c>
      <c r="AI53" s="43">
        <v>0.52504131968210399</v>
      </c>
      <c r="AJ53" s="43">
        <v>0.52402846548153403</v>
      </c>
      <c r="AK53" s="43">
        <v>0.52394044216338498</v>
      </c>
      <c r="AL53" s="43">
        <v>0.52159579199232697</v>
      </c>
      <c r="AM53" s="43">
        <v>0.52307389030310603</v>
      </c>
      <c r="AN53" s="43">
        <v>0.52370600165158798</v>
      </c>
      <c r="AO53" s="43">
        <v>0.52356431854567398</v>
      </c>
      <c r="AP53" s="43">
        <v>1.0546819793762323E-3</v>
      </c>
      <c r="AQ53" s="43">
        <v>0.54139903877150197</v>
      </c>
      <c r="AR53" s="43">
        <v>0.54103523776697104</v>
      </c>
      <c r="AS53" s="43">
        <v>0.54100905468187599</v>
      </c>
      <c r="AT53" s="43">
        <v>0.52422879244984899</v>
      </c>
      <c r="AU53" s="43">
        <v>0.52389082107338603</v>
      </c>
      <c r="AV53" s="43">
        <v>0.53278082436352103</v>
      </c>
      <c r="AW53" s="43">
        <v>0.53405729485118414</v>
      </c>
      <c r="AX53" s="43">
        <v>7.6649188004473522E-3</v>
      </c>
      <c r="AY53" s="43">
        <v>0.53327920590059197</v>
      </c>
      <c r="AZ53" s="43">
        <v>0.53387992306221999</v>
      </c>
      <c r="BA53" s="43">
        <v>0.53406061089256496</v>
      </c>
      <c r="BB53" s="43">
        <v>0.530755527999345</v>
      </c>
      <c r="BC53" s="43">
        <v>0.53180672350270097</v>
      </c>
      <c r="BD53" s="43">
        <v>0.53192413386413195</v>
      </c>
      <c r="BE53" s="43">
        <v>0.53261768753692584</v>
      </c>
      <c r="BF53" s="43">
        <v>1.205486788416917E-3</v>
      </c>
      <c r="BG53" s="43">
        <v>0.51734730560405495</v>
      </c>
      <c r="BH53" s="43">
        <v>0.51755285363214198</v>
      </c>
      <c r="BI53" s="43">
        <v>0.51776506839418401</v>
      </c>
      <c r="BJ53" s="43">
        <v>0.51530781624606603</v>
      </c>
      <c r="BK53" s="43">
        <v>0.51531620825541502</v>
      </c>
      <c r="BL53" s="43">
        <v>0.51544941913496001</v>
      </c>
      <c r="BM53" s="43">
        <v>0.51645644521113698</v>
      </c>
      <c r="BN53" s="43">
        <v>1.1061817687600922E-3</v>
      </c>
      <c r="BO53" s="43">
        <v>0.53514588677185804</v>
      </c>
      <c r="BP53" s="43">
        <v>0.53570993435618997</v>
      </c>
      <c r="BQ53" s="43">
        <v>0.53549723876945499</v>
      </c>
      <c r="BR53" s="43">
        <v>0.53483054647188399</v>
      </c>
      <c r="BS53" s="43">
        <v>0.53493910830435398</v>
      </c>
      <c r="BT53" s="43">
        <v>0.53479016436942695</v>
      </c>
      <c r="BU53" s="43">
        <v>0.53515214650719467</v>
      </c>
      <c r="BV53" s="43">
        <v>3.4401987948603954E-4</v>
      </c>
      <c r="BW53" s="43">
        <v>0.57428965551793298</v>
      </c>
      <c r="BX53" s="43">
        <v>0.57461200486511199</v>
      </c>
      <c r="BY53" s="43">
        <v>0.57525518472767301</v>
      </c>
      <c r="BZ53" s="43">
        <v>0.573518362552497</v>
      </c>
      <c r="CA53" s="43">
        <v>0.57439766918454405</v>
      </c>
      <c r="CB53" s="43">
        <v>0.57361358198944001</v>
      </c>
      <c r="CC53" s="43">
        <v>0.57428107647286653</v>
      </c>
      <c r="CD53" s="43">
        <v>5.9151632311052254E-4</v>
      </c>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c r="FX53" s="43"/>
      <c r="FY53" s="43"/>
      <c r="FZ53" s="43"/>
      <c r="GA53" s="43"/>
      <c r="GB53" s="43"/>
      <c r="GC53" s="43"/>
      <c r="GD53" s="43"/>
      <c r="GE53" s="43"/>
      <c r="GF53" s="43"/>
      <c r="GG53" s="43"/>
      <c r="GH53" s="43"/>
      <c r="GI53" s="43"/>
      <c r="GJ53" s="43"/>
    </row>
    <row r="54" spans="1:276"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v>0</v>
      </c>
      <c r="BG54" s="54">
        <v>0</v>
      </c>
      <c r="BH54" s="54">
        <v>0</v>
      </c>
      <c r="BI54" s="54">
        <v>0</v>
      </c>
      <c r="BJ54" s="54">
        <v>0</v>
      </c>
      <c r="BK54" s="54">
        <v>0</v>
      </c>
      <c r="BL54" s="54">
        <v>0</v>
      </c>
      <c r="BM54" s="54">
        <v>0</v>
      </c>
      <c r="BN54" s="54">
        <v>0</v>
      </c>
      <c r="BO54" s="54">
        <v>0</v>
      </c>
      <c r="BP54" s="54">
        <v>0</v>
      </c>
      <c r="BQ54" s="54">
        <v>0</v>
      </c>
      <c r="BR54" s="54">
        <v>0</v>
      </c>
      <c r="BS54" s="54">
        <v>0</v>
      </c>
      <c r="BT54" s="54">
        <v>0</v>
      </c>
      <c r="BU54" s="54">
        <v>0</v>
      </c>
      <c r="BV54" s="54">
        <v>0</v>
      </c>
      <c r="BW54" s="54">
        <v>0</v>
      </c>
      <c r="BX54" s="54">
        <v>0</v>
      </c>
      <c r="BY54" s="54">
        <v>0</v>
      </c>
      <c r="BZ54" s="54">
        <v>0</v>
      </c>
      <c r="CA54" s="54">
        <v>0</v>
      </c>
      <c r="CB54" s="54">
        <v>0</v>
      </c>
      <c r="CC54" s="54">
        <v>0</v>
      </c>
      <c r="CD54" s="54">
        <v>0</v>
      </c>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c r="JD54" s="54"/>
      <c r="JE54" s="54"/>
      <c r="JF54" s="54"/>
      <c r="JG54" s="54"/>
      <c r="JH54" s="54"/>
      <c r="JI54" s="54"/>
      <c r="JJ54" s="54"/>
      <c r="JK54" s="54"/>
      <c r="JL54" s="54"/>
      <c r="JM54" s="54"/>
      <c r="JN54" s="54"/>
      <c r="JO54" s="54"/>
      <c r="JP54" s="54"/>
    </row>
    <row r="55" spans="1:276" s="26" customFormat="1" ht="13.5" customHeight="1" x14ac:dyDescent="0.2">
      <c r="A55" s="34"/>
      <c r="B55" s="51" t="s">
        <v>55</v>
      </c>
      <c r="C55" s="25">
        <v>0.98630750598433603</v>
      </c>
      <c r="D55" s="26">
        <v>0.98558732370388102</v>
      </c>
      <c r="E55" s="27">
        <v>0.985103411052619</v>
      </c>
      <c r="F55" s="26">
        <v>0.98679429535764196</v>
      </c>
      <c r="G55" s="26">
        <v>0.98604461557576595</v>
      </c>
      <c r="H55" s="26">
        <v>0.98549212345285797</v>
      </c>
      <c r="I55" s="26">
        <v>0.98588821252118353</v>
      </c>
      <c r="J55" s="26">
        <v>5.6044461601711471E-4</v>
      </c>
      <c r="K55" s="26">
        <v>0.98560207366213304</v>
      </c>
      <c r="L55" s="26">
        <v>0.984933779711339</v>
      </c>
      <c r="M55" s="26">
        <v>0.98435314052726397</v>
      </c>
      <c r="N55" s="26">
        <v>0.98515249837368302</v>
      </c>
      <c r="O55" s="26">
        <v>0.984402724024521</v>
      </c>
      <c r="P55" s="26">
        <v>0.983817048112271</v>
      </c>
      <c r="Q55" s="26">
        <v>0.98471021073520182</v>
      </c>
      <c r="R55" s="26">
        <v>5.8606137396484512E-4</v>
      </c>
      <c r="S55" s="26">
        <v>0.98524886094347996</v>
      </c>
      <c r="T55" s="26">
        <v>0.98442653445379003</v>
      </c>
      <c r="U55" s="26">
        <v>0.98392393159675595</v>
      </c>
      <c r="V55" s="26">
        <v>0.98500713021942399</v>
      </c>
      <c r="W55" s="26">
        <v>0.98434899350150395</v>
      </c>
      <c r="X55" s="26">
        <v>0.98403561870564105</v>
      </c>
      <c r="Y55" s="26">
        <v>0.98449851157009916</v>
      </c>
      <c r="Z55" s="26">
        <v>4.8195183376486861E-4</v>
      </c>
      <c r="AA55" s="26">
        <v>0.98475585403885002</v>
      </c>
      <c r="AB55" s="26">
        <v>0.98416684315320502</v>
      </c>
      <c r="AC55" s="26">
        <v>0.983652083383739</v>
      </c>
      <c r="AD55" s="26">
        <v>0.98446907613727197</v>
      </c>
      <c r="AE55" s="26">
        <v>0.98361524209635398</v>
      </c>
      <c r="AF55" s="26">
        <v>0.98304061567437195</v>
      </c>
      <c r="AG55" s="26">
        <v>0.98394995241396532</v>
      </c>
      <c r="AH55" s="26">
        <v>5.7643425813606452E-4</v>
      </c>
      <c r="AI55" s="26">
        <v>0.98488428541485695</v>
      </c>
      <c r="AJ55" s="26">
        <v>0.98423677470174897</v>
      </c>
      <c r="AK55" s="26">
        <v>0.98373859693257604</v>
      </c>
      <c r="AL55" s="26">
        <v>0.98506596623635201</v>
      </c>
      <c r="AM55" s="26">
        <v>0.98444175310644499</v>
      </c>
      <c r="AN55" s="26">
        <v>0.98380055161654401</v>
      </c>
      <c r="AO55" s="26">
        <v>0.98436132133475374</v>
      </c>
      <c r="AP55" s="26">
        <v>4.9903997135257168E-4</v>
      </c>
      <c r="AQ55" s="26">
        <v>0.98620753257804505</v>
      </c>
      <c r="AR55" s="26">
        <v>0.98572935985350796</v>
      </c>
      <c r="AS55" s="26">
        <v>0.98528964744207204</v>
      </c>
      <c r="AT55" s="26">
        <v>1</v>
      </c>
      <c r="AU55" s="26">
        <v>1</v>
      </c>
      <c r="AV55" s="26">
        <v>0.98707746616981196</v>
      </c>
      <c r="AW55" s="26">
        <v>0.99071733434057296</v>
      </c>
      <c r="AX55" s="26">
        <v>6.586126710480155E-3</v>
      </c>
      <c r="AY55" s="26">
        <v>0.98532350193912699</v>
      </c>
      <c r="AZ55" s="26">
        <v>0.98468434688589401</v>
      </c>
      <c r="BA55" s="26">
        <v>0.98425675018460201</v>
      </c>
      <c r="BB55" s="26">
        <v>0.98526077528269895</v>
      </c>
      <c r="BC55" s="26">
        <v>0.98463489882334299</v>
      </c>
      <c r="BD55" s="26">
        <v>0.98421108555738401</v>
      </c>
      <c r="BE55" s="26">
        <v>0.98472855977884155</v>
      </c>
      <c r="BF55" s="26">
        <v>4.3556869611435344E-4</v>
      </c>
      <c r="BG55" s="26">
        <v>0.98358998050693303</v>
      </c>
      <c r="BH55" s="26">
        <v>0.98317939037847901</v>
      </c>
      <c r="BI55" s="26">
        <v>0.982791135248269</v>
      </c>
      <c r="BJ55" s="26">
        <v>0.98326474182828305</v>
      </c>
      <c r="BK55" s="26">
        <v>0.98278188064968897</v>
      </c>
      <c r="BL55" s="26">
        <v>0.98243123554702205</v>
      </c>
      <c r="BM55" s="26">
        <v>0.98300639402644574</v>
      </c>
      <c r="BN55" s="26">
        <v>3.7964772687241891E-4</v>
      </c>
      <c r="BO55" s="26">
        <v>0.98068775379553497</v>
      </c>
      <c r="BP55" s="26">
        <v>0.98000101052104704</v>
      </c>
      <c r="BQ55" s="26">
        <v>0.97965636703269199</v>
      </c>
      <c r="BR55" s="26">
        <v>0.98073772057253095</v>
      </c>
      <c r="BS55" s="26">
        <v>0.980037777403171</v>
      </c>
      <c r="BT55" s="26">
        <v>0.97953065441717102</v>
      </c>
      <c r="BU55" s="26">
        <v>0.98010854729035779</v>
      </c>
      <c r="BV55" s="26">
        <v>4.6302247724941241E-4</v>
      </c>
      <c r="BW55" s="26">
        <v>0.975978126335313</v>
      </c>
      <c r="BX55" s="26">
        <v>0.97480533384322798</v>
      </c>
      <c r="BY55" s="26">
        <v>0.974266139061711</v>
      </c>
      <c r="BZ55" s="26">
        <v>0.97675536219734604</v>
      </c>
      <c r="CA55" s="26">
        <v>0.97586424609294897</v>
      </c>
      <c r="CB55" s="26">
        <v>0.97487360948509005</v>
      </c>
      <c r="CC55" s="26">
        <v>0.97542380283593955</v>
      </c>
      <c r="CD55" s="26">
        <v>8.4653383176906693E-4</v>
      </c>
    </row>
    <row r="56" spans="1:276" s="26" customFormat="1" ht="13.5" customHeight="1" x14ac:dyDescent="0.2">
      <c r="A56" s="34"/>
      <c r="B56" s="51" t="s">
        <v>56</v>
      </c>
      <c r="C56" s="25">
        <v>1.36924940156638E-2</v>
      </c>
      <c r="D56" s="26">
        <v>1.4412676296118899E-2</v>
      </c>
      <c r="E56" s="26">
        <v>1.4896588947381301E-2</v>
      </c>
      <c r="F56" s="26">
        <v>1.3205704642358099E-2</v>
      </c>
      <c r="G56" s="26">
        <v>1.3955384424233899E-2</v>
      </c>
      <c r="H56" s="26">
        <v>1.4507876547142E-2</v>
      </c>
      <c r="I56" s="26">
        <v>1.4111787478816333E-2</v>
      </c>
      <c r="J56" s="26">
        <v>5.60444616017188E-4</v>
      </c>
      <c r="K56" s="26">
        <v>1.43979263378672E-2</v>
      </c>
      <c r="L56" s="26">
        <v>1.50662202886613E-2</v>
      </c>
      <c r="M56" s="26">
        <v>1.56468594727357E-2</v>
      </c>
      <c r="N56" s="26">
        <v>1.48475016263166E-2</v>
      </c>
      <c r="O56" s="26">
        <v>1.55972759754789E-2</v>
      </c>
      <c r="P56" s="26">
        <v>1.6182951887728999E-2</v>
      </c>
      <c r="Q56" s="26">
        <v>1.5289789264798117E-2</v>
      </c>
      <c r="R56" s="26">
        <v>5.860613739647715E-4</v>
      </c>
      <c r="S56" s="26">
        <v>1.47511390565197E-2</v>
      </c>
      <c r="T56" s="26">
        <v>1.55734655462096E-2</v>
      </c>
      <c r="U56" s="26">
        <v>1.6076068403243798E-2</v>
      </c>
      <c r="V56" s="26">
        <v>1.4992869780575501E-2</v>
      </c>
      <c r="W56" s="26">
        <v>1.5651006498496399E-2</v>
      </c>
      <c r="X56" s="26">
        <v>1.5964381294359099E-2</v>
      </c>
      <c r="Y56" s="26">
        <v>1.5501488429900684E-2</v>
      </c>
      <c r="Z56" s="26">
        <v>4.819518337650281E-4</v>
      </c>
      <c r="AA56" s="26">
        <v>1.5244145961149799E-2</v>
      </c>
      <c r="AB56" s="26">
        <v>1.5833156846794601E-2</v>
      </c>
      <c r="AC56" s="26">
        <v>1.6347916616260699E-2</v>
      </c>
      <c r="AD56" s="26">
        <v>1.5530923862727799E-2</v>
      </c>
      <c r="AE56" s="26">
        <v>1.6384757903646401E-2</v>
      </c>
      <c r="AF56" s="26">
        <v>1.6959384325627599E-2</v>
      </c>
      <c r="AG56" s="26">
        <v>1.6050047586034483E-2</v>
      </c>
      <c r="AH56" s="26">
        <v>5.7643425813605801E-4</v>
      </c>
      <c r="AI56" s="26">
        <v>1.5115714585143301E-2</v>
      </c>
      <c r="AJ56" s="26">
        <v>1.57632252982506E-2</v>
      </c>
      <c r="AK56" s="26">
        <v>1.62614030674244E-2</v>
      </c>
      <c r="AL56" s="26">
        <v>1.49340337636482E-2</v>
      </c>
      <c r="AM56" s="26">
        <v>1.5558246893555E-2</v>
      </c>
      <c r="AN56" s="26">
        <v>1.6199448383456001E-2</v>
      </c>
      <c r="AO56" s="26">
        <v>1.563867866524625E-2</v>
      </c>
      <c r="AP56" s="26">
        <v>4.9903997135255303E-4</v>
      </c>
      <c r="AQ56" s="26">
        <v>1.37924674219548E-2</v>
      </c>
      <c r="AR56" s="26">
        <v>1.4270640146491801E-2</v>
      </c>
      <c r="AS56" s="26">
        <v>1.4710352557928101E-2</v>
      </c>
      <c r="AT56" s="26">
        <v>0</v>
      </c>
      <c r="AU56" s="26">
        <v>0</v>
      </c>
      <c r="AV56" s="26">
        <v>1.2922533830188199E-2</v>
      </c>
      <c r="AW56" s="26">
        <v>9.282665659427149E-3</v>
      </c>
      <c r="AX56" s="26">
        <v>6.5861267104801412E-3</v>
      </c>
      <c r="AY56" s="26">
        <v>1.46764980608732E-2</v>
      </c>
      <c r="AZ56" s="26">
        <v>1.53156531141056E-2</v>
      </c>
      <c r="BA56" s="26">
        <v>1.5743249815397899E-2</v>
      </c>
      <c r="BB56" s="26">
        <v>1.47392247173006E-2</v>
      </c>
      <c r="BC56" s="26">
        <v>1.53651011766566E-2</v>
      </c>
      <c r="BD56" s="26">
        <v>1.5788914442616299E-2</v>
      </c>
      <c r="BE56" s="26">
        <v>1.5271440221158367E-2</v>
      </c>
      <c r="BF56" s="26">
        <v>4.355686961144263E-4</v>
      </c>
      <c r="BG56" s="26">
        <v>1.64100194930673E-2</v>
      </c>
      <c r="BH56" s="26">
        <v>1.6820609621520901E-2</v>
      </c>
      <c r="BI56" s="26">
        <v>1.7208864751730699E-2</v>
      </c>
      <c r="BJ56" s="26">
        <v>1.67352581717169E-2</v>
      </c>
      <c r="BK56" s="26">
        <v>1.72181193503106E-2</v>
      </c>
      <c r="BL56" s="26">
        <v>1.75687644529775E-2</v>
      </c>
      <c r="BM56" s="26">
        <v>1.6993605973553986E-2</v>
      </c>
      <c r="BN56" s="26">
        <v>3.7964772687216315E-4</v>
      </c>
      <c r="BO56" s="26">
        <v>1.9312246204465401E-2</v>
      </c>
      <c r="BP56" s="26">
        <v>1.99989894789529E-2</v>
      </c>
      <c r="BQ56" s="26">
        <v>2.0343632967308501E-2</v>
      </c>
      <c r="BR56" s="26">
        <v>1.92622794274693E-2</v>
      </c>
      <c r="BS56" s="26">
        <v>1.9962222596828699E-2</v>
      </c>
      <c r="BT56" s="26">
        <v>2.0469345582828601E-2</v>
      </c>
      <c r="BU56" s="26">
        <v>1.9891452709642234E-2</v>
      </c>
      <c r="BV56" s="26">
        <v>4.6302247724927103E-4</v>
      </c>
      <c r="BW56" s="26">
        <v>2.4021873664686999E-2</v>
      </c>
      <c r="BX56" s="26">
        <v>2.51946661567722E-2</v>
      </c>
      <c r="BY56" s="26">
        <v>2.57338609382886E-2</v>
      </c>
      <c r="BZ56" s="26">
        <v>2.32446378026538E-2</v>
      </c>
      <c r="CA56" s="26">
        <v>2.4135753907051201E-2</v>
      </c>
      <c r="CB56" s="26">
        <v>2.5126390514909499E-2</v>
      </c>
      <c r="CC56" s="26">
        <v>2.4576197164060384E-2</v>
      </c>
      <c r="CD56" s="26">
        <v>8.4653383176897586E-4</v>
      </c>
    </row>
    <row r="57" spans="1:276"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c r="BJ57" s="26">
        <v>0</v>
      </c>
      <c r="BK57" s="26">
        <v>0</v>
      </c>
      <c r="BL57" s="26">
        <v>0</v>
      </c>
      <c r="BM57" s="26">
        <v>0</v>
      </c>
      <c r="BN57" s="26">
        <v>0</v>
      </c>
      <c r="BO57" s="26">
        <v>0</v>
      </c>
      <c r="BP57" s="26">
        <v>0</v>
      </c>
      <c r="BQ57" s="26">
        <v>0</v>
      </c>
      <c r="BR57" s="26">
        <v>0</v>
      </c>
      <c r="BS57" s="26">
        <v>0</v>
      </c>
      <c r="BT57" s="26">
        <v>0</v>
      </c>
      <c r="BU57" s="26">
        <v>0</v>
      </c>
      <c r="BV57" s="26">
        <v>0</v>
      </c>
      <c r="BW57" s="26">
        <v>0</v>
      </c>
      <c r="BX57" s="26">
        <v>0</v>
      </c>
      <c r="BY57" s="26">
        <v>0</v>
      </c>
      <c r="BZ57" s="26">
        <v>0</v>
      </c>
      <c r="CA57" s="26">
        <v>0</v>
      </c>
      <c r="CB57" s="26">
        <v>0</v>
      </c>
      <c r="CC57" s="26">
        <v>0</v>
      </c>
      <c r="CD57" s="26">
        <v>0</v>
      </c>
    </row>
    <row r="58" spans="1:276"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c r="BJ58" s="26">
        <v>0</v>
      </c>
      <c r="BK58" s="26">
        <v>0</v>
      </c>
      <c r="BL58" s="26">
        <v>0</v>
      </c>
      <c r="BM58" s="26">
        <v>0</v>
      </c>
      <c r="BN58" s="26">
        <v>0</v>
      </c>
      <c r="BO58" s="26">
        <v>0</v>
      </c>
      <c r="BP58" s="26">
        <v>0</v>
      </c>
      <c r="BQ58" s="26">
        <v>0</v>
      </c>
      <c r="BR58" s="26">
        <v>0</v>
      </c>
      <c r="BS58" s="26">
        <v>0</v>
      </c>
      <c r="BT58" s="26">
        <v>0</v>
      </c>
      <c r="BU58" s="26">
        <v>0</v>
      </c>
      <c r="BV58" s="26">
        <v>0</v>
      </c>
      <c r="BW58" s="26">
        <v>0</v>
      </c>
      <c r="BX58" s="26">
        <v>0</v>
      </c>
      <c r="BY58" s="26">
        <v>0</v>
      </c>
      <c r="BZ58" s="26">
        <v>0</v>
      </c>
      <c r="CA58" s="26">
        <v>0</v>
      </c>
      <c r="CB58" s="26">
        <v>0</v>
      </c>
      <c r="CC58" s="26">
        <v>0</v>
      </c>
      <c r="CD58" s="26">
        <v>0</v>
      </c>
    </row>
    <row r="59" spans="1:276"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c r="BJ59" s="26">
        <v>0</v>
      </c>
      <c r="BK59" s="26">
        <v>0</v>
      </c>
      <c r="BL59" s="26">
        <v>0</v>
      </c>
      <c r="BM59" s="26">
        <v>0</v>
      </c>
      <c r="BN59" s="26">
        <v>0</v>
      </c>
      <c r="BO59" s="26">
        <v>0</v>
      </c>
      <c r="BP59" s="26">
        <v>0</v>
      </c>
      <c r="BQ59" s="26">
        <v>0</v>
      </c>
      <c r="BR59" s="26">
        <v>0</v>
      </c>
      <c r="BS59" s="26">
        <v>0</v>
      </c>
      <c r="BT59" s="26">
        <v>0</v>
      </c>
      <c r="BU59" s="26">
        <v>0</v>
      </c>
      <c r="BV59" s="26">
        <v>0</v>
      </c>
      <c r="BW59" s="26">
        <v>0</v>
      </c>
      <c r="BX59" s="26">
        <v>0</v>
      </c>
      <c r="BY59" s="26">
        <v>0</v>
      </c>
      <c r="BZ59" s="26">
        <v>0</v>
      </c>
      <c r="CA59" s="26">
        <v>0</v>
      </c>
      <c r="CB59" s="26">
        <v>0</v>
      </c>
      <c r="CC59" s="26">
        <v>0</v>
      </c>
      <c r="CD59" s="26">
        <v>0</v>
      </c>
    </row>
    <row r="60" spans="1:276"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c r="BJ60" s="26">
        <v>0</v>
      </c>
      <c r="BK60" s="26">
        <v>0</v>
      </c>
      <c r="BL60" s="26">
        <v>0</v>
      </c>
      <c r="BM60" s="26">
        <v>0</v>
      </c>
      <c r="BN60" s="26">
        <v>0</v>
      </c>
      <c r="BO60" s="26">
        <v>0</v>
      </c>
      <c r="BP60" s="26">
        <v>0</v>
      </c>
      <c r="BQ60" s="26">
        <v>0</v>
      </c>
      <c r="BR60" s="26">
        <v>0</v>
      </c>
      <c r="BS60" s="26">
        <v>0</v>
      </c>
      <c r="BT60" s="26">
        <v>0</v>
      </c>
      <c r="BU60" s="26">
        <v>0</v>
      </c>
      <c r="BV60" s="26">
        <v>0</v>
      </c>
      <c r="BW60" s="26">
        <v>0</v>
      </c>
      <c r="BX60" s="26">
        <v>0</v>
      </c>
      <c r="BY60" s="26">
        <v>0</v>
      </c>
      <c r="BZ60" s="26">
        <v>0</v>
      </c>
      <c r="CA60" s="26">
        <v>0</v>
      </c>
      <c r="CB60" s="26">
        <v>0</v>
      </c>
      <c r="CC60" s="26">
        <v>0</v>
      </c>
      <c r="CD60" s="26">
        <v>0</v>
      </c>
    </row>
    <row r="61" spans="1:276"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c r="BJ61" s="26">
        <v>0</v>
      </c>
      <c r="BK61" s="26">
        <v>0</v>
      </c>
      <c r="BL61" s="26">
        <v>0</v>
      </c>
      <c r="BM61" s="26">
        <v>0</v>
      </c>
      <c r="BN61" s="26">
        <v>0</v>
      </c>
      <c r="BO61" s="26">
        <v>0</v>
      </c>
      <c r="BP61" s="26">
        <v>0</v>
      </c>
      <c r="BQ61" s="26">
        <v>0</v>
      </c>
      <c r="BR61" s="26">
        <v>0</v>
      </c>
      <c r="BS61" s="26">
        <v>0</v>
      </c>
      <c r="BT61" s="26">
        <v>0</v>
      </c>
      <c r="BU61" s="26">
        <v>0</v>
      </c>
      <c r="BV61" s="26">
        <v>0</v>
      </c>
      <c r="BW61" s="26">
        <v>0</v>
      </c>
      <c r="BX61" s="26">
        <v>0</v>
      </c>
      <c r="BY61" s="26">
        <v>0</v>
      </c>
      <c r="BZ61" s="26">
        <v>0</v>
      </c>
      <c r="CA61" s="26">
        <v>0</v>
      </c>
      <c r="CB61" s="26">
        <v>0</v>
      </c>
      <c r="CC61" s="26">
        <v>0</v>
      </c>
      <c r="CD61" s="26">
        <v>0</v>
      </c>
    </row>
    <row r="62" spans="1:276" s="26" customFormat="1" ht="13.5" customHeight="1" x14ac:dyDescent="0.2">
      <c r="A62" s="34"/>
      <c r="B62" s="51"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c r="BJ62" s="26">
        <v>0</v>
      </c>
      <c r="BK62" s="26">
        <v>0</v>
      </c>
      <c r="BL62" s="26">
        <v>0</v>
      </c>
      <c r="BM62" s="26">
        <v>0</v>
      </c>
      <c r="BN62" s="26">
        <v>0</v>
      </c>
      <c r="BO62" s="26">
        <v>0</v>
      </c>
      <c r="BP62" s="26">
        <v>0</v>
      </c>
      <c r="BQ62" s="26">
        <v>0</v>
      </c>
      <c r="BR62" s="26">
        <v>0</v>
      </c>
      <c r="BS62" s="26">
        <v>0</v>
      </c>
      <c r="BT62" s="26">
        <v>0</v>
      </c>
      <c r="BU62" s="26">
        <v>0</v>
      </c>
      <c r="BV62" s="26">
        <v>0</v>
      </c>
      <c r="BW62" s="26">
        <v>0</v>
      </c>
      <c r="BX62" s="26">
        <v>0</v>
      </c>
      <c r="BY62" s="26">
        <v>0</v>
      </c>
      <c r="BZ62" s="26">
        <v>0</v>
      </c>
      <c r="CA62" s="26">
        <v>0</v>
      </c>
      <c r="CB62" s="26">
        <v>0</v>
      </c>
      <c r="CC62" s="26">
        <v>0</v>
      </c>
      <c r="CD62" s="26">
        <v>0</v>
      </c>
    </row>
    <row r="63" spans="1:276" s="26" customFormat="1" ht="13.5" customHeight="1" x14ac:dyDescent="0.2">
      <c r="A63" s="34"/>
      <c r="B63" s="51"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c r="BJ63" s="26">
        <v>0</v>
      </c>
      <c r="BK63" s="26">
        <v>0</v>
      </c>
      <c r="BL63" s="26">
        <v>0</v>
      </c>
      <c r="BM63" s="26">
        <v>0</v>
      </c>
      <c r="BN63" s="26">
        <v>0</v>
      </c>
      <c r="BO63" s="26">
        <v>0</v>
      </c>
      <c r="BP63" s="26">
        <v>0</v>
      </c>
      <c r="BQ63" s="26">
        <v>0</v>
      </c>
      <c r="BR63" s="26">
        <v>0</v>
      </c>
      <c r="BS63" s="26">
        <v>0</v>
      </c>
      <c r="BT63" s="26">
        <v>0</v>
      </c>
      <c r="BU63" s="26">
        <v>0</v>
      </c>
      <c r="BV63" s="26">
        <v>0</v>
      </c>
      <c r="BW63" s="26">
        <v>0</v>
      </c>
      <c r="BX63" s="26">
        <v>0</v>
      </c>
      <c r="BY63" s="26">
        <v>0</v>
      </c>
      <c r="BZ63" s="26">
        <v>0</v>
      </c>
      <c r="CA63" s="26">
        <v>0</v>
      </c>
      <c r="CB63" s="26">
        <v>0</v>
      </c>
      <c r="CC63" s="26">
        <v>0</v>
      </c>
      <c r="CD63" s="26">
        <v>0</v>
      </c>
    </row>
    <row r="64" spans="1:276" s="26" customFormat="1" ht="13.5" customHeight="1" x14ac:dyDescent="0.2">
      <c r="A64" s="34"/>
      <c r="B64" s="51" t="s">
        <v>64</v>
      </c>
      <c r="C64" s="25">
        <v>9.3178285687214701E-2</v>
      </c>
      <c r="D64" s="26">
        <v>9.0755232695315297E-2</v>
      </c>
      <c r="E64" s="26">
        <v>9.1517363076373301E-2</v>
      </c>
      <c r="F64" s="26">
        <v>9.8476373984477505E-2</v>
      </c>
      <c r="G64" s="26">
        <v>0.100267137594705</v>
      </c>
      <c r="H64" s="26">
        <v>9.9871960003434596E-2</v>
      </c>
      <c r="I64" s="26">
        <v>9.5677725506920067E-2</v>
      </c>
      <c r="J64" s="26">
        <v>3.9638678516134536E-3</v>
      </c>
      <c r="K64" s="26">
        <v>7.1316738231251606E-2</v>
      </c>
      <c r="L64" s="26">
        <v>7.0706585807548003E-2</v>
      </c>
      <c r="M64" s="26">
        <v>7.0780208338467002E-2</v>
      </c>
      <c r="N64" s="26">
        <v>7.02008124143359E-2</v>
      </c>
      <c r="O64" s="26">
        <v>6.7820234543296595E-2</v>
      </c>
      <c r="P64" s="26">
        <v>6.7933966848992097E-2</v>
      </c>
      <c r="Q64" s="26">
        <v>6.9793091030648541E-2</v>
      </c>
      <c r="R64" s="26">
        <v>1.3931448984189963E-3</v>
      </c>
      <c r="S64" s="26">
        <v>6.7143160949496697E-2</v>
      </c>
      <c r="T64" s="26">
        <v>6.7326168122455204E-2</v>
      </c>
      <c r="U64" s="26">
        <v>6.6251955553577505E-2</v>
      </c>
      <c r="V64" s="26">
        <v>6.6080481580205394E-2</v>
      </c>
      <c r="W64" s="26">
        <v>6.6946757922312805E-2</v>
      </c>
      <c r="X64" s="26">
        <v>6.6248243334325704E-2</v>
      </c>
      <c r="Y64" s="26">
        <v>6.6666127910395556E-2</v>
      </c>
      <c r="Z64" s="26">
        <v>4.8838418785026791E-4</v>
      </c>
      <c r="AA64" s="26">
        <v>5.1868922374634502E-2</v>
      </c>
      <c r="AB64" s="26">
        <v>5.2227824942874798E-2</v>
      </c>
      <c r="AC64" s="26">
        <v>5.1945597735386498E-2</v>
      </c>
      <c r="AD64" s="26">
        <v>4.7934537743845797E-2</v>
      </c>
      <c r="AE64" s="26">
        <v>4.7842452694685997E-2</v>
      </c>
      <c r="AF64" s="26">
        <v>4.7680660755151497E-2</v>
      </c>
      <c r="AG64" s="26">
        <v>4.9916666041096514E-2</v>
      </c>
      <c r="AH64" s="26">
        <v>2.1015961122111538E-3</v>
      </c>
      <c r="AI64" s="26">
        <v>5.6890042908073098E-2</v>
      </c>
      <c r="AJ64" s="26">
        <v>5.5274057971393703E-2</v>
      </c>
      <c r="AK64" s="26">
        <v>5.5078906989590899E-2</v>
      </c>
      <c r="AL64" s="26">
        <v>5.7681679747648901E-2</v>
      </c>
      <c r="AM64" s="26">
        <v>5.7750593834906098E-2</v>
      </c>
      <c r="AN64" s="26">
        <v>5.82843505160862E-2</v>
      </c>
      <c r="AO64" s="26">
        <v>5.6826605327949815E-2</v>
      </c>
      <c r="AP64" s="26">
        <v>1.2368511875302272E-3</v>
      </c>
      <c r="AQ64" s="26">
        <v>8.8491572509756006E-2</v>
      </c>
      <c r="AR64" s="26">
        <v>8.7423289915162294E-2</v>
      </c>
      <c r="AS64" s="26">
        <v>8.7047578017334995E-2</v>
      </c>
      <c r="AT64" s="26">
        <v>9.0075940725282702E-2</v>
      </c>
      <c r="AU64" s="26">
        <v>8.8990436778478801E-2</v>
      </c>
      <c r="AV64" s="26">
        <v>8.6985623083860306E-2</v>
      </c>
      <c r="AW64" s="26">
        <v>8.816907350497917E-2</v>
      </c>
      <c r="AX64" s="26">
        <v>1.1276292255507428E-3</v>
      </c>
      <c r="AY64" s="26">
        <v>8.0815701176087398E-2</v>
      </c>
      <c r="AZ64" s="26">
        <v>8.0246417645866402E-2</v>
      </c>
      <c r="BA64" s="26">
        <v>8.05418885710254E-2</v>
      </c>
      <c r="BB64" s="26">
        <v>8.0847247223572505E-2</v>
      </c>
      <c r="BC64" s="26">
        <v>8.1376897242362106E-2</v>
      </c>
      <c r="BD64" s="26">
        <v>8.0786819922930894E-2</v>
      </c>
      <c r="BE64" s="26">
        <v>8.0769161963640798E-2</v>
      </c>
      <c r="BF64" s="26">
        <v>3.4225526423972892E-4</v>
      </c>
      <c r="BG64" s="26">
        <v>4.82692589739213E-2</v>
      </c>
      <c r="BH64" s="26">
        <v>4.8154068816468498E-2</v>
      </c>
      <c r="BI64" s="26">
        <v>4.7351900329759097E-2</v>
      </c>
      <c r="BJ64" s="26">
        <v>4.5891069278562902E-2</v>
      </c>
      <c r="BK64" s="26">
        <v>4.6085325293560797E-2</v>
      </c>
      <c r="BL64" s="26">
        <v>4.61527958793361E-2</v>
      </c>
      <c r="BM64" s="26">
        <v>4.6984069761934782E-2</v>
      </c>
      <c r="BN64" s="26">
        <v>9.8736318620328044E-4</v>
      </c>
      <c r="BO64" s="26">
        <v>3.70669439505193E-2</v>
      </c>
      <c r="BP64" s="26">
        <v>3.7257860305230997E-2</v>
      </c>
      <c r="BQ64" s="26">
        <v>3.68196184403091E-2</v>
      </c>
      <c r="BR64" s="26">
        <v>3.8606482367683097E-2</v>
      </c>
      <c r="BS64" s="26">
        <v>3.84231331703873E-2</v>
      </c>
      <c r="BT64" s="26">
        <v>3.8156564203263597E-2</v>
      </c>
      <c r="BU64" s="26">
        <v>3.7721767072898905E-2</v>
      </c>
      <c r="BV64" s="26">
        <v>6.9780119734291887E-4</v>
      </c>
      <c r="BW64" s="26">
        <v>5.1508942219715199E-2</v>
      </c>
      <c r="BX64" s="26">
        <v>5.1028513535381799E-2</v>
      </c>
      <c r="BY64" s="26">
        <v>5.0862339373642498E-2</v>
      </c>
      <c r="BZ64" s="26">
        <v>5.3772396424685599E-2</v>
      </c>
      <c r="CA64" s="26">
        <v>5.3339427976836502E-2</v>
      </c>
      <c r="CB64" s="26">
        <v>5.1874658752388003E-2</v>
      </c>
      <c r="CC64" s="26">
        <v>5.2064379713774929E-2</v>
      </c>
      <c r="CD64" s="26">
        <v>1.1109675760140984E-3</v>
      </c>
    </row>
    <row r="65" spans="1:82" s="26" customFormat="1" ht="13.5" customHeight="1" x14ac:dyDescent="0.2">
      <c r="A65" s="34"/>
      <c r="B65" s="51" t="s">
        <v>65</v>
      </c>
      <c r="C65" s="25">
        <v>0.806807652574562</v>
      </c>
      <c r="D65" s="26">
        <v>0.80852583454222504</v>
      </c>
      <c r="E65" s="26">
        <v>0.807377967522658</v>
      </c>
      <c r="F65" s="26">
        <v>0.80649113497703895</v>
      </c>
      <c r="G65" s="26">
        <v>0.80355367020570101</v>
      </c>
      <c r="H65" s="26">
        <v>0.80334531684417798</v>
      </c>
      <c r="I65" s="26">
        <v>0.80601692944439363</v>
      </c>
      <c r="J65" s="26">
        <v>1.9236381918481221E-3</v>
      </c>
      <c r="K65" s="26">
        <v>0.79874668766695101</v>
      </c>
      <c r="L65" s="26">
        <v>0.798168247881758</v>
      </c>
      <c r="M65" s="26">
        <v>0.79730348557137498</v>
      </c>
      <c r="N65" s="26">
        <v>0.79735835006510802</v>
      </c>
      <c r="O65" s="26">
        <v>0.79921076231485599</v>
      </c>
      <c r="P65" s="26">
        <v>0.79829848210668497</v>
      </c>
      <c r="Q65" s="26">
        <v>0.79818100260112212</v>
      </c>
      <c r="R65" s="26">
        <v>6.8813299481654386E-4</v>
      </c>
      <c r="S65" s="26">
        <v>0.796103305318421</v>
      </c>
      <c r="T65" s="26">
        <v>0.79476280185566395</v>
      </c>
      <c r="U65" s="26">
        <v>0.795352741395143</v>
      </c>
      <c r="V65" s="26">
        <v>0.79349287716603101</v>
      </c>
      <c r="W65" s="26">
        <v>0.79155273496378797</v>
      </c>
      <c r="X65" s="26">
        <v>0.79217540731362601</v>
      </c>
      <c r="Y65" s="26">
        <v>0.79390664466877869</v>
      </c>
      <c r="Z65" s="26">
        <v>1.6512013861528917E-3</v>
      </c>
      <c r="AA65" s="26">
        <v>0.80864517455593299</v>
      </c>
      <c r="AB65" s="26">
        <v>0.80762668485530198</v>
      </c>
      <c r="AC65" s="26">
        <v>0.80711557969471803</v>
      </c>
      <c r="AD65" s="26">
        <v>0.81106071157812798</v>
      </c>
      <c r="AE65" s="26">
        <v>0.80964544540845296</v>
      </c>
      <c r="AF65" s="26">
        <v>0.80884349670766198</v>
      </c>
      <c r="AG65" s="26">
        <v>0.80882284880003263</v>
      </c>
      <c r="AH65" s="26">
        <v>1.2950074290334146E-3</v>
      </c>
      <c r="AI65" s="26">
        <v>0.80616491574235805</v>
      </c>
      <c r="AJ65" s="26">
        <v>0.80708473520030799</v>
      </c>
      <c r="AK65" s="26">
        <v>0.807007038980743</v>
      </c>
      <c r="AL65" s="26">
        <v>0.81044747786118898</v>
      </c>
      <c r="AM65" s="26">
        <v>0.80921439775134296</v>
      </c>
      <c r="AN65" s="26">
        <v>0.80812203986256803</v>
      </c>
      <c r="AO65" s="26">
        <v>0.8080067675664182</v>
      </c>
      <c r="AP65" s="26">
        <v>1.4532001571110676E-3</v>
      </c>
      <c r="AQ65" s="26">
        <v>0.79930515908125899</v>
      </c>
      <c r="AR65" s="26">
        <v>0.79954311208625695</v>
      </c>
      <c r="AS65" s="26">
        <v>0.79935368766513804</v>
      </c>
      <c r="AT65" s="26">
        <v>0.81704164082864295</v>
      </c>
      <c r="AU65" s="26">
        <v>0.81767288968665097</v>
      </c>
      <c r="AV65" s="26">
        <v>0.80655416387384005</v>
      </c>
      <c r="AW65" s="26">
        <v>0.80657844220363117</v>
      </c>
      <c r="AX65" s="26">
        <v>8.0328437807678475E-3</v>
      </c>
      <c r="AY65" s="26">
        <v>0.80506573647634505</v>
      </c>
      <c r="AZ65" s="26">
        <v>0.80464093823281801</v>
      </c>
      <c r="BA65" s="26">
        <v>0.80392156073746102</v>
      </c>
      <c r="BB65" s="26">
        <v>0.80730656877450402</v>
      </c>
      <c r="BC65" s="26">
        <v>0.80630193148517704</v>
      </c>
      <c r="BD65" s="26">
        <v>0.80608825661553096</v>
      </c>
      <c r="BE65" s="26">
        <v>0.80555416538697278</v>
      </c>
      <c r="BF65" s="26">
        <v>1.1294002677016534E-3</v>
      </c>
      <c r="BG65" s="26">
        <v>0.81280407876826599</v>
      </c>
      <c r="BH65" s="26">
        <v>0.81232464156954298</v>
      </c>
      <c r="BI65" s="26">
        <v>0.812272231853997</v>
      </c>
      <c r="BJ65" s="26">
        <v>0.81407850268888005</v>
      </c>
      <c r="BK65" s="26">
        <v>0.81308792227914495</v>
      </c>
      <c r="BL65" s="26">
        <v>0.81287844890483796</v>
      </c>
      <c r="BM65" s="26">
        <v>0.81290763767744478</v>
      </c>
      <c r="BN65" s="26">
        <v>5.9980953463441039E-4</v>
      </c>
      <c r="BO65" s="26">
        <v>0.78916354888791396</v>
      </c>
      <c r="BP65" s="26">
        <v>0.78831375889565902</v>
      </c>
      <c r="BQ65" s="26">
        <v>0.78826141108348602</v>
      </c>
      <c r="BR65" s="26">
        <v>0.79045070097136705</v>
      </c>
      <c r="BS65" s="26">
        <v>0.79030415381675101</v>
      </c>
      <c r="BT65" s="26">
        <v>0.79039280459692396</v>
      </c>
      <c r="BU65" s="26">
        <v>0.78948106304201682</v>
      </c>
      <c r="BV65" s="26">
        <v>9.4867573565641107E-4</v>
      </c>
      <c r="BW65" s="26">
        <v>0.75401916302156502</v>
      </c>
      <c r="BX65" s="26">
        <v>0.75330108273632601</v>
      </c>
      <c r="BY65" s="26">
        <v>0.75350943480283095</v>
      </c>
      <c r="BZ65" s="26">
        <v>0.75617775243233598</v>
      </c>
      <c r="CA65" s="26">
        <v>0.75557795873008204</v>
      </c>
      <c r="CB65" s="26">
        <v>0.75611938772748599</v>
      </c>
      <c r="CC65" s="26">
        <v>0.75478412990843768</v>
      </c>
      <c r="CD65" s="26">
        <v>1.2086295438427661E-3</v>
      </c>
    </row>
    <row r="66" spans="1:82" s="26" customFormat="1" ht="13.5" customHeight="1" x14ac:dyDescent="0.2">
      <c r="A66" s="34"/>
      <c r="B66" s="51" t="s">
        <v>66</v>
      </c>
      <c r="C66" s="25">
        <v>8.6321567722559694E-2</v>
      </c>
      <c r="D66" s="26">
        <v>8.6306256466340603E-2</v>
      </c>
      <c r="E66" s="26">
        <v>8.6208080453587105E-2</v>
      </c>
      <c r="F66" s="26">
        <v>8.1826786396125895E-2</v>
      </c>
      <c r="G66" s="26">
        <v>8.2223807775360605E-2</v>
      </c>
      <c r="H66" s="26">
        <v>8.2274846605245006E-2</v>
      </c>
      <c r="I66" s="26">
        <v>8.4193557569869806E-2</v>
      </c>
      <c r="J66" s="26">
        <v>2.0901833290298735E-3</v>
      </c>
      <c r="K66" s="26">
        <v>0.115538647763931</v>
      </c>
      <c r="L66" s="26">
        <v>0.116058946022032</v>
      </c>
      <c r="M66" s="26">
        <v>0.116269446617422</v>
      </c>
      <c r="N66" s="26">
        <v>0.117593335894239</v>
      </c>
      <c r="O66" s="26">
        <v>0.117371727166368</v>
      </c>
      <c r="P66" s="26">
        <v>0.117584599156594</v>
      </c>
      <c r="Q66" s="26">
        <v>0.116736117103431</v>
      </c>
      <c r="R66" s="26">
        <v>8.1332863765704012E-4</v>
      </c>
      <c r="S66" s="26">
        <v>0.122002394675562</v>
      </c>
      <c r="T66" s="26">
        <v>0.122337564475671</v>
      </c>
      <c r="U66" s="26">
        <v>0.122319234648036</v>
      </c>
      <c r="V66" s="26">
        <v>0.12543377147318799</v>
      </c>
      <c r="W66" s="26">
        <v>0.12584950061540301</v>
      </c>
      <c r="X66" s="26">
        <v>0.12561196805768901</v>
      </c>
      <c r="Y66" s="26">
        <v>0.12392573899092484</v>
      </c>
      <c r="Z66" s="26">
        <v>1.7137092845169245E-3</v>
      </c>
      <c r="AA66" s="26">
        <v>0.124241757108283</v>
      </c>
      <c r="AB66" s="26">
        <v>0.124312333355029</v>
      </c>
      <c r="AC66" s="26">
        <v>0.12459090595363501</v>
      </c>
      <c r="AD66" s="26">
        <v>0.12547382681529901</v>
      </c>
      <c r="AE66" s="26">
        <v>0.12612734399321501</v>
      </c>
      <c r="AF66" s="26">
        <v>0.12651645821155899</v>
      </c>
      <c r="AG66" s="26">
        <v>0.12521043757283667</v>
      </c>
      <c r="AH66" s="26">
        <v>8.8924440221151005E-4</v>
      </c>
      <c r="AI66" s="26">
        <v>0.121829326764426</v>
      </c>
      <c r="AJ66" s="26">
        <v>0.121877981530048</v>
      </c>
      <c r="AK66" s="26">
        <v>0.121652650962242</v>
      </c>
      <c r="AL66" s="26">
        <v>0.116936808627514</v>
      </c>
      <c r="AM66" s="26">
        <v>0.117476761520195</v>
      </c>
      <c r="AN66" s="26">
        <v>0.117394161237889</v>
      </c>
      <c r="AO66" s="26">
        <v>0.11952794844038567</v>
      </c>
      <c r="AP66" s="26">
        <v>2.2659721848911295E-3</v>
      </c>
      <c r="AQ66" s="26">
        <v>9.8410800987030603E-2</v>
      </c>
      <c r="AR66" s="26">
        <v>9.8762957852088495E-2</v>
      </c>
      <c r="AS66" s="26">
        <v>9.8888381759599298E-2</v>
      </c>
      <c r="AT66" s="26">
        <v>9.2882418446074297E-2</v>
      </c>
      <c r="AU66" s="26">
        <v>9.3336673534869893E-2</v>
      </c>
      <c r="AV66" s="26">
        <v>9.3537679212111605E-2</v>
      </c>
      <c r="AW66" s="26">
        <v>9.596981863196237E-2</v>
      </c>
      <c r="AX66" s="26">
        <v>2.7282114855254826E-3</v>
      </c>
      <c r="AY66" s="26">
        <v>9.9442064286693901E-2</v>
      </c>
      <c r="AZ66" s="26">
        <v>9.9796991007210303E-2</v>
      </c>
      <c r="BA66" s="26">
        <v>9.9793300876115196E-2</v>
      </c>
      <c r="BB66" s="26">
        <v>9.7106959284622998E-2</v>
      </c>
      <c r="BC66" s="26">
        <v>9.6956070095804398E-2</v>
      </c>
      <c r="BD66" s="26">
        <v>9.7336009018921907E-2</v>
      </c>
      <c r="BE66" s="26">
        <v>9.8405232428228115E-2</v>
      </c>
      <c r="BF66" s="26">
        <v>1.2824176114569854E-3</v>
      </c>
      <c r="BG66" s="26">
        <v>0.122516642764745</v>
      </c>
      <c r="BH66" s="26">
        <v>0.122700679992467</v>
      </c>
      <c r="BI66" s="26">
        <v>0.123167003064513</v>
      </c>
      <c r="BJ66" s="26">
        <v>0.12329516986084001</v>
      </c>
      <c r="BK66" s="26">
        <v>0.123608633076984</v>
      </c>
      <c r="BL66" s="26">
        <v>0.12339999076284799</v>
      </c>
      <c r="BM66" s="26">
        <v>0.12311468658706616</v>
      </c>
      <c r="BN66" s="26">
        <v>3.8508672342157132E-4</v>
      </c>
      <c r="BO66" s="26">
        <v>0.15445726095710099</v>
      </c>
      <c r="BP66" s="26">
        <v>0.15442939132015701</v>
      </c>
      <c r="BQ66" s="26">
        <v>0.15457533750889599</v>
      </c>
      <c r="BR66" s="26">
        <v>0.15168053723348099</v>
      </c>
      <c r="BS66" s="26">
        <v>0.15131049041603301</v>
      </c>
      <c r="BT66" s="26">
        <v>0.15098128561698401</v>
      </c>
      <c r="BU66" s="26">
        <v>0.15290571717544196</v>
      </c>
      <c r="BV66" s="26">
        <v>1.5950838113229803E-3</v>
      </c>
      <c r="BW66" s="26">
        <v>0.17045002109403301</v>
      </c>
      <c r="BX66" s="26">
        <v>0.17047573757151999</v>
      </c>
      <c r="BY66" s="26">
        <v>0.16989436488523799</v>
      </c>
      <c r="BZ66" s="26">
        <v>0.166805213340324</v>
      </c>
      <c r="CA66" s="26">
        <v>0.16694685938602999</v>
      </c>
      <c r="CB66" s="26">
        <v>0.166879563005217</v>
      </c>
      <c r="CC66" s="26">
        <v>0.168575293213727</v>
      </c>
      <c r="CD66" s="26">
        <v>1.7091286223450404E-3</v>
      </c>
    </row>
    <row r="67" spans="1:82" s="26" customFormat="1" ht="13.5" customHeight="1" x14ac:dyDescent="0.2">
      <c r="A67" s="34"/>
      <c r="B67" s="51" t="s">
        <v>67</v>
      </c>
      <c r="C67" s="25">
        <v>4.86566079590972E-3</v>
      </c>
      <c r="D67" s="26">
        <v>4.9815520877719201E-3</v>
      </c>
      <c r="E67" s="26">
        <v>5.0475823573320599E-3</v>
      </c>
      <c r="F67" s="26">
        <v>4.5962420679737199E-3</v>
      </c>
      <c r="G67" s="26">
        <v>4.7906802364589404E-3</v>
      </c>
      <c r="H67" s="26">
        <v>4.94104869378717E-3</v>
      </c>
      <c r="I67" s="26">
        <v>4.8704610398722552E-3</v>
      </c>
      <c r="J67" s="26">
        <v>1.4735437013755755E-4</v>
      </c>
      <c r="K67" s="26">
        <v>5.4776988823472504E-3</v>
      </c>
      <c r="L67" s="26">
        <v>5.5712509214731597E-3</v>
      </c>
      <c r="M67" s="26">
        <v>5.6527156658312096E-3</v>
      </c>
      <c r="N67" s="26">
        <v>5.6949278295590497E-3</v>
      </c>
      <c r="O67" s="26">
        <v>5.8202148944711497E-3</v>
      </c>
      <c r="P67" s="26">
        <v>5.88857975372605E-3</v>
      </c>
      <c r="Q67" s="26">
        <v>5.6842313245679781E-3</v>
      </c>
      <c r="R67" s="26">
        <v>1.3950966807641242E-4</v>
      </c>
      <c r="S67" s="26">
        <v>5.6210427369823898E-3</v>
      </c>
      <c r="T67" s="26">
        <v>5.8090993558421603E-3</v>
      </c>
      <c r="U67" s="26">
        <v>5.8915067379521702E-3</v>
      </c>
      <c r="V67" s="26">
        <v>5.84746099572172E-3</v>
      </c>
      <c r="W67" s="26">
        <v>6.0282623428935299E-3</v>
      </c>
      <c r="X67" s="26">
        <v>6.0273528407499598E-3</v>
      </c>
      <c r="Y67" s="26">
        <v>5.8707875016903209E-3</v>
      </c>
      <c r="Z67" s="26">
        <v>1.3932116283131392E-4</v>
      </c>
      <c r="AA67" s="26">
        <v>5.8497217866755602E-3</v>
      </c>
      <c r="AB67" s="26">
        <v>5.9057308345855097E-3</v>
      </c>
      <c r="AC67" s="26">
        <v>5.9790790582474104E-3</v>
      </c>
      <c r="AD67" s="26">
        <v>5.9524997828113201E-3</v>
      </c>
      <c r="AE67" s="26">
        <v>6.2126774593674796E-3</v>
      </c>
      <c r="AF67" s="26">
        <v>6.3902253661544204E-3</v>
      </c>
      <c r="AG67" s="26">
        <v>6.0483223813069496E-3</v>
      </c>
      <c r="AH67" s="26">
        <v>1.9046495578234734E-4</v>
      </c>
      <c r="AI67" s="26">
        <v>5.8457258161108399E-3</v>
      </c>
      <c r="AJ67" s="26">
        <v>5.9184165062357904E-3</v>
      </c>
      <c r="AK67" s="26">
        <v>6.00040808530622E-3</v>
      </c>
      <c r="AL67" s="26">
        <v>5.5277118747652301E-3</v>
      </c>
      <c r="AM67" s="26">
        <v>5.6061340066659703E-3</v>
      </c>
      <c r="AN67" s="26">
        <v>5.8505647093875304E-3</v>
      </c>
      <c r="AO67" s="26">
        <v>5.7914934997452634E-3</v>
      </c>
      <c r="AP67" s="26">
        <v>1.6838655574569913E-4</v>
      </c>
      <c r="AQ67" s="26">
        <v>5.1993877561882602E-3</v>
      </c>
      <c r="AR67" s="26">
        <v>5.2995317801597299E-3</v>
      </c>
      <c r="AS67" s="26">
        <v>5.3861666088050701E-3</v>
      </c>
      <c r="AT67" s="26">
        <v>0</v>
      </c>
      <c r="AU67" s="26">
        <v>0</v>
      </c>
      <c r="AV67" s="26">
        <v>3.3998315714319498E-3</v>
      </c>
      <c r="AW67" s="26">
        <v>3.214152952764168E-3</v>
      </c>
      <c r="AX67" s="26">
        <v>2.3700787735663901E-3</v>
      </c>
      <c r="AY67" s="26">
        <v>5.3181503244074703E-3</v>
      </c>
      <c r="AZ67" s="26">
        <v>5.4095106395477899E-3</v>
      </c>
      <c r="BA67" s="26">
        <v>5.4589206867304103E-3</v>
      </c>
      <c r="BB67" s="26">
        <v>5.3529711012110697E-3</v>
      </c>
      <c r="BC67" s="26">
        <v>5.3861792337130503E-3</v>
      </c>
      <c r="BD67" s="26">
        <v>5.4009150929873297E-3</v>
      </c>
      <c r="BE67" s="26">
        <v>5.38777451309952E-3</v>
      </c>
      <c r="BF67" s="26">
        <v>4.4287436332636605E-5</v>
      </c>
      <c r="BG67" s="26">
        <v>6.6450312182730897E-3</v>
      </c>
      <c r="BH67" s="26">
        <v>6.5947329316242099E-3</v>
      </c>
      <c r="BI67" s="26">
        <v>6.6458133199250799E-3</v>
      </c>
      <c r="BJ67" s="26">
        <v>6.5781231608465903E-3</v>
      </c>
      <c r="BK67" s="26">
        <v>6.62973116723634E-3</v>
      </c>
      <c r="BL67" s="26">
        <v>6.6689199641653801E-3</v>
      </c>
      <c r="BM67" s="26">
        <v>6.6270586270117818E-3</v>
      </c>
      <c r="BN67" s="26">
        <v>3.128870135142489E-5</v>
      </c>
      <c r="BO67" s="26">
        <v>7.9751292268159107E-3</v>
      </c>
      <c r="BP67" s="26">
        <v>8.1193383318549205E-3</v>
      </c>
      <c r="BQ67" s="26">
        <v>8.1487640919311807E-3</v>
      </c>
      <c r="BR67" s="26">
        <v>7.8772540594440003E-3</v>
      </c>
      <c r="BS67" s="26">
        <v>7.9474239585908893E-3</v>
      </c>
      <c r="BT67" s="26">
        <v>8.0009317263979099E-3</v>
      </c>
      <c r="BU67" s="26">
        <v>8.0114735658391358E-3</v>
      </c>
      <c r="BV67" s="26">
        <v>9.4897107214181024E-5</v>
      </c>
      <c r="BW67" s="26">
        <v>9.5484860519340492E-3</v>
      </c>
      <c r="BX67" s="26">
        <v>9.4814755282790503E-3</v>
      </c>
      <c r="BY67" s="26">
        <v>9.4891918832415503E-3</v>
      </c>
      <c r="BZ67" s="26">
        <v>9.2259263606240399E-3</v>
      </c>
      <c r="CA67" s="26">
        <v>9.2446512441455297E-3</v>
      </c>
      <c r="CB67" s="26">
        <v>9.2867696456563897E-3</v>
      </c>
      <c r="CC67" s="26">
        <v>9.3794167856467679E-3</v>
      </c>
      <c r="CD67" s="26">
        <v>1.2997149052819396E-4</v>
      </c>
    </row>
    <row r="68" spans="1:82" s="26" customFormat="1" ht="13.5" customHeight="1" x14ac:dyDescent="0.2">
      <c r="A68" s="34"/>
      <c r="B68" s="51" t="s">
        <v>68</v>
      </c>
      <c r="C68" s="25">
        <v>1.3579577554727999E-3</v>
      </c>
      <c r="D68" s="26">
        <v>1.53479264078157E-3</v>
      </c>
      <c r="E68" s="26">
        <v>1.6106882527084599E-3</v>
      </c>
      <c r="F68" s="26">
        <v>1.29360819034247E-3</v>
      </c>
      <c r="G68" s="26">
        <v>1.4177851041284799E-3</v>
      </c>
      <c r="H68" s="26">
        <v>1.52713002203427E-3</v>
      </c>
      <c r="I68" s="26">
        <v>1.4569936609113415E-3</v>
      </c>
      <c r="J68" s="26">
        <v>1.1002579353052866E-4</v>
      </c>
      <c r="K68" s="26">
        <v>1.3389005160013301E-3</v>
      </c>
      <c r="L68" s="26">
        <v>1.45162412341804E-3</v>
      </c>
      <c r="M68" s="26">
        <v>1.53762679791882E-3</v>
      </c>
      <c r="N68" s="26">
        <v>1.41958502736387E-3</v>
      </c>
      <c r="O68" s="26">
        <v>1.5254181566943699E-3</v>
      </c>
      <c r="P68" s="26">
        <v>1.6257581211115699E-3</v>
      </c>
      <c r="Q68" s="26">
        <v>1.4831521237513334E-3</v>
      </c>
      <c r="R68" s="26">
        <v>9.2135493555337209E-5</v>
      </c>
      <c r="S68" s="26">
        <v>1.3961323448590699E-3</v>
      </c>
      <c r="T68" s="26">
        <v>1.5288699000527101E-3</v>
      </c>
      <c r="U68" s="26">
        <v>1.5997725818029101E-3</v>
      </c>
      <c r="V68" s="26">
        <v>1.3880098880545699E-3</v>
      </c>
      <c r="W68" s="26">
        <v>1.49861251830529E-3</v>
      </c>
      <c r="X68" s="26">
        <v>1.5824812145058299E-3</v>
      </c>
      <c r="Y68" s="26">
        <v>1.4989797412633965E-3</v>
      </c>
      <c r="Z68" s="26">
        <v>8.2580409754341038E-5</v>
      </c>
      <c r="AA68" s="26">
        <v>1.42967849662867E-3</v>
      </c>
      <c r="AB68" s="26">
        <v>1.5468639709871499E-3</v>
      </c>
      <c r="AC68" s="26">
        <v>1.61952931744423E-3</v>
      </c>
      <c r="AD68" s="26">
        <v>1.5022975943721E-3</v>
      </c>
      <c r="AE68" s="26">
        <v>1.6253123168090201E-3</v>
      </c>
      <c r="AF68" s="26">
        <v>1.70023901186525E-3</v>
      </c>
      <c r="AG68" s="26">
        <v>1.57065345135107E-3</v>
      </c>
      <c r="AH68" s="26">
        <v>8.8770546702888681E-5</v>
      </c>
      <c r="AI68" s="26">
        <v>1.39869729228764E-3</v>
      </c>
      <c r="AJ68" s="26">
        <v>1.50236086044742E-3</v>
      </c>
      <c r="AK68" s="26">
        <v>1.58216672908068E-3</v>
      </c>
      <c r="AL68" s="26">
        <v>1.4658560846665101E-3</v>
      </c>
      <c r="AM68" s="26">
        <v>1.57108856521887E-3</v>
      </c>
      <c r="AN68" s="26">
        <v>1.66876095539607E-3</v>
      </c>
      <c r="AO68" s="26">
        <v>1.5314884145161984E-3</v>
      </c>
      <c r="AP68" s="26">
        <v>8.7340056916089667E-5</v>
      </c>
      <c r="AQ68" s="26">
        <v>1.2636543709579899E-3</v>
      </c>
      <c r="AR68" s="26">
        <v>1.3285777675047E-3</v>
      </c>
      <c r="AS68" s="26">
        <v>1.3943737346262699E-3</v>
      </c>
      <c r="AT68" s="26">
        <v>0</v>
      </c>
      <c r="AU68" s="26">
        <v>0</v>
      </c>
      <c r="AV68" s="26">
        <v>1.40328680835211E-3</v>
      </c>
      <c r="AW68" s="26">
        <v>8.9831544690684498E-4</v>
      </c>
      <c r="AX68" s="26">
        <v>6.3686856034703132E-4</v>
      </c>
      <c r="AY68" s="26">
        <v>1.44636905631401E-3</v>
      </c>
      <c r="AZ68" s="26">
        <v>1.5736388443156101E-3</v>
      </c>
      <c r="BA68" s="26">
        <v>1.6374759888007899E-3</v>
      </c>
      <c r="BB68" s="26">
        <v>1.4401616861307799E-3</v>
      </c>
      <c r="BC68" s="26">
        <v>1.5739251543361399E-3</v>
      </c>
      <c r="BD68" s="26">
        <v>1.66805460486316E-3</v>
      </c>
      <c r="BE68" s="26">
        <v>1.5566042224600814E-3</v>
      </c>
      <c r="BF68" s="26">
        <v>8.6854552244664744E-5</v>
      </c>
      <c r="BG68" s="26">
        <v>1.5988721203540001E-3</v>
      </c>
      <c r="BH68" s="26">
        <v>1.68173947348436E-3</v>
      </c>
      <c r="BI68" s="26">
        <v>1.74869729064852E-3</v>
      </c>
      <c r="BJ68" s="26">
        <v>1.7126028906858401E-3</v>
      </c>
      <c r="BK68" s="26">
        <v>1.83229557703342E-3</v>
      </c>
      <c r="BL68" s="26">
        <v>1.89612167164313E-3</v>
      </c>
      <c r="BM68" s="26">
        <v>1.7450548373082117E-3</v>
      </c>
      <c r="BN68" s="26">
        <v>9.7362512842430449E-5</v>
      </c>
      <c r="BO68" s="26">
        <v>2.12621383340434E-3</v>
      </c>
      <c r="BP68" s="26">
        <v>2.2502166860101599E-3</v>
      </c>
      <c r="BQ68" s="26">
        <v>2.3204835695392499E-3</v>
      </c>
      <c r="BR68" s="26">
        <v>2.1076634299393498E-3</v>
      </c>
      <c r="BS68" s="26">
        <v>2.21707075294191E-3</v>
      </c>
      <c r="BT68" s="26">
        <v>2.2673499274500799E-3</v>
      </c>
      <c r="BU68" s="26">
        <v>2.2148330332141817E-3</v>
      </c>
      <c r="BV68" s="26">
        <v>7.5846068588234232E-5</v>
      </c>
      <c r="BW68" s="26">
        <v>3.2629796625063502E-3</v>
      </c>
      <c r="BX68" s="26">
        <v>3.3616863833570701E-3</v>
      </c>
      <c r="BY68" s="26">
        <v>3.4212045877362101E-3</v>
      </c>
      <c r="BZ68" s="26">
        <v>3.0497884282128501E-3</v>
      </c>
      <c r="CA68" s="26">
        <v>3.1919194803404602E-3</v>
      </c>
      <c r="CB68" s="26">
        <v>3.2851555104760201E-3</v>
      </c>
      <c r="CC68" s="26">
        <v>3.2621223421048268E-3</v>
      </c>
      <c r="CD68" s="26">
        <v>1.1955860056730962E-4</v>
      </c>
    </row>
    <row r="69" spans="1:82" s="26" customFormat="1" ht="13.5" customHeight="1" x14ac:dyDescent="0.2">
      <c r="A69" s="34"/>
      <c r="B69" s="51" t="s">
        <v>69</v>
      </c>
      <c r="C69" s="25">
        <v>6.7520633380425499E-4</v>
      </c>
      <c r="D69" s="26">
        <v>8.0200133207611703E-4</v>
      </c>
      <c r="E69" s="26">
        <v>9.0189490085052198E-4</v>
      </c>
      <c r="F69" s="26">
        <v>6.1519813911942796E-4</v>
      </c>
      <c r="G69" s="26">
        <v>7.4632349342735401E-4</v>
      </c>
      <c r="H69" s="26">
        <v>8.3700780320597804E-4</v>
      </c>
      <c r="I69" s="26">
        <v>7.6293866708060896E-4</v>
      </c>
      <c r="J69" s="26">
        <v>9.6713712855966497E-5</v>
      </c>
      <c r="K69" s="26">
        <v>6.2605770022258896E-4</v>
      </c>
      <c r="L69" s="26">
        <v>7.6631732479427196E-4</v>
      </c>
      <c r="M69" s="26">
        <v>8.9781711847209105E-4</v>
      </c>
      <c r="N69" s="26">
        <v>6.7249836436786802E-4</v>
      </c>
      <c r="O69" s="26">
        <v>8.4655958360656302E-4</v>
      </c>
      <c r="P69" s="26">
        <v>9.6613494522131301E-4</v>
      </c>
      <c r="Q69" s="26">
        <v>7.9589750611411606E-4</v>
      </c>
      <c r="R69" s="26">
        <v>1.2033490358767086E-4</v>
      </c>
      <c r="S69" s="26">
        <v>6.5796879969639102E-4</v>
      </c>
      <c r="T69" s="26">
        <v>8.0510815536300102E-4</v>
      </c>
      <c r="U69" s="26">
        <v>9.1087015634812502E-4</v>
      </c>
      <c r="V69" s="26">
        <v>6.6027351440439501E-4</v>
      </c>
      <c r="W69" s="26">
        <v>7.6931533287179796E-4</v>
      </c>
      <c r="X69" s="26">
        <v>8.4240163224592402E-4</v>
      </c>
      <c r="Y69" s="26">
        <v>7.7432293182160569E-4</v>
      </c>
      <c r="Z69" s="26">
        <v>9.2012873817483309E-5</v>
      </c>
      <c r="AA69" s="26">
        <v>6.8139561524574802E-4</v>
      </c>
      <c r="AB69" s="26">
        <v>8.0736954243818102E-4</v>
      </c>
      <c r="AC69" s="26">
        <v>9.1074203937921503E-4</v>
      </c>
      <c r="AD69" s="26">
        <v>7.0066847055187502E-4</v>
      </c>
      <c r="AE69" s="26">
        <v>8.2748571715271198E-4</v>
      </c>
      <c r="AF69" s="26">
        <v>9.1162386546741895E-4</v>
      </c>
      <c r="AG69" s="26">
        <v>8.0654754170585814E-4</v>
      </c>
      <c r="AH69" s="26">
        <v>9.0563046586343853E-5</v>
      </c>
      <c r="AI69" s="26">
        <v>6.4322532581385895E-4</v>
      </c>
      <c r="AJ69" s="26">
        <v>7.8912314574623103E-4</v>
      </c>
      <c r="AK69" s="26">
        <v>8.9222913829331704E-4</v>
      </c>
      <c r="AL69" s="26">
        <v>6.7743170405208295E-4</v>
      </c>
      <c r="AM69" s="26">
        <v>8.0317258874856596E-4</v>
      </c>
      <c r="AN69" s="26">
        <v>9.0132952483727995E-4</v>
      </c>
      <c r="AO69" s="26">
        <v>7.84418571248556E-4</v>
      </c>
      <c r="AP69" s="26">
        <v>9.7507997909599613E-5</v>
      </c>
      <c r="AQ69" s="26">
        <v>5.67039708996475E-4</v>
      </c>
      <c r="AR69" s="26">
        <v>6.74024361214549E-4</v>
      </c>
      <c r="AS69" s="26">
        <v>7.5509138751314695E-4</v>
      </c>
      <c r="AT69" s="26">
        <v>0</v>
      </c>
      <c r="AU69" s="26">
        <v>0</v>
      </c>
      <c r="AV69" s="26">
        <v>7.8816531080406105E-4</v>
      </c>
      <c r="AW69" s="26">
        <v>4.6405346142137206E-4</v>
      </c>
      <c r="AX69" s="26">
        <v>3.3544416857800611E-4</v>
      </c>
      <c r="AY69" s="26">
        <v>7.3080133842211097E-4</v>
      </c>
      <c r="AZ69" s="26">
        <v>8.5655583956409495E-4</v>
      </c>
      <c r="BA69" s="26">
        <v>9.40569795421311E-4</v>
      </c>
      <c r="BB69" s="26">
        <v>7.5673470546277599E-4</v>
      </c>
      <c r="BC69" s="26">
        <v>8.8670201962742095E-4</v>
      </c>
      <c r="BD69" s="26">
        <v>9.6090102157972998E-4</v>
      </c>
      <c r="BE69" s="26">
        <v>8.5537745334624069E-4</v>
      </c>
      <c r="BF69" s="26">
        <v>8.6241111394486059E-5</v>
      </c>
      <c r="BG69" s="26">
        <v>7.5695828455678803E-4</v>
      </c>
      <c r="BH69" s="26">
        <v>8.6651433823519103E-4</v>
      </c>
      <c r="BI69" s="26">
        <v>9.5223855725521398E-4</v>
      </c>
      <c r="BJ69" s="26">
        <v>8.2556292172355898E-4</v>
      </c>
      <c r="BK69" s="26">
        <v>9.36675693208855E-4</v>
      </c>
      <c r="BL69" s="26">
        <v>1.02072825952135E-3</v>
      </c>
      <c r="BM69" s="26">
        <v>8.9311300908349281E-4</v>
      </c>
      <c r="BN69" s="26">
        <v>8.7070663489780388E-5</v>
      </c>
      <c r="BO69" s="26">
        <v>1.12363138846035E-3</v>
      </c>
      <c r="BP69" s="26">
        <v>1.23770904616407E-3</v>
      </c>
      <c r="BQ69" s="26">
        <v>1.3178326260603499E-3</v>
      </c>
      <c r="BR69" s="26">
        <v>1.1409273972165599E-3</v>
      </c>
      <c r="BS69" s="26">
        <v>1.29960428952487E-3</v>
      </c>
      <c r="BT69" s="26">
        <v>1.4193082486284E-3</v>
      </c>
      <c r="BU69" s="26">
        <v>1.2565021660091E-3</v>
      </c>
      <c r="BV69" s="26">
        <v>1.0286754507689096E-4</v>
      </c>
      <c r="BW69" s="26">
        <v>1.91747279021385E-3</v>
      </c>
      <c r="BX69" s="26">
        <v>2.0755958696021498E-3</v>
      </c>
      <c r="BY69" s="26">
        <v>2.20216296015977E-3</v>
      </c>
      <c r="BZ69" s="26">
        <v>1.8822091883920701E-3</v>
      </c>
      <c r="CA69" s="26">
        <v>2.0619756876212102E-3</v>
      </c>
      <c r="CB69" s="26">
        <v>2.1555911723629599E-3</v>
      </c>
      <c r="CC69" s="26">
        <v>2.049167944725335E-3</v>
      </c>
      <c r="CD69" s="26">
        <v>1.1605651759532836E-4</v>
      </c>
    </row>
    <row r="70" spans="1:82" s="26" customFormat="1" ht="13.5" customHeight="1" x14ac:dyDescent="0.2">
      <c r="A70" s="34"/>
      <c r="B70" s="51" t="s">
        <v>70</v>
      </c>
      <c r="C70" s="25">
        <v>5.3716480712822105E-4</v>
      </c>
      <c r="D70" s="26">
        <v>6.6194699185743403E-4</v>
      </c>
      <c r="E70" s="26">
        <v>7.5120760011174095E-4</v>
      </c>
      <c r="F70" s="26">
        <v>5.2853805584518899E-4</v>
      </c>
      <c r="G70" s="26">
        <v>6.6254451758780404E-4</v>
      </c>
      <c r="H70" s="26">
        <v>7.4814299782843797E-4</v>
      </c>
      <c r="I70" s="26">
        <v>6.4825749505980452E-4</v>
      </c>
      <c r="J70" s="26">
        <v>8.9108256787798573E-5</v>
      </c>
      <c r="K70" s="26">
        <v>5.4539564339790999E-4</v>
      </c>
      <c r="L70" s="26">
        <v>6.93000855245742E-4</v>
      </c>
      <c r="M70" s="26">
        <v>7.9967977725445402E-4</v>
      </c>
      <c r="N70" s="26">
        <v>5.7233214050995702E-4</v>
      </c>
      <c r="O70" s="26">
        <v>7.2682528254787795E-4</v>
      </c>
      <c r="P70" s="26">
        <v>8.3947096751842295E-4</v>
      </c>
      <c r="Q70" s="26">
        <v>6.9611744441239404E-4</v>
      </c>
      <c r="R70" s="26">
        <v>1.0821886510282266E-4</v>
      </c>
      <c r="S70" s="26">
        <v>5.6383819603155404E-4</v>
      </c>
      <c r="T70" s="26">
        <v>7.0988602566615102E-4</v>
      </c>
      <c r="U70" s="26">
        <v>8.1810967002951399E-4</v>
      </c>
      <c r="V70" s="26">
        <v>5.5095182939226097E-4</v>
      </c>
      <c r="W70" s="26">
        <v>6.5158076783774295E-4</v>
      </c>
      <c r="X70" s="26">
        <v>7.2471320156765296E-4</v>
      </c>
      <c r="Y70" s="26">
        <v>6.6984661508747931E-4</v>
      </c>
      <c r="Z70" s="26">
        <v>9.336561315978694E-5</v>
      </c>
      <c r="AA70" s="26">
        <v>5.9353461232802796E-4</v>
      </c>
      <c r="AB70" s="26">
        <v>7.2651573978930605E-4</v>
      </c>
      <c r="AC70" s="26">
        <v>8.2894000707312899E-4</v>
      </c>
      <c r="AD70" s="26">
        <v>6.0834942593999096E-4</v>
      </c>
      <c r="AE70" s="26">
        <v>7.4062029740588301E-4</v>
      </c>
      <c r="AF70" s="26">
        <v>8.49749862949807E-4</v>
      </c>
      <c r="AG70" s="26">
        <v>7.2461832424769066E-4</v>
      </c>
      <c r="AH70" s="26">
        <v>9.7896182305974013E-5</v>
      </c>
      <c r="AI70" s="26">
        <v>5.6282359935082098E-4</v>
      </c>
      <c r="AJ70" s="26">
        <v>7.0363803045381701E-4</v>
      </c>
      <c r="AK70" s="26">
        <v>7.9932926730180004E-4</v>
      </c>
      <c r="AL70" s="26">
        <v>6.0650142165144397E-4</v>
      </c>
      <c r="AM70" s="26">
        <v>7.3707442420570105E-4</v>
      </c>
      <c r="AN70" s="26">
        <v>8.3850727326392901E-4</v>
      </c>
      <c r="AO70" s="26">
        <v>7.0797900270458544E-4</v>
      </c>
      <c r="AP70" s="26">
        <v>9.7992923578520702E-5</v>
      </c>
      <c r="AQ70" s="26">
        <v>4.7098721986017702E-4</v>
      </c>
      <c r="AR70" s="26">
        <v>5.6592819231099205E-4</v>
      </c>
      <c r="AS70" s="26">
        <v>6.2796971380507205E-4</v>
      </c>
      <c r="AT70" s="26">
        <v>0</v>
      </c>
      <c r="AU70" s="26">
        <v>0</v>
      </c>
      <c r="AV70" s="26">
        <v>6.8798142335197105E-4</v>
      </c>
      <c r="AW70" s="26">
        <v>3.9214442488803538E-4</v>
      </c>
      <c r="AX70" s="26">
        <v>2.8492823091474164E-4</v>
      </c>
      <c r="AY70" s="26">
        <v>6.1557209698818798E-4</v>
      </c>
      <c r="AZ70" s="26">
        <v>7.4275054757023896E-4</v>
      </c>
      <c r="BA70" s="26">
        <v>8.3879655229509296E-4</v>
      </c>
      <c r="BB70" s="26">
        <v>6.3393058077295403E-4</v>
      </c>
      <c r="BC70" s="26">
        <v>7.6487859851184195E-4</v>
      </c>
      <c r="BD70" s="26">
        <v>8.6908696301449598E-4</v>
      </c>
      <c r="BE70" s="26">
        <v>7.4416922319213528E-4</v>
      </c>
      <c r="BF70" s="26">
        <v>9.4586330189653701E-5</v>
      </c>
      <c r="BG70" s="26">
        <v>6.3920887729764799E-4</v>
      </c>
      <c r="BH70" s="26">
        <v>7.3372420886102E-4</v>
      </c>
      <c r="BI70" s="26">
        <v>8.1024611447105604E-4</v>
      </c>
      <c r="BJ70" s="26">
        <v>6.7668532239238699E-4</v>
      </c>
      <c r="BK70" s="26">
        <v>7.8018488257654902E-4</v>
      </c>
      <c r="BL70" s="26">
        <v>8.4929107987107998E-4</v>
      </c>
      <c r="BM70" s="26">
        <v>7.482234142449566E-4</v>
      </c>
      <c r="BN70" s="26">
        <v>7.3365658002535759E-5</v>
      </c>
      <c r="BO70" s="26">
        <v>8.59025511840201E-4</v>
      </c>
      <c r="BP70" s="26">
        <v>1.0040097557271099E-3</v>
      </c>
      <c r="BQ70" s="26">
        <v>1.06883444971189E-3</v>
      </c>
      <c r="BR70" s="26">
        <v>9.2157981016015398E-4</v>
      </c>
      <c r="BS70" s="26">
        <v>1.08412132176525E-3</v>
      </c>
      <c r="BT70" s="26">
        <v>1.17892320692434E-3</v>
      </c>
      <c r="BU70" s="26">
        <v>1.0194156760214908E-3</v>
      </c>
      <c r="BV70" s="26">
        <v>1.061491811822388E-4</v>
      </c>
      <c r="BW70" s="26">
        <v>1.47782378004109E-3</v>
      </c>
      <c r="BX70" s="26">
        <v>1.74749141727887E-3</v>
      </c>
      <c r="BY70" s="26">
        <v>1.88848691433236E-3</v>
      </c>
      <c r="BZ70" s="26">
        <v>1.42659733082752E-3</v>
      </c>
      <c r="CA70" s="26">
        <v>1.6508324187633099E-3</v>
      </c>
      <c r="CB70" s="26">
        <v>1.8422268504554001E-3</v>
      </c>
      <c r="CC70" s="26">
        <v>1.672243118616425E-3</v>
      </c>
      <c r="CD70" s="26">
        <v>1.7316528956743172E-4</v>
      </c>
    </row>
    <row r="71" spans="1:82" s="29" customFormat="1" ht="13.5" customHeight="1" x14ac:dyDescent="0.2">
      <c r="A71" s="34"/>
      <c r="B71" s="51" t="s">
        <v>71</v>
      </c>
      <c r="C71" s="28">
        <v>1.66438794583087E-3</v>
      </c>
      <c r="D71" s="29">
        <v>1.76280355018932E-3</v>
      </c>
      <c r="E71" s="29">
        <v>1.83892740724332E-3</v>
      </c>
      <c r="F71" s="29">
        <v>1.6632117422589899E-3</v>
      </c>
      <c r="G71" s="29">
        <v>1.7546606384040301E-3</v>
      </c>
      <c r="H71" s="29">
        <v>1.8187689595762901E-3</v>
      </c>
      <c r="I71" s="29">
        <v>1.7504600405838034E-3</v>
      </c>
      <c r="J71" s="29">
        <v>6.7925525006870359E-5</v>
      </c>
      <c r="K71" s="29">
        <v>1.70764370551439E-3</v>
      </c>
      <c r="L71" s="29">
        <v>1.8110886256150101E-3</v>
      </c>
      <c r="M71" s="29">
        <v>1.8947737416857499E-3</v>
      </c>
      <c r="N71" s="29">
        <v>1.7377055762381099E-3</v>
      </c>
      <c r="O71" s="29">
        <v>1.8448133663447699E-3</v>
      </c>
      <c r="P71" s="29">
        <v>1.9312026556154601E-3</v>
      </c>
      <c r="Q71" s="29">
        <v>1.8212046118355814E-3</v>
      </c>
      <c r="R71" s="29">
        <v>7.9623971850190106E-5</v>
      </c>
      <c r="S71" s="29">
        <v>1.7434211948470599E-3</v>
      </c>
      <c r="T71" s="29">
        <v>1.8579202784012199E-3</v>
      </c>
      <c r="U71" s="29">
        <v>1.9291769513475299E-3</v>
      </c>
      <c r="V71" s="29">
        <v>1.7268715528299999E-3</v>
      </c>
      <c r="W71" s="29">
        <v>1.8214236075412801E-3</v>
      </c>
      <c r="X71" s="29">
        <v>1.8670704837093399E-3</v>
      </c>
      <c r="Y71" s="29">
        <v>1.8243140114460718E-3</v>
      </c>
      <c r="Z71" s="29">
        <v>7.0711583465318467E-5</v>
      </c>
      <c r="AA71" s="29">
        <v>1.79597239547192E-3</v>
      </c>
      <c r="AB71" s="29">
        <v>1.87467535728999E-3</v>
      </c>
      <c r="AC71" s="29">
        <v>1.9680581785539199E-3</v>
      </c>
      <c r="AD71" s="29">
        <v>1.8049472863432899E-3</v>
      </c>
      <c r="AE71" s="29">
        <v>1.9149451373816401E-3</v>
      </c>
      <c r="AF71" s="29">
        <v>1.98997098573614E-3</v>
      </c>
      <c r="AG71" s="29">
        <v>1.8914282234628165E-3</v>
      </c>
      <c r="AH71" s="29">
        <v>7.417018421788547E-5</v>
      </c>
      <c r="AI71" s="29">
        <v>1.7847440306317699E-3</v>
      </c>
      <c r="AJ71" s="29">
        <v>1.87552690777409E-3</v>
      </c>
      <c r="AK71" s="29">
        <v>1.95019862369918E-3</v>
      </c>
      <c r="AL71" s="29">
        <v>1.7996075995191101E-3</v>
      </c>
      <c r="AM71" s="29">
        <v>1.8961134138325501E-3</v>
      </c>
      <c r="AN71" s="29">
        <v>1.9601234091258801E-3</v>
      </c>
      <c r="AO71" s="29">
        <v>1.8777189974304301E-3</v>
      </c>
      <c r="AP71" s="29">
        <v>6.7246657956163415E-5</v>
      </c>
      <c r="AQ71" s="29">
        <v>1.6708796088957499E-3</v>
      </c>
      <c r="AR71" s="29">
        <v>1.7183650913044301E-3</v>
      </c>
      <c r="AS71" s="29">
        <v>1.78457017763634E-3</v>
      </c>
      <c r="AT71" s="29">
        <v>0</v>
      </c>
      <c r="AU71" s="29">
        <v>0</v>
      </c>
      <c r="AV71" s="29">
        <v>1.84897442841091E-3</v>
      </c>
      <c r="AW71" s="29">
        <v>1.1704648843745716E-3</v>
      </c>
      <c r="AX71" s="29">
        <v>8.2946630802983488E-4</v>
      </c>
      <c r="AY71" s="29">
        <v>1.7770288296763701E-3</v>
      </c>
      <c r="AZ71" s="29">
        <v>1.8559035937914801E-3</v>
      </c>
      <c r="BA71" s="29">
        <v>1.92965116363908E-3</v>
      </c>
      <c r="BB71" s="29">
        <v>1.7814864816557501E-3</v>
      </c>
      <c r="BC71" s="29">
        <v>1.88623159656331E-3</v>
      </c>
      <c r="BD71" s="29">
        <v>1.9503393021230401E-3</v>
      </c>
      <c r="BE71" s="29">
        <v>1.8634401612415052E-3</v>
      </c>
      <c r="BF71" s="29">
        <v>6.6701987374067582E-5</v>
      </c>
      <c r="BG71" s="29">
        <v>1.8102384331524499E-3</v>
      </c>
      <c r="BH71" s="29">
        <v>1.8839241838638501E-3</v>
      </c>
      <c r="BI71" s="29">
        <v>1.95118640378439E-3</v>
      </c>
      <c r="BJ71" s="29">
        <v>1.8687090030252301E-3</v>
      </c>
      <c r="BK71" s="29">
        <v>1.93321568055055E-3</v>
      </c>
      <c r="BL71" s="29">
        <v>1.98889659307554E-3</v>
      </c>
      <c r="BM71" s="29">
        <v>1.9060283829086682E-3</v>
      </c>
      <c r="BN71" s="29">
        <v>5.8740364406055797E-5</v>
      </c>
      <c r="BO71" s="29">
        <v>1.9752531078165701E-3</v>
      </c>
      <c r="BP71" s="29">
        <v>2.0701098666172902E-3</v>
      </c>
      <c r="BQ71" s="29">
        <v>2.1073617465091799E-3</v>
      </c>
      <c r="BR71" s="29">
        <v>2.0098387510569201E-3</v>
      </c>
      <c r="BS71" s="29">
        <v>2.12643330913423E-3</v>
      </c>
      <c r="BT71" s="29">
        <v>2.22154967955404E-3</v>
      </c>
      <c r="BU71" s="29">
        <v>2.0850910767813715E-3</v>
      </c>
      <c r="BV71" s="29">
        <v>8.0392621746799375E-5</v>
      </c>
      <c r="BW71" s="29">
        <v>2.3287612919514799E-3</v>
      </c>
      <c r="BX71" s="29">
        <v>2.5590765162066E-3</v>
      </c>
      <c r="BY71" s="29">
        <v>2.6829314993054298E-3</v>
      </c>
      <c r="BZ71" s="29">
        <v>2.28948299120646E-3</v>
      </c>
      <c r="CA71" s="29">
        <v>2.4662629105277698E-3</v>
      </c>
      <c r="CB71" s="29">
        <v>2.61587379513372E-3</v>
      </c>
      <c r="CC71" s="29">
        <v>2.4903981673885765E-3</v>
      </c>
      <c r="CD71" s="29">
        <v>1.4410981391431367E-4</v>
      </c>
    </row>
    <row r="72" spans="1:82" s="31" customFormat="1" ht="13.5" customHeight="1" thickBot="1" x14ac:dyDescent="0.25">
      <c r="A72" s="34"/>
      <c r="B72" s="178" t="s">
        <v>72</v>
      </c>
      <c r="C72" s="30">
        <v>4.5921163775179304E-3</v>
      </c>
      <c r="D72" s="31">
        <v>4.6695796934424997E-3</v>
      </c>
      <c r="E72" s="31">
        <v>4.7462884291351801E-3</v>
      </c>
      <c r="F72" s="31">
        <v>4.5089064468183402E-3</v>
      </c>
      <c r="G72" s="31">
        <v>4.5833904342272502E-3</v>
      </c>
      <c r="H72" s="31">
        <v>4.6357780707098999E-3</v>
      </c>
      <c r="I72" s="31">
        <v>4.622676575308517E-3</v>
      </c>
      <c r="J72" s="31">
        <v>7.4243305854956203E-5</v>
      </c>
      <c r="K72" s="31">
        <v>4.7022298903837603E-3</v>
      </c>
      <c r="L72" s="31">
        <v>4.7729384381150902E-3</v>
      </c>
      <c r="M72" s="31">
        <v>4.8642463715734196E-3</v>
      </c>
      <c r="N72" s="31">
        <v>4.7504526882777001E-3</v>
      </c>
      <c r="O72" s="31">
        <v>4.8334446918141798E-3</v>
      </c>
      <c r="P72" s="31">
        <v>4.9318054445362204E-3</v>
      </c>
      <c r="Q72" s="31">
        <v>4.8091862541167285E-3</v>
      </c>
      <c r="R72" s="31">
        <v>7.6221993607523882E-5</v>
      </c>
      <c r="S72" s="31">
        <v>4.7687357841032004E-3</v>
      </c>
      <c r="T72" s="31">
        <v>4.8625818308843799E-3</v>
      </c>
      <c r="U72" s="31">
        <v>4.9266323057635501E-3</v>
      </c>
      <c r="V72" s="31">
        <v>4.8193020001725999E-3</v>
      </c>
      <c r="W72" s="31">
        <v>4.8818119290467603E-3</v>
      </c>
      <c r="X72" s="31">
        <v>4.92036192158039E-3</v>
      </c>
      <c r="Y72" s="31">
        <v>4.8632376285918134E-3</v>
      </c>
      <c r="Z72" s="31">
        <v>5.5510423506939006E-5</v>
      </c>
      <c r="AA72" s="31">
        <v>4.8938430547998697E-3</v>
      </c>
      <c r="AB72" s="31">
        <v>4.9720014017044902E-3</v>
      </c>
      <c r="AC72" s="31">
        <v>5.0415680155627696E-3</v>
      </c>
      <c r="AD72" s="31">
        <v>4.9621613027092297E-3</v>
      </c>
      <c r="AE72" s="31">
        <v>5.0637169755296399E-3</v>
      </c>
      <c r="AF72" s="31">
        <v>5.1175752334545197E-3</v>
      </c>
      <c r="AG72" s="31">
        <v>5.0084776639600865E-3</v>
      </c>
      <c r="AH72" s="31">
        <v>7.3785103765862574E-5</v>
      </c>
      <c r="AI72" s="31">
        <v>4.8804985209483197E-3</v>
      </c>
      <c r="AJ72" s="31">
        <v>4.97415984759328E-3</v>
      </c>
      <c r="AK72" s="31">
        <v>5.0370712237432303E-3</v>
      </c>
      <c r="AL72" s="31">
        <v>4.8569250789938703E-3</v>
      </c>
      <c r="AM72" s="31">
        <v>4.9446638948833803E-3</v>
      </c>
      <c r="AN72" s="31">
        <v>4.9801625114453399E-3</v>
      </c>
      <c r="AO72" s="31">
        <v>4.9455801796012364E-3</v>
      </c>
      <c r="AP72" s="31">
        <v>6.120938788413718E-5</v>
      </c>
      <c r="AQ72" s="31">
        <v>4.6205187570561197E-3</v>
      </c>
      <c r="AR72" s="31">
        <v>4.6842129539973604E-3</v>
      </c>
      <c r="AS72" s="31">
        <v>4.76218093554223E-3</v>
      </c>
      <c r="AT72" s="31">
        <v>0</v>
      </c>
      <c r="AU72" s="31">
        <v>0</v>
      </c>
      <c r="AV72" s="31">
        <v>4.7942942878371796E-3</v>
      </c>
      <c r="AW72" s="31">
        <v>3.1435344890721486E-3</v>
      </c>
      <c r="AX72" s="31">
        <v>2.2235038063087745E-3</v>
      </c>
      <c r="AY72" s="31">
        <v>4.7885764150650796E-3</v>
      </c>
      <c r="AZ72" s="31">
        <v>4.8772936493163901E-3</v>
      </c>
      <c r="BA72" s="31">
        <v>4.9378356285112099E-3</v>
      </c>
      <c r="BB72" s="31">
        <v>4.7739401620672996E-3</v>
      </c>
      <c r="BC72" s="31">
        <v>4.8671845739048101E-3</v>
      </c>
      <c r="BD72" s="31">
        <v>4.93961745804853E-3</v>
      </c>
      <c r="BE72" s="31">
        <v>4.8640746478188857E-3</v>
      </c>
      <c r="BF72" s="31">
        <v>6.4750831090660079E-5</v>
      </c>
      <c r="BG72" s="31">
        <v>4.9597105594332896E-3</v>
      </c>
      <c r="BH72" s="31">
        <v>5.0599744854523E-3</v>
      </c>
      <c r="BI72" s="31">
        <v>5.1006830656464804E-3</v>
      </c>
      <c r="BJ72" s="31">
        <v>5.0735748730433303E-3</v>
      </c>
      <c r="BK72" s="31">
        <v>5.1060163497048403E-3</v>
      </c>
      <c r="BL72" s="31">
        <v>5.1448068847010104E-3</v>
      </c>
      <c r="BM72" s="31">
        <v>5.0741277029968746E-3</v>
      </c>
      <c r="BN72" s="31">
        <v>5.7748768716679697E-5</v>
      </c>
      <c r="BO72" s="31">
        <v>5.2529931361280499E-3</v>
      </c>
      <c r="BP72" s="31">
        <v>5.3176057925793403E-3</v>
      </c>
      <c r="BQ72" s="31">
        <v>5.3803564835566003E-3</v>
      </c>
      <c r="BR72" s="31">
        <v>5.2050159796523596E-3</v>
      </c>
      <c r="BS72" s="31">
        <v>5.2875689648715198E-3</v>
      </c>
      <c r="BT72" s="31">
        <v>5.3812827938737899E-3</v>
      </c>
      <c r="BU72" s="31">
        <v>5.3041371917769429E-3</v>
      </c>
      <c r="BV72" s="31">
        <v>6.4105983644151385E-5</v>
      </c>
      <c r="BW72" s="31">
        <v>5.48635008804013E-3</v>
      </c>
      <c r="BX72" s="31">
        <v>5.96934044204843E-3</v>
      </c>
      <c r="BY72" s="31">
        <v>6.0498830935132699E-3</v>
      </c>
      <c r="BZ72" s="31">
        <v>5.37063350339082E-3</v>
      </c>
      <c r="CA72" s="31">
        <v>5.5201121656529E-3</v>
      </c>
      <c r="CB72" s="31">
        <v>5.9407735408250097E-3</v>
      </c>
      <c r="CC72" s="31">
        <v>5.722848805578426E-3</v>
      </c>
      <c r="CD72" s="31">
        <v>2.6965723620541636E-4</v>
      </c>
    </row>
    <row r="73" spans="1:82" x14ac:dyDescent="0.2">
      <c r="A73" s="13"/>
      <c r="B73" s="177"/>
    </row>
    <row r="74" spans="1:82" x14ac:dyDescent="0.2">
      <c r="A74" s="13"/>
      <c r="B74" s="177"/>
    </row>
    <row r="75" spans="1:82" x14ac:dyDescent="0.2">
      <c r="A75" s="13"/>
      <c r="B75" s="177"/>
    </row>
    <row r="76" spans="1:82" x14ac:dyDescent="0.2">
      <c r="A76" s="13"/>
      <c r="B76" s="177"/>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271</v>
      </c>
      <c r="D3" s="58">
        <f>LARGE(O30:O250,1)</f>
        <v>12.547953970665525</v>
      </c>
      <c r="E3" s="58"/>
      <c r="F3" s="58">
        <f>LARGE(D6:H6,1)</f>
        <v>12.547953970665525</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2.7190642975948567</v>
      </c>
      <c r="C4" s="80" t="s">
        <v>271</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0.8252128346055273</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5.5899608470643249</v>
      </c>
      <c r="C6" s="86"/>
      <c r="D6" s="75">
        <v>12.547953970665525</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45.281495074510644</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211</v>
      </c>
      <c r="E9" s="58">
        <f>LARGE(O30:O250,1)</f>
        <v>12.547953970665525</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100.00160000000005</v>
      </c>
      <c r="C10" s="93"/>
      <c r="D10" s="182"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2">
        <v>73</v>
      </c>
      <c r="E11" s="183">
        <v>4</v>
      </c>
      <c r="F11" s="2"/>
      <c r="G11" s="73">
        <f>(((2.095-1)/(11-1))*(513.74-43.91))+43.91</f>
        <v>95.356385000000017</v>
      </c>
      <c r="H11" s="175"/>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743.17465682573629</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165.53264634565841</v>
      </c>
      <c r="C15" s="86"/>
      <c r="D15" s="81" t="s">
        <v>22</v>
      </c>
      <c r="E15" s="82">
        <f>10^((SUMIF(V30:V250, "&gt;0")+SUMIF(V30:V250, "&lt;0"))/100)</f>
        <v>151.87283021507596</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50.391915264003977</v>
      </c>
      <c r="C16" s="86"/>
      <c r="D16" s="84" t="s">
        <v>23</v>
      </c>
      <c r="E16" s="85">
        <f>10^(SQRT((SUMIF(W30:W250, "&gt;0")+SUMIF(W30:W250, "&lt;0"))/100))</f>
        <v>1.7717964044419046</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-0.12382637780929301</v>
      </c>
      <c r="C17" s="95"/>
      <c r="D17" s="84" t="s">
        <v>24</v>
      </c>
      <c r="E17" s="85">
        <f>(SUMIF(X30:X250, "&gt;0")+SUMIF(X30:X250, "&lt;0"))/((100)*(LOG(E16))^3)</f>
        <v>-5.5899608470643152</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3.7527429400621872</v>
      </c>
      <c r="D18" s="84" t="s">
        <v>25</v>
      </c>
      <c r="E18" s="85">
        <f>(SUMIF(Y30:Y250, "&gt;0")+SUMIF(Y30:Y250, "&lt;0"))/((100)*(LOG(E16))^4)</f>
        <v>45.281495074510573</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0.75274294006218723</v>
      </c>
      <c r="C19" s="105"/>
      <c r="D19" s="88" t="s">
        <v>26</v>
      </c>
      <c r="E19" s="104">
        <f>E18-3</f>
        <v>42.281495074510573</v>
      </c>
      <c r="F19" s="106"/>
      <c r="G19" s="2"/>
      <c r="H19" s="176"/>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8"/>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6"/>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6">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6">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6">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6">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6">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6">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6">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6">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6">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6">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6">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6">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6">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6">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6">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6">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6">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0</v>
      </c>
      <c r="F48" s="162">
        <f t="shared" si="3"/>
        <v>0</v>
      </c>
      <c r="G48" s="162">
        <v>0</v>
      </c>
      <c r="H48" s="168">
        <f t="shared" si="4"/>
        <v>356.1</v>
      </c>
      <c r="I48" s="162">
        <f t="shared" si="0"/>
        <v>0</v>
      </c>
      <c r="J48" s="165">
        <f t="shared" si="5"/>
        <v>0</v>
      </c>
      <c r="K48" s="165">
        <f t="shared" si="6"/>
        <v>0</v>
      </c>
      <c r="L48" s="165">
        <f t="shared" si="7"/>
        <v>0</v>
      </c>
      <c r="M48" s="186">
        <f t="shared" si="18"/>
        <v>373.14219809611461</v>
      </c>
      <c r="N48" s="162">
        <v>0</v>
      </c>
      <c r="O48" s="166">
        <f t="shared" si="19"/>
        <v>0</v>
      </c>
      <c r="P48" s="107"/>
      <c r="Q48" s="162">
        <f t="shared" si="8"/>
        <v>0</v>
      </c>
      <c r="R48" s="165">
        <f t="shared" si="9"/>
        <v>0</v>
      </c>
      <c r="S48" s="165">
        <f t="shared" si="10"/>
        <v>0</v>
      </c>
      <c r="T48" s="165">
        <f t="shared" si="11"/>
        <v>0</v>
      </c>
      <c r="U48" s="68">
        <f t="shared" si="12"/>
        <v>2.5718743655350602</v>
      </c>
      <c r="V48" s="148">
        <f t="shared" si="13"/>
        <v>0</v>
      </c>
      <c r="W48" s="165">
        <f t="shared" si="14"/>
        <v>0</v>
      </c>
      <c r="X48" s="165">
        <f t="shared" si="15"/>
        <v>0</v>
      </c>
      <c r="Y48" s="165">
        <f t="shared" si="16"/>
        <v>0</v>
      </c>
      <c r="Z48" s="2"/>
    </row>
    <row r="49" spans="1:26" x14ac:dyDescent="0.2">
      <c r="A49" s="162">
        <v>0.32439999999999997</v>
      </c>
      <c r="B49" s="7">
        <f t="shared" si="20"/>
        <v>0.34025</v>
      </c>
      <c r="C49" s="7">
        <f t="shared" si="1"/>
        <v>1.6241542753321765</v>
      </c>
      <c r="D49" s="163">
        <f>(C48+C49)/2</f>
        <v>1.5568999672592816</v>
      </c>
      <c r="E49" s="164">
        <f t="shared" si="17"/>
        <v>2.0999664005375902E-2</v>
      </c>
      <c r="F49" s="162">
        <f t="shared" si="3"/>
        <v>2.0999664005375902E-2</v>
      </c>
      <c r="G49" s="162">
        <v>2.1000000000000001E-2</v>
      </c>
      <c r="H49" s="168">
        <f t="shared" si="4"/>
        <v>324.39999999999998</v>
      </c>
      <c r="I49" s="162">
        <f t="shared" si="0"/>
        <v>3.2694376202425657E-2</v>
      </c>
      <c r="J49" s="165">
        <f t="shared" si="5"/>
        <v>2.836269074173917E-2</v>
      </c>
      <c r="K49" s="165">
        <f t="shared" si="6"/>
        <v>-3.2962107492388315E-2</v>
      </c>
      <c r="L49" s="165">
        <f t="shared" si="7"/>
        <v>3.8307385580340712E-2</v>
      </c>
      <c r="M49" s="186">
        <f t="shared" si="18"/>
        <v>339.88062610275392</v>
      </c>
      <c r="N49" s="162">
        <v>0.15612132967463566</v>
      </c>
      <c r="O49" s="166">
        <f t="shared" si="19"/>
        <v>2.100735382197564E-2</v>
      </c>
      <c r="P49" s="107"/>
      <c r="Q49" s="162">
        <f t="shared" si="8"/>
        <v>7.1451356778291508</v>
      </c>
      <c r="R49" s="165">
        <f t="shared" si="9"/>
        <v>641.03897040397487</v>
      </c>
      <c r="S49" s="165">
        <f t="shared" si="10"/>
        <v>112000.6324982863</v>
      </c>
      <c r="T49" s="165">
        <f t="shared" si="11"/>
        <v>19568454.11771303</v>
      </c>
      <c r="U49" s="68">
        <f t="shared" si="12"/>
        <v>2.5313264096066859</v>
      </c>
      <c r="V49" s="148">
        <f t="shared" si="13"/>
        <v>5.3157004089674942E-2</v>
      </c>
      <c r="W49" s="165">
        <f t="shared" si="14"/>
        <v>2.5702003255714994E-3</v>
      </c>
      <c r="X49" s="165">
        <f t="shared" si="15"/>
        <v>8.9917513410155993E-4</v>
      </c>
      <c r="Y49" s="165">
        <f t="shared" si="16"/>
        <v>3.1457311468777437E-4</v>
      </c>
      <c r="Z49" s="2"/>
    </row>
    <row r="50" spans="1:26" x14ac:dyDescent="0.2">
      <c r="A50" s="162">
        <v>0.29549999999999998</v>
      </c>
      <c r="B50" s="7">
        <f t="shared" si="20"/>
        <v>0.30994999999999995</v>
      </c>
      <c r="C50" s="7">
        <f t="shared" si="1"/>
        <v>1.7587699644845547</v>
      </c>
      <c r="D50" s="163">
        <f>(C49+C50)/2</f>
        <v>1.6914621199083655</v>
      </c>
      <c r="E50" s="164">
        <f t="shared" si="17"/>
        <v>0.41099342410521411</v>
      </c>
      <c r="F50" s="162">
        <f t="shared" si="3"/>
        <v>0.38999376009983822</v>
      </c>
      <c r="G50" s="162">
        <v>0.39</v>
      </c>
      <c r="H50" s="168">
        <f t="shared" si="4"/>
        <v>295.5</v>
      </c>
      <c r="I50" s="162">
        <f t="shared" si="0"/>
        <v>0.65965967220950683</v>
      </c>
      <c r="J50" s="165">
        <f t="shared" si="5"/>
        <v>0.41182024275466317</v>
      </c>
      <c r="K50" s="165">
        <f t="shared" si="6"/>
        <v>-0.4231873782700713</v>
      </c>
      <c r="L50" s="165">
        <f t="shared" si="7"/>
        <v>0.4348682714797622</v>
      </c>
      <c r="M50" s="186">
        <f t="shared" si="18"/>
        <v>309.61298422385323</v>
      </c>
      <c r="N50" s="162">
        <v>2.8970899495851845</v>
      </c>
      <c r="O50" s="166">
        <f t="shared" si="19"/>
        <v>0.389826257256847</v>
      </c>
      <c r="P50" s="107"/>
      <c r="Q50" s="162">
        <f t="shared" si="8"/>
        <v>120.87856594294483</v>
      </c>
      <c r="R50" s="165">
        <f t="shared" si="9"/>
        <v>8133.854952564785</v>
      </c>
      <c r="S50" s="165">
        <f t="shared" si="10"/>
        <v>1174669.8072576658</v>
      </c>
      <c r="T50" s="165">
        <f t="shared" si="11"/>
        <v>169642704.98180753</v>
      </c>
      <c r="U50" s="68">
        <f t="shared" si="12"/>
        <v>2.4908191653781961</v>
      </c>
      <c r="V50" s="148">
        <f t="shared" si="13"/>
        <v>0.97140393203458353</v>
      </c>
      <c r="W50" s="165">
        <f t="shared" si="14"/>
        <v>3.73187625829631E-2</v>
      </c>
      <c r="X50" s="165">
        <f t="shared" si="15"/>
        <v>1.1544151650313913E-2</v>
      </c>
      <c r="Y50" s="165">
        <f t="shared" si="16"/>
        <v>3.5710572404210736E-3</v>
      </c>
      <c r="Z50" s="2"/>
    </row>
    <row r="51" spans="1:26" x14ac:dyDescent="0.2">
      <c r="A51" s="162">
        <v>0.26919999999999999</v>
      </c>
      <c r="B51" s="7">
        <f t="shared" si="20"/>
        <v>0.28234999999999999</v>
      </c>
      <c r="C51" s="7">
        <f t="shared" si="1"/>
        <v>1.8932496849391323</v>
      </c>
      <c r="D51" s="163">
        <f t="shared" ref="D51:D114" si="21">(C50+C51)/2</f>
        <v>1.8260098247118435</v>
      </c>
      <c r="E51" s="164">
        <f t="shared" si="17"/>
        <v>2.1209660645429662</v>
      </c>
      <c r="F51" s="162">
        <f t="shared" si="3"/>
        <v>1.709972640437752</v>
      </c>
      <c r="G51" s="162">
        <v>1.71</v>
      </c>
      <c r="H51" s="168">
        <f t="shared" si="4"/>
        <v>269.2</v>
      </c>
      <c r="I51" s="162">
        <f t="shared" si="0"/>
        <v>3.1224268414277878</v>
      </c>
      <c r="J51" s="165">
        <f t="shared" si="5"/>
        <v>1.3637823380097609</v>
      </c>
      <c r="K51" s="165">
        <f t="shared" si="6"/>
        <v>-1.2179319169984704</v>
      </c>
      <c r="L51" s="165">
        <f t="shared" si="7"/>
        <v>1.0876795461424669</v>
      </c>
      <c r="M51" s="186">
        <f t="shared" si="18"/>
        <v>282.04361364866958</v>
      </c>
      <c r="N51" s="162">
        <v>12.715468433884197</v>
      </c>
      <c r="O51" s="166">
        <f t="shared" si="19"/>
        <v>1.7109663680129759</v>
      </c>
      <c r="P51" s="107"/>
      <c r="Q51" s="162">
        <f t="shared" si="8"/>
        <v>482.81077502759922</v>
      </c>
      <c r="R51" s="165">
        <f t="shared" si="9"/>
        <v>23334.78957968071</v>
      </c>
      <c r="S51" s="165">
        <f t="shared" si="10"/>
        <v>2725908.3667792059</v>
      </c>
      <c r="T51" s="165">
        <f t="shared" si="11"/>
        <v>318433401.71137512</v>
      </c>
      <c r="U51" s="68">
        <f t="shared" si="12"/>
        <v>2.4503162703846066</v>
      </c>
      <c r="V51" s="148">
        <f t="shared" si="13"/>
        <v>4.1899737827771508</v>
      </c>
      <c r="W51" s="165">
        <f t="shared" si="14"/>
        <v>0.12358467118223844</v>
      </c>
      <c r="X51" s="165">
        <f t="shared" si="15"/>
        <v>3.3224031413845827E-2</v>
      </c>
      <c r="Y51" s="165">
        <f t="shared" si="16"/>
        <v>8.9318218257059788E-3</v>
      </c>
      <c r="Z51" s="2"/>
    </row>
    <row r="52" spans="1:26" x14ac:dyDescent="0.2">
      <c r="A52" s="162">
        <v>0.2452</v>
      </c>
      <c r="B52" s="7">
        <f t="shared" si="20"/>
        <v>0.25719999999999998</v>
      </c>
      <c r="C52" s="7">
        <f t="shared" si="1"/>
        <v>2.0279691158586681</v>
      </c>
      <c r="D52" s="163">
        <f t="shared" si="21"/>
        <v>1.9606094003989001</v>
      </c>
      <c r="E52" s="164">
        <f t="shared" si="17"/>
        <v>5.9909041455336682</v>
      </c>
      <c r="F52" s="162">
        <f t="shared" si="3"/>
        <v>3.869938080990702</v>
      </c>
      <c r="G52" s="162">
        <v>3.87</v>
      </c>
      <c r="H52" s="168">
        <f t="shared" si="4"/>
        <v>245.2</v>
      </c>
      <c r="I52" s="162">
        <f t="shared" si="0"/>
        <v>7.5874369805520505</v>
      </c>
      <c r="J52" s="165">
        <f t="shared" si="5"/>
        <v>2.2261967071343323</v>
      </c>
      <c r="K52" s="165">
        <f t="shared" si="6"/>
        <v>-1.6884697946475469</v>
      </c>
      <c r="L52" s="165">
        <f t="shared" si="7"/>
        <v>1.2806281845178833</v>
      </c>
      <c r="M52" s="186">
        <f t="shared" si="18"/>
        <v>256.91990969950149</v>
      </c>
      <c r="N52" s="162">
        <v>28.725908761462239</v>
      </c>
      <c r="O52" s="166">
        <f t="shared" si="19"/>
        <v>3.8652971408036114</v>
      </c>
      <c r="P52" s="107"/>
      <c r="Q52" s="162">
        <f t="shared" si="8"/>
        <v>995.34807443080854</v>
      </c>
      <c r="R52" s="165">
        <f t="shared" si="9"/>
        <v>32518.717120107867</v>
      </c>
      <c r="S52" s="165">
        <f t="shared" si="10"/>
        <v>2980904.7426344198</v>
      </c>
      <c r="T52" s="165">
        <f t="shared" si="11"/>
        <v>273251649.25297344</v>
      </c>
      <c r="U52" s="68">
        <f t="shared" si="12"/>
        <v>2.4097977606991581</v>
      </c>
      <c r="V52" s="148">
        <f t="shared" si="13"/>
        <v>9.3257681216157913</v>
      </c>
      <c r="W52" s="165">
        <f t="shared" si="14"/>
        <v>0.20173584916760304</v>
      </c>
      <c r="X52" s="165">
        <f t="shared" si="15"/>
        <v>4.6059859927925904E-2</v>
      </c>
      <c r="Y52" s="165">
        <f t="shared" si="16"/>
        <v>1.0516280102588975E-2</v>
      </c>
      <c r="Z52" s="2"/>
    </row>
    <row r="53" spans="1:26" x14ac:dyDescent="0.2">
      <c r="A53" s="162">
        <v>0.22340000000000002</v>
      </c>
      <c r="B53" s="7">
        <f t="shared" si="20"/>
        <v>0.23430000000000001</v>
      </c>
      <c r="C53" s="7">
        <f t="shared" si="1"/>
        <v>2.1622989090661346</v>
      </c>
      <c r="D53" s="163">
        <f t="shared" si="21"/>
        <v>2.0951340124624016</v>
      </c>
      <c r="E53" s="164">
        <f t="shared" si="17"/>
        <v>12.440800947184838</v>
      </c>
      <c r="F53" s="162">
        <f t="shared" si="3"/>
        <v>6.4498968016511702</v>
      </c>
      <c r="G53" s="162">
        <v>6.45</v>
      </c>
      <c r="H53" s="168">
        <f t="shared" si="4"/>
        <v>223.4</v>
      </c>
      <c r="I53" s="162">
        <f t="shared" si="0"/>
        <v>13.513398166011827</v>
      </c>
      <c r="J53" s="165">
        <f t="shared" si="5"/>
        <v>2.5108738805681696</v>
      </c>
      <c r="K53" s="165">
        <f t="shared" si="6"/>
        <v>-1.5666102562345321</v>
      </c>
      <c r="L53" s="165">
        <f t="shared" si="7"/>
        <v>0.97745558386384013</v>
      </c>
      <c r="M53" s="186">
        <f t="shared" si="18"/>
        <v>234.04632020179247</v>
      </c>
      <c r="N53" s="162">
        <v>48.015385475131232</v>
      </c>
      <c r="O53" s="166">
        <f t="shared" si="19"/>
        <v>6.4608480703870592</v>
      </c>
      <c r="P53" s="107"/>
      <c r="Q53" s="162">
        <f t="shared" si="8"/>
        <v>1511.2108206268692</v>
      </c>
      <c r="R53" s="165">
        <f t="shared" si="9"/>
        <v>30501.232569886182</v>
      </c>
      <c r="S53" s="165">
        <f t="shared" si="10"/>
        <v>2097489.0470266854</v>
      </c>
      <c r="T53" s="165">
        <f t="shared" si="11"/>
        <v>144238771.08299202</v>
      </c>
      <c r="U53" s="68">
        <f t="shared" si="12"/>
        <v>2.3693018173129836</v>
      </c>
      <c r="V53" s="148">
        <f t="shared" si="13"/>
        <v>15.281752213633318</v>
      </c>
      <c r="W53" s="165">
        <f t="shared" si="14"/>
        <v>0.22753302654068236</v>
      </c>
      <c r="X53" s="165">
        <f t="shared" si="15"/>
        <v>4.2735646910922236E-2</v>
      </c>
      <c r="Y53" s="165">
        <f t="shared" si="16"/>
        <v>8.0266831794129564E-3</v>
      </c>
      <c r="Z53" s="2"/>
    </row>
    <row r="54" spans="1:26" x14ac:dyDescent="0.2">
      <c r="A54" s="162">
        <v>0.20349999999999999</v>
      </c>
      <c r="B54" s="7">
        <f t="shared" si="20"/>
        <v>0.21345</v>
      </c>
      <c r="C54" s="7">
        <f t="shared" si="1"/>
        <v>2.29689930039584</v>
      </c>
      <c r="D54" s="163">
        <f t="shared" si="21"/>
        <v>2.2295991047309873</v>
      </c>
      <c r="E54" s="164">
        <f t="shared" si="17"/>
        <v>21.500655989504157</v>
      </c>
      <c r="F54" s="162">
        <f t="shared" si="3"/>
        <v>9.0598550423193185</v>
      </c>
      <c r="G54" s="162">
        <v>9.06</v>
      </c>
      <c r="H54" s="168">
        <f t="shared" si="4"/>
        <v>203.5</v>
      </c>
      <c r="I54" s="162">
        <f t="shared" si="0"/>
        <v>20.199844691347675</v>
      </c>
      <c r="J54" s="165">
        <f t="shared" si="5"/>
        <v>2.1705254173222213</v>
      </c>
      <c r="K54" s="165">
        <f t="shared" si="6"/>
        <v>-1.0623966420055515</v>
      </c>
      <c r="L54" s="165">
        <f t="shared" si="7"/>
        <v>0.52000617727717446</v>
      </c>
      <c r="M54" s="186">
        <f t="shared" si="18"/>
        <v>213.21796359594097</v>
      </c>
      <c r="N54" s="162">
        <v>67.309277133727562</v>
      </c>
      <c r="O54" s="166">
        <f t="shared" si="19"/>
        <v>9.0569930655628657</v>
      </c>
      <c r="P54" s="107"/>
      <c r="Q54" s="162">
        <f t="shared" si="8"/>
        <v>1933.8260587830584</v>
      </c>
      <c r="R54" s="165">
        <f t="shared" si="9"/>
        <v>20802.086564606252</v>
      </c>
      <c r="S54" s="165">
        <f t="shared" si="10"/>
        <v>996780.93866446533</v>
      </c>
      <c r="T54" s="165">
        <f t="shared" si="11"/>
        <v>47763104.753891751</v>
      </c>
      <c r="U54" s="68">
        <f t="shared" si="12"/>
        <v>2.3288237911704144</v>
      </c>
      <c r="V54" s="148">
        <f t="shared" si="13"/>
        <v>21.098805967108472</v>
      </c>
      <c r="W54" s="165">
        <f t="shared" si="14"/>
        <v>0.19669096931107086</v>
      </c>
      <c r="X54" s="165">
        <f t="shared" si="15"/>
        <v>2.8981176135809597E-2</v>
      </c>
      <c r="Y54" s="165">
        <f t="shared" si="16"/>
        <v>4.2701938637888705E-3</v>
      </c>
      <c r="Z54" s="2"/>
    </row>
    <row r="55" spans="1:26" x14ac:dyDescent="0.2">
      <c r="A55" s="162">
        <v>0.18540000000000001</v>
      </c>
      <c r="B55" s="7">
        <f t="shared" si="20"/>
        <v>0.19445000000000001</v>
      </c>
      <c r="C55" s="7">
        <f t="shared" si="1"/>
        <v>2.4312868509239185</v>
      </c>
      <c r="D55" s="163">
        <f t="shared" si="21"/>
        <v>2.3640930756598793</v>
      </c>
      <c r="E55" s="164">
        <f t="shared" si="17"/>
        <v>32.700476792371305</v>
      </c>
      <c r="F55" s="162">
        <f t="shared" si="3"/>
        <v>11.199820802867148</v>
      </c>
      <c r="G55" s="162">
        <v>11.2</v>
      </c>
      <c r="H55" s="168">
        <f t="shared" si="4"/>
        <v>185.4</v>
      </c>
      <c r="I55" s="162">
        <f t="shared" si="0"/>
        <v>26.477418808689695</v>
      </c>
      <c r="J55" s="165">
        <f t="shared" si="5"/>
        <v>1.4112285864451393</v>
      </c>
      <c r="K55" s="165">
        <f t="shared" si="6"/>
        <v>-0.500945535760002</v>
      </c>
      <c r="L55" s="165">
        <f t="shared" si="7"/>
        <v>0.17782124895159981</v>
      </c>
      <c r="M55" s="186">
        <f t="shared" si="18"/>
        <v>194.23928541878445</v>
      </c>
      <c r="N55" s="162">
        <v>83.339719779527456</v>
      </c>
      <c r="O55" s="166">
        <f t="shared" si="19"/>
        <v>11.214015307719167</v>
      </c>
      <c r="P55" s="107"/>
      <c r="Q55" s="162">
        <f t="shared" si="8"/>
        <v>2177.8051551175172</v>
      </c>
      <c r="R55" s="165">
        <f t="shared" si="9"/>
        <v>9365.4395875135524</v>
      </c>
      <c r="S55" s="165">
        <f t="shared" si="10"/>
        <v>270823.72868050059</v>
      </c>
      <c r="T55" s="165">
        <f t="shared" si="11"/>
        <v>7831505.5402414938</v>
      </c>
      <c r="U55" s="68">
        <f t="shared" si="12"/>
        <v>2.2883370716848583</v>
      </c>
      <c r="V55" s="148">
        <f t="shared" si="13"/>
        <v>25.628965139428168</v>
      </c>
      <c r="W55" s="165">
        <f t="shared" si="14"/>
        <v>0.12788420553482055</v>
      </c>
      <c r="X55" s="165">
        <f t="shared" si="15"/>
        <v>1.3665320683715305E-2</v>
      </c>
      <c r="Y55" s="165">
        <f t="shared" si="16"/>
        <v>1.4602349727850573E-3</v>
      </c>
      <c r="Z55" s="2"/>
    </row>
    <row r="56" spans="1:26" x14ac:dyDescent="0.2">
      <c r="A56" s="162">
        <v>0.16889999999999999</v>
      </c>
      <c r="B56" s="7">
        <f t="shared" si="20"/>
        <v>0.17715</v>
      </c>
      <c r="C56" s="7">
        <f t="shared" si="1"/>
        <v>2.5657587667480639</v>
      </c>
      <c r="D56" s="163">
        <f t="shared" si="21"/>
        <v>2.4985228088359914</v>
      </c>
      <c r="E56" s="164">
        <f t="shared" si="17"/>
        <v>45.200276795571249</v>
      </c>
      <c r="F56" s="162">
        <f t="shared" si="3"/>
        <v>12.499800003199942</v>
      </c>
      <c r="G56" s="162">
        <v>12.5</v>
      </c>
      <c r="H56" s="168">
        <f t="shared" si="4"/>
        <v>168.9</v>
      </c>
      <c r="I56" s="162">
        <f t="shared" si="0"/>
        <v>31.231035413883255</v>
      </c>
      <c r="J56" s="165">
        <f t="shared" si="5"/>
        <v>0.60797212574569637</v>
      </c>
      <c r="K56" s="165">
        <f t="shared" si="6"/>
        <v>-0.13408307773584793</v>
      </c>
      <c r="L56" s="165">
        <f t="shared" si="7"/>
        <v>2.9570881581234557E-2</v>
      </c>
      <c r="M56" s="186">
        <f t="shared" si="18"/>
        <v>176.95779157753972</v>
      </c>
      <c r="N56" s="162">
        <v>92.954725353556029</v>
      </c>
      <c r="O56" s="166">
        <f t="shared" si="19"/>
        <v>12.507789992541761</v>
      </c>
      <c r="P56" s="107"/>
      <c r="Q56" s="162">
        <f t="shared" si="8"/>
        <v>2214.33957056687</v>
      </c>
      <c r="R56" s="165">
        <f t="shared" si="9"/>
        <v>1687.0093319762389</v>
      </c>
      <c r="S56" s="165">
        <f t="shared" si="10"/>
        <v>19598.584027742538</v>
      </c>
      <c r="T56" s="165">
        <f t="shared" si="11"/>
        <v>227683.68177461572</v>
      </c>
      <c r="U56" s="68">
        <f t="shared" si="12"/>
        <v>2.2478696896897432</v>
      </c>
      <c r="V56" s="148">
        <f t="shared" si="13"/>
        <v>28.097921554376907</v>
      </c>
      <c r="W56" s="165">
        <f t="shared" si="14"/>
        <v>5.5093861501314956E-2</v>
      </c>
      <c r="X56" s="165">
        <f t="shared" si="15"/>
        <v>3.6576596151118137E-3</v>
      </c>
      <c r="Y56" s="165">
        <f t="shared" si="16"/>
        <v>2.4283057123706221E-4</v>
      </c>
      <c r="Z56" s="2"/>
    </row>
    <row r="57" spans="1:26" x14ac:dyDescent="0.2">
      <c r="A57" s="162">
        <v>0.15380000000000002</v>
      </c>
      <c r="B57" s="7">
        <f t="shared" si="20"/>
        <v>0.16134999999999999</v>
      </c>
      <c r="C57" s="7">
        <f t="shared" si="1"/>
        <v>2.7008725915876228</v>
      </c>
      <c r="D57" s="163">
        <f t="shared" si="21"/>
        <v>2.6333156791678434</v>
      </c>
      <c r="E57" s="164">
        <f t="shared" si="17"/>
        <v>57.80007519879679</v>
      </c>
      <c r="F57" s="162">
        <f t="shared" si="3"/>
        <v>12.599798403225542</v>
      </c>
      <c r="G57" s="162">
        <v>12.6</v>
      </c>
      <c r="H57" s="168">
        <f t="shared" si="4"/>
        <v>153.80000000000001</v>
      </c>
      <c r="I57" s="162">
        <f t="shared" si="0"/>
        <v>33.179246689567776</v>
      </c>
      <c r="J57" s="165">
        <f t="shared" si="5"/>
        <v>9.2644119777066755E-2</v>
      </c>
      <c r="K57" s="165">
        <f t="shared" si="6"/>
        <v>-7.944105276270215E-3</v>
      </c>
      <c r="L57" s="165">
        <f t="shared" si="7"/>
        <v>6.8119605207891791E-4</v>
      </c>
      <c r="M57" s="186">
        <f t="shared" si="18"/>
        <v>161.17326080960203</v>
      </c>
      <c r="N57" s="162">
        <v>93.253213860144868</v>
      </c>
      <c r="O57" s="166">
        <f t="shared" si="19"/>
        <v>12.547953970665525</v>
      </c>
      <c r="P57" s="107"/>
      <c r="Q57" s="162">
        <f t="shared" si="8"/>
        <v>2032.977472360441</v>
      </c>
      <c r="R57" s="165">
        <f t="shared" si="9"/>
        <v>220.42755686499589</v>
      </c>
      <c r="S57" s="165">
        <f t="shared" si="10"/>
        <v>-921.97051520378693</v>
      </c>
      <c r="T57" s="165">
        <f t="shared" si="11"/>
        <v>3856.2766062219225</v>
      </c>
      <c r="U57" s="68">
        <f t="shared" si="12"/>
        <v>2.2072929925182105</v>
      </c>
      <c r="V57" s="148">
        <f t="shared" si="13"/>
        <v>27.811446722581877</v>
      </c>
      <c r="W57" s="165">
        <f t="shared" si="14"/>
        <v>8.3953228902539506E-3</v>
      </c>
      <c r="X57" s="165">
        <f t="shared" si="15"/>
        <v>2.1670768256420956E-4</v>
      </c>
      <c r="Y57" s="165">
        <f t="shared" si="16"/>
        <v>5.5938550900607063E-6</v>
      </c>
      <c r="Z57" s="2"/>
    </row>
    <row r="58" spans="1:26" x14ac:dyDescent="0.2">
      <c r="A58" s="162">
        <v>0.1401</v>
      </c>
      <c r="B58" s="7">
        <f t="shared" si="20"/>
        <v>0.14695000000000003</v>
      </c>
      <c r="C58" s="7">
        <f t="shared" si="1"/>
        <v>2.8354711391186314</v>
      </c>
      <c r="D58" s="163">
        <f t="shared" si="21"/>
        <v>2.7681718653531271</v>
      </c>
      <c r="E58" s="164">
        <f t="shared" si="17"/>
        <v>69.399889601766333</v>
      </c>
      <c r="F58" s="162">
        <f t="shared" si="3"/>
        <v>11.599814402969546</v>
      </c>
      <c r="G58" s="162">
        <v>11.6</v>
      </c>
      <c r="H58" s="168">
        <f t="shared" si="4"/>
        <v>140.1</v>
      </c>
      <c r="I58" s="162">
        <f t="shared" si="0"/>
        <v>32.110279873618282</v>
      </c>
      <c r="J58" s="165">
        <f t="shared" si="5"/>
        <v>2.7973569672029418E-2</v>
      </c>
      <c r="K58" s="165">
        <f t="shared" si="6"/>
        <v>1.3737139681098828E-3</v>
      </c>
      <c r="L58" s="165">
        <f t="shared" si="7"/>
        <v>6.745975176943859E-5</v>
      </c>
      <c r="M58" s="186">
        <f t="shared" si="18"/>
        <v>146.79025853236993</v>
      </c>
      <c r="N58" s="162">
        <v>86.18082895951909</v>
      </c>
      <c r="O58" s="166">
        <f t="shared" si="19"/>
        <v>11.596308911772708</v>
      </c>
      <c r="P58" s="107"/>
      <c r="Q58" s="162">
        <f t="shared" si="8"/>
        <v>1704.592726516375</v>
      </c>
      <c r="R58" s="165">
        <f t="shared" si="9"/>
        <v>4005.5869550193261</v>
      </c>
      <c r="S58" s="165">
        <f t="shared" si="10"/>
        <v>-74434.4057919068</v>
      </c>
      <c r="T58" s="165">
        <f t="shared" si="11"/>
        <v>1383188.2387802305</v>
      </c>
      <c r="U58" s="68">
        <f t="shared" si="12"/>
        <v>2.1666972353755933</v>
      </c>
      <c r="V58" s="148">
        <f t="shared" si="13"/>
        <v>25.133285797784104</v>
      </c>
      <c r="W58" s="165">
        <f t="shared" si="14"/>
        <v>2.5349385406735906E-3</v>
      </c>
      <c r="X58" s="165">
        <f t="shared" si="15"/>
        <v>-3.747361851111804E-5</v>
      </c>
      <c r="Y58" s="165">
        <f t="shared" si="16"/>
        <v>5.5396691548334808E-7</v>
      </c>
      <c r="Z58" s="2"/>
    </row>
    <row r="59" spans="1:26" x14ac:dyDescent="0.2">
      <c r="A59" s="162">
        <v>0.12770000000000001</v>
      </c>
      <c r="B59" s="7">
        <f t="shared" si="20"/>
        <v>0.13390000000000002</v>
      </c>
      <c r="C59" s="7">
        <f t="shared" si="1"/>
        <v>2.9691695698467258</v>
      </c>
      <c r="D59" s="163">
        <f t="shared" si="21"/>
        <v>2.9023203544826783</v>
      </c>
      <c r="E59" s="164">
        <f t="shared" si="17"/>
        <v>79.119734084254617</v>
      </c>
      <c r="F59" s="162">
        <f t="shared" si="3"/>
        <v>9.719844482488277</v>
      </c>
      <c r="G59" s="162">
        <v>9.7200000000000006</v>
      </c>
      <c r="H59" s="168">
        <f t="shared" si="4"/>
        <v>127.7</v>
      </c>
      <c r="I59" s="162">
        <f t="shared" si="0"/>
        <v>28.21010248393188</v>
      </c>
      <c r="J59" s="165">
        <f t="shared" si="5"/>
        <v>0.32641942208187152</v>
      </c>
      <c r="K59" s="165">
        <f t="shared" si="6"/>
        <v>5.9818336182325314E-2</v>
      </c>
      <c r="L59" s="165">
        <f t="shared" si="7"/>
        <v>1.0962072418363049E-2</v>
      </c>
      <c r="M59" s="186">
        <f t="shared" si="18"/>
        <v>133.75638302525979</v>
      </c>
      <c r="N59" s="162">
        <v>72.699764907904949</v>
      </c>
      <c r="O59" s="166">
        <f t="shared" si="19"/>
        <v>9.782325626982729</v>
      </c>
      <c r="P59" s="107"/>
      <c r="Q59" s="162">
        <f t="shared" si="8"/>
        <v>1301.4871762051803</v>
      </c>
      <c r="R59" s="165">
        <f t="shared" si="9"/>
        <v>9725.9127255390868</v>
      </c>
      <c r="S59" s="165">
        <f t="shared" si="10"/>
        <v>-307656.35763571656</v>
      </c>
      <c r="T59" s="165">
        <f t="shared" si="11"/>
        <v>9731984.7570840232</v>
      </c>
      <c r="U59" s="68">
        <f t="shared" si="12"/>
        <v>2.1263145162745949</v>
      </c>
      <c r="V59" s="148">
        <f t="shared" si="13"/>
        <v>20.66744641904635</v>
      </c>
      <c r="W59" s="165">
        <f t="shared" si="14"/>
        <v>2.9579820636447162E-2</v>
      </c>
      <c r="X59" s="165">
        <f t="shared" si="15"/>
        <v>-1.6317876662131849E-3</v>
      </c>
      <c r="Y59" s="165">
        <f t="shared" si="16"/>
        <v>9.0018496742490516E-5</v>
      </c>
      <c r="Z59" s="2"/>
    </row>
    <row r="60" spans="1:26" x14ac:dyDescent="0.2">
      <c r="A60" s="162">
        <v>0.1163</v>
      </c>
      <c r="B60" s="7">
        <f t="shared" si="20"/>
        <v>0.122</v>
      </c>
      <c r="C60" s="7">
        <f t="shared" si="1"/>
        <v>3.1040769980762311</v>
      </c>
      <c r="D60" s="163">
        <f t="shared" si="21"/>
        <v>3.0366232839614784</v>
      </c>
      <c r="E60" s="164">
        <f t="shared" si="17"/>
        <v>86.469616486136189</v>
      </c>
      <c r="F60" s="162">
        <f t="shared" si="3"/>
        <v>7.3498824018815663</v>
      </c>
      <c r="G60" s="162">
        <v>7.35</v>
      </c>
      <c r="H60" s="168">
        <f t="shared" si="4"/>
        <v>116.3</v>
      </c>
      <c r="I60" s="162">
        <f t="shared" si="0"/>
        <v>22.31882403593228</v>
      </c>
      <c r="J60" s="165">
        <f t="shared" si="5"/>
        <v>0.74118940816261147</v>
      </c>
      <c r="K60" s="165">
        <f t="shared" si="6"/>
        <v>0.23537135716179516</v>
      </c>
      <c r="L60" s="165">
        <f t="shared" si="7"/>
        <v>7.4744289600035763E-2</v>
      </c>
      <c r="M60" s="186">
        <f t="shared" si="18"/>
        <v>121.86677151709567</v>
      </c>
      <c r="N60" s="162">
        <v>54.480931838518956</v>
      </c>
      <c r="O60" s="166">
        <f t="shared" si="19"/>
        <v>7.3308382273447119</v>
      </c>
      <c r="P60" s="107"/>
      <c r="Q60" s="162">
        <f t="shared" si="8"/>
        <v>896.68565302955108</v>
      </c>
      <c r="R60" s="165">
        <f t="shared" si="9"/>
        <v>13928.698180071933</v>
      </c>
      <c r="S60" s="165">
        <f t="shared" si="10"/>
        <v>-606353.09192848741</v>
      </c>
      <c r="T60" s="165">
        <f t="shared" si="11"/>
        <v>26396154.711519342</v>
      </c>
      <c r="U60" s="68">
        <f t="shared" si="12"/>
        <v>2.0858853059959315</v>
      </c>
      <c r="V60" s="148">
        <f t="shared" si="13"/>
        <v>15.331011702882842</v>
      </c>
      <c r="W60" s="165">
        <f t="shared" si="14"/>
        <v>6.716588618181496E-2</v>
      </c>
      <c r="X60" s="165">
        <f t="shared" si="15"/>
        <v>-6.4207081324667188E-3</v>
      </c>
      <c r="Y60" s="165">
        <f t="shared" si="16"/>
        <v>6.1378618322296453E-4</v>
      </c>
      <c r="Z60" s="2"/>
    </row>
    <row r="61" spans="1:26" x14ac:dyDescent="0.2">
      <c r="A61" s="162">
        <v>0.10590000000000001</v>
      </c>
      <c r="B61" s="7">
        <f t="shared" si="20"/>
        <v>0.1111</v>
      </c>
      <c r="C61" s="7">
        <f t="shared" si="1"/>
        <v>3.2392255055571129</v>
      </c>
      <c r="D61" s="163">
        <f t="shared" si="21"/>
        <v>3.1716512518166722</v>
      </c>
      <c r="E61" s="164">
        <f t="shared" si="17"/>
        <v>91.44953680741105</v>
      </c>
      <c r="F61" s="162">
        <f t="shared" si="3"/>
        <v>4.9799203212748573</v>
      </c>
      <c r="G61" s="162">
        <v>4.9800000000000004</v>
      </c>
      <c r="H61" s="168">
        <f t="shared" si="4"/>
        <v>105.9</v>
      </c>
      <c r="I61" s="162">
        <f t="shared" si="0"/>
        <v>15.794570520918686</v>
      </c>
      <c r="J61" s="165">
        <f t="shared" si="5"/>
        <v>1.0200617356484922</v>
      </c>
      <c r="K61" s="165">
        <f t="shared" si="6"/>
        <v>0.46166663405536978</v>
      </c>
      <c r="L61" s="165">
        <f t="shared" si="7"/>
        <v>0.20894429577295728</v>
      </c>
      <c r="M61" s="186">
        <f t="shared" si="18"/>
        <v>110.97824111058888</v>
      </c>
      <c r="N61" s="162">
        <v>36.847764093727193</v>
      </c>
      <c r="O61" s="166">
        <f t="shared" si="19"/>
        <v>4.958156707214985</v>
      </c>
      <c r="P61" s="107"/>
      <c r="Q61" s="162">
        <f t="shared" si="8"/>
        <v>553.26914769363668</v>
      </c>
      <c r="R61" s="165">
        <f t="shared" si="9"/>
        <v>14755.070600064155</v>
      </c>
      <c r="S61" s="165">
        <f t="shared" si="10"/>
        <v>-803157.53977851383</v>
      </c>
      <c r="T61" s="165">
        <f t="shared" si="11"/>
        <v>43717990.322612904</v>
      </c>
      <c r="U61" s="68">
        <f t="shared" si="12"/>
        <v>2.0452378374179663</v>
      </c>
      <c r="V61" s="148">
        <f t="shared" si="13"/>
        <v>10.185121468397973</v>
      </c>
      <c r="W61" s="165">
        <f t="shared" si="14"/>
        <v>9.243703388157444E-2</v>
      </c>
      <c r="X61" s="165">
        <f t="shared" si="15"/>
        <v>-1.2593829374617746E-2</v>
      </c>
      <c r="Y61" s="165">
        <f t="shared" si="16"/>
        <v>1.7158116358447931E-3</v>
      </c>
      <c r="Z61" s="2"/>
    </row>
    <row r="62" spans="1:26" x14ac:dyDescent="0.2">
      <c r="A62" s="162">
        <v>9.6489999999999992E-2</v>
      </c>
      <c r="B62" s="7">
        <f t="shared" si="20"/>
        <v>0.10119500000000001</v>
      </c>
      <c r="C62" s="7">
        <f t="shared" si="1"/>
        <v>3.3734767572175399</v>
      </c>
      <c r="D62" s="163">
        <f t="shared" si="21"/>
        <v>3.3063511313873262</v>
      </c>
      <c r="E62" s="164">
        <f t="shared" si="17"/>
        <v>94.439488968176477</v>
      </c>
      <c r="F62" s="162">
        <f t="shared" si="3"/>
        <v>2.989952160765426</v>
      </c>
      <c r="G62" s="162">
        <v>2.99</v>
      </c>
      <c r="H62" s="168">
        <f t="shared" si="4"/>
        <v>96.49</v>
      </c>
      <c r="I62" s="162">
        <f t="shared" si="0"/>
        <v>9.8858317095407475</v>
      </c>
      <c r="J62" s="165">
        <f t="shared" si="5"/>
        <v>1.0312519171558161</v>
      </c>
      <c r="K62" s="165">
        <f t="shared" si="6"/>
        <v>0.60564067326885329</v>
      </c>
      <c r="L62" s="165">
        <f t="shared" si="7"/>
        <v>0.35568479342000436</v>
      </c>
      <c r="M62" s="186">
        <f t="shared" si="18"/>
        <v>101.0855627673903</v>
      </c>
      <c r="N62" s="162">
        <v>22.271316831579064</v>
      </c>
      <c r="O62" s="166">
        <f t="shared" si="19"/>
        <v>2.9967809891021844</v>
      </c>
      <c r="P62" s="107"/>
      <c r="Q62" s="162">
        <f t="shared" si="8"/>
        <v>302.56820890865731</v>
      </c>
      <c r="R62" s="165">
        <f t="shared" si="9"/>
        <v>12376.406862014244</v>
      </c>
      <c r="S62" s="165">
        <f t="shared" si="10"/>
        <v>-796268.88771825237</v>
      </c>
      <c r="T62" s="165">
        <f t="shared" si="11"/>
        <v>51230066.094067693</v>
      </c>
      <c r="U62" s="68">
        <f t="shared" si="12"/>
        <v>2.0046891332548737</v>
      </c>
      <c r="V62" s="148">
        <f t="shared" si="13"/>
        <v>5.9939246056383793</v>
      </c>
      <c r="W62" s="165">
        <f t="shared" si="14"/>
        <v>9.3451077591856099E-2</v>
      </c>
      <c r="X62" s="165">
        <f t="shared" si="15"/>
        <v>-1.6521305069150304E-2</v>
      </c>
      <c r="Y62" s="165">
        <f t="shared" si="16"/>
        <v>2.9208172684754394E-3</v>
      </c>
      <c r="Z62" s="2"/>
    </row>
    <row r="63" spans="1:26" x14ac:dyDescent="0.2">
      <c r="A63" s="162">
        <v>8.7900000000000006E-2</v>
      </c>
      <c r="B63" s="7">
        <f t="shared" si="20"/>
        <v>9.2194999999999999E-2</v>
      </c>
      <c r="C63" s="7">
        <f t="shared" si="1"/>
        <v>3.5079930244060451</v>
      </c>
      <c r="D63" s="163">
        <f t="shared" si="21"/>
        <v>3.4407348908117923</v>
      </c>
      <c r="E63" s="164">
        <f t="shared" si="17"/>
        <v>96.009463848578392</v>
      </c>
      <c r="F63" s="162">
        <f t="shared" si="3"/>
        <v>1.5699748804019127</v>
      </c>
      <c r="G63" s="162">
        <v>1.57</v>
      </c>
      <c r="H63" s="168">
        <f t="shared" si="4"/>
        <v>87.9</v>
      </c>
      <c r="I63" s="162">
        <f t="shared" si="0"/>
        <v>5.401867348696932</v>
      </c>
      <c r="J63" s="165">
        <f t="shared" si="5"/>
        <v>0.81765617633028975</v>
      </c>
      <c r="K63" s="165">
        <f t="shared" si="6"/>
        <v>0.59007841781977155</v>
      </c>
      <c r="L63" s="165">
        <f t="shared" si="7"/>
        <v>0.4258422418325053</v>
      </c>
      <c r="M63" s="186">
        <f t="shared" si="18"/>
        <v>92.094902139043512</v>
      </c>
      <c r="N63" s="162">
        <v>11.671264102220581</v>
      </c>
      <c r="O63" s="166">
        <f t="shared" si="19"/>
        <v>1.5704604556984139</v>
      </c>
      <c r="P63" s="107"/>
      <c r="Q63" s="162">
        <f t="shared" si="8"/>
        <v>144.74383409865433</v>
      </c>
      <c r="R63" s="165">
        <f t="shared" si="9"/>
        <v>8443.9691797808773</v>
      </c>
      <c r="S63" s="165">
        <f t="shared" si="10"/>
        <v>-619260.82546040928</v>
      </c>
      <c r="T63" s="165">
        <f t="shared" si="11"/>
        <v>45415131.413335994</v>
      </c>
      <c r="U63" s="68">
        <f t="shared" si="12"/>
        <v>1.9642355907380171</v>
      </c>
      <c r="V63" s="148">
        <f t="shared" si="13"/>
        <v>3.0838005366500987</v>
      </c>
      <c r="W63" s="165">
        <f t="shared" si="14"/>
        <v>7.4095232703608363E-2</v>
      </c>
      <c r="X63" s="165">
        <f t="shared" si="15"/>
        <v>-1.6096781451126779E-2</v>
      </c>
      <c r="Y63" s="165">
        <f t="shared" si="16"/>
        <v>3.4969371662789983E-3</v>
      </c>
      <c r="Z63" s="2"/>
    </row>
    <row r="64" spans="1:26" x14ac:dyDescent="0.2">
      <c r="A64" s="162">
        <v>8.0069999999999988E-2</v>
      </c>
      <c r="B64" s="7">
        <f t="shared" si="20"/>
        <v>8.3985000000000004E-2</v>
      </c>
      <c r="C64" s="7">
        <f t="shared" si="1"/>
        <v>3.6425943835736896</v>
      </c>
      <c r="D64" s="163">
        <f t="shared" si="21"/>
        <v>3.5752937039898676</v>
      </c>
      <c r="E64" s="164">
        <f t="shared" si="17"/>
        <v>96.759451848770382</v>
      </c>
      <c r="F64" s="162">
        <f t="shared" si="3"/>
        <v>0.74998800019199652</v>
      </c>
      <c r="G64" s="162">
        <v>0.75</v>
      </c>
      <c r="H64" s="168">
        <f t="shared" si="4"/>
        <v>80.069999999999993</v>
      </c>
      <c r="I64" s="162">
        <f t="shared" si="0"/>
        <v>2.6814273751543967</v>
      </c>
      <c r="J64" s="165">
        <f t="shared" si="5"/>
        <v>0.54983779987686621</v>
      </c>
      <c r="K64" s="165">
        <f t="shared" si="6"/>
        <v>0.47078729300210798</v>
      </c>
      <c r="L64" s="165">
        <f t="shared" si="7"/>
        <v>0.40310192442550891</v>
      </c>
      <c r="M64" s="186">
        <f t="shared" si="18"/>
        <v>83.893700597839867</v>
      </c>
      <c r="N64" s="162">
        <v>5.5719199629915686</v>
      </c>
      <c r="O64" s="166">
        <f t="shared" si="19"/>
        <v>0.74974569057433593</v>
      </c>
      <c r="P64" s="107"/>
      <c r="Q64" s="162">
        <f t="shared" si="8"/>
        <v>62.987742196124827</v>
      </c>
      <c r="R64" s="165">
        <f t="shared" si="9"/>
        <v>4987.4341694407176</v>
      </c>
      <c r="S64" s="165">
        <f t="shared" si="10"/>
        <v>-406713.51782180415</v>
      </c>
      <c r="T64" s="165">
        <f t="shared" si="11"/>
        <v>33166530.115331128</v>
      </c>
      <c r="U64" s="68">
        <f t="shared" si="12"/>
        <v>1.9237293517904706</v>
      </c>
      <c r="V64" s="148">
        <f t="shared" si="13"/>
        <v>1.4427739294599808</v>
      </c>
      <c r="W64" s="165">
        <f t="shared" si="14"/>
        <v>4.9825783636788135E-2</v>
      </c>
      <c r="X64" s="165">
        <f t="shared" si="15"/>
        <v>-1.2842632329144335E-2</v>
      </c>
      <c r="Y64" s="165">
        <f t="shared" si="16"/>
        <v>3.3101979156792871E-3</v>
      </c>
      <c r="Z64" s="2"/>
    </row>
    <row r="65" spans="1:26" x14ac:dyDescent="0.2">
      <c r="A65" s="162">
        <v>7.2939999999999991E-2</v>
      </c>
      <c r="B65" s="7">
        <f t="shared" si="20"/>
        <v>7.650499999999999E-2</v>
      </c>
      <c r="C65" s="7">
        <f t="shared" si="1"/>
        <v>3.7771459901006996</v>
      </c>
      <c r="D65" s="163">
        <f t="shared" si="21"/>
        <v>3.7098701868371946</v>
      </c>
      <c r="E65" s="164">
        <f t="shared" si="17"/>
        <v>97.119446088862546</v>
      </c>
      <c r="F65" s="162">
        <f t="shared" si="3"/>
        <v>0.35999424009215836</v>
      </c>
      <c r="G65" s="162">
        <v>0.36</v>
      </c>
      <c r="H65" s="168">
        <f t="shared" si="4"/>
        <v>72.94</v>
      </c>
      <c r="I65" s="162">
        <f t="shared" si="0"/>
        <v>1.3355318987510094</v>
      </c>
      <c r="J65" s="165">
        <f t="shared" si="5"/>
        <v>0.35340501717635298</v>
      </c>
      <c r="K65" s="165">
        <f t="shared" si="6"/>
        <v>0.35015577230612011</v>
      </c>
      <c r="L65" s="165">
        <f t="shared" si="7"/>
        <v>0.34693640135310294</v>
      </c>
      <c r="M65" s="186">
        <f t="shared" si="18"/>
        <v>76.421893459924163</v>
      </c>
      <c r="N65" s="162">
        <v>2.6755105300053978</v>
      </c>
      <c r="O65" s="166">
        <f t="shared" si="19"/>
        <v>0.36001100218259552</v>
      </c>
      <c r="P65" s="2"/>
      <c r="Q65" s="162">
        <f t="shared" si="8"/>
        <v>27.541359338250572</v>
      </c>
      <c r="R65" s="165">
        <f t="shared" si="9"/>
        <v>2853.2862004059375</v>
      </c>
      <c r="S65" s="165">
        <f t="shared" si="10"/>
        <v>-254021.35477268722</v>
      </c>
      <c r="T65" s="165">
        <f t="shared" si="11"/>
        <v>22614923.336947825</v>
      </c>
      <c r="U65" s="68">
        <f t="shared" si="12"/>
        <v>1.8832177937424661</v>
      </c>
      <c r="V65" s="148">
        <f t="shared" si="13"/>
        <v>0.67794755858635014</v>
      </c>
      <c r="W65" s="165">
        <f t="shared" si="14"/>
        <v>3.2025229851290186E-2</v>
      </c>
      <c r="X65" s="165">
        <f t="shared" si="15"/>
        <v>-9.551918474645274E-3</v>
      </c>
      <c r="Y65" s="165">
        <f t="shared" si="16"/>
        <v>2.8489771024264479E-3</v>
      </c>
      <c r="Z65" s="2"/>
    </row>
    <row r="66" spans="1:26" x14ac:dyDescent="0.2">
      <c r="A66" s="162">
        <v>6.6450000000000009E-2</v>
      </c>
      <c r="B66" s="7">
        <f t="shared" si="20"/>
        <v>6.9695000000000007E-2</v>
      </c>
      <c r="C66" s="7">
        <f t="shared" si="1"/>
        <v>3.9115869902732747</v>
      </c>
      <c r="D66" s="163">
        <f t="shared" si="21"/>
        <v>3.844366490186987</v>
      </c>
      <c r="E66" s="164">
        <f t="shared" si="17"/>
        <v>97.349442408921419</v>
      </c>
      <c r="F66" s="162">
        <f t="shared" si="3"/>
        <v>0.22999632005887893</v>
      </c>
      <c r="G66" s="162">
        <v>0.23</v>
      </c>
      <c r="H66" s="168">
        <f t="shared" si="4"/>
        <v>66.45</v>
      </c>
      <c r="I66" s="162">
        <f t="shared" si="0"/>
        <v>0.88419014570067533</v>
      </c>
      <c r="J66" s="165">
        <f t="shared" si="5"/>
        <v>0.29124549574217884</v>
      </c>
      <c r="K66" s="165">
        <f t="shared" si="6"/>
        <v>0.32773919494125581</v>
      </c>
      <c r="L66" s="165">
        <f t="shared" si="7"/>
        <v>0.36880563466577476</v>
      </c>
      <c r="M66" s="186">
        <f t="shared" si="18"/>
        <v>69.619415395419708</v>
      </c>
      <c r="N66" s="162">
        <v>1.7107602573890726</v>
      </c>
      <c r="O66" s="166">
        <f t="shared" si="19"/>
        <v>0.23019625893812212</v>
      </c>
      <c r="P66" s="2"/>
      <c r="Q66" s="162">
        <f t="shared" si="8"/>
        <v>16.029593526503568</v>
      </c>
      <c r="R66" s="165">
        <f t="shared" si="9"/>
        <v>2112.4827254037555</v>
      </c>
      <c r="S66" s="165">
        <f t="shared" si="10"/>
        <v>-202455.37234855772</v>
      </c>
      <c r="T66" s="165">
        <f t="shared" si="11"/>
        <v>19402846.375919662</v>
      </c>
      <c r="U66" s="68">
        <f t="shared" si="12"/>
        <v>1.8427303721282566</v>
      </c>
      <c r="V66" s="148">
        <f t="shared" si="13"/>
        <v>0.42382120445022758</v>
      </c>
      <c r="W66" s="165">
        <f t="shared" si="14"/>
        <v>2.6392392555202069E-2</v>
      </c>
      <c r="X66" s="165">
        <f t="shared" si="15"/>
        <v>-8.9404154339855074E-3</v>
      </c>
      <c r="Y66" s="165">
        <f t="shared" si="16"/>
        <v>3.0285631727045331E-3</v>
      </c>
      <c r="Z66" s="2"/>
    </row>
    <row r="67" spans="1:26" x14ac:dyDescent="0.2">
      <c r="A67" s="162">
        <v>6.053E-2</v>
      </c>
      <c r="B67" s="7">
        <f t="shared" si="20"/>
        <v>6.3490000000000005E-2</v>
      </c>
      <c r="C67" s="7">
        <f t="shared" si="1"/>
        <v>4.046205838726614</v>
      </c>
      <c r="D67" s="163">
        <f t="shared" si="21"/>
        <v>3.9788964144999444</v>
      </c>
      <c r="E67" s="164">
        <f t="shared" si="17"/>
        <v>97.559439048975179</v>
      </c>
      <c r="F67" s="162">
        <f t="shared" si="3"/>
        <v>0.20999664005375904</v>
      </c>
      <c r="G67" s="162">
        <v>0.21</v>
      </c>
      <c r="H67" s="168">
        <f t="shared" si="4"/>
        <v>60.53</v>
      </c>
      <c r="I67" s="162">
        <f t="shared" si="0"/>
        <v>0.83555487816693719</v>
      </c>
      <c r="J67" s="165">
        <f t="shared" si="5"/>
        <v>0.33330182935569658</v>
      </c>
      <c r="K67" s="165">
        <f t="shared" si="6"/>
        <v>0.41990434924552555</v>
      </c>
      <c r="L67" s="165">
        <f t="shared" si="7"/>
        <v>0.52900898520764372</v>
      </c>
      <c r="M67" s="186">
        <f t="shared" si="18"/>
        <v>63.420962622779534</v>
      </c>
      <c r="N67" s="162">
        <v>1.559934901140881</v>
      </c>
      <c r="O67" s="166">
        <f t="shared" si="19"/>
        <v>0.20990152002810603</v>
      </c>
      <c r="P67" s="2"/>
      <c r="Q67" s="162">
        <f t="shared" si="8"/>
        <v>13.332686677013161</v>
      </c>
      <c r="R67" s="165">
        <f t="shared" si="9"/>
        <v>2186.6323652594278</v>
      </c>
      <c r="S67" s="165">
        <f t="shared" si="10"/>
        <v>-223129.75313613834</v>
      </c>
      <c r="T67" s="165">
        <f t="shared" si="11"/>
        <v>22768750.488465026</v>
      </c>
      <c r="U67" s="68">
        <f t="shared" si="12"/>
        <v>1.8022328295956513</v>
      </c>
      <c r="V67" s="148">
        <f t="shared" si="13"/>
        <v>0.37846283880966564</v>
      </c>
      <c r="W67" s="165">
        <f t="shared" si="14"/>
        <v>3.0203497902366264E-2</v>
      </c>
      <c r="X67" s="165">
        <f t="shared" si="15"/>
        <v>-1.1454593721892893E-2</v>
      </c>
      <c r="Y67" s="165">
        <f t="shared" si="16"/>
        <v>4.3441232455181536E-3</v>
      </c>
      <c r="Z67" s="2"/>
    </row>
    <row r="68" spans="1:26" x14ac:dyDescent="0.2">
      <c r="A68" s="162">
        <v>5.5140000000000002E-2</v>
      </c>
      <c r="B68" s="7">
        <f t="shared" si="20"/>
        <v>5.7834999999999998E-2</v>
      </c>
      <c r="C68" s="7">
        <f t="shared" si="1"/>
        <v>4.180756922426621</v>
      </c>
      <c r="D68" s="163">
        <f t="shared" si="21"/>
        <v>4.1134813805766175</v>
      </c>
      <c r="E68" s="164">
        <f t="shared" si="17"/>
        <v>97.759435849026374</v>
      </c>
      <c r="F68" s="162">
        <f t="shared" si="3"/>
        <v>0.19999680005119908</v>
      </c>
      <c r="G68" s="162">
        <v>0.2</v>
      </c>
      <c r="H68" s="168">
        <f t="shared" si="4"/>
        <v>55.14</v>
      </c>
      <c r="I68" s="162">
        <f t="shared" si="0"/>
        <v>0.82268311318551213</v>
      </c>
      <c r="J68" s="165">
        <f t="shared" si="5"/>
        <v>0.38887357828501978</v>
      </c>
      <c r="K68" s="165">
        <f t="shared" si="6"/>
        <v>0.54225196068087678</v>
      </c>
      <c r="L68" s="165">
        <f t="shared" si="7"/>
        <v>0.75612539725376859</v>
      </c>
      <c r="M68" s="186">
        <f t="shared" si="18"/>
        <v>57.772174963385282</v>
      </c>
      <c r="N68" s="162">
        <v>1.4864005145964398</v>
      </c>
      <c r="O68" s="166">
        <f t="shared" si="19"/>
        <v>0.20000688949017528</v>
      </c>
      <c r="P68" s="2"/>
      <c r="Q68" s="162">
        <f t="shared" si="8"/>
        <v>11.566814930961099</v>
      </c>
      <c r="R68" s="165">
        <f t="shared" si="9"/>
        <v>2319.7194901670578</v>
      </c>
      <c r="S68" s="165">
        <f t="shared" si="10"/>
        <v>-249828.32927314279</v>
      </c>
      <c r="T68" s="165">
        <f t="shared" si="11"/>
        <v>26905923.053185627</v>
      </c>
      <c r="U68" s="68">
        <f t="shared" si="12"/>
        <v>1.7617187178411533</v>
      </c>
      <c r="V68" s="148">
        <f t="shared" si="13"/>
        <v>0.35233810615853195</v>
      </c>
      <c r="W68" s="165">
        <f t="shared" si="14"/>
        <v>3.5239357457839654E-2</v>
      </c>
      <c r="X68" s="165">
        <f t="shared" si="15"/>
        <v>-1.4792120909582304E-2</v>
      </c>
      <c r="Y68" s="165">
        <f t="shared" si="16"/>
        <v>6.2091609151921235E-3</v>
      </c>
      <c r="Z68" s="2"/>
    </row>
    <row r="69" spans="1:26" x14ac:dyDescent="0.2">
      <c r="A69" s="162">
        <v>5.0229999999999997E-2</v>
      </c>
      <c r="B69" s="7">
        <f t="shared" si="20"/>
        <v>5.2684999999999996E-2</v>
      </c>
      <c r="C69" s="7">
        <f t="shared" si="1"/>
        <v>4.3153069147649825</v>
      </c>
      <c r="D69" s="163">
        <f t="shared" si="21"/>
        <v>4.2480319185958013</v>
      </c>
      <c r="E69" s="164">
        <f t="shared" si="17"/>
        <v>97.94943280907502</v>
      </c>
      <c r="F69" s="162">
        <f t="shared" si="3"/>
        <v>0.18999696004863911</v>
      </c>
      <c r="G69" s="162">
        <v>0.19</v>
      </c>
      <c r="H69" s="168">
        <f t="shared" si="4"/>
        <v>50.23</v>
      </c>
      <c r="I69" s="162">
        <f t="shared" si="0"/>
        <v>0.80711315072279022</v>
      </c>
      <c r="J69" s="165">
        <f t="shared" si="5"/>
        <v>0.44416387073123281</v>
      </c>
      <c r="K69" s="165">
        <f t="shared" si="6"/>
        <v>0.67911217676650415</v>
      </c>
      <c r="L69" s="165">
        <f t="shared" si="7"/>
        <v>1.0383405293034549</v>
      </c>
      <c r="M69" s="186">
        <f t="shared" si="18"/>
        <v>52.627770235874529</v>
      </c>
      <c r="N69" s="162">
        <v>1.4120919425312306</v>
      </c>
      <c r="O69" s="166">
        <f t="shared" si="19"/>
        <v>0.19000808619639808</v>
      </c>
      <c r="P69" s="2"/>
      <c r="Q69" s="162">
        <f t="shared" si="8"/>
        <v>10.00998984016255</v>
      </c>
      <c r="R69" s="165">
        <f t="shared" si="9"/>
        <v>2419.5336317553006</v>
      </c>
      <c r="S69" s="165">
        <f t="shared" si="10"/>
        <v>-273038.67559774866</v>
      </c>
      <c r="T69" s="165">
        <f t="shared" si="11"/>
        <v>30811771.902541693</v>
      </c>
      <c r="U69" s="68">
        <f t="shared" si="12"/>
        <v>1.7212149699646522</v>
      </c>
      <c r="V69" s="148">
        <f t="shared" si="13"/>
        <v>0.32702561188349361</v>
      </c>
      <c r="W69" s="165">
        <f t="shared" si="14"/>
        <v>4.0249711691864108E-2</v>
      </c>
      <c r="X69" s="165">
        <f t="shared" si="15"/>
        <v>-1.8525538233713619E-2</v>
      </c>
      <c r="Y69" s="165">
        <f t="shared" si="16"/>
        <v>8.5266590100360178E-3</v>
      </c>
      <c r="Z69" s="2"/>
    </row>
    <row r="70" spans="1:26" x14ac:dyDescent="0.2">
      <c r="A70" s="162">
        <v>4.5759999999999995E-2</v>
      </c>
      <c r="B70" s="7">
        <f t="shared" si="20"/>
        <v>4.7994999999999996E-2</v>
      </c>
      <c r="C70" s="7">
        <f t="shared" si="1"/>
        <v>4.4497691376584223</v>
      </c>
      <c r="D70" s="163">
        <f t="shared" si="21"/>
        <v>4.3825380262117024</v>
      </c>
      <c r="E70" s="164">
        <f t="shared" si="17"/>
        <v>98.099430409113424</v>
      </c>
      <c r="F70" s="162">
        <f t="shared" si="3"/>
        <v>0.14999760003839929</v>
      </c>
      <c r="G70" s="162">
        <v>0.15</v>
      </c>
      <c r="H70" s="168">
        <f t="shared" si="4"/>
        <v>45.76</v>
      </c>
      <c r="I70" s="162">
        <f t="shared" si="0"/>
        <v>0.65737018600877883</v>
      </c>
      <c r="J70" s="165">
        <f t="shared" si="5"/>
        <v>0.41506508582839119</v>
      </c>
      <c r="K70" s="165">
        <f t="shared" si="6"/>
        <v>0.69044986594162494</v>
      </c>
      <c r="L70" s="165">
        <f t="shared" si="7"/>
        <v>1.1485452129209162</v>
      </c>
      <c r="M70" s="186">
        <f t="shared" si="18"/>
        <v>47.942932743001869</v>
      </c>
      <c r="N70" s="162">
        <v>1.1155371137756005</v>
      </c>
      <c r="O70" s="166">
        <f t="shared" si="19"/>
        <v>0.15010429964610295</v>
      </c>
      <c r="P70" s="2"/>
      <c r="Q70" s="162">
        <f t="shared" si="8"/>
        <v>7.1991348138429734</v>
      </c>
      <c r="R70" s="165">
        <f t="shared" si="9"/>
        <v>2072.2315905661094</v>
      </c>
      <c r="S70" s="165">
        <f t="shared" si="10"/>
        <v>-243565.22383826057</v>
      </c>
      <c r="T70" s="165">
        <f t="shared" si="11"/>
        <v>28628083.141602594</v>
      </c>
      <c r="U70" s="68">
        <f t="shared" si="12"/>
        <v>1.6807245969722586</v>
      </c>
      <c r="V70" s="148">
        <f t="shared" si="13"/>
        <v>0.25210465587134467</v>
      </c>
      <c r="W70" s="165">
        <f t="shared" si="14"/>
        <v>3.7612807206601144E-2</v>
      </c>
      <c r="X70" s="165">
        <f t="shared" si="15"/>
        <v>-1.8834819677164858E-2</v>
      </c>
      <c r="Y70" s="165">
        <f t="shared" si="16"/>
        <v>9.4316393435546868E-3</v>
      </c>
      <c r="Z70" s="2"/>
    </row>
    <row r="71" spans="1:26" x14ac:dyDescent="0.2">
      <c r="A71" s="162">
        <v>4.1680000000000002E-2</v>
      </c>
      <c r="B71" s="7">
        <f t="shared" si="20"/>
        <v>4.3719999999999995E-2</v>
      </c>
      <c r="C71" s="7">
        <f t="shared" si="1"/>
        <v>4.5845009121583038</v>
      </c>
      <c r="D71" s="163">
        <f t="shared" si="21"/>
        <v>4.5171350249083631</v>
      </c>
      <c r="E71" s="164">
        <f t="shared" si="17"/>
        <v>98.209428649141586</v>
      </c>
      <c r="F71" s="162">
        <f t="shared" si="3"/>
        <v>0.10999824002815949</v>
      </c>
      <c r="G71" s="162">
        <v>0.11</v>
      </c>
      <c r="H71" s="168">
        <f t="shared" si="4"/>
        <v>41.68</v>
      </c>
      <c r="I71" s="162">
        <f t="shared" si="0"/>
        <v>0.49687690270947632</v>
      </c>
      <c r="J71" s="165">
        <f t="shared" si="5"/>
        <v>0.35563072735475149</v>
      </c>
      <c r="K71" s="165">
        <f t="shared" si="6"/>
        <v>0.63944920058978927</v>
      </c>
      <c r="L71" s="165">
        <f t="shared" si="7"/>
        <v>1.1497748891845228</v>
      </c>
      <c r="M71" s="186">
        <f t="shared" si="18"/>
        <v>43.672380287774558</v>
      </c>
      <c r="N71" s="162">
        <v>0.8164238943372355</v>
      </c>
      <c r="O71" s="166">
        <f t="shared" si="19"/>
        <v>0.10985626149098826</v>
      </c>
      <c r="P71" s="2"/>
      <c r="Q71" s="162">
        <f t="shared" si="8"/>
        <v>4.809123054031132</v>
      </c>
      <c r="R71" s="165">
        <f t="shared" si="9"/>
        <v>1632.1891740437834</v>
      </c>
      <c r="S71" s="165">
        <f t="shared" si="10"/>
        <v>-198821.28262700769</v>
      </c>
      <c r="T71" s="165">
        <f t="shared" si="11"/>
        <v>24218946.586633883</v>
      </c>
      <c r="U71" s="68">
        <f t="shared" si="12"/>
        <v>1.6402068630382176</v>
      </c>
      <c r="V71" s="148">
        <f t="shared" si="13"/>
        <v>0.18041986821631237</v>
      </c>
      <c r="W71" s="165">
        <f t="shared" si="14"/>
        <v>3.2226921611682002E-2</v>
      </c>
      <c r="X71" s="165">
        <f t="shared" si="15"/>
        <v>-1.7443569736074364E-2</v>
      </c>
      <c r="Y71" s="165">
        <f t="shared" si="16"/>
        <v>9.4417372159738364E-3</v>
      </c>
      <c r="Z71" s="2"/>
    </row>
    <row r="72" spans="1:26" x14ac:dyDescent="0.2">
      <c r="A72" s="162">
        <v>3.7969999999999997E-2</v>
      </c>
      <c r="B72" s="7">
        <f t="shared" si="20"/>
        <v>3.9824999999999999E-2</v>
      </c>
      <c r="C72" s="7">
        <f t="shared" si="1"/>
        <v>4.7189961908177231</v>
      </c>
      <c r="D72" s="163">
        <f t="shared" si="21"/>
        <v>4.6517485514880139</v>
      </c>
      <c r="E72" s="164">
        <f t="shared" si="17"/>
        <v>98.292427321162833</v>
      </c>
      <c r="F72" s="162">
        <f t="shared" si="3"/>
        <v>8.2998672021247624E-2</v>
      </c>
      <c r="G72" s="162">
        <v>8.3000000000000004E-2</v>
      </c>
      <c r="H72" s="168">
        <f t="shared" si="4"/>
        <v>37.97</v>
      </c>
      <c r="I72" s="162">
        <f t="shared" si="0"/>
        <v>0.38608895235026741</v>
      </c>
      <c r="J72" s="165">
        <f t="shared" si="5"/>
        <v>0.31002231893836052</v>
      </c>
      <c r="K72" s="165">
        <f t="shared" si="6"/>
        <v>0.59917525416761175</v>
      </c>
      <c r="L72" s="165">
        <f t="shared" si="7"/>
        <v>1.1580165790521735</v>
      </c>
      <c r="M72" s="186">
        <f t="shared" si="18"/>
        <v>39.781774721598303</v>
      </c>
      <c r="N72" s="162">
        <v>0.61711216072814035</v>
      </c>
      <c r="O72" s="166">
        <f t="shared" si="19"/>
        <v>8.3037298844926055E-2</v>
      </c>
      <c r="P72" s="2"/>
      <c r="Q72" s="162">
        <f t="shared" si="8"/>
        <v>3.3054221132461867</v>
      </c>
      <c r="R72" s="165">
        <f t="shared" si="9"/>
        <v>1311.5792397626685</v>
      </c>
      <c r="S72" s="165">
        <f t="shared" si="10"/>
        <v>-164875.53922639307</v>
      </c>
      <c r="T72" s="165">
        <f t="shared" si="11"/>
        <v>20726115.97612115</v>
      </c>
      <c r="U72" s="68">
        <f t="shared" si="12"/>
        <v>1.5996841537156323</v>
      </c>
      <c r="V72" s="148">
        <f t="shared" si="13"/>
        <v>0.13277166041183083</v>
      </c>
      <c r="W72" s="165">
        <f t="shared" si="14"/>
        <v>2.8093930590907708E-2</v>
      </c>
      <c r="X72" s="165">
        <f t="shared" si="15"/>
        <v>-1.634493454767437E-2</v>
      </c>
      <c r="Y72" s="165">
        <f t="shared" si="16"/>
        <v>9.5094164379483977E-3</v>
      </c>
      <c r="Z72" s="2"/>
    </row>
    <row r="73" spans="1:26" x14ac:dyDescent="0.2">
      <c r="A73" s="162">
        <v>3.4590000000000003E-2</v>
      </c>
      <c r="B73" s="7">
        <f t="shared" si="20"/>
        <v>3.628E-2</v>
      </c>
      <c r="C73" s="7">
        <f t="shared" si="1"/>
        <v>4.853501176063884</v>
      </c>
      <c r="D73" s="163">
        <f t="shared" si="21"/>
        <v>4.7862486834408031</v>
      </c>
      <c r="E73" s="164">
        <f t="shared" si="17"/>
        <v>98.356426297179212</v>
      </c>
      <c r="F73" s="162">
        <f t="shared" si="3"/>
        <v>6.3998976016383713E-2</v>
      </c>
      <c r="G73" s="162">
        <v>6.4000000000000001E-2</v>
      </c>
      <c r="H73" s="168">
        <f t="shared" si="4"/>
        <v>34.590000000000003</v>
      </c>
      <c r="I73" s="162">
        <f t="shared" si="0"/>
        <v>0.30631501469997607</v>
      </c>
      <c r="J73" s="165">
        <f t="shared" si="5"/>
        <v>0.27348370650615389</v>
      </c>
      <c r="K73" s="165">
        <f t="shared" si="6"/>
        <v>0.56534124787279671</v>
      </c>
      <c r="L73" s="165">
        <f t="shared" si="7"/>
        <v>1.1686646002773082</v>
      </c>
      <c r="M73" s="186">
        <f t="shared" si="18"/>
        <v>36.240616716606795</v>
      </c>
      <c r="N73" s="162">
        <v>0.47581118201126621</v>
      </c>
      <c r="O73" s="166">
        <f t="shared" si="19"/>
        <v>6.4024139903204075E-2</v>
      </c>
      <c r="P73" s="2"/>
      <c r="Q73" s="162">
        <f t="shared" si="8"/>
        <v>2.3218828498744011</v>
      </c>
      <c r="R73" s="165">
        <f t="shared" si="9"/>
        <v>1069.1826746679787</v>
      </c>
      <c r="S73" s="165">
        <f t="shared" si="10"/>
        <v>-138194.69012776541</v>
      </c>
      <c r="T73" s="165">
        <f t="shared" si="11"/>
        <v>17862029.409931917</v>
      </c>
      <c r="U73" s="68">
        <f t="shared" si="12"/>
        <v>1.5591955795770791</v>
      </c>
      <c r="V73" s="148">
        <f t="shared" si="13"/>
        <v>9.9786920502204987E-2</v>
      </c>
      <c r="W73" s="165">
        <f t="shared" si="14"/>
        <v>2.4782835941097744E-2</v>
      </c>
      <c r="X73" s="165">
        <f t="shared" si="15"/>
        <v>-1.5421974838427695E-2</v>
      </c>
      <c r="Y73" s="165">
        <f t="shared" si="16"/>
        <v>9.5968560047919194E-3</v>
      </c>
      <c r="Z73" s="2"/>
    </row>
    <row r="74" spans="1:26" x14ac:dyDescent="0.2">
      <c r="A74" s="162">
        <v>3.1510000000000003E-2</v>
      </c>
      <c r="B74" s="7">
        <f t="shared" si="20"/>
        <v>3.3050000000000003E-2</v>
      </c>
      <c r="C74" s="7">
        <f t="shared" si="1"/>
        <v>4.9880464354192728</v>
      </c>
      <c r="D74" s="163">
        <f t="shared" si="21"/>
        <v>4.9207738057415789</v>
      </c>
      <c r="E74" s="164">
        <f t="shared" si="17"/>
        <v>98.411425417193286</v>
      </c>
      <c r="F74" s="162">
        <f t="shared" si="3"/>
        <v>5.4999120014079743E-2</v>
      </c>
      <c r="G74" s="162">
        <v>5.5E-2</v>
      </c>
      <c r="H74" s="168">
        <f t="shared" si="4"/>
        <v>31.51</v>
      </c>
      <c r="I74" s="162">
        <f t="shared" si="0"/>
        <v>0.270638229104121</v>
      </c>
      <c r="J74" s="165">
        <f t="shared" si="5"/>
        <v>0.26660959595096712</v>
      </c>
      <c r="K74" s="165">
        <f t="shared" si="6"/>
        <v>0.58699688236840009</v>
      </c>
      <c r="L74" s="165">
        <f t="shared" si="7"/>
        <v>1.2923966171629895</v>
      </c>
      <c r="M74" s="186">
        <f t="shared" si="18"/>
        <v>33.014101532526965</v>
      </c>
      <c r="N74" s="162">
        <v>0.40877783637701165</v>
      </c>
      <c r="O74" s="166">
        <f t="shared" si="19"/>
        <v>5.5004275592899304E-2</v>
      </c>
      <c r="P74" s="2"/>
      <c r="Q74" s="162">
        <f t="shared" si="8"/>
        <v>1.8177209164653358</v>
      </c>
      <c r="R74" s="165">
        <f t="shared" si="9"/>
        <v>965.3253918449135</v>
      </c>
      <c r="S74" s="165">
        <f t="shared" si="10"/>
        <v>-127888.8624962738</v>
      </c>
      <c r="T74" s="165">
        <f t="shared" si="11"/>
        <v>16943054.941642374</v>
      </c>
      <c r="U74" s="68">
        <f t="shared" si="12"/>
        <v>1.5186994825941802</v>
      </c>
      <c r="V74" s="148">
        <f t="shared" si="13"/>
        <v>8.3527135108518127E-2</v>
      </c>
      <c r="W74" s="165">
        <f t="shared" si="14"/>
        <v>2.4159910516009096E-2</v>
      </c>
      <c r="X74" s="165">
        <f t="shared" si="15"/>
        <v>-1.6012720076915087E-2</v>
      </c>
      <c r="Y74" s="165">
        <f t="shared" si="16"/>
        <v>1.0612920279308827E-2</v>
      </c>
      <c r="Z74" s="2"/>
    </row>
    <row r="75" spans="1:26" x14ac:dyDescent="0.2">
      <c r="A75" s="162">
        <v>2.87E-2</v>
      </c>
      <c r="B75" s="7">
        <f t="shared" si="20"/>
        <v>3.0105E-2</v>
      </c>
      <c r="C75" s="7">
        <f t="shared" si="1"/>
        <v>5.1228054528737621</v>
      </c>
      <c r="D75" s="163">
        <f t="shared" si="21"/>
        <v>5.055425944146517</v>
      </c>
      <c r="E75" s="164">
        <f t="shared" si="17"/>
        <v>98.463424585206596</v>
      </c>
      <c r="F75" s="162">
        <f t="shared" si="3"/>
        <v>5.199916801331176E-2</v>
      </c>
      <c r="G75" s="162">
        <v>5.1999999999999998E-2</v>
      </c>
      <c r="H75" s="168">
        <f t="shared" si="4"/>
        <v>28.7</v>
      </c>
      <c r="I75" s="162">
        <f t="shared" si="0"/>
        <v>0.26287794304852996</v>
      </c>
      <c r="J75" s="165">
        <f t="shared" si="5"/>
        <v>0.28384191719015928</v>
      </c>
      <c r="K75" s="165">
        <f t="shared" si="6"/>
        <v>0.66315736900678057</v>
      </c>
      <c r="L75" s="165">
        <f t="shared" si="7"/>
        <v>1.5493754425755486</v>
      </c>
      <c r="M75" s="186">
        <f t="shared" si="18"/>
        <v>30.072196461183211</v>
      </c>
      <c r="N75" s="162">
        <v>0.38586781794303959</v>
      </c>
      <c r="O75" s="166">
        <f t="shared" si="19"/>
        <v>5.1921552275634178E-2</v>
      </c>
      <c r="P75" s="2"/>
      <c r="Q75" s="162">
        <f t="shared" si="8"/>
        <v>1.5654349530407505</v>
      </c>
      <c r="R75" s="165">
        <f t="shared" si="9"/>
        <v>953.69840535119977</v>
      </c>
      <c r="S75" s="165">
        <f t="shared" si="10"/>
        <v>-129157.13036032068</v>
      </c>
      <c r="T75" s="165">
        <f t="shared" si="11"/>
        <v>17491446.173457611</v>
      </c>
      <c r="U75" s="68">
        <f t="shared" si="12"/>
        <v>1.4781651499539958</v>
      </c>
      <c r="V75" s="148">
        <f t="shared" si="13"/>
        <v>7.6863357983879999E-2</v>
      </c>
      <c r="W75" s="165">
        <f t="shared" si="14"/>
        <v>2.572148723884609E-2</v>
      </c>
      <c r="X75" s="165">
        <f t="shared" si="15"/>
        <v>-1.8090306159726063E-2</v>
      </c>
      <c r="Y75" s="165">
        <f t="shared" si="16"/>
        <v>1.2723182524934906E-2</v>
      </c>
      <c r="Z75" s="2"/>
    </row>
    <row r="76" spans="1:26" x14ac:dyDescent="0.2">
      <c r="A76" s="162">
        <v>2.615E-2</v>
      </c>
      <c r="B76" s="7">
        <f t="shared" si="20"/>
        <v>2.7424999999999998E-2</v>
      </c>
      <c r="C76" s="7">
        <f t="shared" si="1"/>
        <v>5.2570452433025086</v>
      </c>
      <c r="D76" s="163">
        <f t="shared" si="21"/>
        <v>5.1899253480881349</v>
      </c>
      <c r="E76" s="164">
        <f t="shared" si="17"/>
        <v>98.514423769219647</v>
      </c>
      <c r="F76" s="162">
        <f t="shared" si="3"/>
        <v>5.0999184013055761E-2</v>
      </c>
      <c r="G76" s="162">
        <v>5.0999999999999997E-2</v>
      </c>
      <c r="H76" s="168">
        <f t="shared" si="4"/>
        <v>26.15</v>
      </c>
      <c r="I76" s="162">
        <f t="shared" si="0"/>
        <v>0.26468195784116927</v>
      </c>
      <c r="J76" s="165">
        <f t="shared" si="5"/>
        <v>0.31135788914685553</v>
      </c>
      <c r="K76" s="165">
        <f t="shared" si="6"/>
        <v>0.76932208105676914</v>
      </c>
      <c r="L76" s="165">
        <f t="shared" si="7"/>
        <v>1.9008879653676032</v>
      </c>
      <c r="M76" s="186">
        <f t="shared" si="18"/>
        <v>27.395346320132553</v>
      </c>
      <c r="N76" s="162">
        <v>0.37991108187945044</v>
      </c>
      <c r="O76" s="166">
        <f t="shared" si="19"/>
        <v>5.1120026549631672E-2</v>
      </c>
      <c r="P76" s="2"/>
      <c r="Q76" s="162">
        <f t="shared" si="8"/>
        <v>1.3986526215580541</v>
      </c>
      <c r="R76" s="165">
        <f t="shared" si="9"/>
        <v>972.74425702789699</v>
      </c>
      <c r="S76" s="165">
        <f t="shared" si="10"/>
        <v>-134343.41983437905</v>
      </c>
      <c r="T76" s="165">
        <f t="shared" si="11"/>
        <v>18553853.51535273</v>
      </c>
      <c r="U76" s="68">
        <f t="shared" si="12"/>
        <v>1.4376767949686426</v>
      </c>
      <c r="V76" s="148">
        <f t="shared" si="13"/>
        <v>7.3320343417906039E-2</v>
      </c>
      <c r="W76" s="165">
        <f t="shared" si="14"/>
        <v>2.8214958705480995E-2</v>
      </c>
      <c r="X76" s="165">
        <f t="shared" si="15"/>
        <v>-2.0986379149489996E-2</v>
      </c>
      <c r="Y76" s="165">
        <f t="shared" si="16"/>
        <v>1.5609737884202241E-2</v>
      </c>
      <c r="Z76" s="2"/>
    </row>
    <row r="77" spans="1:26" x14ac:dyDescent="0.2">
      <c r="A77" s="162">
        <v>2.3820000000000001E-2</v>
      </c>
      <c r="B77" s="7">
        <f t="shared" si="20"/>
        <v>2.4985E-2</v>
      </c>
      <c r="C77" s="7">
        <f t="shared" si="1"/>
        <v>5.391682776572698</v>
      </c>
      <c r="D77" s="163">
        <f t="shared" si="21"/>
        <v>5.3243640099376037</v>
      </c>
      <c r="E77" s="164">
        <f t="shared" si="17"/>
        <v>98.563422985232194</v>
      </c>
      <c r="F77" s="162">
        <f t="shared" si="3"/>
        <v>4.8999216012543777E-2</v>
      </c>
      <c r="G77" s="162">
        <v>4.9000000000000002E-2</v>
      </c>
      <c r="H77" s="168">
        <f t="shared" si="4"/>
        <v>23.82</v>
      </c>
      <c r="I77" s="162">
        <f t="shared" si="0"/>
        <v>0.26088966225234644</v>
      </c>
      <c r="J77" s="165">
        <f t="shared" si="5"/>
        <v>0.33258642158278134</v>
      </c>
      <c r="K77" s="165">
        <f t="shared" si="6"/>
        <v>0.86648730847872391</v>
      </c>
      <c r="L77" s="165">
        <f t="shared" si="7"/>
        <v>2.2574591355282605</v>
      </c>
      <c r="M77" s="186">
        <f t="shared" si="18"/>
        <v>24.957824424416472</v>
      </c>
      <c r="N77" s="162">
        <v>0.36393429694090257</v>
      </c>
      <c r="O77" s="166">
        <f t="shared" si="19"/>
        <v>4.8970224374354561E-2</v>
      </c>
      <c r="P77" s="2"/>
      <c r="Q77" s="162">
        <f t="shared" si="8"/>
        <v>1.2242454120734063</v>
      </c>
      <c r="R77" s="165">
        <f t="shared" si="9"/>
        <v>967.91291716523381</v>
      </c>
      <c r="S77" s="165">
        <f t="shared" si="10"/>
        <v>-136037.88237513384</v>
      </c>
      <c r="T77" s="165">
        <f t="shared" si="11"/>
        <v>19119804.181672581</v>
      </c>
      <c r="U77" s="68">
        <f t="shared" si="12"/>
        <v>1.3972067251750255</v>
      </c>
      <c r="V77" s="148">
        <f t="shared" si="13"/>
        <v>6.8462034141029957E-2</v>
      </c>
      <c r="W77" s="165">
        <f t="shared" si="14"/>
        <v>3.0138668323691782E-2</v>
      </c>
      <c r="X77" s="165">
        <f t="shared" si="15"/>
        <v>-2.363695470559847E-2</v>
      </c>
      <c r="Y77" s="165">
        <f t="shared" si="16"/>
        <v>1.8537833913362368E-2</v>
      </c>
      <c r="Z77" s="2"/>
    </row>
    <row r="78" spans="1:26" x14ac:dyDescent="0.2">
      <c r="A78" s="162">
        <v>2.1700000000000001E-2</v>
      </c>
      <c r="B78" s="7">
        <f t="shared" si="20"/>
        <v>2.2760000000000002E-2</v>
      </c>
      <c r="C78" s="7">
        <f t="shared" si="1"/>
        <v>5.5261611471049701</v>
      </c>
      <c r="D78" s="163">
        <f t="shared" si="21"/>
        <v>5.4589219618388345</v>
      </c>
      <c r="E78" s="164">
        <f t="shared" si="17"/>
        <v>98.609422249243963</v>
      </c>
      <c r="F78" s="162">
        <f t="shared" si="3"/>
        <v>4.5999264011775787E-2</v>
      </c>
      <c r="G78" s="162">
        <v>4.5999999999999999E-2</v>
      </c>
      <c r="H78" s="168">
        <f t="shared" si="4"/>
        <v>21.7</v>
      </c>
      <c r="I78" s="162">
        <f t="shared" si="0"/>
        <v>0.2511063925423056</v>
      </c>
      <c r="J78" s="165">
        <f t="shared" si="5"/>
        <v>0.34530819600342122</v>
      </c>
      <c r="K78" s="165">
        <f t="shared" si="6"/>
        <v>0.94609530734623537</v>
      </c>
      <c r="L78" s="165">
        <f t="shared" si="7"/>
        <v>2.5921664789378447</v>
      </c>
      <c r="M78" s="186">
        <f t="shared" si="18"/>
        <v>22.73530294497964</v>
      </c>
      <c r="N78" s="162">
        <v>0.34205697042363331</v>
      </c>
      <c r="O78" s="166">
        <f t="shared" si="19"/>
        <v>4.6026457883350663E-2</v>
      </c>
      <c r="P78" s="2"/>
      <c r="Q78" s="162">
        <f t="shared" si="8"/>
        <v>1.046943248908017</v>
      </c>
      <c r="R78" s="165">
        <f t="shared" si="9"/>
        <v>937.65031064398181</v>
      </c>
      <c r="S78" s="165">
        <f t="shared" si="10"/>
        <v>-133870.81619746998</v>
      </c>
      <c r="T78" s="165">
        <f t="shared" si="11"/>
        <v>19113090.696966019</v>
      </c>
      <c r="U78" s="68">
        <f t="shared" si="12"/>
        <v>1.3567007454976439</v>
      </c>
      <c r="V78" s="148">
        <f t="shared" si="13"/>
        <v>6.2407235777119152E-2</v>
      </c>
      <c r="W78" s="165">
        <f t="shared" si="14"/>
        <v>3.1291503541461055E-2</v>
      </c>
      <c r="X78" s="165">
        <f t="shared" si="15"/>
        <v>-2.5808585663169393E-2</v>
      </c>
      <c r="Y78" s="165">
        <f t="shared" si="16"/>
        <v>2.1286388269921144E-2</v>
      </c>
      <c r="Z78" s="2"/>
    </row>
    <row r="79" spans="1:26" x14ac:dyDescent="0.2">
      <c r="A79" s="162">
        <v>1.9760000000000003E-2</v>
      </c>
      <c r="B79" s="7">
        <f t="shared" si="20"/>
        <v>2.0730000000000002E-2</v>
      </c>
      <c r="C79" s="7">
        <f t="shared" si="1"/>
        <v>5.6612732428521335</v>
      </c>
      <c r="D79" s="163">
        <f t="shared" si="21"/>
        <v>5.5937171949785522</v>
      </c>
      <c r="E79" s="164">
        <f t="shared" si="17"/>
        <v>98.652421561254968</v>
      </c>
      <c r="F79" s="162">
        <f t="shared" si="3"/>
        <v>4.2999312011007797E-2</v>
      </c>
      <c r="G79" s="162">
        <v>4.2999999999999997E-2</v>
      </c>
      <c r="H79" s="168">
        <f t="shared" si="4"/>
        <v>19.760000000000002</v>
      </c>
      <c r="I79" s="162">
        <f t="shared" si="0"/>
        <v>0.24052599096822211</v>
      </c>
      <c r="J79" s="165">
        <f t="shared" si="5"/>
        <v>0.35533037377278787</v>
      </c>
      <c r="K79" s="165">
        <f t="shared" si="6"/>
        <v>1.0214514884943762</v>
      </c>
      <c r="L79" s="165">
        <f t="shared" si="7"/>
        <v>2.9363184809372473</v>
      </c>
      <c r="M79" s="186">
        <f t="shared" si="18"/>
        <v>20.70729340111836</v>
      </c>
      <c r="N79" s="162">
        <v>0.3182491676501919</v>
      </c>
      <c r="O79" s="166">
        <f t="shared" si="19"/>
        <v>4.2822930616270558E-2</v>
      </c>
      <c r="P79" s="2"/>
      <c r="Q79" s="162">
        <f t="shared" si="8"/>
        <v>0.8913757379881917</v>
      </c>
      <c r="R79" s="165">
        <f t="shared" si="9"/>
        <v>901.60124909436433</v>
      </c>
      <c r="S79" s="165">
        <f t="shared" si="10"/>
        <v>-130554.24681741511</v>
      </c>
      <c r="T79" s="165">
        <f t="shared" si="11"/>
        <v>18904600.430825964</v>
      </c>
      <c r="U79" s="68">
        <f t="shared" si="12"/>
        <v>1.3161233370500693</v>
      </c>
      <c r="V79" s="148">
        <f t="shared" si="13"/>
        <v>5.659239801478471E-2</v>
      </c>
      <c r="W79" s="165">
        <f t="shared" si="14"/>
        <v>3.219970385293059E-2</v>
      </c>
      <c r="X79" s="165">
        <f t="shared" si="15"/>
        <v>-2.786423105249735E-2</v>
      </c>
      <c r="Y79" s="165">
        <f t="shared" si="16"/>
        <v>2.4112500403518266E-2</v>
      </c>
      <c r="Z79" s="2"/>
    </row>
    <row r="80" spans="1:26" x14ac:dyDescent="0.2">
      <c r="A80" s="162">
        <v>1.7999999999999999E-2</v>
      </c>
      <c r="B80" s="7">
        <f t="shared" si="20"/>
        <v>1.8880000000000001E-2</v>
      </c>
      <c r="C80" s="7">
        <f t="shared" si="1"/>
        <v>5.7958592832197748</v>
      </c>
      <c r="D80" s="163">
        <f t="shared" si="21"/>
        <v>5.7285662630359546</v>
      </c>
      <c r="E80" s="164">
        <f t="shared" si="17"/>
        <v>98.691420937264951</v>
      </c>
      <c r="F80" s="162">
        <f t="shared" si="3"/>
        <v>3.8999376009983822E-2</v>
      </c>
      <c r="G80" s="162">
        <v>3.9E-2</v>
      </c>
      <c r="H80" s="168">
        <f t="shared" si="4"/>
        <v>18</v>
      </c>
      <c r="I80" s="162">
        <f t="shared" si="0"/>
        <v>0.22341050969024709</v>
      </c>
      <c r="J80" s="165">
        <f t="shared" si="5"/>
        <v>0.35322132957848595</v>
      </c>
      <c r="K80" s="165">
        <f t="shared" si="6"/>
        <v>1.0630202856021713</v>
      </c>
      <c r="L80" s="165">
        <f t="shared" si="7"/>
        <v>3.1991616388234916</v>
      </c>
      <c r="M80" s="186">
        <f t="shared" si="18"/>
        <v>18.859480374602057</v>
      </c>
      <c r="N80" s="162">
        <v>0.28977281673085381</v>
      </c>
      <c r="O80" s="166">
        <f t="shared" si="19"/>
        <v>3.899121344752763E-2</v>
      </c>
      <c r="P80" s="2"/>
      <c r="Q80" s="162">
        <f t="shared" si="8"/>
        <v>0.73630821906849464</v>
      </c>
      <c r="R80" s="165">
        <f t="shared" si="9"/>
        <v>838.7595283747512</v>
      </c>
      <c r="S80" s="165">
        <f t="shared" si="10"/>
        <v>-123006.30448379363</v>
      </c>
      <c r="T80" s="165">
        <f t="shared" si="11"/>
        <v>18039200.069748163</v>
      </c>
      <c r="U80" s="68">
        <f t="shared" si="12"/>
        <v>1.2755297226774578</v>
      </c>
      <c r="V80" s="148">
        <f t="shared" si="13"/>
        <v>4.9744863266608562E-2</v>
      </c>
      <c r="W80" s="165">
        <f t="shared" si="14"/>
        <v>3.2008584254152095E-2</v>
      </c>
      <c r="X80" s="165">
        <f t="shared" si="15"/>
        <v>-2.8998188543609613E-2</v>
      </c>
      <c r="Y80" s="165">
        <f t="shared" si="16"/>
        <v>2.6270919455041265E-2</v>
      </c>
      <c r="Z80" s="2"/>
    </row>
    <row r="81" spans="1:26" x14ac:dyDescent="0.2">
      <c r="A81" s="162">
        <v>1.6399999999999998E-2</v>
      </c>
      <c r="B81" s="7">
        <f t="shared" si="20"/>
        <v>1.72E-2</v>
      </c>
      <c r="C81" s="7">
        <f t="shared" si="1"/>
        <v>5.9301603749313667</v>
      </c>
      <c r="D81" s="163">
        <f t="shared" si="21"/>
        <v>5.8630098290755708</v>
      </c>
      <c r="E81" s="164">
        <f t="shared" si="17"/>
        <v>98.72742036127417</v>
      </c>
      <c r="F81" s="162">
        <f t="shared" si="3"/>
        <v>3.5999424009215832E-2</v>
      </c>
      <c r="G81" s="162">
        <v>3.5999999999999997E-2</v>
      </c>
      <c r="H81" s="168">
        <f t="shared" si="4"/>
        <v>16.399999999999999</v>
      </c>
      <c r="I81" s="162">
        <f t="shared" si="0"/>
        <v>0.21106497680709152</v>
      </c>
      <c r="J81" s="165">
        <f t="shared" si="5"/>
        <v>0.35583247285746589</v>
      </c>
      <c r="K81" s="165">
        <f t="shared" si="6"/>
        <v>1.1187179129959623</v>
      </c>
      <c r="L81" s="165">
        <f t="shared" si="7"/>
        <v>3.5171881835510863</v>
      </c>
      <c r="M81" s="186">
        <f t="shared" si="18"/>
        <v>17.181385275931621</v>
      </c>
      <c r="N81" s="162">
        <v>0.26805012193440442</v>
      </c>
      <c r="O81" s="166">
        <f t="shared" si="19"/>
        <v>3.6068253871748786E-2</v>
      </c>
      <c r="P81" s="2"/>
      <c r="Q81" s="162">
        <f t="shared" si="8"/>
        <v>0.61919009295851224</v>
      </c>
      <c r="R81" s="165">
        <f t="shared" si="9"/>
        <v>792.07998970878634</v>
      </c>
      <c r="S81" s="165">
        <f t="shared" si="10"/>
        <v>-117491.32099094617</v>
      </c>
      <c r="T81" s="165">
        <f t="shared" si="11"/>
        <v>17427798.565234251</v>
      </c>
      <c r="U81" s="68">
        <f t="shared" si="12"/>
        <v>1.2350581765755018</v>
      </c>
      <c r="V81" s="148">
        <f t="shared" si="13"/>
        <v>4.4461382974590444E-2</v>
      </c>
      <c r="W81" s="165">
        <f t="shared" si="14"/>
        <v>3.224520359915211E-2</v>
      </c>
      <c r="X81" s="165">
        <f t="shared" si="15"/>
        <v>-3.0517567169278986E-2</v>
      </c>
      <c r="Y81" s="165">
        <f t="shared" si="16"/>
        <v>2.8882494200034872E-2</v>
      </c>
      <c r="Z81" s="2"/>
    </row>
    <row r="82" spans="1:26" x14ac:dyDescent="0.2">
      <c r="A82" s="162">
        <v>1.494E-2</v>
      </c>
      <c r="B82" s="7">
        <f t="shared" si="20"/>
        <v>1.567E-2</v>
      </c>
      <c r="C82" s="7">
        <f t="shared" si="1"/>
        <v>6.0646760416475747</v>
      </c>
      <c r="D82" s="163">
        <f t="shared" si="21"/>
        <v>5.9974182082894707</v>
      </c>
      <c r="E82" s="164">
        <f t="shared" si="17"/>
        <v>98.760419833282612</v>
      </c>
      <c r="F82" s="162">
        <f t="shared" si="3"/>
        <v>3.2999472008447849E-2</v>
      </c>
      <c r="G82" s="162">
        <v>3.3000000000000002E-2</v>
      </c>
      <c r="H82" s="168">
        <f t="shared" si="4"/>
        <v>14.94</v>
      </c>
      <c r="I82" s="162">
        <f t="shared" si="0"/>
        <v>0.19791163428740383</v>
      </c>
      <c r="J82" s="165">
        <f t="shared" si="5"/>
        <v>0.35466526935999015</v>
      </c>
      <c r="K82" s="165">
        <f t="shared" si="6"/>
        <v>1.1627182727938823</v>
      </c>
      <c r="L82" s="165">
        <f t="shared" si="7"/>
        <v>3.811801996649911</v>
      </c>
      <c r="M82" s="186">
        <f t="shared" si="18"/>
        <v>15.652986935406284</v>
      </c>
      <c r="N82" s="162">
        <v>0.24532065902827438</v>
      </c>
      <c r="O82" s="166">
        <f t="shared" si="19"/>
        <v>3.3009825722003665E-2</v>
      </c>
      <c r="P82" s="2"/>
      <c r="Q82" s="162">
        <f t="shared" si="8"/>
        <v>0.51710172637237783</v>
      </c>
      <c r="R82" s="165">
        <f t="shared" si="9"/>
        <v>741.12896333747449</v>
      </c>
      <c r="S82" s="165">
        <f t="shared" si="10"/>
        <v>-111067.54772916838</v>
      </c>
      <c r="T82" s="165">
        <f t="shared" si="11"/>
        <v>16644876.625815896</v>
      </c>
      <c r="U82" s="68">
        <f t="shared" si="12"/>
        <v>1.1945972227635386</v>
      </c>
      <c r="V82" s="148">
        <f t="shared" si="13"/>
        <v>3.9421077613954934E-2</v>
      </c>
      <c r="W82" s="165">
        <f t="shared" si="14"/>
        <v>3.2139432717378714E-2</v>
      </c>
      <c r="X82" s="165">
        <f t="shared" si="15"/>
        <v>-3.1717855392079906E-2</v>
      </c>
      <c r="Y82" s="165">
        <f t="shared" si="16"/>
        <v>3.1301807954093333E-2</v>
      </c>
      <c r="Z82" s="2"/>
    </row>
    <row r="83" spans="1:26" x14ac:dyDescent="0.2">
      <c r="A83" s="162">
        <v>1.3609999999999999E-2</v>
      </c>
      <c r="B83" s="7">
        <f t="shared" si="20"/>
        <v>1.4274999999999999E-2</v>
      </c>
      <c r="C83" s="7">
        <f t="shared" si="1"/>
        <v>6.1991891229328173</v>
      </c>
      <c r="D83" s="163">
        <f t="shared" si="21"/>
        <v>6.1319325822901956</v>
      </c>
      <c r="E83" s="164">
        <f t="shared" si="17"/>
        <v>98.792419321290808</v>
      </c>
      <c r="F83" s="162">
        <f t="shared" si="3"/>
        <v>3.1999488008191856E-2</v>
      </c>
      <c r="G83" s="162">
        <v>3.2000000000000001E-2</v>
      </c>
      <c r="H83" s="168">
        <f t="shared" si="4"/>
        <v>13.61</v>
      </c>
      <c r="I83" s="162">
        <f t="shared" si="0"/>
        <v>0.19621870313403603</v>
      </c>
      <c r="J83" s="165">
        <f t="shared" si="5"/>
        <v>0.37271947420615031</v>
      </c>
      <c r="K83" s="165">
        <f t="shared" si="6"/>
        <v>1.2720424726064927</v>
      </c>
      <c r="L83" s="165">
        <f t="shared" si="7"/>
        <v>4.3413134115441387</v>
      </c>
      <c r="M83" s="186">
        <f t="shared" si="18"/>
        <v>14.259502095094357</v>
      </c>
      <c r="N83" s="162">
        <v>0.2378912720045058</v>
      </c>
      <c r="O83" s="166">
        <f t="shared" si="19"/>
        <v>3.2010143217287866E-2</v>
      </c>
      <c r="P83" s="2"/>
      <c r="Q83" s="162">
        <f t="shared" si="8"/>
        <v>0.45679269131693878</v>
      </c>
      <c r="R83" s="165">
        <f t="shared" si="9"/>
        <v>732.1123047000292</v>
      </c>
      <c r="S83" s="165">
        <f t="shared" si="10"/>
        <v>-110737.58406962192</v>
      </c>
      <c r="T83" s="165">
        <f t="shared" si="11"/>
        <v>16749906.328375489</v>
      </c>
      <c r="U83" s="68">
        <f t="shared" si="12"/>
        <v>1.1541043613413575</v>
      </c>
      <c r="V83" s="148">
        <f t="shared" si="13"/>
        <v>3.6930748670944688E-2</v>
      </c>
      <c r="W83" s="165">
        <f t="shared" si="14"/>
        <v>3.3775487758702677E-2</v>
      </c>
      <c r="X83" s="165">
        <f t="shared" si="15"/>
        <v>-3.4700116221420038E-2</v>
      </c>
      <c r="Y83" s="165">
        <f t="shared" si="16"/>
        <v>3.5650057058607756E-2</v>
      </c>
      <c r="Z83" s="2"/>
    </row>
    <row r="84" spans="1:26" x14ac:dyDescent="0.2">
      <c r="A84" s="162">
        <v>1.24E-2</v>
      </c>
      <c r="B84" s="7">
        <f t="shared" si="20"/>
        <v>1.3004999999999999E-2</v>
      </c>
      <c r="C84" s="7">
        <f t="shared" si="1"/>
        <v>6.3335160691625738</v>
      </c>
      <c r="D84" s="163">
        <f t="shared" si="21"/>
        <v>6.266352596047696</v>
      </c>
      <c r="E84" s="164">
        <f t="shared" si="17"/>
        <v>98.822418841298486</v>
      </c>
      <c r="F84" s="162">
        <f t="shared" si="3"/>
        <v>2.9999520007679862E-2</v>
      </c>
      <c r="G84" s="162">
        <v>0.03</v>
      </c>
      <c r="H84" s="168">
        <f t="shared" si="4"/>
        <v>12.4</v>
      </c>
      <c r="I84" s="162">
        <f t="shared" si="0"/>
        <v>0.1879875700803095</v>
      </c>
      <c r="J84" s="165">
        <f t="shared" si="5"/>
        <v>0.37749158830480012</v>
      </c>
      <c r="K84" s="165">
        <f t="shared" si="6"/>
        <v>1.3390714939579942</v>
      </c>
      <c r="L84" s="165">
        <f t="shared" si="7"/>
        <v>4.7500726413089547</v>
      </c>
      <c r="M84" s="186">
        <f t="shared" si="18"/>
        <v>12.99091990584192</v>
      </c>
      <c r="N84" s="162">
        <v>0.22333210759044472</v>
      </c>
      <c r="O84" s="166">
        <f t="shared" si="19"/>
        <v>3.0051093042427694E-2</v>
      </c>
      <c r="P84" s="2"/>
      <c r="Q84" s="162">
        <f t="shared" si="8"/>
        <v>0.39014375769987658</v>
      </c>
      <c r="R84" s="165">
        <f t="shared" si="9"/>
        <v>697.92932012326503</v>
      </c>
      <c r="S84" s="165">
        <f t="shared" si="10"/>
        <v>-106453.51651402719</v>
      </c>
      <c r="T84" s="165">
        <f t="shared" si="11"/>
        <v>16237104.319103243</v>
      </c>
      <c r="U84" s="68">
        <f t="shared" si="12"/>
        <v>1.1136399051827846</v>
      </c>
      <c r="V84" s="148">
        <f t="shared" si="13"/>
        <v>3.3408662616881649E-2</v>
      </c>
      <c r="W84" s="165">
        <f t="shared" si="14"/>
        <v>3.4207932244372186E-2</v>
      </c>
      <c r="X84" s="165">
        <f t="shared" si="15"/>
        <v>-3.6528604562960434E-2</v>
      </c>
      <c r="Y84" s="165">
        <f t="shared" si="16"/>
        <v>3.900671171192046E-2</v>
      </c>
      <c r="Z84" s="2"/>
    </row>
    <row r="85" spans="1:26" x14ac:dyDescent="0.2">
      <c r="A85" s="162">
        <v>1.129E-2</v>
      </c>
      <c r="B85" s="7">
        <f t="shared" si="20"/>
        <v>1.1845E-2</v>
      </c>
      <c r="C85" s="7">
        <f t="shared" si="1"/>
        <v>6.4688107036638103</v>
      </c>
      <c r="D85" s="163">
        <f t="shared" si="21"/>
        <v>6.4011633864131916</v>
      </c>
      <c r="E85" s="164">
        <f t="shared" si="17"/>
        <v>98.851418377305905</v>
      </c>
      <c r="F85" s="162">
        <f t="shared" si="3"/>
        <v>2.899953600742387E-2</v>
      </c>
      <c r="G85" s="162">
        <v>2.9000000000000001E-2</v>
      </c>
      <c r="H85" s="168">
        <f t="shared" si="4"/>
        <v>11.29</v>
      </c>
      <c r="I85" s="162">
        <f t="shared" si="0"/>
        <v>0.18563076811369267</v>
      </c>
      <c r="J85" s="165">
        <f t="shared" si="5"/>
        <v>0.39317146655296253</v>
      </c>
      <c r="K85" s="165">
        <f t="shared" si="6"/>
        <v>1.4476962987440318</v>
      </c>
      <c r="L85" s="165">
        <f t="shared" si="7"/>
        <v>5.3305612224910757</v>
      </c>
      <c r="M85" s="186">
        <f t="shared" si="18"/>
        <v>11.831990534140919</v>
      </c>
      <c r="N85" s="162">
        <v>0.21434357773558893</v>
      </c>
      <c r="O85" s="166">
        <f t="shared" si="19"/>
        <v>2.8841615596944314E-2</v>
      </c>
      <c r="P85" s="2"/>
      <c r="Q85" s="162">
        <f t="shared" si="8"/>
        <v>0.34349950400793572</v>
      </c>
      <c r="R85" s="165">
        <f t="shared" si="9"/>
        <v>684.96592708394337</v>
      </c>
      <c r="S85" s="165">
        <f t="shared" si="10"/>
        <v>-105270.80116050314</v>
      </c>
      <c r="T85" s="165">
        <f t="shared" si="11"/>
        <v>16178821.659279533</v>
      </c>
      <c r="U85" s="68">
        <f t="shared" si="12"/>
        <v>1.0730578135436017</v>
      </c>
      <c r="V85" s="148">
        <f t="shared" si="13"/>
        <v>3.1118178701905207E-2</v>
      </c>
      <c r="W85" s="165">
        <f t="shared" si="14"/>
        <v>3.5628828045313983E-2</v>
      </c>
      <c r="X85" s="165">
        <f t="shared" si="15"/>
        <v>-3.9491786557097022E-2</v>
      </c>
      <c r="Y85" s="165">
        <f t="shared" si="16"/>
        <v>4.3773575810233049E-2</v>
      </c>
      <c r="Z85" s="2"/>
    </row>
    <row r="86" spans="1:26" x14ac:dyDescent="0.2">
      <c r="A86" s="162">
        <v>1.0289999999999999E-2</v>
      </c>
      <c r="B86" s="7">
        <f t="shared" si="20"/>
        <v>1.0789999999999999E-2</v>
      </c>
      <c r="C86" s="7">
        <f t="shared" si="1"/>
        <v>6.6026132075428441</v>
      </c>
      <c r="D86" s="163">
        <f t="shared" si="21"/>
        <v>6.5357119556033272</v>
      </c>
      <c r="E86" s="164">
        <f t="shared" si="17"/>
        <v>98.880417913313323</v>
      </c>
      <c r="F86" s="162">
        <f t="shared" si="3"/>
        <v>2.899953600742387E-2</v>
      </c>
      <c r="G86" s="162">
        <v>2.9000000000000001E-2</v>
      </c>
      <c r="H86" s="168">
        <f t="shared" si="4"/>
        <v>10.29</v>
      </c>
      <c r="I86" s="162">
        <f t="shared" si="0"/>
        <v>0.18953261419066936</v>
      </c>
      <c r="J86" s="165">
        <f t="shared" si="5"/>
        <v>0.42243042212931053</v>
      </c>
      <c r="K86" s="165">
        <f t="shared" si="6"/>
        <v>1.6122680812913626</v>
      </c>
      <c r="L86" s="165">
        <f t="shared" si="7"/>
        <v>6.1534591965424896</v>
      </c>
      <c r="M86" s="186">
        <f t="shared" si="18"/>
        <v>10.778408973498825</v>
      </c>
      <c r="N86" s="162">
        <v>0.21673388140509944</v>
      </c>
      <c r="O86" s="166">
        <f t="shared" si="19"/>
        <v>2.9163249771032008E-2</v>
      </c>
      <c r="P86" s="2"/>
      <c r="Q86" s="162">
        <f t="shared" si="8"/>
        <v>0.31290499352010354</v>
      </c>
      <c r="R86" s="165">
        <f t="shared" si="9"/>
        <v>694.40220090845298</v>
      </c>
      <c r="S86" s="165">
        <f t="shared" si="10"/>
        <v>-107453.63419682359</v>
      </c>
      <c r="T86" s="165">
        <f t="shared" si="11"/>
        <v>16627659.71507482</v>
      </c>
      <c r="U86" s="68">
        <f t="shared" si="12"/>
        <v>1.0325546583437002</v>
      </c>
      <c r="V86" s="148">
        <f t="shared" si="13"/>
        <v>2.9943605994271386E-2</v>
      </c>
      <c r="W86" s="165">
        <f t="shared" si="14"/>
        <v>3.8280247046175685E-2</v>
      </c>
      <c r="X86" s="165">
        <f t="shared" si="15"/>
        <v>-4.3981149219223532E-2</v>
      </c>
      <c r="Y86" s="165">
        <f t="shared" si="16"/>
        <v>5.0531060688043639E-2</v>
      </c>
      <c r="Z86" s="2"/>
    </row>
    <row r="87" spans="1:26" x14ac:dyDescent="0.2">
      <c r="A87" s="162">
        <v>9.3710000000000009E-3</v>
      </c>
      <c r="B87" s="7">
        <f t="shared" si="20"/>
        <v>9.830499999999999E-3</v>
      </c>
      <c r="C87" s="7">
        <f t="shared" si="1"/>
        <v>6.7375812754049926</v>
      </c>
      <c r="D87" s="163">
        <f t="shared" si="21"/>
        <v>6.6700972414739184</v>
      </c>
      <c r="E87" s="164">
        <f t="shared" si="17"/>
        <v>98.908417465320497</v>
      </c>
      <c r="F87" s="162">
        <f t="shared" si="3"/>
        <v>2.7999552007167874E-2</v>
      </c>
      <c r="G87" s="162">
        <v>2.8000000000000001E-2</v>
      </c>
      <c r="H87" s="168">
        <f t="shared" si="4"/>
        <v>9.3710000000000004</v>
      </c>
      <c r="I87" s="162">
        <f t="shared" si="0"/>
        <v>0.18675973460551595</v>
      </c>
      <c r="J87" s="165">
        <f t="shared" si="5"/>
        <v>0.43709152359691633</v>
      </c>
      <c r="K87" s="165">
        <f t="shared" si="6"/>
        <v>1.7269630092217085</v>
      </c>
      <c r="L87" s="165">
        <f t="shared" si="7"/>
        <v>6.8232877422954914</v>
      </c>
      <c r="M87" s="186">
        <f t="shared" si="18"/>
        <v>9.8197550885956382</v>
      </c>
      <c r="N87" s="162">
        <v>0.20745315874096676</v>
      </c>
      <c r="O87" s="166">
        <f t="shared" si="19"/>
        <v>2.7914455483054976E-2</v>
      </c>
      <c r="Q87" s="162">
        <f t="shared" si="8"/>
        <v>0.27524959600646376</v>
      </c>
      <c r="R87" s="165">
        <f t="shared" si="9"/>
        <v>678.79757378487432</v>
      </c>
      <c r="S87" s="165">
        <f t="shared" si="10"/>
        <v>-105690.23917253036</v>
      </c>
      <c r="T87" s="165">
        <f t="shared" si="11"/>
        <v>16456197.086948961</v>
      </c>
      <c r="U87" s="68">
        <f t="shared" si="12"/>
        <v>0.99210065632077338</v>
      </c>
      <c r="V87" s="148">
        <f t="shared" si="13"/>
        <v>2.7778373922998877E-2</v>
      </c>
      <c r="W87" s="165">
        <f t="shared" si="14"/>
        <v>3.9608822254656277E-2</v>
      </c>
      <c r="X87" s="165">
        <f t="shared" si="15"/>
        <v>-4.7109918434794819E-2</v>
      </c>
      <c r="Y87" s="165">
        <f t="shared" si="16"/>
        <v>5.6031567933634327E-2</v>
      </c>
    </row>
    <row r="88" spans="1:26" x14ac:dyDescent="0.2">
      <c r="A88" s="162">
        <v>8.5370000000000012E-3</v>
      </c>
      <c r="B88" s="7">
        <f t="shared" si="20"/>
        <v>8.9540000000000002E-3</v>
      </c>
      <c r="C88" s="7">
        <f t="shared" si="1"/>
        <v>6.8720551053904488</v>
      </c>
      <c r="D88" s="163">
        <f t="shared" si="21"/>
        <v>6.8048181903977207</v>
      </c>
      <c r="E88" s="164">
        <f t="shared" si="17"/>
        <v>98.935417033327411</v>
      </c>
      <c r="F88" s="162">
        <f t="shared" si="3"/>
        <v>2.6999568006911875E-2</v>
      </c>
      <c r="G88" s="162">
        <v>2.7E-2</v>
      </c>
      <c r="H88" s="168">
        <f t="shared" si="4"/>
        <v>8.5370000000000008</v>
      </c>
      <c r="I88" s="162">
        <f t="shared" si="0"/>
        <v>0.18372715150631427</v>
      </c>
      <c r="J88" s="165">
        <f t="shared" si="5"/>
        <v>0.4507141801320691</v>
      </c>
      <c r="K88" s="165">
        <f t="shared" si="6"/>
        <v>1.8415072160160526</v>
      </c>
      <c r="L88" s="165">
        <f t="shared" si="7"/>
        <v>7.5239452764621513</v>
      </c>
      <c r="M88" s="186">
        <f t="shared" si="18"/>
        <v>8.9442845996759335</v>
      </c>
      <c r="N88" s="162">
        <v>0.2007793487389477</v>
      </c>
      <c r="O88" s="166">
        <f t="shared" si="19"/>
        <v>2.70164418141653E-2</v>
      </c>
      <c r="Q88" s="162">
        <f t="shared" si="8"/>
        <v>0.24175413193388895</v>
      </c>
      <c r="R88" s="165">
        <f t="shared" si="9"/>
        <v>661.94496614938794</v>
      </c>
      <c r="S88" s="165">
        <f t="shared" si="10"/>
        <v>-103646.44675499383</v>
      </c>
      <c r="T88" s="165">
        <f t="shared" si="11"/>
        <v>16228820.331434291</v>
      </c>
      <c r="U88" s="68">
        <f t="shared" si="12"/>
        <v>0.95154560965039403</v>
      </c>
      <c r="V88" s="148">
        <f t="shared" si="13"/>
        <v>2.5691320399434236E-2</v>
      </c>
      <c r="W88" s="165">
        <f t="shared" si="14"/>
        <v>4.0843294561272517E-2</v>
      </c>
      <c r="X88" s="165">
        <f t="shared" si="15"/>
        <v>-5.023457612024905E-2</v>
      </c>
      <c r="Y88" s="165">
        <f t="shared" si="16"/>
        <v>6.1785237089416453E-2</v>
      </c>
    </row>
    <row r="89" spans="1:26" x14ac:dyDescent="0.2">
      <c r="A89" s="162">
        <v>7.7759999999999999E-3</v>
      </c>
      <c r="B89" s="7">
        <f t="shared" si="20"/>
        <v>8.1565000000000006E-3</v>
      </c>
      <c r="C89" s="7">
        <f t="shared" si="1"/>
        <v>7.0067560657183936</v>
      </c>
      <c r="D89" s="163">
        <f t="shared" si="21"/>
        <v>6.9394055855544217</v>
      </c>
      <c r="E89" s="164">
        <f t="shared" si="17"/>
        <v>98.961416617334066</v>
      </c>
      <c r="F89" s="162">
        <f t="shared" si="3"/>
        <v>2.599958400665588E-2</v>
      </c>
      <c r="G89" s="162">
        <v>2.5999999999999999E-2</v>
      </c>
      <c r="H89" s="168">
        <f t="shared" si="4"/>
        <v>7.7759999999999998</v>
      </c>
      <c r="I89" s="162">
        <f t="shared" si="0"/>
        <v>0.18042165847787922</v>
      </c>
      <c r="J89" s="165">
        <f t="shared" si="5"/>
        <v>0.46308588588408678</v>
      </c>
      <c r="K89" s="165">
        <f t="shared" si="6"/>
        <v>1.9543804840679431</v>
      </c>
      <c r="L89" s="165">
        <f t="shared" si="7"/>
        <v>8.2481526492943402</v>
      </c>
      <c r="M89" s="186">
        <f t="shared" si="18"/>
        <v>8.1476200205949674</v>
      </c>
      <c r="N89" s="162">
        <v>0.19301706493670828</v>
      </c>
      <c r="O89" s="166">
        <f t="shared" si="19"/>
        <v>2.5971965427498155E-2</v>
      </c>
      <c r="Q89" s="162">
        <f t="shared" si="8"/>
        <v>0.21206560695028873</v>
      </c>
      <c r="R89" s="165">
        <f t="shared" si="9"/>
        <v>643.93823439211178</v>
      </c>
      <c r="S89" s="165">
        <f t="shared" si="10"/>
        <v>-101340.51781325787</v>
      </c>
      <c r="T89" s="165">
        <f t="shared" si="11"/>
        <v>15948580.162124071</v>
      </c>
      <c r="U89" s="68">
        <f t="shared" si="12"/>
        <v>0.91103076666994531</v>
      </c>
      <c r="V89" s="148">
        <f t="shared" si="13"/>
        <v>2.3686420950683355E-2</v>
      </c>
      <c r="W89" s="165">
        <f t="shared" si="14"/>
        <v>4.1964406885954653E-2</v>
      </c>
      <c r="X89" s="165">
        <f t="shared" si="15"/>
        <v>-5.331365217630761E-2</v>
      </c>
      <c r="Y89" s="165">
        <f t="shared" si="16"/>
        <v>6.7732293133580146E-2</v>
      </c>
    </row>
    <row r="90" spans="1:26" x14ac:dyDescent="0.2">
      <c r="A90" s="162">
        <v>7.084E-3</v>
      </c>
      <c r="B90" s="7">
        <f t="shared" si="20"/>
        <v>7.43E-3</v>
      </c>
      <c r="C90" s="7">
        <f t="shared" si="1"/>
        <v>7.1412200725722599</v>
      </c>
      <c r="D90" s="163">
        <f t="shared" si="21"/>
        <v>7.0739880691453267</v>
      </c>
      <c r="E90" s="164">
        <f t="shared" si="17"/>
        <v>98.987416201340721</v>
      </c>
      <c r="F90" s="162">
        <f t="shared" si="3"/>
        <v>2.599958400665588E-2</v>
      </c>
      <c r="G90" s="162">
        <v>2.5999999999999999E-2</v>
      </c>
      <c r="H90" s="168">
        <f t="shared" si="4"/>
        <v>7.0839999999999996</v>
      </c>
      <c r="I90" s="162">
        <f t="shared" si="0"/>
        <v>0.18392074706582534</v>
      </c>
      <c r="J90" s="165">
        <f t="shared" si="5"/>
        <v>0.49309149799243152</v>
      </c>
      <c r="K90" s="165">
        <f t="shared" si="6"/>
        <v>2.147375886156671</v>
      </c>
      <c r="L90" s="165">
        <f t="shared" si="7"/>
        <v>9.3516582930779411</v>
      </c>
      <c r="M90" s="186">
        <f t="shared" si="18"/>
        <v>7.4219393691945541</v>
      </c>
      <c r="N90" s="162">
        <v>0.19335720104571841</v>
      </c>
      <c r="O90" s="166">
        <f t="shared" si="19"/>
        <v>2.6017733418358193E-2</v>
      </c>
      <c r="Q90" s="162">
        <f t="shared" si="8"/>
        <v>0.19317690916945318</v>
      </c>
      <c r="R90" s="165">
        <f t="shared" si="9"/>
        <v>649.8972179635208</v>
      </c>
      <c r="S90" s="165">
        <f t="shared" si="10"/>
        <v>-102750.47001271381</v>
      </c>
      <c r="T90" s="165">
        <f t="shared" si="11"/>
        <v>16245121.222270267</v>
      </c>
      <c r="U90" s="68">
        <f t="shared" si="12"/>
        <v>0.87051740221812779</v>
      </c>
      <c r="V90" s="148">
        <f t="shared" si="13"/>
        <v>2.2633090328226059E-2</v>
      </c>
      <c r="W90" s="165">
        <f t="shared" si="14"/>
        <v>4.4683487198611538E-2</v>
      </c>
      <c r="X90" s="165">
        <f t="shared" si="15"/>
        <v>-5.8578384311356542E-2</v>
      </c>
      <c r="Y90" s="165">
        <f t="shared" si="16"/>
        <v>7.6794075925112837E-2</v>
      </c>
    </row>
    <row r="91" spans="1:26" x14ac:dyDescent="0.2">
      <c r="A91" s="162">
        <v>6.4530000000000004E-3</v>
      </c>
      <c r="B91" s="7">
        <f t="shared" si="20"/>
        <v>6.7685000000000002E-3</v>
      </c>
      <c r="C91" s="7">
        <f t="shared" si="1"/>
        <v>7.2758142591799571</v>
      </c>
      <c r="D91" s="163">
        <f t="shared" si="21"/>
        <v>7.208517165876108</v>
      </c>
      <c r="E91" s="164">
        <f t="shared" si="17"/>
        <v>99.012415801347117</v>
      </c>
      <c r="F91" s="162">
        <f t="shared" si="3"/>
        <v>2.4999600006399884E-2</v>
      </c>
      <c r="G91" s="162">
        <v>2.5000000000000001E-2</v>
      </c>
      <c r="H91" s="168">
        <f t="shared" si="4"/>
        <v>6.4530000000000003</v>
      </c>
      <c r="I91" s="162">
        <f t="shared" si="0"/>
        <v>0.18021004578617003</v>
      </c>
      <c r="J91" s="165">
        <f t="shared" si="5"/>
        <v>0.50387161446713713</v>
      </c>
      <c r="K91" s="165">
        <f t="shared" si="6"/>
        <v>2.2621078648149937</v>
      </c>
      <c r="L91" s="165">
        <f t="shared" si="7"/>
        <v>10.155626642055251</v>
      </c>
      <c r="M91" s="186">
        <f t="shared" si="18"/>
        <v>6.7611428028107783</v>
      </c>
      <c r="N91" s="162">
        <v>0.18574056306953607</v>
      </c>
      <c r="O91" s="166">
        <f t="shared" si="19"/>
        <v>2.4992854824043006E-2</v>
      </c>
      <c r="Q91" s="162">
        <f t="shared" si="8"/>
        <v>0.16920979264331762</v>
      </c>
      <c r="R91" s="165">
        <f t="shared" si="9"/>
        <v>630.14127186129099</v>
      </c>
      <c r="S91" s="165">
        <f t="shared" si="10"/>
        <v>-100043.84110422533</v>
      </c>
      <c r="T91" s="165">
        <f t="shared" si="11"/>
        <v>15883375.030053029</v>
      </c>
      <c r="U91" s="68">
        <f t="shared" si="12"/>
        <v>0.83002010881258093</v>
      </c>
      <c r="V91" s="148">
        <f t="shared" si="13"/>
        <v>2.075017071758303E-2</v>
      </c>
      <c r="W91" s="165">
        <f t="shared" si="14"/>
        <v>4.566037120180004E-2</v>
      </c>
      <c r="X91" s="165">
        <f t="shared" si="15"/>
        <v>-6.1708164235763932E-2</v>
      </c>
      <c r="Y91" s="165">
        <f t="shared" si="16"/>
        <v>8.3396114247925771E-2</v>
      </c>
    </row>
    <row r="92" spans="1:26" x14ac:dyDescent="0.2">
      <c r="A92" s="162">
        <v>5.8780000000000004E-3</v>
      </c>
      <c r="B92" s="7">
        <f t="shared" si="20"/>
        <v>6.1655000000000008E-3</v>
      </c>
      <c r="C92" s="7">
        <f t="shared" si="1"/>
        <v>7.4104589256728426</v>
      </c>
      <c r="D92" s="163">
        <f t="shared" si="21"/>
        <v>7.3431365924263998</v>
      </c>
      <c r="E92" s="164">
        <f t="shared" si="17"/>
        <v>99.037415401353513</v>
      </c>
      <c r="F92" s="162">
        <f t="shared" si="3"/>
        <v>2.4999600006399884E-2</v>
      </c>
      <c r="G92" s="162">
        <v>2.5000000000000001E-2</v>
      </c>
      <c r="H92" s="168">
        <f t="shared" si="4"/>
        <v>5.8780000000000001</v>
      </c>
      <c r="I92" s="162">
        <f t="shared" si="0"/>
        <v>0.18357547760301826</v>
      </c>
      <c r="J92" s="165">
        <f t="shared" si="5"/>
        <v>0.53454256201472383</v>
      </c>
      <c r="K92" s="165">
        <f t="shared" si="6"/>
        <v>2.4717634514205562</v>
      </c>
      <c r="L92" s="165">
        <f t="shared" si="7"/>
        <v>11.429612895090987</v>
      </c>
      <c r="M92" s="186">
        <f t="shared" si="18"/>
        <v>6.1587932259493821</v>
      </c>
      <c r="N92" s="162">
        <v>0.18567092672564817</v>
      </c>
      <c r="O92" s="166">
        <f t="shared" si="19"/>
        <v>2.498348470582808E-2</v>
      </c>
      <c r="Q92" s="162">
        <f t="shared" si="8"/>
        <v>0.15413503383945851</v>
      </c>
      <c r="R92" s="165">
        <f t="shared" si="9"/>
        <v>634.93702436657225</v>
      </c>
      <c r="S92" s="165">
        <f t="shared" si="10"/>
        <v>-101188.10168250441</v>
      </c>
      <c r="T92" s="165">
        <f t="shared" si="11"/>
        <v>16126059.009275042</v>
      </c>
      <c r="U92" s="68">
        <f t="shared" si="12"/>
        <v>0.78949562342185919</v>
      </c>
      <c r="V92" s="148">
        <f t="shared" si="13"/>
        <v>1.973707479234979E-2</v>
      </c>
      <c r="W92" s="165">
        <f t="shared" si="14"/>
        <v>4.8439743585407653E-2</v>
      </c>
      <c r="X92" s="165">
        <f t="shared" si="15"/>
        <v>-6.7427370455958729E-2</v>
      </c>
      <c r="Y92" s="165">
        <f t="shared" si="16"/>
        <v>9.3857852046407245E-2</v>
      </c>
    </row>
    <row r="93" spans="1:26" x14ac:dyDescent="0.2">
      <c r="A93" s="162">
        <v>5.3550000000000004E-3</v>
      </c>
      <c r="B93" s="7">
        <f t="shared" si="20"/>
        <v>5.6165E-3</v>
      </c>
      <c r="C93" s="7">
        <f t="shared" si="1"/>
        <v>7.5448977096865564</v>
      </c>
      <c r="D93" s="163">
        <f t="shared" si="21"/>
        <v>7.4776783176796995</v>
      </c>
      <c r="E93" s="164">
        <f t="shared" si="17"/>
        <v>99.061415017359664</v>
      </c>
      <c r="F93" s="162">
        <f t="shared" si="3"/>
        <v>2.3999616006143889E-2</v>
      </c>
      <c r="G93" s="162">
        <v>2.4E-2</v>
      </c>
      <c r="H93" s="168">
        <f t="shared" si="4"/>
        <v>5.3550000000000004</v>
      </c>
      <c r="I93" s="162">
        <f t="shared" si="0"/>
        <v>0.17946140824178083</v>
      </c>
      <c r="J93" s="165">
        <f t="shared" si="5"/>
        <v>0.54345708209823884</v>
      </c>
      <c r="K93" s="165">
        <f t="shared" si="6"/>
        <v>2.5861024901870788</v>
      </c>
      <c r="L93" s="165">
        <f t="shared" si="7"/>
        <v>12.306263567180558</v>
      </c>
      <c r="M93" s="186">
        <f t="shared" si="18"/>
        <v>5.6104090759943661</v>
      </c>
      <c r="N93" s="162">
        <v>0.17851705653404112</v>
      </c>
      <c r="O93" s="166">
        <f t="shared" si="19"/>
        <v>2.4020875159619551E-2</v>
      </c>
      <c r="Q93" s="162">
        <f t="shared" si="8"/>
        <v>0.13479384329850716</v>
      </c>
      <c r="R93" s="165">
        <f t="shared" si="9"/>
        <v>613.74635274746049</v>
      </c>
      <c r="S93" s="165">
        <f t="shared" si="10"/>
        <v>-98147.95156507699</v>
      </c>
      <c r="T93" s="165">
        <f t="shared" si="11"/>
        <v>15695442.186007444</v>
      </c>
      <c r="U93" s="68">
        <f t="shared" si="12"/>
        <v>0.74899452845223369</v>
      </c>
      <c r="V93" s="148">
        <f t="shared" si="13"/>
        <v>1.7975581073556422E-2</v>
      </c>
      <c r="W93" s="165">
        <f t="shared" si="14"/>
        <v>4.9247569000478233E-2</v>
      </c>
      <c r="X93" s="165">
        <f t="shared" si="15"/>
        <v>-7.0546431351554431E-2</v>
      </c>
      <c r="Y93" s="165">
        <f t="shared" si="16"/>
        <v>0.10105674406773771</v>
      </c>
    </row>
    <row r="94" spans="1:26" x14ac:dyDescent="0.2">
      <c r="A94" s="162">
        <v>4.8780000000000004E-3</v>
      </c>
      <c r="B94" s="7">
        <f t="shared" si="20"/>
        <v>5.1165000000000004E-3</v>
      </c>
      <c r="C94" s="7">
        <f t="shared" si="1"/>
        <v>7.6794945265279901</v>
      </c>
      <c r="D94" s="163">
        <f t="shared" si="21"/>
        <v>7.6121961181072733</v>
      </c>
      <c r="E94" s="164">
        <f t="shared" si="17"/>
        <v>99.085414633365815</v>
      </c>
      <c r="F94" s="162">
        <f t="shared" si="3"/>
        <v>2.3999616006143889E-2</v>
      </c>
      <c r="G94" s="162">
        <v>2.4E-2</v>
      </c>
      <c r="H94" s="168">
        <f t="shared" si="4"/>
        <v>4.8780000000000001</v>
      </c>
      <c r="I94" s="162">
        <f t="shared" ref="I94:I157" si="22">D94*F94</f>
        <v>0.18268978379803369</v>
      </c>
      <c r="J94" s="165">
        <f t="shared" si="5"/>
        <v>0.57461654244518823</v>
      </c>
      <c r="K94" s="165">
        <f t="shared" si="6"/>
        <v>2.8116744884313745</v>
      </c>
      <c r="L94" s="165">
        <f t="shared" si="7"/>
        <v>13.757893908266528</v>
      </c>
      <c r="M94" s="186">
        <f t="shared" si="18"/>
        <v>5.1109382700243975</v>
      </c>
      <c r="N94" s="162">
        <v>0.17830745607020879</v>
      </c>
      <c r="O94" s="166">
        <f t="shared" si="19"/>
        <v>2.399267176733387E-2</v>
      </c>
      <c r="Q94" s="162">
        <f t="shared" si="8"/>
        <v>0.12279403529543521</v>
      </c>
      <c r="R94" s="165">
        <f t="shared" si="9"/>
        <v>617.59027875694017</v>
      </c>
      <c r="S94" s="165">
        <f t="shared" si="10"/>
        <v>-99071.452538729296</v>
      </c>
      <c r="T94" s="165">
        <f t="shared" si="11"/>
        <v>15892660.629129747</v>
      </c>
      <c r="U94" s="68">
        <f t="shared" si="12"/>
        <v>0.70850063557279286</v>
      </c>
      <c r="V94" s="148">
        <f t="shared" si="13"/>
        <v>1.7003743193855919E-2</v>
      </c>
      <c r="W94" s="165">
        <f t="shared" si="14"/>
        <v>5.2071209953926445E-2</v>
      </c>
      <c r="X94" s="165">
        <f t="shared" si="15"/>
        <v>-7.6699822235851117E-2</v>
      </c>
      <c r="Y94" s="165">
        <f t="shared" si="16"/>
        <v>0.1129772620266828</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99.109414249371966</v>
      </c>
      <c r="F95" s="162">
        <f t="shared" ref="F95:F158" si="24">(G95*100)/$A$10</f>
        <v>2.3999616006143889E-2</v>
      </c>
      <c r="G95" s="162">
        <v>2.4E-2</v>
      </c>
      <c r="H95" s="168">
        <f t="shared" ref="H95:H158" si="25">A95*1000</f>
        <v>4.444</v>
      </c>
      <c r="I95" s="162">
        <f t="shared" si="22"/>
        <v>0.18591806524451285</v>
      </c>
      <c r="J95" s="165">
        <f t="shared" ref="J95:J158" si="26">(F95)*(D95-$B$4)^2</f>
        <v>0.60664360444813314</v>
      </c>
      <c r="K95" s="165">
        <f t="shared" ref="K95:K158" si="27">(F95)*(D95-$B$4)^3</f>
        <v>3.0499891091157512</v>
      </c>
      <c r="L95" s="165">
        <f t="shared" ref="L95:L158" si="28">(F95)*(D95-$B$4)^4</f>
        <v>15.334264628384512</v>
      </c>
      <c r="M95" s="186">
        <f t="shared" si="18"/>
        <v>4.6559458759740791</v>
      </c>
      <c r="N95" s="162">
        <v>0.17852747109362868</v>
      </c>
      <c r="O95" s="166">
        <f t="shared" si="19"/>
        <v>2.4022276520590611E-2</v>
      </c>
      <c r="Q95" s="162">
        <f t="shared" ref="Q95:Q158" si="29">(B95*1000)*F95</f>
        <v>0.11186221020463667</v>
      </c>
      <c r="R95" s="165">
        <f t="shared" ref="R95:R158" si="30">(F95)*((B95*1000)-$B$15)^2</f>
        <v>621.10254071045051</v>
      </c>
      <c r="S95" s="165">
        <f t="shared" ref="S95:S158" si="31">(F95)*((B95*1000)-$B$15)^3</f>
        <v>-99917.788273561484</v>
      </c>
      <c r="T95" s="165">
        <f t="shared" ref="T95:T158" si="32">(F95)*((B95*1000)-$B$15)^4</f>
        <v>16073939.098784762</v>
      </c>
      <c r="U95" s="68">
        <f t="shared" ref="U95:U158" si="33">LOG(((2^(-D95))*1000),10)</f>
        <v>0.66800792312327117</v>
      </c>
      <c r="V95" s="148">
        <f t="shared" ref="V95:V158" si="34">U95*F95</f>
        <v>1.6031933644020196E-2</v>
      </c>
      <c r="W95" s="165">
        <f t="shared" ref="W95:W158" si="35">(F95)*(U95-LOG($E$15))^2</f>
        <v>5.4973472152411322E-2</v>
      </c>
      <c r="X95" s="165">
        <f t="shared" ref="X95:X158" si="36">(F95)*(U95-LOG($E$15))^3</f>
        <v>-8.3200819815017368E-2</v>
      </c>
      <c r="Y95" s="165">
        <f t="shared" ref="Y95:Y158" si="37">(F95)*(U95-LOG($E$15))^4</f>
        <v>0.12592212474225803</v>
      </c>
    </row>
    <row r="96" spans="1:26" x14ac:dyDescent="0.2">
      <c r="A96" s="162">
        <v>4.0480000000000004E-3</v>
      </c>
      <c r="B96" s="7">
        <f t="shared" si="20"/>
        <v>4.2459999999999998E-3</v>
      </c>
      <c r="C96" s="7">
        <f t="shared" si="23"/>
        <v>7.9485749946298645</v>
      </c>
      <c r="D96" s="163">
        <f t="shared" si="21"/>
        <v>7.8812502312824737</v>
      </c>
      <c r="E96" s="164">
        <f t="shared" ref="E96:E159" si="38">F96+E95</f>
        <v>99.134413849378362</v>
      </c>
      <c r="F96" s="162">
        <f t="shared" si="24"/>
        <v>2.4999600006399884E-2</v>
      </c>
      <c r="G96" s="162">
        <v>2.5000000000000001E-2</v>
      </c>
      <c r="H96" s="168">
        <f t="shared" si="25"/>
        <v>4.048</v>
      </c>
      <c r="I96" s="162">
        <f t="shared" si="22"/>
        <v>0.19702810333240842</v>
      </c>
      <c r="J96" s="165">
        <f t="shared" si="26"/>
        <v>0.66619343125415686</v>
      </c>
      <c r="K96" s="165">
        <f t="shared" si="27"/>
        <v>3.4390143599352974</v>
      </c>
      <c r="L96" s="165">
        <f t="shared" si="28"/>
        <v>17.752831554607717</v>
      </c>
      <c r="M96" s="186">
        <f t="shared" ref="M96:M159" si="39">((2^(-D96))*1000)</f>
        <v>4.2413809072046318</v>
      </c>
      <c r="N96" s="162">
        <v>0.18566422489599879</v>
      </c>
      <c r="O96" s="166">
        <f t="shared" ref="O96:O159" si="40">(N96*100)/$A$13</f>
        <v>2.4982582921895084E-2</v>
      </c>
      <c r="Q96" s="162">
        <f t="shared" si="29"/>
        <v>0.1061483016271739</v>
      </c>
      <c r="R96" s="165">
        <f t="shared" si="30"/>
        <v>650.32415204930396</v>
      </c>
      <c r="S96" s="165">
        <f t="shared" si="31"/>
        <v>-104888.60152161628</v>
      </c>
      <c r="T96" s="165">
        <f t="shared" si="32"/>
        <v>16917130.779307611</v>
      </c>
      <c r="U96" s="68">
        <f t="shared" si="33"/>
        <v>0.62750727705028608</v>
      </c>
      <c r="V96" s="148">
        <f t="shared" si="34"/>
        <v>1.5687430927362307E-2</v>
      </c>
      <c r="W96" s="165">
        <f t="shared" si="35"/>
        <v>6.0369821378873458E-2</v>
      </c>
      <c r="X96" s="165">
        <f t="shared" si="36"/>
        <v>-9.3813060921121863E-2</v>
      </c>
      <c r="Y96" s="165">
        <f t="shared" si="37"/>
        <v>0.14578294582249685</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99.160413433385017</v>
      </c>
      <c r="F97" s="162">
        <f t="shared" si="24"/>
        <v>2.599958400665588E-2</v>
      </c>
      <c r="G97" s="162">
        <v>2.5999999999999999E-2</v>
      </c>
      <c r="H97" s="168">
        <f t="shared" si="25"/>
        <v>3.6869999999999998</v>
      </c>
      <c r="I97" s="162">
        <f t="shared" si="22"/>
        <v>0.20841151963286866</v>
      </c>
      <c r="J97" s="165">
        <f t="shared" si="26"/>
        <v>0.72947191394481836</v>
      </c>
      <c r="K97" s="165">
        <f t="shared" si="27"/>
        <v>3.8639336780920996</v>
      </c>
      <c r="L97" s="165">
        <f t="shared" si="28"/>
        <v>20.466837973180326</v>
      </c>
      <c r="M97" s="186">
        <f t="shared" si="39"/>
        <v>3.8632856482533078</v>
      </c>
      <c r="N97" s="162">
        <v>0.19292981992616556</v>
      </c>
      <c r="O97" s="166">
        <f t="shared" si="40"/>
        <v>2.5960225924577623E-2</v>
      </c>
      <c r="Q97" s="162">
        <f t="shared" si="29"/>
        <v>0.10055339114574162</v>
      </c>
      <c r="R97" s="165">
        <f t="shared" si="30"/>
        <v>679.51523587326756</v>
      </c>
      <c r="S97" s="165">
        <f t="shared" si="31"/>
        <v>-109853.93005155638</v>
      </c>
      <c r="T97" s="165">
        <f t="shared" si="32"/>
        <v>17759551.678430583</v>
      </c>
      <c r="U97" s="68">
        <f t="shared" si="33"/>
        <v>0.5869568207189293</v>
      </c>
      <c r="V97" s="148">
        <f t="shared" si="34"/>
        <v>1.5260633168561457E-2</v>
      </c>
      <c r="W97" s="165">
        <f t="shared" si="35"/>
        <v>6.6104057890286852E-2</v>
      </c>
      <c r="X97" s="165">
        <f t="shared" si="36"/>
        <v>-0.10540445825438438</v>
      </c>
      <c r="Y97" s="165">
        <f t="shared" si="37"/>
        <v>0.16806986098099655</v>
      </c>
    </row>
    <row r="98" spans="1:25" x14ac:dyDescent="0.2">
      <c r="A98" s="162">
        <v>3.359E-3</v>
      </c>
      <c r="B98" s="7">
        <f t="shared" si="41"/>
        <v>3.5230000000000001E-3</v>
      </c>
      <c r="C98" s="7">
        <f t="shared" si="23"/>
        <v>8.2177524890896745</v>
      </c>
      <c r="D98" s="163">
        <f t="shared" si="21"/>
        <v>8.1505446786600153</v>
      </c>
      <c r="E98" s="164">
        <f t="shared" si="38"/>
        <v>99.188412985392191</v>
      </c>
      <c r="F98" s="162">
        <f t="shared" si="24"/>
        <v>2.7999552007167874E-2</v>
      </c>
      <c r="G98" s="162">
        <v>2.8000000000000001E-2</v>
      </c>
      <c r="H98" s="168">
        <f t="shared" si="25"/>
        <v>3.359</v>
      </c>
      <c r="I98" s="162">
        <f t="shared" si="22"/>
        <v>0.22821159961688647</v>
      </c>
      <c r="J98" s="165">
        <f t="shared" si="26"/>
        <v>0.82601419940988929</v>
      </c>
      <c r="K98" s="165">
        <f t="shared" si="27"/>
        <v>4.4864799185760571</v>
      </c>
      <c r="L98" s="165">
        <f t="shared" si="28"/>
        <v>24.368227657788669</v>
      </c>
      <c r="M98" s="186">
        <f t="shared" si="39"/>
        <v>3.5191807285219108</v>
      </c>
      <c r="N98" s="162">
        <v>0.208305789373045</v>
      </c>
      <c r="O98" s="166">
        <f t="shared" si="40"/>
        <v>2.8029183646111563E-2</v>
      </c>
      <c r="Q98" s="162">
        <f t="shared" si="29"/>
        <v>9.8642421721252427E-2</v>
      </c>
      <c r="R98" s="165">
        <f t="shared" si="30"/>
        <v>734.90775572917664</v>
      </c>
      <c r="S98" s="165">
        <f t="shared" si="31"/>
        <v>-119062.14560236543</v>
      </c>
      <c r="T98" s="165">
        <f t="shared" si="32"/>
        <v>19289216.102194514</v>
      </c>
      <c r="U98" s="68">
        <f t="shared" si="33"/>
        <v>0.54644157072389055</v>
      </c>
      <c r="V98" s="148">
        <f t="shared" si="34"/>
        <v>1.5300119178362076E-2</v>
      </c>
      <c r="W98" s="165">
        <f t="shared" si="35"/>
        <v>7.4852628884243474E-2</v>
      </c>
      <c r="X98" s="165">
        <f t="shared" si="36"/>
        <v>-0.12238693121673509</v>
      </c>
      <c r="Y98" s="165">
        <f t="shared" si="37"/>
        <v>0.200107346340682</v>
      </c>
    </row>
    <row r="99" spans="1:25" x14ac:dyDescent="0.2">
      <c r="A99" s="162">
        <v>3.0600000000000002E-3</v>
      </c>
      <c r="B99" s="7">
        <f t="shared" si="41"/>
        <v>3.2095000000000001E-3</v>
      </c>
      <c r="C99" s="7">
        <f t="shared" si="23"/>
        <v>8.352252631744161</v>
      </c>
      <c r="D99" s="163">
        <f t="shared" si="21"/>
        <v>8.2850025604169169</v>
      </c>
      <c r="E99" s="164">
        <f t="shared" si="38"/>
        <v>99.219412489400128</v>
      </c>
      <c r="F99" s="162">
        <f t="shared" si="24"/>
        <v>3.0999504007935857E-2</v>
      </c>
      <c r="G99" s="162">
        <v>3.1E-2</v>
      </c>
      <c r="H99" s="168">
        <f t="shared" si="25"/>
        <v>3.06</v>
      </c>
      <c r="I99" s="162">
        <f t="shared" si="22"/>
        <v>0.25683097007740308</v>
      </c>
      <c r="J99" s="165">
        <f t="shared" si="26"/>
        <v>0.96035436544209873</v>
      </c>
      <c r="K99" s="165">
        <f t="shared" si="27"/>
        <v>5.3452731084823766</v>
      </c>
      <c r="L99" s="165">
        <f t="shared" si="28"/>
        <v>29.751460119735874</v>
      </c>
      <c r="M99" s="186">
        <f t="shared" si="39"/>
        <v>3.2060162195472452</v>
      </c>
      <c r="N99" s="162">
        <v>0.23047933924924957</v>
      </c>
      <c r="O99" s="166">
        <f t="shared" si="40"/>
        <v>3.1012809321792262E-2</v>
      </c>
      <c r="Q99" s="162">
        <f t="shared" si="29"/>
        <v>9.9492908113470141E-2</v>
      </c>
      <c r="R99" s="165">
        <f t="shared" si="30"/>
        <v>816.79985022857113</v>
      </c>
      <c r="S99" s="165">
        <f t="shared" si="31"/>
        <v>-132585.52162376425</v>
      </c>
      <c r="T99" s="165">
        <f t="shared" si="32"/>
        <v>21521699.029849738</v>
      </c>
      <c r="U99" s="68">
        <f t="shared" si="33"/>
        <v>0.50596571516162225</v>
      </c>
      <c r="V99" s="148">
        <f t="shared" si="34"/>
        <v>1.568468621503084E-2</v>
      </c>
      <c r="W99" s="165">
        <f t="shared" si="35"/>
        <v>8.7026408220531537E-2</v>
      </c>
      <c r="X99" s="165">
        <f t="shared" si="36"/>
        <v>-0.14581399764074446</v>
      </c>
      <c r="Y99" s="165">
        <f t="shared" si="37"/>
        <v>0.24431344855800796</v>
      </c>
    </row>
    <row r="100" spans="1:25" x14ac:dyDescent="0.2">
      <c r="A100" s="162">
        <v>2.787E-3</v>
      </c>
      <c r="B100" s="7">
        <f t="shared" si="41"/>
        <v>2.9234999999999999E-3</v>
      </c>
      <c r="C100" s="7">
        <f t="shared" si="23"/>
        <v>8.4870712822203664</v>
      </c>
      <c r="D100" s="163">
        <f t="shared" si="21"/>
        <v>8.4196619569822637</v>
      </c>
      <c r="E100" s="164">
        <f t="shared" si="38"/>
        <v>99.252411961408569</v>
      </c>
      <c r="F100" s="162">
        <f t="shared" si="24"/>
        <v>3.2999472008447849E-2</v>
      </c>
      <c r="G100" s="162">
        <v>3.3000000000000002E-2</v>
      </c>
      <c r="H100" s="168">
        <f t="shared" si="25"/>
        <v>2.7869999999999999</v>
      </c>
      <c r="I100" s="162">
        <f t="shared" si="22"/>
        <v>0.27784439907002945</v>
      </c>
      <c r="J100" s="165">
        <f t="shared" si="26"/>
        <v>1.0723776932059432</v>
      </c>
      <c r="K100" s="165">
        <f t="shared" si="27"/>
        <v>6.1131937678690678</v>
      </c>
      <c r="L100" s="165">
        <f t="shared" si="28"/>
        <v>34.848858084496094</v>
      </c>
      <c r="M100" s="186">
        <f t="shared" si="39"/>
        <v>2.9203116272069298</v>
      </c>
      <c r="N100" s="162">
        <v>0.24476933934501907</v>
      </c>
      <c r="O100" s="166">
        <f t="shared" si="40"/>
        <v>3.2935641318890395E-2</v>
      </c>
      <c r="Q100" s="162">
        <f t="shared" si="29"/>
        <v>9.6473956416697274E-2</v>
      </c>
      <c r="R100" s="165">
        <f t="shared" si="30"/>
        <v>872.56327667127675</v>
      </c>
      <c r="S100" s="165">
        <f t="shared" si="31"/>
        <v>-141886.76955208689</v>
      </c>
      <c r="T100" s="165">
        <f t="shared" si="32"/>
        <v>23072086.474608</v>
      </c>
      <c r="U100" s="68">
        <f t="shared" si="33"/>
        <v>0.46542919759744172</v>
      </c>
      <c r="V100" s="148">
        <f t="shared" si="34"/>
        <v>1.535891777803112E-2</v>
      </c>
      <c r="W100" s="165">
        <f t="shared" si="35"/>
        <v>9.7177856688942216E-2</v>
      </c>
      <c r="X100" s="165">
        <f t="shared" si="36"/>
        <v>-0.166762147331805</v>
      </c>
      <c r="Y100" s="165">
        <f t="shared" si="37"/>
        <v>0.28617233112817836</v>
      </c>
    </row>
    <row r="101" spans="1:25" x14ac:dyDescent="0.2">
      <c r="A101" s="162">
        <v>2.539E-3</v>
      </c>
      <c r="B101" s="7">
        <f t="shared" si="41"/>
        <v>2.663E-3</v>
      </c>
      <c r="C101" s="7">
        <f t="shared" si="23"/>
        <v>8.6215238896766682</v>
      </c>
      <c r="D101" s="163">
        <f t="shared" si="21"/>
        <v>8.5542975859485182</v>
      </c>
      <c r="E101" s="164">
        <f t="shared" si="38"/>
        <v>99.288411385417788</v>
      </c>
      <c r="F101" s="162">
        <f t="shared" si="24"/>
        <v>3.5999424009215832E-2</v>
      </c>
      <c r="G101" s="162">
        <v>3.5999999999999997E-2</v>
      </c>
      <c r="H101" s="168">
        <f t="shared" si="25"/>
        <v>2.5390000000000001</v>
      </c>
      <c r="I101" s="162">
        <f t="shared" si="22"/>
        <v>0.3079497858975721</v>
      </c>
      <c r="J101" s="165">
        <f t="shared" si="26"/>
        <v>1.2257784986064064</v>
      </c>
      <c r="K101" s="165">
        <f t="shared" si="27"/>
        <v>7.1527034992162752</v>
      </c>
      <c r="L101" s="165">
        <f t="shared" si="28"/>
        <v>41.737693560350529</v>
      </c>
      <c r="M101" s="186">
        <f t="shared" si="39"/>
        <v>2.6601114638300376</v>
      </c>
      <c r="N101" s="162">
        <v>0.26774805405626634</v>
      </c>
      <c r="O101" s="166">
        <f t="shared" si="40"/>
        <v>3.6027608261007933E-2</v>
      </c>
      <c r="Q101" s="162">
        <f t="shared" si="29"/>
        <v>9.5866466136541748E-2</v>
      </c>
      <c r="R101" s="165">
        <f t="shared" si="30"/>
        <v>954.93950219531848</v>
      </c>
      <c r="S101" s="165">
        <f t="shared" si="31"/>
        <v>-155530.65900405057</v>
      </c>
      <c r="T101" s="165">
        <f t="shared" si="32"/>
        <v>25331223.427896913</v>
      </c>
      <c r="U101" s="68">
        <f t="shared" si="33"/>
        <v>0.42489983479351273</v>
      </c>
      <c r="V101" s="148">
        <f t="shared" si="34"/>
        <v>1.5296149314177422E-2</v>
      </c>
      <c r="W101" s="165">
        <f t="shared" si="35"/>
        <v>0.11107889321517637</v>
      </c>
      <c r="X101" s="165">
        <f t="shared" si="36"/>
        <v>-0.19511899017930318</v>
      </c>
      <c r="Y101" s="165">
        <f t="shared" si="37"/>
        <v>0.34274216483991254</v>
      </c>
    </row>
    <row r="102" spans="1:25" x14ac:dyDescent="0.2">
      <c r="A102" s="162">
        <v>2.313E-3</v>
      </c>
      <c r="B102" s="7">
        <f t="shared" si="41"/>
        <v>2.4260000000000002E-3</v>
      </c>
      <c r="C102" s="7">
        <f t="shared" si="23"/>
        <v>8.7560190186879847</v>
      </c>
      <c r="D102" s="163">
        <f t="shared" si="21"/>
        <v>8.6887714541823264</v>
      </c>
      <c r="E102" s="164">
        <f t="shared" si="38"/>
        <v>99.327410761427771</v>
      </c>
      <c r="F102" s="162">
        <f t="shared" si="24"/>
        <v>3.8999376009983822E-2</v>
      </c>
      <c r="G102" s="162">
        <v>3.9E-2</v>
      </c>
      <c r="H102" s="168">
        <f t="shared" si="25"/>
        <v>2.3130000000000002</v>
      </c>
      <c r="I102" s="162">
        <f t="shared" si="22"/>
        <v>0.33885666500647049</v>
      </c>
      <c r="J102" s="165">
        <f t="shared" si="26"/>
        <v>1.3898365004970457</v>
      </c>
      <c r="K102" s="165">
        <f t="shared" si="27"/>
        <v>8.296916903503698</v>
      </c>
      <c r="L102" s="165">
        <f t="shared" si="28"/>
        <v>49.530164216457571</v>
      </c>
      <c r="M102" s="186">
        <f t="shared" si="39"/>
        <v>2.4233668727619433</v>
      </c>
      <c r="N102" s="162">
        <v>0.28996868731731079</v>
      </c>
      <c r="O102" s="166">
        <f t="shared" si="40"/>
        <v>3.9017569376737275E-2</v>
      </c>
      <c r="Q102" s="162">
        <f t="shared" si="29"/>
        <v>9.4612486200220752E-2</v>
      </c>
      <c r="R102" s="165">
        <f t="shared" si="30"/>
        <v>1037.5307447110638</v>
      </c>
      <c r="S102" s="165">
        <f t="shared" si="31"/>
        <v>-169228.16025033512</v>
      </c>
      <c r="T102" s="165">
        <f t="shared" si="32"/>
        <v>27602237.685677819</v>
      </c>
      <c r="U102" s="68">
        <f t="shared" si="33"/>
        <v>0.38441916682217081</v>
      </c>
      <c r="V102" s="148">
        <f t="shared" si="34"/>
        <v>1.4992107632342537E-2</v>
      </c>
      <c r="W102" s="165">
        <f t="shared" si="35"/>
        <v>0.12594567485135597</v>
      </c>
      <c r="X102" s="165">
        <f t="shared" si="36"/>
        <v>-0.22633205025073591</v>
      </c>
      <c r="Y102" s="165">
        <f t="shared" si="37"/>
        <v>0.40673248232747966</v>
      </c>
    </row>
    <row r="103" spans="1:25" x14ac:dyDescent="0.2">
      <c r="A103" s="162">
        <v>2.1070000000000004E-3</v>
      </c>
      <c r="B103" s="7">
        <f t="shared" si="41"/>
        <v>2.2100000000000002E-3</v>
      </c>
      <c r="C103" s="7">
        <f t="shared" si="23"/>
        <v>8.8905939705068686</v>
      </c>
      <c r="D103" s="163">
        <f t="shared" si="21"/>
        <v>8.8233064945974267</v>
      </c>
      <c r="E103" s="164">
        <f t="shared" si="38"/>
        <v>99.369410089438517</v>
      </c>
      <c r="F103" s="162">
        <f t="shared" si="24"/>
        <v>4.1999328010751805E-2</v>
      </c>
      <c r="G103" s="162">
        <v>4.2000000000000003E-2</v>
      </c>
      <c r="H103" s="168">
        <f t="shared" si="25"/>
        <v>2.1070000000000002</v>
      </c>
      <c r="I103" s="162">
        <f t="shared" si="22"/>
        <v>0.37057294360599402</v>
      </c>
      <c r="J103" s="165">
        <f t="shared" si="26"/>
        <v>1.564969418075314</v>
      </c>
      <c r="K103" s="165">
        <f t="shared" si="27"/>
        <v>9.5529523588338883</v>
      </c>
      <c r="L103" s="165">
        <f t="shared" si="28"/>
        <v>58.313534894749061</v>
      </c>
      <c r="M103" s="186">
        <f t="shared" si="39"/>
        <v>2.2075984689249979</v>
      </c>
      <c r="N103" s="162">
        <v>0.31208874640561712</v>
      </c>
      <c r="O103" s="166">
        <f t="shared" si="40"/>
        <v>4.1993997445851743E-2</v>
      </c>
      <c r="Q103" s="162">
        <f t="shared" si="29"/>
        <v>9.2818514903761487E-2</v>
      </c>
      <c r="R103" s="165">
        <f t="shared" si="30"/>
        <v>1120.302121158719</v>
      </c>
      <c r="S103" s="165">
        <f t="shared" si="31"/>
        <v>-182970.70713429642</v>
      </c>
      <c r="T103" s="165">
        <f t="shared" si="32"/>
        <v>29883260.092909727</v>
      </c>
      <c r="U103" s="68">
        <f t="shared" si="33"/>
        <v>0.34392008418935954</v>
      </c>
      <c r="V103" s="148">
        <f t="shared" si="34"/>
        <v>1.4444412425354287E-2</v>
      </c>
      <c r="W103" s="165">
        <f t="shared" si="35"/>
        <v>0.14181605491778365</v>
      </c>
      <c r="X103" s="165">
        <f t="shared" si="36"/>
        <v>-0.26059551017190857</v>
      </c>
      <c r="Y103" s="165">
        <f t="shared" si="37"/>
        <v>0.47885988621758951</v>
      </c>
    </row>
    <row r="104" spans="1:25" x14ac:dyDescent="0.2">
      <c r="A104" s="162">
        <v>1.9190000000000001E-3</v>
      </c>
      <c r="B104" s="7">
        <f t="shared" si="41"/>
        <v>2.013E-3</v>
      </c>
      <c r="C104" s="7">
        <f t="shared" si="23"/>
        <v>9.0254295731287932</v>
      </c>
      <c r="D104" s="163">
        <f t="shared" si="21"/>
        <v>8.95801177181783</v>
      </c>
      <c r="E104" s="164">
        <f t="shared" si="38"/>
        <v>99.414409369450041</v>
      </c>
      <c r="F104" s="162">
        <f t="shared" si="24"/>
        <v>4.4999280011519795E-2</v>
      </c>
      <c r="G104" s="162">
        <v>4.4999999999999998E-2</v>
      </c>
      <c r="H104" s="168">
        <f t="shared" si="25"/>
        <v>1.919</v>
      </c>
      <c r="I104" s="162">
        <f t="shared" si="22"/>
        <v>0.4031040800665211</v>
      </c>
      <c r="J104" s="165">
        <f t="shared" si="26"/>
        <v>1.7515729262082749</v>
      </c>
      <c r="K104" s="165">
        <f t="shared" si="27"/>
        <v>10.927971483884459</v>
      </c>
      <c r="L104" s="165">
        <f t="shared" si="28"/>
        <v>68.179040087761621</v>
      </c>
      <c r="M104" s="186">
        <f t="shared" si="39"/>
        <v>2.0108040680285106</v>
      </c>
      <c r="N104" s="162">
        <v>0.33373440794933484</v>
      </c>
      <c r="O104" s="166">
        <f t="shared" si="40"/>
        <v>4.4906591591105716E-2</v>
      </c>
      <c r="Q104" s="162">
        <f t="shared" si="29"/>
        <v>9.0583550663189336E-2</v>
      </c>
      <c r="R104" s="165">
        <f t="shared" si="30"/>
        <v>1203.2211118076243</v>
      </c>
      <c r="S104" s="165">
        <f t="shared" si="31"/>
        <v>-196750.29067841265</v>
      </c>
      <c r="T104" s="165">
        <f t="shared" si="32"/>
        <v>32172537.950139523</v>
      </c>
      <c r="U104" s="68">
        <f t="shared" si="33"/>
        <v>0.30336975517178622</v>
      </c>
      <c r="V104" s="148">
        <f t="shared" si="34"/>
        <v>1.3651420560001412E-2</v>
      </c>
      <c r="W104" s="165">
        <f t="shared" si="35"/>
        <v>0.15872588909830146</v>
      </c>
      <c r="X104" s="165">
        <f t="shared" si="36"/>
        <v>-0.29810473213063965</v>
      </c>
      <c r="Y104" s="165">
        <f t="shared" si="37"/>
        <v>0.55987357716827169</v>
      </c>
    </row>
    <row r="105" spans="1:25" x14ac:dyDescent="0.2">
      <c r="A105" s="162">
        <v>1.748E-3</v>
      </c>
      <c r="B105" s="7">
        <f t="shared" si="41"/>
        <v>1.8335000000000001E-3</v>
      </c>
      <c r="C105" s="7">
        <f t="shared" si="23"/>
        <v>9.1600790998235748</v>
      </c>
      <c r="D105" s="163">
        <f t="shared" si="21"/>
        <v>9.0927543364761831</v>
      </c>
      <c r="E105" s="164">
        <f t="shared" si="38"/>
        <v>99.46140861746207</v>
      </c>
      <c r="F105" s="162">
        <f t="shared" si="24"/>
        <v>4.6999248012031786E-2</v>
      </c>
      <c r="G105" s="162">
        <v>4.7E-2</v>
      </c>
      <c r="H105" s="168">
        <f t="shared" si="25"/>
        <v>1.748</v>
      </c>
      <c r="I105" s="162">
        <f t="shared" si="22"/>
        <v>0.42735261617252163</v>
      </c>
      <c r="J105" s="165">
        <f t="shared" si="26"/>
        <v>1.9092939127489421</v>
      </c>
      <c r="K105" s="165">
        <f t="shared" si="27"/>
        <v>12.169247592984684</v>
      </c>
      <c r="L105" s="165">
        <f t="shared" si="28"/>
        <v>77.563012164087041</v>
      </c>
      <c r="M105" s="186">
        <f t="shared" si="39"/>
        <v>1.8315053917474569</v>
      </c>
      <c r="N105" s="162">
        <v>0.34904874280448001</v>
      </c>
      <c r="O105" s="166">
        <f t="shared" si="40"/>
        <v>4.6967255893163064E-2</v>
      </c>
      <c r="Q105" s="162">
        <f t="shared" si="29"/>
        <v>8.6173121230060282E-2</v>
      </c>
      <c r="R105" s="165">
        <f t="shared" si="30"/>
        <v>1259.4581428416866</v>
      </c>
      <c r="S105" s="165">
        <f t="shared" si="31"/>
        <v>-206172.22284127245</v>
      </c>
      <c r="T105" s="165">
        <f t="shared" si="32"/>
        <v>33750216.879303157</v>
      </c>
      <c r="U105" s="68">
        <f t="shared" si="33"/>
        <v>0.26280820151692819</v>
      </c>
      <c r="V105" s="148">
        <f t="shared" si="34"/>
        <v>1.2351787842690136E-2</v>
      </c>
      <c r="W105" s="165">
        <f t="shared" si="35"/>
        <v>0.17301841637110085</v>
      </c>
      <c r="X105" s="165">
        <f t="shared" si="36"/>
        <v>-0.33196557103831559</v>
      </c>
      <c r="Y105" s="165">
        <f t="shared" si="37"/>
        <v>0.63693300786217222</v>
      </c>
    </row>
    <row r="106" spans="1:25" x14ac:dyDescent="0.2">
      <c r="A106" s="162">
        <v>1.593E-3</v>
      </c>
      <c r="B106" s="7">
        <f t="shared" si="41"/>
        <v>1.6705000000000001E-3</v>
      </c>
      <c r="C106" s="7">
        <f t="shared" si="23"/>
        <v>9.2940380177988651</v>
      </c>
      <c r="D106" s="163">
        <f t="shared" si="21"/>
        <v>9.2270585588112191</v>
      </c>
      <c r="E106" s="164">
        <f t="shared" si="38"/>
        <v>99.510407833474616</v>
      </c>
      <c r="F106" s="162">
        <f t="shared" si="24"/>
        <v>4.8999216012543777E-2</v>
      </c>
      <c r="G106" s="162">
        <v>4.9000000000000002E-2</v>
      </c>
      <c r="H106" s="168">
        <f t="shared" si="25"/>
        <v>1.593</v>
      </c>
      <c r="I106" s="162">
        <f t="shared" si="22"/>
        <v>0.45211863548358178</v>
      </c>
      <c r="J106" s="165">
        <f t="shared" si="26"/>
        <v>2.0753122709008949</v>
      </c>
      <c r="K106" s="165">
        <f t="shared" si="27"/>
        <v>13.506120349254919</v>
      </c>
      <c r="L106" s="165">
        <f t="shared" si="28"/>
        <v>87.89775372424856</v>
      </c>
      <c r="M106" s="186">
        <f t="shared" si="39"/>
        <v>1.6687012914239643</v>
      </c>
      <c r="N106" s="162">
        <v>0.36577793216859261</v>
      </c>
      <c r="O106" s="166">
        <f t="shared" si="40"/>
        <v>4.9218300006476437E-2</v>
      </c>
      <c r="Q106" s="162">
        <f t="shared" si="29"/>
        <v>8.1853190348954386E-2</v>
      </c>
      <c r="R106" s="165">
        <f t="shared" si="30"/>
        <v>1315.6682965525472</v>
      </c>
      <c r="S106" s="165">
        <f t="shared" si="31"/>
        <v>-215588.2309520366</v>
      </c>
      <c r="T106" s="165">
        <f t="shared" si="32"/>
        <v>35326750.250664219</v>
      </c>
      <c r="U106" s="68">
        <f t="shared" si="33"/>
        <v>0.22237860204975834</v>
      </c>
      <c r="V106" s="148">
        <f t="shared" si="34"/>
        <v>1.0896377158403619E-2</v>
      </c>
      <c r="W106" s="165">
        <f t="shared" si="35"/>
        <v>0.18806284364559239</v>
      </c>
      <c r="X106" s="165">
        <f t="shared" si="36"/>
        <v>-0.36843419611556771</v>
      </c>
      <c r="Y106" s="165">
        <f t="shared" si="37"/>
        <v>0.72179998045300231</v>
      </c>
    </row>
    <row r="107" spans="1:25" x14ac:dyDescent="0.2">
      <c r="A107" s="162">
        <v>1.451E-3</v>
      </c>
      <c r="B107" s="7">
        <f t="shared" si="41"/>
        <v>1.5219999999999999E-3</v>
      </c>
      <c r="C107" s="7">
        <f t="shared" si="23"/>
        <v>9.4287367652574314</v>
      </c>
      <c r="D107" s="163">
        <f t="shared" si="21"/>
        <v>9.3613873915281474</v>
      </c>
      <c r="E107" s="164">
        <f t="shared" si="38"/>
        <v>99.560407033487422</v>
      </c>
      <c r="F107" s="162">
        <f t="shared" si="24"/>
        <v>4.9999200012799769E-2</v>
      </c>
      <c r="G107" s="162">
        <v>0.05</v>
      </c>
      <c r="H107" s="168">
        <f t="shared" si="25"/>
        <v>1.4510000000000001</v>
      </c>
      <c r="I107" s="162">
        <f t="shared" si="22"/>
        <v>0.46806188058631776</v>
      </c>
      <c r="J107" s="165">
        <f t="shared" si="26"/>
        <v>2.2059875084098404</v>
      </c>
      <c r="K107" s="165">
        <f t="shared" si="27"/>
        <v>14.652881772039043</v>
      </c>
      <c r="L107" s="165">
        <f t="shared" si="28"/>
        <v>97.329174987089104</v>
      </c>
      <c r="M107" s="186">
        <f t="shared" si="39"/>
        <v>1.5203430533928846</v>
      </c>
      <c r="N107" s="162">
        <v>0.37119276130002349</v>
      </c>
      <c r="O107" s="166">
        <f t="shared" si="40"/>
        <v>4.9946907889118562E-2</v>
      </c>
      <c r="Q107" s="162">
        <f t="shared" si="29"/>
        <v>7.6098782419481245E-2</v>
      </c>
      <c r="R107" s="165">
        <f t="shared" si="30"/>
        <v>1344.9530864866474</v>
      </c>
      <c r="S107" s="165">
        <f t="shared" si="31"/>
        <v>-220586.62501926324</v>
      </c>
      <c r="T107" s="165">
        <f t="shared" si="32"/>
        <v>36178554.94461675</v>
      </c>
      <c r="U107" s="68">
        <f t="shared" si="33"/>
        <v>0.18194159411943361</v>
      </c>
      <c r="V107" s="148">
        <f t="shared" si="34"/>
        <v>9.096934155025195E-3</v>
      </c>
      <c r="W107" s="165">
        <f t="shared" si="35"/>
        <v>0.19990451061040418</v>
      </c>
      <c r="X107" s="165">
        <f t="shared" si="36"/>
        <v>-0.39971676372300974</v>
      </c>
      <c r="Y107" s="165">
        <f t="shared" si="37"/>
        <v>0.79924905502798038</v>
      </c>
    </row>
    <row r="108" spans="1:25" x14ac:dyDescent="0.2">
      <c r="A108" s="162">
        <v>1.322E-3</v>
      </c>
      <c r="B108" s="7">
        <f t="shared" si="41"/>
        <v>1.3865000000000001E-3</v>
      </c>
      <c r="C108" s="7">
        <f t="shared" si="23"/>
        <v>9.5630621078164832</v>
      </c>
      <c r="D108" s="163">
        <f t="shared" si="21"/>
        <v>9.4958994365369573</v>
      </c>
      <c r="E108" s="164">
        <f t="shared" si="38"/>
        <v>99.610406233500228</v>
      </c>
      <c r="F108" s="162">
        <f t="shared" si="24"/>
        <v>4.9999200012799769E-2</v>
      </c>
      <c r="G108" s="162">
        <v>0.05</v>
      </c>
      <c r="H108" s="168">
        <f t="shared" si="25"/>
        <v>1.3220000000000001</v>
      </c>
      <c r="I108" s="162">
        <f t="shared" si="22"/>
        <v>0.47478737522884396</v>
      </c>
      <c r="J108" s="165">
        <f t="shared" si="26"/>
        <v>2.2962379852122554</v>
      </c>
      <c r="K108" s="165">
        <f t="shared" si="27"/>
        <v>15.561226265560025</v>
      </c>
      <c r="L108" s="165">
        <f t="shared" si="28"/>
        <v>105.45586496147592</v>
      </c>
      <c r="M108" s="186">
        <f t="shared" si="39"/>
        <v>1.3849989169670849</v>
      </c>
      <c r="N108" s="162">
        <v>0.37222462314450622</v>
      </c>
      <c r="O108" s="166">
        <f t="shared" si="40"/>
        <v>5.0085753022628639E-2</v>
      </c>
      <c r="Q108" s="162">
        <f t="shared" si="29"/>
        <v>6.9323890817746883E-2</v>
      </c>
      <c r="R108" s="165">
        <f t="shared" si="30"/>
        <v>1347.1763131855034</v>
      </c>
      <c r="S108" s="165">
        <f t="shared" si="31"/>
        <v>-221133.80025755218</v>
      </c>
      <c r="T108" s="165">
        <f t="shared" si="32"/>
        <v>36298261.139047749</v>
      </c>
      <c r="U108" s="68">
        <f t="shared" si="33"/>
        <v>0.14144943379367844</v>
      </c>
      <c r="V108" s="148">
        <f t="shared" si="34"/>
        <v>7.0723585319474071E-3</v>
      </c>
      <c r="W108" s="165">
        <f t="shared" si="35"/>
        <v>0.20808292382841342</v>
      </c>
      <c r="X108" s="165">
        <f t="shared" si="36"/>
        <v>-0.42449554286996644</v>
      </c>
      <c r="Y108" s="165">
        <f t="shared" si="37"/>
        <v>0.86598391930064711</v>
      </c>
    </row>
    <row r="109" spans="1:25" x14ac:dyDescent="0.2">
      <c r="A109" s="162">
        <v>1.204E-3</v>
      </c>
      <c r="B109" s="7">
        <f t="shared" si="41"/>
        <v>1.263E-3</v>
      </c>
      <c r="C109" s="7">
        <f t="shared" si="23"/>
        <v>9.6979488925644723</v>
      </c>
      <c r="D109" s="163">
        <f t="shared" si="21"/>
        <v>9.6305055001904769</v>
      </c>
      <c r="E109" s="164">
        <f t="shared" si="38"/>
        <v>99.660405433513034</v>
      </c>
      <c r="F109" s="162">
        <f t="shared" si="24"/>
        <v>4.9999200012799769E-2</v>
      </c>
      <c r="G109" s="162">
        <v>0.05</v>
      </c>
      <c r="H109" s="168">
        <f t="shared" si="25"/>
        <v>1.204</v>
      </c>
      <c r="I109" s="162">
        <f t="shared" si="22"/>
        <v>0.48151757072839196</v>
      </c>
      <c r="J109" s="165">
        <f t="shared" si="26"/>
        <v>2.3883627610426417</v>
      </c>
      <c r="K109" s="165">
        <f t="shared" si="27"/>
        <v>16.507028793415152</v>
      </c>
      <c r="L109" s="165">
        <f t="shared" si="28"/>
        <v>114.08735893524172</v>
      </c>
      <c r="M109" s="186">
        <f t="shared" si="39"/>
        <v>1.2616211792768866</v>
      </c>
      <c r="N109" s="162">
        <v>0.37067530452456099</v>
      </c>
      <c r="O109" s="166">
        <f t="shared" si="40"/>
        <v>4.9877280006801812E-2</v>
      </c>
      <c r="Q109" s="162">
        <f t="shared" si="29"/>
        <v>6.3148989616166121E-2</v>
      </c>
      <c r="R109" s="165">
        <f t="shared" si="30"/>
        <v>1349.2042482584113</v>
      </c>
      <c r="S109" s="165">
        <f t="shared" si="31"/>
        <v>-221633.30470946911</v>
      </c>
      <c r="T109" s="165">
        <f t="shared" si="32"/>
        <v>36407624.583044037</v>
      </c>
      <c r="U109" s="68">
        <f t="shared" si="33"/>
        <v>0.10092897103571384</v>
      </c>
      <c r="V109" s="148">
        <f t="shared" si="34"/>
        <v>5.0463678099007311E-3</v>
      </c>
      <c r="W109" s="165">
        <f t="shared" si="35"/>
        <v>0.21643118425929034</v>
      </c>
      <c r="X109" s="165">
        <f t="shared" si="36"/>
        <v>-0.45029614178537591</v>
      </c>
      <c r="Y109" s="165">
        <f t="shared" si="37"/>
        <v>0.93686413998398466</v>
      </c>
    </row>
    <row r="110" spans="1:25" x14ac:dyDescent="0.2">
      <c r="A110" s="162">
        <v>1.0969999999999999E-3</v>
      </c>
      <c r="B110" s="7">
        <f t="shared" si="41"/>
        <v>1.1505E-3</v>
      </c>
      <c r="C110" s="7">
        <f t="shared" si="23"/>
        <v>9.8322207589209807</v>
      </c>
      <c r="D110" s="163">
        <f t="shared" si="21"/>
        <v>9.7650848257427256</v>
      </c>
      <c r="E110" s="164">
        <f t="shared" si="38"/>
        <v>99.708404665525322</v>
      </c>
      <c r="F110" s="162">
        <f t="shared" si="24"/>
        <v>4.7999232012287778E-2</v>
      </c>
      <c r="G110" s="162">
        <v>4.8000000000000001E-2</v>
      </c>
      <c r="H110" s="168">
        <f t="shared" si="25"/>
        <v>1.097</v>
      </c>
      <c r="I110" s="162">
        <f t="shared" si="22"/>
        <v>0.46871657217049584</v>
      </c>
      <c r="J110" s="165">
        <f t="shared" si="26"/>
        <v>2.3829893257586829</v>
      </c>
      <c r="K110" s="165">
        <f t="shared" si="27"/>
        <v>16.790591707652929</v>
      </c>
      <c r="L110" s="165">
        <f t="shared" si="28"/>
        <v>118.30685385187191</v>
      </c>
      <c r="M110" s="186">
        <f t="shared" si="39"/>
        <v>1.1492554111249609</v>
      </c>
      <c r="N110" s="162">
        <v>0.35747795360827045</v>
      </c>
      <c r="O110" s="166">
        <f t="shared" si="40"/>
        <v>4.8101472557627041E-2</v>
      </c>
      <c r="Q110" s="162">
        <f t="shared" si="29"/>
        <v>5.5223116430137095E-2</v>
      </c>
      <c r="R110" s="165">
        <f t="shared" si="30"/>
        <v>1297.0107696135474</v>
      </c>
      <c r="S110" s="165">
        <f t="shared" si="31"/>
        <v>-213205.41414250919</v>
      </c>
      <c r="T110" s="165">
        <f t="shared" si="32"/>
        <v>35047163.58926066</v>
      </c>
      <c r="U110" s="68">
        <f t="shared" si="33"/>
        <v>6.0416557248258902E-2</v>
      </c>
      <c r="V110" s="148">
        <f t="shared" si="34"/>
        <v>2.8999483487428461E-3</v>
      </c>
      <c r="W110" s="165">
        <f t="shared" si="35"/>
        <v>0.2159442486140786</v>
      </c>
      <c r="X110" s="165">
        <f t="shared" si="36"/>
        <v>-0.4580314700405505</v>
      </c>
      <c r="Y110" s="165">
        <f t="shared" si="37"/>
        <v>0.97151384625406578</v>
      </c>
    </row>
    <row r="111" spans="1:25" x14ac:dyDescent="0.2">
      <c r="A111" s="162">
        <v>9.990000000000001E-4</v>
      </c>
      <c r="B111" s="7">
        <f t="shared" si="41"/>
        <v>1.0479999999999999E-3</v>
      </c>
      <c r="C111" s="7">
        <f t="shared" si="23"/>
        <v>9.9672277015317565</v>
      </c>
      <c r="D111" s="163">
        <f t="shared" si="21"/>
        <v>9.8997242302263686</v>
      </c>
      <c r="E111" s="164">
        <f t="shared" si="38"/>
        <v>99.754403929537091</v>
      </c>
      <c r="F111" s="162">
        <f t="shared" si="24"/>
        <v>4.5999264011775787E-2</v>
      </c>
      <c r="G111" s="162">
        <v>4.5999999999999999E-2</v>
      </c>
      <c r="H111" s="168">
        <f t="shared" si="25"/>
        <v>0.99900000000000011</v>
      </c>
      <c r="I111" s="162">
        <f t="shared" si="22"/>
        <v>0.45538002850995657</v>
      </c>
      <c r="J111" s="165">
        <f t="shared" si="26"/>
        <v>2.3718083961982406</v>
      </c>
      <c r="K111" s="165">
        <f t="shared" si="27"/>
        <v>17.031149518459713</v>
      </c>
      <c r="L111" s="165">
        <f t="shared" si="28"/>
        <v>122.29489295386014</v>
      </c>
      <c r="M111" s="186">
        <f t="shared" si="39"/>
        <v>1.0468538579954705</v>
      </c>
      <c r="N111" s="162">
        <v>0.34071776696989114</v>
      </c>
      <c r="O111" s="166">
        <f t="shared" si="40"/>
        <v>4.5846257517064996E-2</v>
      </c>
      <c r="Q111" s="162">
        <f t="shared" si="29"/>
        <v>4.8207228684341019E-2</v>
      </c>
      <c r="R111" s="165">
        <f t="shared" si="30"/>
        <v>1244.5192363312085</v>
      </c>
      <c r="S111" s="165">
        <f t="shared" si="31"/>
        <v>-204704.30645830772</v>
      </c>
      <c r="T111" s="165">
        <f t="shared" si="32"/>
        <v>33670715.453228019</v>
      </c>
      <c r="U111" s="68">
        <f t="shared" si="33"/>
        <v>1.9886057900346855E-2</v>
      </c>
      <c r="V111" s="148">
        <f t="shared" si="34"/>
        <v>9.1474402751151465E-4</v>
      </c>
      <c r="W111" s="165">
        <f t="shared" si="35"/>
        <v>0.21493104330651064</v>
      </c>
      <c r="X111" s="165">
        <f t="shared" si="36"/>
        <v>-0.46459365972582239</v>
      </c>
      <c r="Y111" s="165">
        <f t="shared" si="37"/>
        <v>1.0042628804886784</v>
      </c>
    </row>
    <row r="112" spans="1:25" x14ac:dyDescent="0.2">
      <c r="A112" s="162">
        <v>9.1E-4</v>
      </c>
      <c r="B112" s="7">
        <f t="shared" si="41"/>
        <v>9.5450000000000005E-4</v>
      </c>
      <c r="C112" s="7">
        <f t="shared" si="23"/>
        <v>10.101845834238116</v>
      </c>
      <c r="D112" s="163">
        <f t="shared" si="21"/>
        <v>10.034536767884937</v>
      </c>
      <c r="E112" s="164">
        <f t="shared" si="38"/>
        <v>99.798403225548356</v>
      </c>
      <c r="F112" s="162">
        <f t="shared" si="24"/>
        <v>4.3999296011263789E-2</v>
      </c>
      <c r="G112" s="162">
        <v>4.3999999999999997E-2</v>
      </c>
      <c r="H112" s="168">
        <f t="shared" si="25"/>
        <v>0.91</v>
      </c>
      <c r="I112" s="162">
        <f t="shared" si="22"/>
        <v>0.44151255358607955</v>
      </c>
      <c r="J112" s="165">
        <f t="shared" si="26"/>
        <v>2.3546723736391901</v>
      </c>
      <c r="K112" s="165">
        <f t="shared" si="27"/>
        <v>17.225540925910096</v>
      </c>
      <c r="L112" s="165">
        <f t="shared" si="28"/>
        <v>126.0129704293504</v>
      </c>
      <c r="M112" s="186">
        <f t="shared" si="39"/>
        <v>0.95346211251417734</v>
      </c>
      <c r="N112" s="162">
        <v>0.32684524088028194</v>
      </c>
      <c r="O112" s="166">
        <f t="shared" si="40"/>
        <v>4.3979599933656292E-2</v>
      </c>
      <c r="Q112" s="162">
        <f t="shared" si="29"/>
        <v>4.1997328042751289E-2</v>
      </c>
      <c r="R112" s="165">
        <f t="shared" si="30"/>
        <v>1191.7634469860575</v>
      </c>
      <c r="S112" s="165">
        <f t="shared" si="31"/>
        <v>-196138.21898747768</v>
      </c>
      <c r="T112" s="165">
        <f t="shared" si="32"/>
        <v>32280064.508497898</v>
      </c>
      <c r="U112" s="68">
        <f t="shared" si="33"/>
        <v>-2.0696559726462577E-2</v>
      </c>
      <c r="V112" s="148">
        <f t="shared" si="34"/>
        <v>-9.1063405781942764E-4</v>
      </c>
      <c r="W112" s="165">
        <f t="shared" si="35"/>
        <v>0.21337819307938266</v>
      </c>
      <c r="X112" s="165">
        <f t="shared" si="36"/>
        <v>-0.46989647356752695</v>
      </c>
      <c r="Y112" s="165">
        <f t="shared" si="37"/>
        <v>1.0347950401335191</v>
      </c>
    </row>
    <row r="113" spans="1:25" x14ac:dyDescent="0.2">
      <c r="A113" s="162">
        <v>8.2899999999999998E-4</v>
      </c>
      <c r="B113" s="7">
        <f t="shared" si="41"/>
        <v>8.6950000000000005E-4</v>
      </c>
      <c r="C113" s="7">
        <f t="shared" si="23"/>
        <v>10.236340277828424</v>
      </c>
      <c r="D113" s="163">
        <f t="shared" si="21"/>
        <v>10.169093056033269</v>
      </c>
      <c r="E113" s="164">
        <f t="shared" si="38"/>
        <v>99.838402585558597</v>
      </c>
      <c r="F113" s="162">
        <f t="shared" si="24"/>
        <v>3.9999360010239814E-2</v>
      </c>
      <c r="G113" s="162">
        <v>0.04</v>
      </c>
      <c r="H113" s="168">
        <f t="shared" si="25"/>
        <v>0.82899999999999996</v>
      </c>
      <c r="I113" s="162">
        <f t="shared" si="22"/>
        <v>0.40675721412590449</v>
      </c>
      <c r="J113" s="165">
        <f t="shared" si="26"/>
        <v>2.220081618756474</v>
      </c>
      <c r="K113" s="165">
        <f t="shared" si="27"/>
        <v>16.539671905816238</v>
      </c>
      <c r="L113" s="165">
        <f t="shared" si="28"/>
        <v>123.22103135346681</v>
      </c>
      <c r="M113" s="186">
        <f t="shared" si="39"/>
        <v>0.86855627336402375</v>
      </c>
      <c r="N113" s="162">
        <v>0.297405297516115</v>
      </c>
      <c r="O113" s="166">
        <f t="shared" si="40"/>
        <v>4.0018223816511579E-2</v>
      </c>
      <c r="Q113" s="162">
        <f t="shared" si="29"/>
        <v>3.4779443528903518E-2</v>
      </c>
      <c r="R113" s="165">
        <f t="shared" si="30"/>
        <v>1084.5407179265815</v>
      </c>
      <c r="S113" s="165">
        <f t="shared" si="31"/>
        <v>-178583.88695377012</v>
      </c>
      <c r="T113" s="165">
        <f t="shared" si="32"/>
        <v>29406184.71244517</v>
      </c>
      <c r="U113" s="68">
        <f t="shared" si="33"/>
        <v>-6.1202038564316198E-2</v>
      </c>
      <c r="V113" s="148">
        <f t="shared" si="34"/>
        <v>-2.448042373894664E-3</v>
      </c>
      <c r="W113" s="165">
        <f t="shared" si="35"/>
        <v>0.20118170561744386</v>
      </c>
      <c r="X113" s="165">
        <f t="shared" si="36"/>
        <v>-0.45118661503492535</v>
      </c>
      <c r="Y113" s="165">
        <f t="shared" si="37"/>
        <v>1.0118681565100669</v>
      </c>
    </row>
    <row r="114" spans="1:25" x14ac:dyDescent="0.2">
      <c r="A114" s="162">
        <v>7.5500000000000003E-4</v>
      </c>
      <c r="B114" s="7">
        <f t="shared" si="41"/>
        <v>7.9199999999999995E-4</v>
      </c>
      <c r="C114" s="7">
        <f t="shared" si="23"/>
        <v>10.371235735111734</v>
      </c>
      <c r="D114" s="163">
        <f t="shared" si="21"/>
        <v>10.303788006470079</v>
      </c>
      <c r="E114" s="164">
        <f t="shared" si="38"/>
        <v>99.874402009567817</v>
      </c>
      <c r="F114" s="162">
        <f t="shared" si="24"/>
        <v>3.5999424009215832E-2</v>
      </c>
      <c r="G114" s="162">
        <v>3.5999999999999997E-2</v>
      </c>
      <c r="H114" s="168">
        <f t="shared" si="25"/>
        <v>0.755</v>
      </c>
      <c r="I114" s="162">
        <f t="shared" si="22"/>
        <v>0.37093043334598907</v>
      </c>
      <c r="J114" s="165">
        <f t="shared" si="26"/>
        <v>2.0709760790217948</v>
      </c>
      <c r="K114" s="165">
        <f t="shared" si="27"/>
        <v>15.707781367070053</v>
      </c>
      <c r="L114" s="165">
        <f t="shared" si="28"/>
        <v>119.13918174864467</v>
      </c>
      <c r="M114" s="186">
        <f t="shared" si="39"/>
        <v>0.79113526024315206</v>
      </c>
      <c r="N114" s="162">
        <v>0.26686906093219381</v>
      </c>
      <c r="O114" s="166">
        <f t="shared" si="40"/>
        <v>3.5909332817140281E-2</v>
      </c>
      <c r="Q114" s="162">
        <f t="shared" si="29"/>
        <v>2.8511543815298936E-2</v>
      </c>
      <c r="R114" s="165">
        <f t="shared" si="30"/>
        <v>977.0056680111818</v>
      </c>
      <c r="S114" s="165">
        <f t="shared" si="31"/>
        <v>-160952.54523153388</v>
      </c>
      <c r="T114" s="165">
        <f t="shared" si="32"/>
        <v>26515426.332421709</v>
      </c>
      <c r="U114" s="68">
        <f t="shared" si="33"/>
        <v>-0.10174925891026912</v>
      </c>
      <c r="V114" s="148">
        <f t="shared" si="34"/>
        <v>-3.6629147141342602E-3</v>
      </c>
      <c r="W114" s="165">
        <f t="shared" si="35"/>
        <v>0.18766990202094605</v>
      </c>
      <c r="X114" s="165">
        <f t="shared" si="36"/>
        <v>-0.4284934275041325</v>
      </c>
      <c r="Y114" s="165">
        <f t="shared" si="37"/>
        <v>0.97834876790070835</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99.906401497576013</v>
      </c>
      <c r="F115" s="162">
        <f t="shared" si="24"/>
        <v>3.1999488008191856E-2</v>
      </c>
      <c r="G115" s="162">
        <v>3.2000000000000001E-2</v>
      </c>
      <c r="H115" s="168">
        <f t="shared" si="25"/>
        <v>0.68799999999999994</v>
      </c>
      <c r="I115" s="162">
        <f t="shared" si="22"/>
        <v>0.33401928848712509</v>
      </c>
      <c r="J115" s="165">
        <f t="shared" si="26"/>
        <v>1.9067257547990206</v>
      </c>
      <c r="K115" s="165">
        <f t="shared" si="27"/>
        <v>14.718407890100282</v>
      </c>
      <c r="L115" s="165">
        <f t="shared" si="28"/>
        <v>113.61441480198627</v>
      </c>
      <c r="M115" s="186">
        <f t="shared" si="39"/>
        <v>0.7207218603594584</v>
      </c>
      <c r="N115" s="162">
        <v>0.23868088604732271</v>
      </c>
      <c r="O115" s="166">
        <f t="shared" si="40"/>
        <v>3.2116392002222154E-2</v>
      </c>
      <c r="Q115" s="162">
        <f t="shared" si="29"/>
        <v>2.308763059791042E-2</v>
      </c>
      <c r="R115" s="165">
        <f t="shared" si="30"/>
        <v>869.19293962560675</v>
      </c>
      <c r="S115" s="165">
        <f t="shared" si="31"/>
        <v>-143252.6847752489</v>
      </c>
      <c r="T115" s="165">
        <f t="shared" si="32"/>
        <v>23609639.194902018</v>
      </c>
      <c r="U115" s="68">
        <f t="shared" si="33"/>
        <v>-0.14223230506765078</v>
      </c>
      <c r="V115" s="148">
        <f t="shared" si="34"/>
        <v>-4.5513609403897773E-3</v>
      </c>
      <c r="W115" s="165">
        <f t="shared" si="35"/>
        <v>0.17278569231614033</v>
      </c>
      <c r="X115" s="165">
        <f t="shared" si="36"/>
        <v>-0.40150425428345027</v>
      </c>
      <c r="Y115" s="165">
        <f t="shared" si="37"/>
        <v>0.93298041085923222</v>
      </c>
    </row>
    <row r="116" spans="1:25" x14ac:dyDescent="0.2">
      <c r="A116" s="162">
        <v>6.2699999999999995E-4</v>
      </c>
      <c r="B116" s="7">
        <f t="shared" si="41"/>
        <v>6.5749999999999988E-4</v>
      </c>
      <c r="C116" s="7">
        <f t="shared" si="23"/>
        <v>10.639246936522136</v>
      </c>
      <c r="D116" s="163">
        <f t="shared" si="42"/>
        <v>10.572275375572108</v>
      </c>
      <c r="E116" s="164">
        <f t="shared" si="38"/>
        <v>99.934401049583187</v>
      </c>
      <c r="F116" s="162">
        <f t="shared" si="24"/>
        <v>2.7999552007167874E-2</v>
      </c>
      <c r="G116" s="162">
        <v>2.8000000000000001E-2</v>
      </c>
      <c r="H116" s="168">
        <f t="shared" si="25"/>
        <v>0.627</v>
      </c>
      <c r="I116" s="162">
        <f t="shared" si="22"/>
        <v>0.29601897421243151</v>
      </c>
      <c r="J116" s="165">
        <f t="shared" si="26"/>
        <v>1.7268142495594159</v>
      </c>
      <c r="K116" s="165">
        <f t="shared" si="27"/>
        <v>13.561036794248977</v>
      </c>
      <c r="L116" s="165">
        <f t="shared" si="28"/>
        <v>106.4976843814532</v>
      </c>
      <c r="M116" s="186">
        <f t="shared" si="39"/>
        <v>0.65679220458223964</v>
      </c>
      <c r="N116" s="162">
        <v>0.20904061074565458</v>
      </c>
      <c r="O116" s="166">
        <f t="shared" si="40"/>
        <v>2.8128059645967124E-2</v>
      </c>
      <c r="Q116" s="162">
        <f t="shared" si="29"/>
        <v>1.8409705444712873E-2</v>
      </c>
      <c r="R116" s="165">
        <f t="shared" si="30"/>
        <v>761.13461055629455</v>
      </c>
      <c r="S116" s="165">
        <f t="shared" si="31"/>
        <v>-125492.18030421479</v>
      </c>
      <c r="T116" s="165">
        <f t="shared" si="32"/>
        <v>20690541.592893165</v>
      </c>
      <c r="U116" s="68">
        <f t="shared" si="33"/>
        <v>-0.18257201046688684</v>
      </c>
      <c r="V116" s="148">
        <f t="shared" si="34"/>
        <v>-5.1119345021207957E-3</v>
      </c>
      <c r="W116" s="165">
        <f t="shared" si="35"/>
        <v>0.15648228113588877</v>
      </c>
      <c r="X116" s="165">
        <f t="shared" si="36"/>
        <v>-0.36993226482380565</v>
      </c>
      <c r="Y116" s="165">
        <f t="shared" si="37"/>
        <v>0.87453914631286744</v>
      </c>
    </row>
    <row r="117" spans="1:25" x14ac:dyDescent="0.2">
      <c r="A117" s="162">
        <v>5.71E-4</v>
      </c>
      <c r="B117" s="7">
        <f t="shared" si="41"/>
        <v>5.9899999999999992E-4</v>
      </c>
      <c r="C117" s="7">
        <f t="shared" si="23"/>
        <v>10.774221633961332</v>
      </c>
      <c r="D117" s="163">
        <f t="shared" si="42"/>
        <v>10.706734285241733</v>
      </c>
      <c r="E117" s="164">
        <f t="shared" si="38"/>
        <v>99.957400681589078</v>
      </c>
      <c r="F117" s="162">
        <f t="shared" si="24"/>
        <v>2.2999632005887893E-2</v>
      </c>
      <c r="G117" s="162">
        <v>2.3E-2</v>
      </c>
      <c r="H117" s="168">
        <f t="shared" si="25"/>
        <v>0.57099999999999995</v>
      </c>
      <c r="I117" s="162">
        <f t="shared" si="22"/>
        <v>0.24625094854538301</v>
      </c>
      <c r="J117" s="165">
        <f t="shared" si="26"/>
        <v>1.4674425730445875</v>
      </c>
      <c r="K117" s="165">
        <f t="shared" si="27"/>
        <v>11.721446999303561</v>
      </c>
      <c r="L117" s="165">
        <f t="shared" si="28"/>
        <v>93.6270504081306</v>
      </c>
      <c r="M117" s="186">
        <f t="shared" si="39"/>
        <v>0.5983452180806661</v>
      </c>
      <c r="N117" s="162">
        <v>0.17039958186421489</v>
      </c>
      <c r="O117" s="166">
        <f t="shared" si="40"/>
        <v>2.2928605045821837E-2</v>
      </c>
      <c r="Q117" s="162">
        <f t="shared" si="29"/>
        <v>1.3776779571526848E-2</v>
      </c>
      <c r="R117" s="165">
        <f t="shared" si="30"/>
        <v>625.66146644465516</v>
      </c>
      <c r="S117" s="165">
        <f t="shared" si="31"/>
        <v>-103192.62703868878</v>
      </c>
      <c r="T117" s="165">
        <f t="shared" si="32"/>
        <v>17019936.253478523</v>
      </c>
      <c r="U117" s="68">
        <f t="shared" si="33"/>
        <v>-0.22304817546171782</v>
      </c>
      <c r="V117" s="148">
        <f t="shared" si="34"/>
        <v>-5.1300259552042237E-3</v>
      </c>
      <c r="W117" s="165">
        <f t="shared" si="35"/>
        <v>0.13297826406315752</v>
      </c>
      <c r="X117" s="165">
        <f t="shared" si="36"/>
        <v>-0.31974999413787131</v>
      </c>
      <c r="Y117" s="165">
        <f t="shared" si="37"/>
        <v>0.76884789759783778</v>
      </c>
    </row>
    <row r="118" spans="1:25" x14ac:dyDescent="0.2">
      <c r="A118" s="162">
        <v>5.2000000000000006E-4</v>
      </c>
      <c r="B118" s="7">
        <f t="shared" si="41"/>
        <v>5.4549999999999998E-4</v>
      </c>
      <c r="C118" s="7">
        <f t="shared" si="23"/>
        <v>10.90920075629572</v>
      </c>
      <c r="D118" s="163">
        <f t="shared" si="42"/>
        <v>10.841711195128525</v>
      </c>
      <c r="E118" s="164">
        <f t="shared" si="38"/>
        <v>99.975400393593688</v>
      </c>
      <c r="F118" s="162">
        <f t="shared" si="24"/>
        <v>1.7999712004607916E-2</v>
      </c>
      <c r="G118" s="162">
        <v>1.7999999999999999E-2</v>
      </c>
      <c r="H118" s="168">
        <f t="shared" si="25"/>
        <v>0.52</v>
      </c>
      <c r="I118" s="162">
        <f t="shared" si="22"/>
        <v>0.19514767914944695</v>
      </c>
      <c r="J118" s="165">
        <f t="shared" si="26"/>
        <v>1.1875740660111831</v>
      </c>
      <c r="K118" s="165">
        <f t="shared" si="27"/>
        <v>9.6462448028771792</v>
      </c>
      <c r="L118" s="165">
        <f t="shared" si="28"/>
        <v>78.353040420940587</v>
      </c>
      <c r="M118" s="186">
        <f t="shared" si="39"/>
        <v>0.54490366120994305</v>
      </c>
      <c r="N118" s="162">
        <v>0.1333518228101731</v>
      </c>
      <c r="O118" s="166">
        <f t="shared" si="40"/>
        <v>1.7943537442429523E-2</v>
      </c>
      <c r="Q118" s="162">
        <f t="shared" si="29"/>
        <v>9.8188428985136172E-3</v>
      </c>
      <c r="R118" s="165">
        <f t="shared" si="30"/>
        <v>489.9658128141013</v>
      </c>
      <c r="S118" s="165">
        <f t="shared" si="31"/>
        <v>-80838.061263129595</v>
      </c>
      <c r="T118" s="165">
        <f t="shared" si="32"/>
        <v>13337241.043919262</v>
      </c>
      <c r="U118" s="68">
        <f t="shared" si="33"/>
        <v>-0.26368027405967609</v>
      </c>
      <c r="V118" s="148">
        <f t="shared" si="34"/>
        <v>-4.7461689943702565E-3</v>
      </c>
      <c r="W118" s="165">
        <f t="shared" si="35"/>
        <v>0.10761684351091423</v>
      </c>
      <c r="X118" s="165">
        <f t="shared" si="36"/>
        <v>-0.26314043985829649</v>
      </c>
      <c r="Y118" s="165">
        <f t="shared" si="37"/>
        <v>0.6434205727451513</v>
      </c>
    </row>
    <row r="119" spans="1:25" x14ac:dyDescent="0.2">
      <c r="A119" s="162">
        <v>4.7399999999999997E-4</v>
      </c>
      <c r="B119" s="7">
        <f t="shared" si="41"/>
        <v>4.9700000000000005E-4</v>
      </c>
      <c r="C119" s="7">
        <f t="shared" si="23"/>
        <v>11.042825320425916</v>
      </c>
      <c r="D119" s="163">
        <f t="shared" si="42"/>
        <v>10.976013038360819</v>
      </c>
      <c r="E119" s="164">
        <f t="shared" si="38"/>
        <v>99.988400185597015</v>
      </c>
      <c r="F119" s="162">
        <f t="shared" si="24"/>
        <v>1.299979200332794E-2</v>
      </c>
      <c r="G119" s="162">
        <v>1.2999999999999999E-2</v>
      </c>
      <c r="H119" s="168">
        <f t="shared" si="25"/>
        <v>0.47399999999999998</v>
      </c>
      <c r="I119" s="162">
        <f t="shared" si="22"/>
        <v>0.14268588652450617</v>
      </c>
      <c r="J119" s="165">
        <f t="shared" si="26"/>
        <v>0.88628945196804398</v>
      </c>
      <c r="K119" s="165">
        <f t="shared" si="27"/>
        <v>7.3180465743816949</v>
      </c>
      <c r="L119" s="165">
        <f t="shared" si="28"/>
        <v>60.424735447207595</v>
      </c>
      <c r="M119" s="186">
        <f t="shared" si="39"/>
        <v>0.49646752159632723</v>
      </c>
      <c r="N119" s="162">
        <v>9.7285945050205672E-2</v>
      </c>
      <c r="O119" s="166">
        <f t="shared" si="40"/>
        <v>1.3090589696066267E-2</v>
      </c>
      <c r="Q119" s="162">
        <f t="shared" si="29"/>
        <v>6.4608966256539868E-3</v>
      </c>
      <c r="R119" s="165">
        <f t="shared" si="30"/>
        <v>354.07227418509279</v>
      </c>
      <c r="S119" s="165">
        <f t="shared" si="31"/>
        <v>-58434.546623213966</v>
      </c>
      <c r="T119" s="165">
        <f t="shared" si="32"/>
        <v>9643783.170877628</v>
      </c>
      <c r="U119" s="68">
        <f t="shared" si="33"/>
        <v>-0.30410915734555816</v>
      </c>
      <c r="V119" s="148">
        <f t="shared" si="34"/>
        <v>-3.9533557917995855E-3</v>
      </c>
      <c r="W119" s="165">
        <f t="shared" si="35"/>
        <v>8.0314715509222617E-2</v>
      </c>
      <c r="X119" s="165">
        <f t="shared" si="36"/>
        <v>-0.19962939297496676</v>
      </c>
      <c r="Y119" s="165">
        <f t="shared" si="37"/>
        <v>0.49619667189106181</v>
      </c>
    </row>
    <row r="120" spans="1:25" x14ac:dyDescent="0.2">
      <c r="A120" s="162">
        <v>4.3199999999999998E-4</v>
      </c>
      <c r="B120" s="7">
        <f t="shared" si="41"/>
        <v>4.5299999999999995E-4</v>
      </c>
      <c r="C120" s="7">
        <f t="shared" si="23"/>
        <v>11.176681067160706</v>
      </c>
      <c r="D120" s="163">
        <f t="shared" si="42"/>
        <v>11.10975319379331</v>
      </c>
      <c r="E120" s="164">
        <f t="shared" si="38"/>
        <v>99.996000063998963</v>
      </c>
      <c r="F120" s="162">
        <f t="shared" si="24"/>
        <v>7.5998784019455645E-3</v>
      </c>
      <c r="G120" s="162">
        <v>7.6E-3</v>
      </c>
      <c r="H120" s="168">
        <f t="shared" si="25"/>
        <v>0.432</v>
      </c>
      <c r="I120" s="162">
        <f t="shared" si="22"/>
        <v>8.4432773348455531E-2</v>
      </c>
      <c r="J120" s="165">
        <f t="shared" si="26"/>
        <v>0.53505925621308925</v>
      </c>
      <c r="K120" s="165">
        <f t="shared" si="27"/>
        <v>4.4895157599153714</v>
      </c>
      <c r="L120" s="165">
        <f t="shared" si="28"/>
        <v>37.670130036029867</v>
      </c>
      <c r="M120" s="186">
        <f t="shared" si="39"/>
        <v>0.45251298323915562</v>
      </c>
      <c r="N120" s="162">
        <v>5.6776631465836815E-2</v>
      </c>
      <c r="O120" s="166">
        <f t="shared" si="40"/>
        <v>7.6397426828765111E-3</v>
      </c>
      <c r="Q120" s="162">
        <f t="shared" si="29"/>
        <v>3.4427449160813403E-3</v>
      </c>
      <c r="R120" s="165">
        <f t="shared" si="30"/>
        <v>207.10648754201733</v>
      </c>
      <c r="S120" s="165">
        <f t="shared" si="31"/>
        <v>-34189.065719327737</v>
      </c>
      <c r="T120" s="165">
        <f t="shared" si="32"/>
        <v>5643918.8778350949</v>
      </c>
      <c r="U120" s="68">
        <f t="shared" si="33"/>
        <v>-0.34436895575550103</v>
      </c>
      <c r="V120" s="148">
        <f t="shared" si="34"/>
        <v>-2.61716218914678E-3</v>
      </c>
      <c r="W120" s="165">
        <f t="shared" si="35"/>
        <v>4.8486565927087159E-2</v>
      </c>
      <c r="X120" s="165">
        <f t="shared" si="36"/>
        <v>-0.12246974609876347</v>
      </c>
      <c r="Y120" s="165">
        <f t="shared" si="37"/>
        <v>0.30934009086249697</v>
      </c>
    </row>
    <row r="121" spans="1:25" x14ac:dyDescent="0.2">
      <c r="A121" s="162">
        <v>3.9300000000000001E-4</v>
      </c>
      <c r="B121" s="7">
        <f t="shared" si="41"/>
        <v>4.125E-4</v>
      </c>
      <c r="C121" s="7">
        <f t="shared" si="23"/>
        <v>11.313183067065568</v>
      </c>
      <c r="D121" s="163">
        <f t="shared" si="42"/>
        <v>11.244932067113137</v>
      </c>
      <c r="E121" s="164">
        <f t="shared" si="38"/>
        <v>99.999999999999986</v>
      </c>
      <c r="F121" s="162">
        <f t="shared" si="24"/>
        <v>3.9999360010239821E-3</v>
      </c>
      <c r="G121" s="162">
        <v>4.0000000000000001E-3</v>
      </c>
      <c r="H121" s="168">
        <f t="shared" si="25"/>
        <v>0.39300000000000002</v>
      </c>
      <c r="I121" s="162">
        <f t="shared" si="22"/>
        <v>4.4979008604314863E-2</v>
      </c>
      <c r="J121" s="165">
        <f t="shared" si="26"/>
        <v>0.29075703278071785</v>
      </c>
      <c r="K121" s="165">
        <f t="shared" si="27"/>
        <v>2.4789560145458922</v>
      </c>
      <c r="L121" s="165">
        <f t="shared" si="28"/>
        <v>21.135251186470306</v>
      </c>
      <c r="M121" s="186">
        <f t="shared" si="39"/>
        <v>0.41203883312134559</v>
      </c>
      <c r="N121" s="162">
        <v>2.9303131117579401E-2</v>
      </c>
      <c r="O121" s="166">
        <f t="shared" si="40"/>
        <v>3.9429669524442034E-3</v>
      </c>
      <c r="Q121" s="162">
        <f t="shared" si="29"/>
        <v>1.6499736004223925E-3</v>
      </c>
      <c r="R121" s="165">
        <f t="shared" si="30"/>
        <v>109.05690600635046</v>
      </c>
      <c r="S121" s="165">
        <f t="shared" si="31"/>
        <v>-18007.492279773302</v>
      </c>
      <c r="T121" s="165">
        <f t="shared" si="32"/>
        <v>2973399.7605544818</v>
      </c>
      <c r="U121" s="68">
        <f t="shared" si="33"/>
        <v>-0.38506185140483051</v>
      </c>
      <c r="V121" s="148">
        <f t="shared" si="34"/>
        <v>-1.5402227620551286E-3</v>
      </c>
      <c r="W121" s="165">
        <f t="shared" si="35"/>
        <v>2.6348128501625278E-2</v>
      </c>
      <c r="X121" s="165">
        <f t="shared" si="36"/>
        <v>-6.7623576779060238E-2</v>
      </c>
      <c r="Y121" s="165">
        <f t="shared" si="37"/>
        <v>0.1735587457800418</v>
      </c>
    </row>
    <row r="122" spans="1:25" x14ac:dyDescent="0.2">
      <c r="A122" s="162"/>
      <c r="B122" s="7">
        <f t="shared" si="41"/>
        <v>0</v>
      </c>
      <c r="C122" s="7" t="e">
        <f t="shared" si="23"/>
        <v>#NUM!</v>
      </c>
      <c r="D122" s="163" t="e">
        <f t="shared" si="42"/>
        <v>#NUM!</v>
      </c>
      <c r="E122" s="164">
        <f t="shared" si="38"/>
        <v>99.999999999999986</v>
      </c>
      <c r="F122" s="162">
        <f t="shared" si="24"/>
        <v>0</v>
      </c>
      <c r="G122" s="162"/>
      <c r="H122" s="168">
        <f t="shared" si="25"/>
        <v>0</v>
      </c>
      <c r="I122" s="162" t="e">
        <f t="shared" si="22"/>
        <v>#NUM!</v>
      </c>
      <c r="J122" s="165" t="e">
        <f t="shared" si="26"/>
        <v>#NUM!</v>
      </c>
      <c r="K122" s="165" t="e">
        <f t="shared" si="27"/>
        <v>#NUM!</v>
      </c>
      <c r="L122" s="165" t="e">
        <f t="shared" si="28"/>
        <v>#NUM!</v>
      </c>
      <c r="M122" s="186"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99.999999999999986</v>
      </c>
      <c r="F123" s="162">
        <f t="shared" si="24"/>
        <v>0</v>
      </c>
      <c r="G123" s="162"/>
      <c r="H123" s="168">
        <f t="shared" si="25"/>
        <v>0</v>
      </c>
      <c r="I123" s="162" t="e">
        <f t="shared" si="22"/>
        <v>#NUM!</v>
      </c>
      <c r="J123" s="165" t="e">
        <f t="shared" si="26"/>
        <v>#NUM!</v>
      </c>
      <c r="K123" s="165" t="e">
        <f t="shared" si="27"/>
        <v>#NUM!</v>
      </c>
      <c r="L123" s="165" t="e">
        <f t="shared" si="28"/>
        <v>#NUM!</v>
      </c>
      <c r="M123" s="186"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99.999999999999986</v>
      </c>
      <c r="F124" s="162">
        <f t="shared" si="24"/>
        <v>0</v>
      </c>
      <c r="G124" s="162"/>
      <c r="H124" s="168">
        <f t="shared" si="25"/>
        <v>0</v>
      </c>
      <c r="I124" s="162" t="e">
        <f t="shared" si="22"/>
        <v>#NUM!</v>
      </c>
      <c r="J124" s="165" t="e">
        <f t="shared" si="26"/>
        <v>#NUM!</v>
      </c>
      <c r="K124" s="165" t="e">
        <f t="shared" si="27"/>
        <v>#NUM!</v>
      </c>
      <c r="L124" s="165" t="e">
        <f t="shared" si="28"/>
        <v>#NUM!</v>
      </c>
      <c r="M124" s="186"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99.999999999999986</v>
      </c>
      <c r="F125" s="162">
        <f t="shared" si="24"/>
        <v>0</v>
      </c>
      <c r="G125" s="162"/>
      <c r="H125" s="168">
        <f t="shared" si="25"/>
        <v>0</v>
      </c>
      <c r="I125" s="162" t="e">
        <f t="shared" si="22"/>
        <v>#NUM!</v>
      </c>
      <c r="J125" s="165" t="e">
        <f t="shared" si="26"/>
        <v>#NUM!</v>
      </c>
      <c r="K125" s="165" t="e">
        <f t="shared" si="27"/>
        <v>#NUM!</v>
      </c>
      <c r="L125" s="165" t="e">
        <f t="shared" si="28"/>
        <v>#NUM!</v>
      </c>
      <c r="M125" s="186"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99.999999999999986</v>
      </c>
      <c r="F126" s="162">
        <f t="shared" si="24"/>
        <v>0</v>
      </c>
      <c r="G126" s="162"/>
      <c r="H126" s="168">
        <f t="shared" si="25"/>
        <v>0</v>
      </c>
      <c r="I126" s="162" t="e">
        <f t="shared" si="22"/>
        <v>#NUM!</v>
      </c>
      <c r="J126" s="165" t="e">
        <f t="shared" si="26"/>
        <v>#NUM!</v>
      </c>
      <c r="K126" s="165" t="e">
        <f t="shared" si="27"/>
        <v>#NUM!</v>
      </c>
      <c r="L126" s="165" t="e">
        <f t="shared" si="28"/>
        <v>#NUM!</v>
      </c>
      <c r="M126" s="186"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99.999999999999986</v>
      </c>
      <c r="F127" s="162">
        <f t="shared" si="24"/>
        <v>0</v>
      </c>
      <c r="G127" s="162"/>
      <c r="H127" s="168">
        <f t="shared" si="25"/>
        <v>0</v>
      </c>
      <c r="I127" s="162" t="e">
        <f t="shared" si="22"/>
        <v>#NUM!</v>
      </c>
      <c r="J127" s="165" t="e">
        <f t="shared" si="26"/>
        <v>#NUM!</v>
      </c>
      <c r="K127" s="165" t="e">
        <f t="shared" si="27"/>
        <v>#NUM!</v>
      </c>
      <c r="L127" s="165" t="e">
        <f t="shared" si="28"/>
        <v>#NUM!</v>
      </c>
      <c r="M127" s="186"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99.999999999999986</v>
      </c>
      <c r="F128" s="162">
        <f t="shared" si="24"/>
        <v>0</v>
      </c>
      <c r="G128" s="162"/>
      <c r="H128" s="168">
        <f t="shared" si="25"/>
        <v>0</v>
      </c>
      <c r="I128" s="162" t="e">
        <f t="shared" si="22"/>
        <v>#NUM!</v>
      </c>
      <c r="J128" s="165" t="e">
        <f t="shared" si="26"/>
        <v>#NUM!</v>
      </c>
      <c r="K128" s="165" t="e">
        <f t="shared" si="27"/>
        <v>#NUM!</v>
      </c>
      <c r="L128" s="165" t="e">
        <f t="shared" si="28"/>
        <v>#NUM!</v>
      </c>
      <c r="M128" s="186"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99.999999999999986</v>
      </c>
      <c r="F129" s="162">
        <f t="shared" si="24"/>
        <v>0</v>
      </c>
      <c r="G129" s="162"/>
      <c r="H129" s="168">
        <f t="shared" si="25"/>
        <v>0</v>
      </c>
      <c r="I129" s="162" t="e">
        <f t="shared" si="22"/>
        <v>#NUM!</v>
      </c>
      <c r="J129" s="165" t="e">
        <f t="shared" si="26"/>
        <v>#NUM!</v>
      </c>
      <c r="K129" s="165" t="e">
        <f t="shared" si="27"/>
        <v>#NUM!</v>
      </c>
      <c r="L129" s="165" t="e">
        <f t="shared" si="28"/>
        <v>#NUM!</v>
      </c>
      <c r="M129" s="186"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99.999999999999986</v>
      </c>
      <c r="F130" s="162">
        <f t="shared" si="24"/>
        <v>0</v>
      </c>
      <c r="G130" s="162"/>
      <c r="H130" s="168">
        <f t="shared" si="25"/>
        <v>0</v>
      </c>
      <c r="I130" s="162" t="e">
        <f t="shared" si="22"/>
        <v>#NUM!</v>
      </c>
      <c r="J130" s="165" t="e">
        <f t="shared" si="26"/>
        <v>#NUM!</v>
      </c>
      <c r="K130" s="165" t="e">
        <f t="shared" si="27"/>
        <v>#NUM!</v>
      </c>
      <c r="L130" s="165" t="e">
        <f t="shared" si="28"/>
        <v>#NUM!</v>
      </c>
      <c r="M130" s="186"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99.999999999999986</v>
      </c>
      <c r="F131" s="162">
        <f t="shared" si="24"/>
        <v>0</v>
      </c>
      <c r="G131" s="162"/>
      <c r="H131" s="168">
        <f t="shared" si="25"/>
        <v>0</v>
      </c>
      <c r="I131" s="162" t="e">
        <f t="shared" si="22"/>
        <v>#NUM!</v>
      </c>
      <c r="J131" s="165" t="e">
        <f t="shared" si="26"/>
        <v>#NUM!</v>
      </c>
      <c r="K131" s="165" t="e">
        <f t="shared" si="27"/>
        <v>#NUM!</v>
      </c>
      <c r="L131" s="165" t="e">
        <f t="shared" si="28"/>
        <v>#NUM!</v>
      </c>
      <c r="M131" s="186"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99.999999999999986</v>
      </c>
      <c r="F132" s="162">
        <f t="shared" si="24"/>
        <v>0</v>
      </c>
      <c r="G132" s="162"/>
      <c r="H132" s="168">
        <f t="shared" si="25"/>
        <v>0</v>
      </c>
      <c r="I132" s="162" t="e">
        <f t="shared" si="22"/>
        <v>#NUM!</v>
      </c>
      <c r="J132" s="165" t="e">
        <f t="shared" si="26"/>
        <v>#NUM!</v>
      </c>
      <c r="K132" s="165" t="e">
        <f t="shared" si="27"/>
        <v>#NUM!</v>
      </c>
      <c r="L132" s="165" t="e">
        <f t="shared" si="28"/>
        <v>#NUM!</v>
      </c>
      <c r="M132" s="186"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99.999999999999986</v>
      </c>
      <c r="F133" s="162">
        <f t="shared" si="24"/>
        <v>0</v>
      </c>
      <c r="G133" s="162"/>
      <c r="H133" s="168">
        <f t="shared" si="25"/>
        <v>0</v>
      </c>
      <c r="I133" s="162" t="e">
        <f t="shared" si="22"/>
        <v>#NUM!</v>
      </c>
      <c r="J133" s="165" t="e">
        <f t="shared" si="26"/>
        <v>#NUM!</v>
      </c>
      <c r="K133" s="165" t="e">
        <f t="shared" si="27"/>
        <v>#NUM!</v>
      </c>
      <c r="L133" s="165" t="e">
        <f t="shared" si="28"/>
        <v>#NUM!</v>
      </c>
      <c r="M133" s="186"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99.999999999999986</v>
      </c>
      <c r="F134" s="162">
        <f t="shared" si="24"/>
        <v>0</v>
      </c>
      <c r="G134" s="162"/>
      <c r="H134" s="168">
        <f t="shared" si="25"/>
        <v>0</v>
      </c>
      <c r="I134" s="162" t="e">
        <f t="shared" si="22"/>
        <v>#NUM!</v>
      </c>
      <c r="J134" s="165" t="e">
        <f t="shared" si="26"/>
        <v>#NUM!</v>
      </c>
      <c r="K134" s="165" t="e">
        <f t="shared" si="27"/>
        <v>#NUM!</v>
      </c>
      <c r="L134" s="165" t="e">
        <f t="shared" si="28"/>
        <v>#NUM!</v>
      </c>
      <c r="M134" s="186"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99.999999999999986</v>
      </c>
      <c r="F135" s="162">
        <f t="shared" si="24"/>
        <v>0</v>
      </c>
      <c r="G135" s="162"/>
      <c r="H135" s="168">
        <f t="shared" si="25"/>
        <v>0</v>
      </c>
      <c r="I135" s="162" t="e">
        <f t="shared" si="22"/>
        <v>#NUM!</v>
      </c>
      <c r="J135" s="165" t="e">
        <f t="shared" si="26"/>
        <v>#NUM!</v>
      </c>
      <c r="K135" s="165" t="e">
        <f t="shared" si="27"/>
        <v>#NUM!</v>
      </c>
      <c r="L135" s="165" t="e">
        <f t="shared" si="28"/>
        <v>#NUM!</v>
      </c>
      <c r="M135" s="186"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99.999999999999986</v>
      </c>
      <c r="F136" s="162">
        <f t="shared" si="24"/>
        <v>0</v>
      </c>
      <c r="G136" s="162"/>
      <c r="H136" s="168">
        <f t="shared" si="25"/>
        <v>0</v>
      </c>
      <c r="I136" s="162" t="e">
        <f t="shared" si="22"/>
        <v>#NUM!</v>
      </c>
      <c r="J136" s="165" t="e">
        <f t="shared" si="26"/>
        <v>#NUM!</v>
      </c>
      <c r="K136" s="165" t="e">
        <f t="shared" si="27"/>
        <v>#NUM!</v>
      </c>
      <c r="L136" s="165" t="e">
        <f t="shared" si="28"/>
        <v>#NUM!</v>
      </c>
      <c r="M136" s="186"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99.999999999999986</v>
      </c>
      <c r="F137" s="162">
        <f t="shared" si="24"/>
        <v>0</v>
      </c>
      <c r="G137" s="162"/>
      <c r="H137" s="168">
        <f t="shared" si="25"/>
        <v>0</v>
      </c>
      <c r="I137" s="162" t="e">
        <f t="shared" si="22"/>
        <v>#NUM!</v>
      </c>
      <c r="J137" s="165" t="e">
        <f t="shared" si="26"/>
        <v>#NUM!</v>
      </c>
      <c r="K137" s="165" t="e">
        <f t="shared" si="27"/>
        <v>#NUM!</v>
      </c>
      <c r="L137" s="165" t="e">
        <f t="shared" si="28"/>
        <v>#NUM!</v>
      </c>
      <c r="M137" s="186"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99.999999999999986</v>
      </c>
      <c r="F138" s="162">
        <f t="shared" si="24"/>
        <v>0</v>
      </c>
      <c r="G138" s="162"/>
      <c r="H138" s="168">
        <f t="shared" si="25"/>
        <v>0</v>
      </c>
      <c r="I138" s="162" t="e">
        <f t="shared" si="22"/>
        <v>#NUM!</v>
      </c>
      <c r="J138" s="165" t="e">
        <f t="shared" si="26"/>
        <v>#NUM!</v>
      </c>
      <c r="K138" s="165" t="e">
        <f t="shared" si="27"/>
        <v>#NUM!</v>
      </c>
      <c r="L138" s="165" t="e">
        <f t="shared" si="28"/>
        <v>#NUM!</v>
      </c>
      <c r="M138" s="186"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99.999999999999986</v>
      </c>
      <c r="F139" s="162">
        <f t="shared" si="24"/>
        <v>0</v>
      </c>
      <c r="G139" s="162"/>
      <c r="H139" s="168">
        <f t="shared" si="25"/>
        <v>0</v>
      </c>
      <c r="I139" s="162" t="e">
        <f t="shared" si="22"/>
        <v>#NUM!</v>
      </c>
      <c r="J139" s="165" t="e">
        <f t="shared" si="26"/>
        <v>#NUM!</v>
      </c>
      <c r="K139" s="165" t="e">
        <f t="shared" si="27"/>
        <v>#NUM!</v>
      </c>
      <c r="L139" s="165" t="e">
        <f t="shared" si="28"/>
        <v>#NUM!</v>
      </c>
      <c r="M139" s="186"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99.999999999999986</v>
      </c>
      <c r="F140" s="162">
        <f t="shared" si="24"/>
        <v>0</v>
      </c>
      <c r="G140" s="162"/>
      <c r="H140" s="168">
        <f t="shared" si="25"/>
        <v>0</v>
      </c>
      <c r="I140" s="162" t="e">
        <f t="shared" si="22"/>
        <v>#NUM!</v>
      </c>
      <c r="J140" s="165" t="e">
        <f t="shared" si="26"/>
        <v>#NUM!</v>
      </c>
      <c r="K140" s="165" t="e">
        <f t="shared" si="27"/>
        <v>#NUM!</v>
      </c>
      <c r="L140" s="165" t="e">
        <f t="shared" si="28"/>
        <v>#NUM!</v>
      </c>
      <c r="M140" s="186"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99.999999999999986</v>
      </c>
      <c r="F141" s="162">
        <f t="shared" si="24"/>
        <v>0</v>
      </c>
      <c r="G141" s="162"/>
      <c r="H141" s="168">
        <f t="shared" si="25"/>
        <v>0</v>
      </c>
      <c r="I141" s="162" t="e">
        <f t="shared" si="22"/>
        <v>#NUM!</v>
      </c>
      <c r="J141" s="165" t="e">
        <f t="shared" si="26"/>
        <v>#NUM!</v>
      </c>
      <c r="K141" s="165" t="e">
        <f t="shared" si="27"/>
        <v>#NUM!</v>
      </c>
      <c r="L141" s="165" t="e">
        <f t="shared" si="28"/>
        <v>#NUM!</v>
      </c>
      <c r="M141" s="186"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99.999999999999986</v>
      </c>
      <c r="F142" s="162">
        <f t="shared" si="24"/>
        <v>0</v>
      </c>
      <c r="G142" s="162"/>
      <c r="H142" s="168">
        <f t="shared" si="25"/>
        <v>0</v>
      </c>
      <c r="I142" s="162" t="e">
        <f t="shared" si="22"/>
        <v>#NUM!</v>
      </c>
      <c r="J142" s="165" t="e">
        <f t="shared" si="26"/>
        <v>#NUM!</v>
      </c>
      <c r="K142" s="165" t="e">
        <f t="shared" si="27"/>
        <v>#NUM!</v>
      </c>
      <c r="L142" s="165" t="e">
        <f t="shared" si="28"/>
        <v>#NUM!</v>
      </c>
      <c r="M142" s="186"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99.999999999999986</v>
      </c>
      <c r="F143" s="162">
        <f t="shared" si="24"/>
        <v>0</v>
      </c>
      <c r="G143" s="162"/>
      <c r="H143" s="168">
        <f t="shared" si="25"/>
        <v>0</v>
      </c>
      <c r="I143" s="162" t="e">
        <f t="shared" si="22"/>
        <v>#NUM!</v>
      </c>
      <c r="J143" s="165" t="e">
        <f t="shared" si="26"/>
        <v>#NUM!</v>
      </c>
      <c r="K143" s="165" t="e">
        <f t="shared" si="27"/>
        <v>#NUM!</v>
      </c>
      <c r="L143" s="165" t="e">
        <f t="shared" si="28"/>
        <v>#NUM!</v>
      </c>
      <c r="M143" s="186"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99.999999999999986</v>
      </c>
      <c r="F144" s="162">
        <f t="shared" si="24"/>
        <v>0</v>
      </c>
      <c r="G144" s="162"/>
      <c r="H144" s="168">
        <f t="shared" si="25"/>
        <v>0</v>
      </c>
      <c r="I144" s="162" t="e">
        <f t="shared" si="22"/>
        <v>#NUM!</v>
      </c>
      <c r="J144" s="165" t="e">
        <f t="shared" si="26"/>
        <v>#NUM!</v>
      </c>
      <c r="K144" s="165" t="e">
        <f t="shared" si="27"/>
        <v>#NUM!</v>
      </c>
      <c r="L144" s="165" t="e">
        <f t="shared" si="28"/>
        <v>#NUM!</v>
      </c>
      <c r="M144" s="186"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99.999999999999986</v>
      </c>
      <c r="F145" s="162">
        <f t="shared" si="24"/>
        <v>0</v>
      </c>
      <c r="G145" s="162"/>
      <c r="H145" s="168">
        <f t="shared" si="25"/>
        <v>0</v>
      </c>
      <c r="I145" s="162" t="e">
        <f t="shared" si="22"/>
        <v>#NUM!</v>
      </c>
      <c r="J145" s="165" t="e">
        <f t="shared" si="26"/>
        <v>#NUM!</v>
      </c>
      <c r="K145" s="165" t="e">
        <f t="shared" si="27"/>
        <v>#NUM!</v>
      </c>
      <c r="L145" s="165" t="e">
        <f t="shared" si="28"/>
        <v>#NUM!</v>
      </c>
      <c r="M145" s="186"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99.999999999999986</v>
      </c>
      <c r="F146" s="162">
        <f t="shared" si="24"/>
        <v>0</v>
      </c>
      <c r="G146" s="162"/>
      <c r="H146" s="168">
        <f t="shared" si="25"/>
        <v>0</v>
      </c>
      <c r="I146" s="162" t="e">
        <f t="shared" si="22"/>
        <v>#NUM!</v>
      </c>
      <c r="J146" s="165" t="e">
        <f t="shared" si="26"/>
        <v>#NUM!</v>
      </c>
      <c r="K146" s="165" t="e">
        <f t="shared" si="27"/>
        <v>#NUM!</v>
      </c>
      <c r="L146" s="165" t="e">
        <f t="shared" si="28"/>
        <v>#NUM!</v>
      </c>
      <c r="M146" s="186"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99.999999999999986</v>
      </c>
      <c r="F147" s="162">
        <f t="shared" si="24"/>
        <v>0</v>
      </c>
      <c r="G147" s="162"/>
      <c r="H147" s="168">
        <f t="shared" si="25"/>
        <v>0</v>
      </c>
      <c r="I147" s="162" t="e">
        <f t="shared" si="22"/>
        <v>#NUM!</v>
      </c>
      <c r="J147" s="165" t="e">
        <f t="shared" si="26"/>
        <v>#NUM!</v>
      </c>
      <c r="K147" s="165" t="e">
        <f t="shared" si="27"/>
        <v>#NUM!</v>
      </c>
      <c r="L147" s="165" t="e">
        <f t="shared" si="28"/>
        <v>#NUM!</v>
      </c>
      <c r="M147" s="186"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99.999999999999986</v>
      </c>
      <c r="F148" s="162">
        <f t="shared" si="24"/>
        <v>0</v>
      </c>
      <c r="G148" s="162"/>
      <c r="H148" s="168">
        <f t="shared" si="25"/>
        <v>0</v>
      </c>
      <c r="I148" s="162" t="e">
        <f t="shared" si="22"/>
        <v>#NUM!</v>
      </c>
      <c r="J148" s="165" t="e">
        <f t="shared" si="26"/>
        <v>#NUM!</v>
      </c>
      <c r="K148" s="165" t="e">
        <f t="shared" si="27"/>
        <v>#NUM!</v>
      </c>
      <c r="L148" s="165" t="e">
        <f t="shared" si="28"/>
        <v>#NUM!</v>
      </c>
      <c r="M148" s="186"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99.999999999999986</v>
      </c>
      <c r="F149" s="162">
        <f t="shared" si="24"/>
        <v>0</v>
      </c>
      <c r="G149" s="162"/>
      <c r="H149" s="168">
        <f t="shared" si="25"/>
        <v>0</v>
      </c>
      <c r="I149" s="162" t="e">
        <f t="shared" si="22"/>
        <v>#NUM!</v>
      </c>
      <c r="J149" s="165" t="e">
        <f t="shared" si="26"/>
        <v>#NUM!</v>
      </c>
      <c r="K149" s="165" t="e">
        <f t="shared" si="27"/>
        <v>#NUM!</v>
      </c>
      <c r="L149" s="165" t="e">
        <f t="shared" si="28"/>
        <v>#NUM!</v>
      </c>
      <c r="M149" s="186"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99.999999999999986</v>
      </c>
      <c r="F150" s="162">
        <f t="shared" si="24"/>
        <v>0</v>
      </c>
      <c r="G150" s="162"/>
      <c r="H150" s="168">
        <f t="shared" si="25"/>
        <v>0</v>
      </c>
      <c r="I150" s="162" t="e">
        <f t="shared" si="22"/>
        <v>#NUM!</v>
      </c>
      <c r="J150" s="165" t="e">
        <f t="shared" si="26"/>
        <v>#NUM!</v>
      </c>
      <c r="K150" s="165" t="e">
        <f t="shared" si="27"/>
        <v>#NUM!</v>
      </c>
      <c r="L150" s="165" t="e">
        <f t="shared" si="28"/>
        <v>#NUM!</v>
      </c>
      <c r="M150" s="186"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99.999999999999986</v>
      </c>
      <c r="F151" s="162">
        <f t="shared" si="24"/>
        <v>0</v>
      </c>
      <c r="G151" s="162"/>
      <c r="H151" s="168">
        <f t="shared" si="25"/>
        <v>0</v>
      </c>
      <c r="I151" s="162" t="e">
        <f t="shared" si="22"/>
        <v>#NUM!</v>
      </c>
      <c r="J151" s="165" t="e">
        <f t="shared" si="26"/>
        <v>#NUM!</v>
      </c>
      <c r="K151" s="165" t="e">
        <f t="shared" si="27"/>
        <v>#NUM!</v>
      </c>
      <c r="L151" s="165" t="e">
        <f t="shared" si="28"/>
        <v>#NUM!</v>
      </c>
      <c r="M151" s="186"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99.999999999999986</v>
      </c>
      <c r="F152" s="162">
        <f t="shared" si="24"/>
        <v>0</v>
      </c>
      <c r="G152" s="162"/>
      <c r="H152" s="168">
        <f t="shared" si="25"/>
        <v>0</v>
      </c>
      <c r="I152" s="162" t="e">
        <f t="shared" si="22"/>
        <v>#NUM!</v>
      </c>
      <c r="J152" s="165" t="e">
        <f t="shared" si="26"/>
        <v>#NUM!</v>
      </c>
      <c r="K152" s="165" t="e">
        <f t="shared" si="27"/>
        <v>#NUM!</v>
      </c>
      <c r="L152" s="165" t="e">
        <f t="shared" si="28"/>
        <v>#NUM!</v>
      </c>
      <c r="M152" s="186"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99.999999999999986</v>
      </c>
      <c r="F153" s="162">
        <f t="shared" si="24"/>
        <v>0</v>
      </c>
      <c r="G153" s="162"/>
      <c r="H153" s="168">
        <f t="shared" si="25"/>
        <v>0</v>
      </c>
      <c r="I153" s="162" t="e">
        <f t="shared" si="22"/>
        <v>#NUM!</v>
      </c>
      <c r="J153" s="165" t="e">
        <f t="shared" si="26"/>
        <v>#NUM!</v>
      </c>
      <c r="K153" s="165" t="e">
        <f t="shared" si="27"/>
        <v>#NUM!</v>
      </c>
      <c r="L153" s="165" t="e">
        <f t="shared" si="28"/>
        <v>#NUM!</v>
      </c>
      <c r="M153" s="186"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99.999999999999986</v>
      </c>
      <c r="F154" s="162">
        <f t="shared" si="24"/>
        <v>0</v>
      </c>
      <c r="G154" s="162"/>
      <c r="H154" s="168">
        <f t="shared" si="25"/>
        <v>0</v>
      </c>
      <c r="I154" s="162" t="e">
        <f t="shared" si="22"/>
        <v>#NUM!</v>
      </c>
      <c r="J154" s="165" t="e">
        <f t="shared" si="26"/>
        <v>#NUM!</v>
      </c>
      <c r="K154" s="165" t="e">
        <f t="shared" si="27"/>
        <v>#NUM!</v>
      </c>
      <c r="L154" s="165" t="e">
        <f t="shared" si="28"/>
        <v>#NUM!</v>
      </c>
      <c r="M154" s="186"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99.999999999999986</v>
      </c>
      <c r="F155" s="162">
        <f t="shared" si="24"/>
        <v>0</v>
      </c>
      <c r="G155" s="162"/>
      <c r="H155" s="168">
        <f t="shared" si="25"/>
        <v>0</v>
      </c>
      <c r="I155" s="162" t="e">
        <f t="shared" si="22"/>
        <v>#NUM!</v>
      </c>
      <c r="J155" s="165" t="e">
        <f t="shared" si="26"/>
        <v>#NUM!</v>
      </c>
      <c r="K155" s="165" t="e">
        <f t="shared" si="27"/>
        <v>#NUM!</v>
      </c>
      <c r="L155" s="165" t="e">
        <f t="shared" si="28"/>
        <v>#NUM!</v>
      </c>
      <c r="M155" s="186"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99.999999999999986</v>
      </c>
      <c r="F156" s="162">
        <f t="shared" si="24"/>
        <v>0</v>
      </c>
      <c r="G156" s="162"/>
      <c r="H156" s="168">
        <f t="shared" si="25"/>
        <v>0</v>
      </c>
      <c r="I156" s="162" t="e">
        <f t="shared" si="22"/>
        <v>#NUM!</v>
      </c>
      <c r="J156" s="165" t="e">
        <f t="shared" si="26"/>
        <v>#NUM!</v>
      </c>
      <c r="K156" s="165" t="e">
        <f t="shared" si="27"/>
        <v>#NUM!</v>
      </c>
      <c r="L156" s="165" t="e">
        <f t="shared" si="28"/>
        <v>#NUM!</v>
      </c>
      <c r="M156" s="186"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99.999999999999986</v>
      </c>
      <c r="F157" s="162">
        <f t="shared" si="24"/>
        <v>0</v>
      </c>
      <c r="G157" s="162"/>
      <c r="H157" s="168">
        <f t="shared" si="25"/>
        <v>0</v>
      </c>
      <c r="I157" s="162" t="e">
        <f t="shared" si="22"/>
        <v>#NUM!</v>
      </c>
      <c r="J157" s="165" t="e">
        <f t="shared" si="26"/>
        <v>#NUM!</v>
      </c>
      <c r="K157" s="165" t="e">
        <f t="shared" si="27"/>
        <v>#NUM!</v>
      </c>
      <c r="L157" s="165" t="e">
        <f t="shared" si="28"/>
        <v>#NUM!</v>
      </c>
      <c r="M157" s="186"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99.999999999999986</v>
      </c>
      <c r="F158" s="162">
        <f t="shared" si="24"/>
        <v>0</v>
      </c>
      <c r="G158" s="162"/>
      <c r="H158" s="168">
        <f t="shared" si="25"/>
        <v>0</v>
      </c>
      <c r="I158" s="162" t="e">
        <f t="shared" ref="I158:I221" si="43">D158*F158</f>
        <v>#NUM!</v>
      </c>
      <c r="J158" s="165" t="e">
        <f t="shared" si="26"/>
        <v>#NUM!</v>
      </c>
      <c r="K158" s="165" t="e">
        <f t="shared" si="27"/>
        <v>#NUM!</v>
      </c>
      <c r="L158" s="165" t="e">
        <f t="shared" si="28"/>
        <v>#NUM!</v>
      </c>
      <c r="M158" s="186"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99.999999999999986</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6"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99.999999999999986</v>
      </c>
      <c r="F160" s="162">
        <f t="shared" si="45"/>
        <v>0</v>
      </c>
      <c r="G160" s="162"/>
      <c r="H160" s="168">
        <f t="shared" si="46"/>
        <v>0</v>
      </c>
      <c r="I160" s="162" t="e">
        <f t="shared" si="43"/>
        <v>#NUM!</v>
      </c>
      <c r="J160" s="165" t="e">
        <f t="shared" si="47"/>
        <v>#NUM!</v>
      </c>
      <c r="K160" s="165" t="e">
        <f t="shared" si="48"/>
        <v>#NUM!</v>
      </c>
      <c r="L160" s="165" t="e">
        <f t="shared" si="49"/>
        <v>#NUM!</v>
      </c>
      <c r="M160" s="186"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99.999999999999986</v>
      </c>
      <c r="F161" s="162">
        <f t="shared" si="45"/>
        <v>0</v>
      </c>
      <c r="G161" s="162"/>
      <c r="H161" s="168">
        <f t="shared" si="46"/>
        <v>0</v>
      </c>
      <c r="I161" s="162" t="e">
        <f t="shared" si="43"/>
        <v>#NUM!</v>
      </c>
      <c r="J161" s="165" t="e">
        <f t="shared" si="47"/>
        <v>#NUM!</v>
      </c>
      <c r="K161" s="165" t="e">
        <f t="shared" si="48"/>
        <v>#NUM!</v>
      </c>
      <c r="L161" s="165" t="e">
        <f t="shared" si="49"/>
        <v>#NUM!</v>
      </c>
      <c r="M161" s="186"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99.999999999999986</v>
      </c>
      <c r="F162" s="162">
        <f t="shared" si="45"/>
        <v>0</v>
      </c>
      <c r="G162" s="162"/>
      <c r="H162" s="168">
        <f t="shared" si="46"/>
        <v>0</v>
      </c>
      <c r="I162" s="162" t="e">
        <f t="shared" si="43"/>
        <v>#NUM!</v>
      </c>
      <c r="J162" s="165" t="e">
        <f t="shared" si="47"/>
        <v>#NUM!</v>
      </c>
      <c r="K162" s="165" t="e">
        <f t="shared" si="48"/>
        <v>#NUM!</v>
      </c>
      <c r="L162" s="165" t="e">
        <f t="shared" si="49"/>
        <v>#NUM!</v>
      </c>
      <c r="M162" s="186"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99.999999999999986</v>
      </c>
      <c r="F163" s="162">
        <f t="shared" si="45"/>
        <v>0</v>
      </c>
      <c r="G163" s="162"/>
      <c r="H163" s="168">
        <f t="shared" si="46"/>
        <v>0</v>
      </c>
      <c r="I163" s="162" t="e">
        <f t="shared" si="43"/>
        <v>#NUM!</v>
      </c>
      <c r="J163" s="165" t="e">
        <f t="shared" si="47"/>
        <v>#NUM!</v>
      </c>
      <c r="K163" s="165" t="e">
        <f t="shared" si="48"/>
        <v>#NUM!</v>
      </c>
      <c r="L163" s="165" t="e">
        <f t="shared" si="49"/>
        <v>#NUM!</v>
      </c>
      <c r="M163" s="186"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99.999999999999986</v>
      </c>
      <c r="F164" s="162">
        <f t="shared" si="45"/>
        <v>0</v>
      </c>
      <c r="G164" s="162"/>
      <c r="H164" s="168">
        <f t="shared" si="46"/>
        <v>0</v>
      </c>
      <c r="I164" s="162" t="e">
        <f t="shared" si="43"/>
        <v>#NUM!</v>
      </c>
      <c r="J164" s="165" t="e">
        <f t="shared" si="47"/>
        <v>#NUM!</v>
      </c>
      <c r="K164" s="165" t="e">
        <f t="shared" si="48"/>
        <v>#NUM!</v>
      </c>
      <c r="L164" s="165" t="e">
        <f t="shared" si="49"/>
        <v>#NUM!</v>
      </c>
      <c r="M164" s="186"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99.999999999999986</v>
      </c>
      <c r="F165" s="162">
        <f t="shared" si="45"/>
        <v>0</v>
      </c>
      <c r="G165" s="162"/>
      <c r="H165" s="168">
        <f t="shared" si="46"/>
        <v>0</v>
      </c>
      <c r="I165" s="162" t="e">
        <f t="shared" si="43"/>
        <v>#NUM!</v>
      </c>
      <c r="J165" s="165" t="e">
        <f t="shared" si="47"/>
        <v>#NUM!</v>
      </c>
      <c r="K165" s="165" t="e">
        <f t="shared" si="48"/>
        <v>#NUM!</v>
      </c>
      <c r="L165" s="165" t="e">
        <f t="shared" si="49"/>
        <v>#NUM!</v>
      </c>
      <c r="M165" s="186"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99.999999999999986</v>
      </c>
      <c r="F166" s="162">
        <f t="shared" si="45"/>
        <v>0</v>
      </c>
      <c r="G166" s="162"/>
      <c r="H166" s="168">
        <f t="shared" si="46"/>
        <v>0</v>
      </c>
      <c r="I166" s="162" t="e">
        <f t="shared" si="43"/>
        <v>#NUM!</v>
      </c>
      <c r="J166" s="165" t="e">
        <f t="shared" si="47"/>
        <v>#NUM!</v>
      </c>
      <c r="K166" s="165" t="e">
        <f t="shared" si="48"/>
        <v>#NUM!</v>
      </c>
      <c r="L166" s="165" t="e">
        <f t="shared" si="49"/>
        <v>#NUM!</v>
      </c>
      <c r="M166" s="186"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99.999999999999986</v>
      </c>
      <c r="F167" s="162">
        <f t="shared" si="45"/>
        <v>0</v>
      </c>
      <c r="G167" s="162"/>
      <c r="H167" s="168">
        <f t="shared" si="46"/>
        <v>0</v>
      </c>
      <c r="I167" s="162" t="e">
        <f t="shared" si="43"/>
        <v>#NUM!</v>
      </c>
      <c r="J167" s="165" t="e">
        <f t="shared" si="47"/>
        <v>#NUM!</v>
      </c>
      <c r="K167" s="165" t="e">
        <f t="shared" si="48"/>
        <v>#NUM!</v>
      </c>
      <c r="L167" s="165" t="e">
        <f t="shared" si="49"/>
        <v>#NUM!</v>
      </c>
      <c r="M167" s="186"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99.999999999999986</v>
      </c>
      <c r="F168" s="162">
        <f t="shared" si="45"/>
        <v>0</v>
      </c>
      <c r="G168" s="162"/>
      <c r="H168" s="168">
        <f t="shared" si="46"/>
        <v>0</v>
      </c>
      <c r="I168" s="162" t="e">
        <f t="shared" si="43"/>
        <v>#NUM!</v>
      </c>
      <c r="J168" s="165" t="e">
        <f t="shared" si="47"/>
        <v>#NUM!</v>
      </c>
      <c r="K168" s="165" t="e">
        <f t="shared" si="48"/>
        <v>#NUM!</v>
      </c>
      <c r="L168" s="165" t="e">
        <f t="shared" si="49"/>
        <v>#NUM!</v>
      </c>
      <c r="M168" s="186"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99.999999999999986</v>
      </c>
      <c r="F169" s="162">
        <f t="shared" si="45"/>
        <v>0</v>
      </c>
      <c r="G169" s="162"/>
      <c r="H169" s="168">
        <f t="shared" si="46"/>
        <v>0</v>
      </c>
      <c r="I169" s="162" t="e">
        <f t="shared" si="43"/>
        <v>#NUM!</v>
      </c>
      <c r="J169" s="165" t="e">
        <f t="shared" si="47"/>
        <v>#NUM!</v>
      </c>
      <c r="K169" s="165" t="e">
        <f t="shared" si="48"/>
        <v>#NUM!</v>
      </c>
      <c r="L169" s="165" t="e">
        <f t="shared" si="49"/>
        <v>#NUM!</v>
      </c>
      <c r="M169" s="186"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99.999999999999986</v>
      </c>
      <c r="F170" s="162">
        <f t="shared" si="45"/>
        <v>0</v>
      </c>
      <c r="G170" s="162"/>
      <c r="H170" s="168">
        <f t="shared" si="46"/>
        <v>0</v>
      </c>
      <c r="I170" s="162" t="e">
        <f t="shared" si="43"/>
        <v>#NUM!</v>
      </c>
      <c r="J170" s="165" t="e">
        <f t="shared" si="47"/>
        <v>#NUM!</v>
      </c>
      <c r="K170" s="165" t="e">
        <f t="shared" si="48"/>
        <v>#NUM!</v>
      </c>
      <c r="L170" s="165" t="e">
        <f t="shared" si="49"/>
        <v>#NUM!</v>
      </c>
      <c r="M170" s="186"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99.999999999999986</v>
      </c>
      <c r="F171" s="162">
        <f t="shared" si="45"/>
        <v>0</v>
      </c>
      <c r="G171" s="162"/>
      <c r="H171" s="168">
        <f t="shared" si="46"/>
        <v>0</v>
      </c>
      <c r="I171" s="162" t="e">
        <f t="shared" si="43"/>
        <v>#NUM!</v>
      </c>
      <c r="J171" s="165" t="e">
        <f t="shared" si="47"/>
        <v>#NUM!</v>
      </c>
      <c r="K171" s="165" t="e">
        <f t="shared" si="48"/>
        <v>#NUM!</v>
      </c>
      <c r="L171" s="165" t="e">
        <f t="shared" si="49"/>
        <v>#NUM!</v>
      </c>
      <c r="M171" s="186"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99.999999999999986</v>
      </c>
      <c r="F172" s="162">
        <f t="shared" si="45"/>
        <v>0</v>
      </c>
      <c r="G172" s="162"/>
      <c r="H172" s="168">
        <f t="shared" si="46"/>
        <v>0</v>
      </c>
      <c r="I172" s="162" t="e">
        <f t="shared" si="43"/>
        <v>#NUM!</v>
      </c>
      <c r="J172" s="165" t="e">
        <f t="shared" si="47"/>
        <v>#NUM!</v>
      </c>
      <c r="K172" s="165" t="e">
        <f t="shared" si="48"/>
        <v>#NUM!</v>
      </c>
      <c r="L172" s="165" t="e">
        <f t="shared" si="49"/>
        <v>#NUM!</v>
      </c>
      <c r="M172" s="186"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99.999999999999986</v>
      </c>
      <c r="F173" s="162">
        <f t="shared" si="45"/>
        <v>0</v>
      </c>
      <c r="G173" s="162"/>
      <c r="H173" s="168">
        <f t="shared" si="46"/>
        <v>0</v>
      </c>
      <c r="I173" s="162" t="e">
        <f t="shared" si="43"/>
        <v>#NUM!</v>
      </c>
      <c r="J173" s="165" t="e">
        <f t="shared" si="47"/>
        <v>#NUM!</v>
      </c>
      <c r="K173" s="165" t="e">
        <f t="shared" si="48"/>
        <v>#NUM!</v>
      </c>
      <c r="L173" s="165" t="e">
        <f t="shared" si="49"/>
        <v>#NUM!</v>
      </c>
      <c r="M173" s="186"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99.999999999999986</v>
      </c>
      <c r="F174" s="162">
        <f t="shared" si="45"/>
        <v>0</v>
      </c>
      <c r="G174" s="162"/>
      <c r="H174" s="168">
        <f t="shared" si="46"/>
        <v>0</v>
      </c>
      <c r="I174" s="162" t="e">
        <f t="shared" si="43"/>
        <v>#NUM!</v>
      </c>
      <c r="J174" s="165" t="e">
        <f t="shared" si="47"/>
        <v>#NUM!</v>
      </c>
      <c r="K174" s="165" t="e">
        <f t="shared" si="48"/>
        <v>#NUM!</v>
      </c>
      <c r="L174" s="165" t="e">
        <f t="shared" si="49"/>
        <v>#NUM!</v>
      </c>
      <c r="M174" s="186"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99.999999999999986</v>
      </c>
      <c r="F175" s="162">
        <f t="shared" si="45"/>
        <v>0</v>
      </c>
      <c r="G175" s="162"/>
      <c r="H175" s="168">
        <f t="shared" si="46"/>
        <v>0</v>
      </c>
      <c r="I175" s="162" t="e">
        <f t="shared" si="43"/>
        <v>#NUM!</v>
      </c>
      <c r="J175" s="165" t="e">
        <f t="shared" si="47"/>
        <v>#NUM!</v>
      </c>
      <c r="K175" s="165" t="e">
        <f t="shared" si="48"/>
        <v>#NUM!</v>
      </c>
      <c r="L175" s="165" t="e">
        <f t="shared" si="49"/>
        <v>#NUM!</v>
      </c>
      <c r="M175" s="186"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99.999999999999986</v>
      </c>
      <c r="F176" s="162">
        <f t="shared" si="45"/>
        <v>0</v>
      </c>
      <c r="G176" s="162"/>
      <c r="H176" s="168">
        <f t="shared" si="46"/>
        <v>0</v>
      </c>
      <c r="I176" s="162" t="e">
        <f t="shared" si="43"/>
        <v>#NUM!</v>
      </c>
      <c r="J176" s="165" t="e">
        <f t="shared" si="47"/>
        <v>#NUM!</v>
      </c>
      <c r="K176" s="165" t="e">
        <f t="shared" si="48"/>
        <v>#NUM!</v>
      </c>
      <c r="L176" s="165" t="e">
        <f t="shared" si="49"/>
        <v>#NUM!</v>
      </c>
      <c r="M176" s="186"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99.999999999999986</v>
      </c>
      <c r="F177" s="162">
        <f t="shared" si="45"/>
        <v>0</v>
      </c>
      <c r="G177" s="162"/>
      <c r="H177" s="168">
        <f t="shared" si="46"/>
        <v>0</v>
      </c>
      <c r="I177" s="162" t="e">
        <f t="shared" si="43"/>
        <v>#NUM!</v>
      </c>
      <c r="J177" s="165" t="e">
        <f t="shared" si="47"/>
        <v>#NUM!</v>
      </c>
      <c r="K177" s="165" t="e">
        <f t="shared" si="48"/>
        <v>#NUM!</v>
      </c>
      <c r="L177" s="165" t="e">
        <f t="shared" si="49"/>
        <v>#NUM!</v>
      </c>
      <c r="M177" s="186"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99.999999999999986</v>
      </c>
      <c r="F178" s="162">
        <f t="shared" si="45"/>
        <v>0</v>
      </c>
      <c r="G178" s="162"/>
      <c r="H178" s="168">
        <f t="shared" si="46"/>
        <v>0</v>
      </c>
      <c r="I178" s="162" t="e">
        <f t="shared" si="43"/>
        <v>#NUM!</v>
      </c>
      <c r="J178" s="165" t="e">
        <f t="shared" si="47"/>
        <v>#NUM!</v>
      </c>
      <c r="K178" s="165" t="e">
        <f t="shared" si="48"/>
        <v>#NUM!</v>
      </c>
      <c r="L178" s="165" t="e">
        <f t="shared" si="49"/>
        <v>#NUM!</v>
      </c>
      <c r="M178" s="186"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99.999999999999986</v>
      </c>
      <c r="F179" s="162">
        <f t="shared" si="45"/>
        <v>0</v>
      </c>
      <c r="G179" s="162"/>
      <c r="H179" s="168">
        <f t="shared" si="46"/>
        <v>0</v>
      </c>
      <c r="I179" s="162" t="e">
        <f t="shared" si="43"/>
        <v>#NUM!</v>
      </c>
      <c r="J179" s="165" t="e">
        <f t="shared" si="47"/>
        <v>#NUM!</v>
      </c>
      <c r="K179" s="165" t="e">
        <f t="shared" si="48"/>
        <v>#NUM!</v>
      </c>
      <c r="L179" s="165" t="e">
        <f t="shared" si="49"/>
        <v>#NUM!</v>
      </c>
      <c r="M179" s="186"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99.999999999999986</v>
      </c>
      <c r="F180" s="162">
        <f t="shared" si="45"/>
        <v>0</v>
      </c>
      <c r="G180" s="162"/>
      <c r="H180" s="168">
        <f t="shared" si="46"/>
        <v>0</v>
      </c>
      <c r="I180" s="162" t="e">
        <f t="shared" si="43"/>
        <v>#NUM!</v>
      </c>
      <c r="J180" s="165" t="e">
        <f t="shared" si="47"/>
        <v>#NUM!</v>
      </c>
      <c r="K180" s="165" t="e">
        <f t="shared" si="48"/>
        <v>#NUM!</v>
      </c>
      <c r="L180" s="165" t="e">
        <f t="shared" si="49"/>
        <v>#NUM!</v>
      </c>
      <c r="M180" s="186"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99.999999999999986</v>
      </c>
      <c r="F181" s="162">
        <f t="shared" si="45"/>
        <v>0</v>
      </c>
      <c r="G181" s="162"/>
      <c r="H181" s="168">
        <f t="shared" si="46"/>
        <v>0</v>
      </c>
      <c r="I181" s="162" t="e">
        <f t="shared" si="43"/>
        <v>#NUM!</v>
      </c>
      <c r="J181" s="165" t="e">
        <f t="shared" si="47"/>
        <v>#NUM!</v>
      </c>
      <c r="K181" s="165" t="e">
        <f t="shared" si="48"/>
        <v>#NUM!</v>
      </c>
      <c r="L181" s="165" t="e">
        <f t="shared" si="49"/>
        <v>#NUM!</v>
      </c>
      <c r="M181" s="186"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99.999999999999986</v>
      </c>
      <c r="F182" s="162">
        <f t="shared" si="45"/>
        <v>0</v>
      </c>
      <c r="G182" s="162"/>
      <c r="H182" s="168">
        <f t="shared" si="46"/>
        <v>0</v>
      </c>
      <c r="I182" s="162" t="e">
        <f t="shared" si="43"/>
        <v>#NUM!</v>
      </c>
      <c r="J182" s="165" t="e">
        <f t="shared" si="47"/>
        <v>#NUM!</v>
      </c>
      <c r="K182" s="165" t="e">
        <f t="shared" si="48"/>
        <v>#NUM!</v>
      </c>
      <c r="L182" s="165" t="e">
        <f t="shared" si="49"/>
        <v>#NUM!</v>
      </c>
      <c r="M182" s="186"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99.999999999999986</v>
      </c>
      <c r="F183" s="162">
        <f t="shared" si="45"/>
        <v>0</v>
      </c>
      <c r="G183" s="162"/>
      <c r="H183" s="168">
        <f t="shared" si="46"/>
        <v>0</v>
      </c>
      <c r="I183" s="162" t="e">
        <f t="shared" si="43"/>
        <v>#NUM!</v>
      </c>
      <c r="J183" s="165" t="e">
        <f t="shared" si="47"/>
        <v>#NUM!</v>
      </c>
      <c r="K183" s="165" t="e">
        <f t="shared" si="48"/>
        <v>#NUM!</v>
      </c>
      <c r="L183" s="165" t="e">
        <f t="shared" si="49"/>
        <v>#NUM!</v>
      </c>
      <c r="M183" s="186"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99.999999999999986</v>
      </c>
      <c r="F184" s="162">
        <f t="shared" si="45"/>
        <v>0</v>
      </c>
      <c r="G184" s="162"/>
      <c r="H184" s="168">
        <f t="shared" si="46"/>
        <v>0</v>
      </c>
      <c r="I184" s="162" t="e">
        <f t="shared" si="43"/>
        <v>#NUM!</v>
      </c>
      <c r="J184" s="165" t="e">
        <f t="shared" si="47"/>
        <v>#NUM!</v>
      </c>
      <c r="K184" s="165" t="e">
        <f t="shared" si="48"/>
        <v>#NUM!</v>
      </c>
      <c r="L184" s="165" t="e">
        <f t="shared" si="49"/>
        <v>#NUM!</v>
      </c>
      <c r="M184" s="186"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99.999999999999986</v>
      </c>
      <c r="F185" s="162">
        <f t="shared" si="45"/>
        <v>0</v>
      </c>
      <c r="G185" s="162"/>
      <c r="H185" s="168">
        <f t="shared" si="46"/>
        <v>0</v>
      </c>
      <c r="I185" s="162" t="e">
        <f t="shared" si="43"/>
        <v>#NUM!</v>
      </c>
      <c r="J185" s="165" t="e">
        <f t="shared" si="47"/>
        <v>#NUM!</v>
      </c>
      <c r="K185" s="165" t="e">
        <f t="shared" si="48"/>
        <v>#NUM!</v>
      </c>
      <c r="L185" s="165" t="e">
        <f t="shared" si="49"/>
        <v>#NUM!</v>
      </c>
      <c r="M185" s="186"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99.999999999999986</v>
      </c>
      <c r="F186" s="162">
        <f t="shared" si="45"/>
        <v>0</v>
      </c>
      <c r="G186" s="162"/>
      <c r="H186" s="168">
        <f t="shared" si="46"/>
        <v>0</v>
      </c>
      <c r="I186" s="162" t="e">
        <f t="shared" si="43"/>
        <v>#NUM!</v>
      </c>
      <c r="J186" s="165" t="e">
        <f t="shared" si="47"/>
        <v>#NUM!</v>
      </c>
      <c r="K186" s="165" t="e">
        <f t="shared" si="48"/>
        <v>#NUM!</v>
      </c>
      <c r="L186" s="165" t="e">
        <f t="shared" si="49"/>
        <v>#NUM!</v>
      </c>
      <c r="M186" s="186"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99.999999999999986</v>
      </c>
      <c r="F187" s="162">
        <f t="shared" si="45"/>
        <v>0</v>
      </c>
      <c r="G187" s="162"/>
      <c r="H187" s="168">
        <f t="shared" si="46"/>
        <v>0</v>
      </c>
      <c r="I187" s="162" t="e">
        <f t="shared" si="43"/>
        <v>#NUM!</v>
      </c>
      <c r="J187" s="165" t="e">
        <f t="shared" si="47"/>
        <v>#NUM!</v>
      </c>
      <c r="K187" s="165" t="e">
        <f t="shared" si="48"/>
        <v>#NUM!</v>
      </c>
      <c r="L187" s="165" t="e">
        <f t="shared" si="49"/>
        <v>#NUM!</v>
      </c>
      <c r="M187" s="186"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99.999999999999986</v>
      </c>
      <c r="F188" s="162">
        <f t="shared" si="45"/>
        <v>0</v>
      </c>
      <c r="G188" s="162"/>
      <c r="H188" s="168">
        <f t="shared" si="46"/>
        <v>0</v>
      </c>
      <c r="I188" s="162" t="e">
        <f t="shared" si="43"/>
        <v>#NUM!</v>
      </c>
      <c r="J188" s="165" t="e">
        <f t="shared" si="47"/>
        <v>#NUM!</v>
      </c>
      <c r="K188" s="165" t="e">
        <f t="shared" si="48"/>
        <v>#NUM!</v>
      </c>
      <c r="L188" s="165" t="e">
        <f t="shared" si="49"/>
        <v>#NUM!</v>
      </c>
      <c r="M188" s="186"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99.999999999999986</v>
      </c>
      <c r="F189" s="162">
        <f t="shared" si="45"/>
        <v>0</v>
      </c>
      <c r="G189" s="162"/>
      <c r="H189" s="168">
        <f t="shared" si="46"/>
        <v>0</v>
      </c>
      <c r="I189" s="162" t="e">
        <f t="shared" si="43"/>
        <v>#NUM!</v>
      </c>
      <c r="J189" s="165" t="e">
        <f t="shared" si="47"/>
        <v>#NUM!</v>
      </c>
      <c r="K189" s="165" t="e">
        <f t="shared" si="48"/>
        <v>#NUM!</v>
      </c>
      <c r="L189" s="165" t="e">
        <f t="shared" si="49"/>
        <v>#NUM!</v>
      </c>
      <c r="M189" s="186"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99.999999999999986</v>
      </c>
      <c r="F190" s="162">
        <f t="shared" si="45"/>
        <v>0</v>
      </c>
      <c r="G190" s="162"/>
      <c r="H190" s="168">
        <f t="shared" si="46"/>
        <v>0</v>
      </c>
      <c r="I190" s="162" t="e">
        <f t="shared" si="43"/>
        <v>#NUM!</v>
      </c>
      <c r="J190" s="165" t="e">
        <f t="shared" si="47"/>
        <v>#NUM!</v>
      </c>
      <c r="K190" s="165" t="e">
        <f t="shared" si="48"/>
        <v>#NUM!</v>
      </c>
      <c r="L190" s="165" t="e">
        <f t="shared" si="49"/>
        <v>#NUM!</v>
      </c>
      <c r="M190" s="186"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99.999999999999986</v>
      </c>
      <c r="F191" s="162">
        <f t="shared" si="45"/>
        <v>0</v>
      </c>
      <c r="G191" s="162"/>
      <c r="H191" s="168">
        <f t="shared" si="46"/>
        <v>0</v>
      </c>
      <c r="I191" s="162" t="e">
        <f t="shared" si="43"/>
        <v>#NUM!</v>
      </c>
      <c r="J191" s="165" t="e">
        <f t="shared" si="47"/>
        <v>#NUM!</v>
      </c>
      <c r="K191" s="165" t="e">
        <f t="shared" si="48"/>
        <v>#NUM!</v>
      </c>
      <c r="L191" s="165" t="e">
        <f t="shared" si="49"/>
        <v>#NUM!</v>
      </c>
      <c r="M191" s="186"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99.999999999999986</v>
      </c>
      <c r="F192" s="162">
        <f t="shared" si="45"/>
        <v>0</v>
      </c>
      <c r="G192" s="162"/>
      <c r="H192" s="168">
        <f t="shared" si="46"/>
        <v>0</v>
      </c>
      <c r="I192" s="162" t="e">
        <f t="shared" si="43"/>
        <v>#NUM!</v>
      </c>
      <c r="J192" s="165" t="e">
        <f t="shared" si="47"/>
        <v>#NUM!</v>
      </c>
      <c r="K192" s="165" t="e">
        <f t="shared" si="48"/>
        <v>#NUM!</v>
      </c>
      <c r="L192" s="165" t="e">
        <f t="shared" si="49"/>
        <v>#NUM!</v>
      </c>
      <c r="M192" s="186"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99.999999999999986</v>
      </c>
      <c r="F193" s="162">
        <f t="shared" si="45"/>
        <v>0</v>
      </c>
      <c r="G193" s="162"/>
      <c r="H193" s="168">
        <f t="shared" si="46"/>
        <v>0</v>
      </c>
      <c r="I193" s="162" t="e">
        <f t="shared" si="43"/>
        <v>#NUM!</v>
      </c>
      <c r="J193" s="165" t="e">
        <f t="shared" si="47"/>
        <v>#NUM!</v>
      </c>
      <c r="K193" s="165" t="e">
        <f t="shared" si="48"/>
        <v>#NUM!</v>
      </c>
      <c r="L193" s="165" t="e">
        <f t="shared" si="49"/>
        <v>#NUM!</v>
      </c>
      <c r="M193" s="186"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99.999999999999986</v>
      </c>
      <c r="F194" s="162">
        <f t="shared" si="45"/>
        <v>0</v>
      </c>
      <c r="G194" s="162"/>
      <c r="H194" s="168">
        <f t="shared" si="46"/>
        <v>0</v>
      </c>
      <c r="I194" s="162" t="e">
        <f t="shared" si="43"/>
        <v>#NUM!</v>
      </c>
      <c r="J194" s="165" t="e">
        <f t="shared" si="47"/>
        <v>#NUM!</v>
      </c>
      <c r="K194" s="165" t="e">
        <f t="shared" si="48"/>
        <v>#NUM!</v>
      </c>
      <c r="L194" s="165" t="e">
        <f t="shared" si="49"/>
        <v>#NUM!</v>
      </c>
      <c r="M194" s="186"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99.999999999999986</v>
      </c>
      <c r="F195" s="162">
        <f t="shared" si="45"/>
        <v>0</v>
      </c>
      <c r="G195" s="162"/>
      <c r="H195" s="168">
        <f t="shared" si="46"/>
        <v>0</v>
      </c>
      <c r="I195" s="162" t="e">
        <f t="shared" si="43"/>
        <v>#NUM!</v>
      </c>
      <c r="J195" s="165" t="e">
        <f t="shared" si="47"/>
        <v>#NUM!</v>
      </c>
      <c r="K195" s="165" t="e">
        <f t="shared" si="48"/>
        <v>#NUM!</v>
      </c>
      <c r="L195" s="165" t="e">
        <f t="shared" si="49"/>
        <v>#NUM!</v>
      </c>
      <c r="M195" s="186"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99.999999999999986</v>
      </c>
      <c r="F196" s="162">
        <f t="shared" si="45"/>
        <v>0</v>
      </c>
      <c r="G196" s="162"/>
      <c r="H196" s="168">
        <f t="shared" si="46"/>
        <v>0</v>
      </c>
      <c r="I196" s="162" t="e">
        <f t="shared" si="43"/>
        <v>#NUM!</v>
      </c>
      <c r="J196" s="165" t="e">
        <f t="shared" si="47"/>
        <v>#NUM!</v>
      </c>
      <c r="K196" s="165" t="e">
        <f t="shared" si="48"/>
        <v>#NUM!</v>
      </c>
      <c r="L196" s="165" t="e">
        <f t="shared" si="49"/>
        <v>#NUM!</v>
      </c>
      <c r="M196" s="186"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99.999999999999986</v>
      </c>
      <c r="F197" s="162">
        <f t="shared" si="45"/>
        <v>0</v>
      </c>
      <c r="G197" s="162"/>
      <c r="H197" s="168">
        <f t="shared" si="46"/>
        <v>0</v>
      </c>
      <c r="I197" s="162" t="e">
        <f t="shared" si="43"/>
        <v>#NUM!</v>
      </c>
      <c r="J197" s="165" t="e">
        <f t="shared" si="47"/>
        <v>#NUM!</v>
      </c>
      <c r="K197" s="165" t="e">
        <f t="shared" si="48"/>
        <v>#NUM!</v>
      </c>
      <c r="L197" s="165" t="e">
        <f t="shared" si="49"/>
        <v>#NUM!</v>
      </c>
      <c r="M197" s="186"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99.999999999999986</v>
      </c>
      <c r="F198" s="162">
        <f t="shared" si="45"/>
        <v>0</v>
      </c>
      <c r="G198" s="162"/>
      <c r="H198" s="168">
        <f t="shared" si="46"/>
        <v>0</v>
      </c>
      <c r="I198" s="162" t="e">
        <f t="shared" si="43"/>
        <v>#NUM!</v>
      </c>
      <c r="J198" s="165" t="e">
        <f t="shared" si="47"/>
        <v>#NUM!</v>
      </c>
      <c r="K198" s="165" t="e">
        <f t="shared" si="48"/>
        <v>#NUM!</v>
      </c>
      <c r="L198" s="165" t="e">
        <f t="shared" si="49"/>
        <v>#NUM!</v>
      </c>
      <c r="M198" s="186"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99.999999999999986</v>
      </c>
      <c r="F199" s="162">
        <f t="shared" si="45"/>
        <v>0</v>
      </c>
      <c r="G199" s="162"/>
      <c r="H199" s="168">
        <f t="shared" si="46"/>
        <v>0</v>
      </c>
      <c r="I199" s="162" t="e">
        <f t="shared" si="43"/>
        <v>#NUM!</v>
      </c>
      <c r="J199" s="165" t="e">
        <f t="shared" si="47"/>
        <v>#NUM!</v>
      </c>
      <c r="K199" s="165" t="e">
        <f t="shared" si="48"/>
        <v>#NUM!</v>
      </c>
      <c r="L199" s="165" t="e">
        <f t="shared" si="49"/>
        <v>#NUM!</v>
      </c>
      <c r="M199" s="186"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99.999999999999986</v>
      </c>
      <c r="F200" s="162">
        <f t="shared" si="45"/>
        <v>0</v>
      </c>
      <c r="G200" s="162"/>
      <c r="H200" s="168">
        <f t="shared" si="46"/>
        <v>0</v>
      </c>
      <c r="I200" s="162" t="e">
        <f t="shared" si="43"/>
        <v>#NUM!</v>
      </c>
      <c r="J200" s="165" t="e">
        <f t="shared" si="47"/>
        <v>#NUM!</v>
      </c>
      <c r="K200" s="165" t="e">
        <f t="shared" si="48"/>
        <v>#NUM!</v>
      </c>
      <c r="L200" s="165" t="e">
        <f t="shared" si="49"/>
        <v>#NUM!</v>
      </c>
      <c r="M200" s="186"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99.999999999999986</v>
      </c>
      <c r="F201" s="162">
        <f t="shared" si="45"/>
        <v>0</v>
      </c>
      <c r="G201" s="162"/>
      <c r="H201" s="168">
        <f t="shared" si="46"/>
        <v>0</v>
      </c>
      <c r="I201" s="162" t="e">
        <f t="shared" si="43"/>
        <v>#NUM!</v>
      </c>
      <c r="J201" s="165" t="e">
        <f t="shared" si="47"/>
        <v>#NUM!</v>
      </c>
      <c r="K201" s="165" t="e">
        <f t="shared" si="48"/>
        <v>#NUM!</v>
      </c>
      <c r="L201" s="165" t="e">
        <f t="shared" si="49"/>
        <v>#NUM!</v>
      </c>
      <c r="M201" s="186"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99.999999999999986</v>
      </c>
      <c r="F202" s="162">
        <f t="shared" si="45"/>
        <v>0</v>
      </c>
      <c r="G202" s="162"/>
      <c r="H202" s="168">
        <f t="shared" si="46"/>
        <v>0</v>
      </c>
      <c r="I202" s="162" t="e">
        <f t="shared" si="43"/>
        <v>#NUM!</v>
      </c>
      <c r="J202" s="165" t="e">
        <f t="shared" si="47"/>
        <v>#NUM!</v>
      </c>
      <c r="K202" s="165" t="e">
        <f t="shared" si="48"/>
        <v>#NUM!</v>
      </c>
      <c r="L202" s="165" t="e">
        <f t="shared" si="49"/>
        <v>#NUM!</v>
      </c>
      <c r="M202" s="186"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99.999999999999986</v>
      </c>
      <c r="F203" s="162">
        <f t="shared" si="45"/>
        <v>0</v>
      </c>
      <c r="G203" s="162"/>
      <c r="H203" s="168">
        <f t="shared" si="46"/>
        <v>0</v>
      </c>
      <c r="I203" s="162" t="e">
        <f t="shared" si="43"/>
        <v>#NUM!</v>
      </c>
      <c r="J203" s="165" t="e">
        <f t="shared" si="47"/>
        <v>#NUM!</v>
      </c>
      <c r="K203" s="165" t="e">
        <f t="shared" si="48"/>
        <v>#NUM!</v>
      </c>
      <c r="L203" s="165" t="e">
        <f t="shared" si="49"/>
        <v>#NUM!</v>
      </c>
      <c r="M203" s="186"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99.999999999999986</v>
      </c>
      <c r="F204" s="162">
        <f t="shared" si="45"/>
        <v>0</v>
      </c>
      <c r="G204" s="162"/>
      <c r="H204" s="168">
        <f t="shared" si="46"/>
        <v>0</v>
      </c>
      <c r="I204" s="162" t="e">
        <f t="shared" si="43"/>
        <v>#NUM!</v>
      </c>
      <c r="J204" s="165" t="e">
        <f t="shared" si="47"/>
        <v>#NUM!</v>
      </c>
      <c r="K204" s="165" t="e">
        <f t="shared" si="48"/>
        <v>#NUM!</v>
      </c>
      <c r="L204" s="165" t="e">
        <f t="shared" si="49"/>
        <v>#NUM!</v>
      </c>
      <c r="M204" s="186"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99.999999999999986</v>
      </c>
      <c r="F205" s="162">
        <f t="shared" si="45"/>
        <v>0</v>
      </c>
      <c r="G205" s="162"/>
      <c r="H205" s="168">
        <f t="shared" si="46"/>
        <v>0</v>
      </c>
      <c r="I205" s="162" t="e">
        <f t="shared" si="43"/>
        <v>#NUM!</v>
      </c>
      <c r="J205" s="165" t="e">
        <f t="shared" si="47"/>
        <v>#NUM!</v>
      </c>
      <c r="K205" s="165" t="e">
        <f t="shared" si="48"/>
        <v>#NUM!</v>
      </c>
      <c r="L205" s="165" t="e">
        <f t="shared" si="49"/>
        <v>#NUM!</v>
      </c>
      <c r="M205" s="186"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99.999999999999986</v>
      </c>
      <c r="F206" s="162">
        <f t="shared" si="45"/>
        <v>0</v>
      </c>
      <c r="G206" s="162"/>
      <c r="H206" s="168">
        <f t="shared" si="46"/>
        <v>0</v>
      </c>
      <c r="I206" s="162" t="e">
        <f t="shared" si="43"/>
        <v>#NUM!</v>
      </c>
      <c r="J206" s="165" t="e">
        <f t="shared" si="47"/>
        <v>#NUM!</v>
      </c>
      <c r="K206" s="165" t="e">
        <f t="shared" si="48"/>
        <v>#NUM!</v>
      </c>
      <c r="L206" s="165" t="e">
        <f t="shared" si="49"/>
        <v>#NUM!</v>
      </c>
      <c r="M206" s="186"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99.999999999999986</v>
      </c>
      <c r="F207" s="162">
        <f t="shared" si="45"/>
        <v>0</v>
      </c>
      <c r="G207" s="162"/>
      <c r="H207" s="168">
        <f t="shared" si="46"/>
        <v>0</v>
      </c>
      <c r="I207" s="162" t="e">
        <f t="shared" si="43"/>
        <v>#NUM!</v>
      </c>
      <c r="J207" s="165" t="e">
        <f t="shared" si="47"/>
        <v>#NUM!</v>
      </c>
      <c r="K207" s="165" t="e">
        <f t="shared" si="48"/>
        <v>#NUM!</v>
      </c>
      <c r="L207" s="165" t="e">
        <f t="shared" si="49"/>
        <v>#NUM!</v>
      </c>
      <c r="M207" s="186"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99.999999999999986</v>
      </c>
      <c r="F208" s="162">
        <f t="shared" si="45"/>
        <v>0</v>
      </c>
      <c r="G208" s="162"/>
      <c r="H208" s="168">
        <f t="shared" si="46"/>
        <v>0</v>
      </c>
      <c r="I208" s="162" t="e">
        <f t="shared" si="43"/>
        <v>#NUM!</v>
      </c>
      <c r="J208" s="165" t="e">
        <f t="shared" si="47"/>
        <v>#NUM!</v>
      </c>
      <c r="K208" s="165" t="e">
        <f t="shared" si="48"/>
        <v>#NUM!</v>
      </c>
      <c r="L208" s="165" t="e">
        <f t="shared" si="49"/>
        <v>#NUM!</v>
      </c>
      <c r="M208" s="186"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99.999999999999986</v>
      </c>
      <c r="F209" s="162">
        <f t="shared" si="45"/>
        <v>0</v>
      </c>
      <c r="G209" s="162"/>
      <c r="H209" s="168">
        <f t="shared" si="46"/>
        <v>0</v>
      </c>
      <c r="I209" s="162" t="e">
        <f t="shared" si="43"/>
        <v>#NUM!</v>
      </c>
      <c r="J209" s="165" t="e">
        <f t="shared" si="47"/>
        <v>#NUM!</v>
      </c>
      <c r="K209" s="165" t="e">
        <f t="shared" si="48"/>
        <v>#NUM!</v>
      </c>
      <c r="L209" s="165" t="e">
        <f t="shared" si="49"/>
        <v>#NUM!</v>
      </c>
      <c r="M209" s="186"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99.999999999999986</v>
      </c>
      <c r="F210" s="162">
        <f t="shared" si="45"/>
        <v>0</v>
      </c>
      <c r="G210" s="162"/>
      <c r="H210" s="168">
        <f t="shared" si="46"/>
        <v>0</v>
      </c>
      <c r="I210" s="162" t="e">
        <f t="shared" si="43"/>
        <v>#NUM!</v>
      </c>
      <c r="J210" s="165" t="e">
        <f t="shared" si="47"/>
        <v>#NUM!</v>
      </c>
      <c r="K210" s="165" t="e">
        <f t="shared" si="48"/>
        <v>#NUM!</v>
      </c>
      <c r="L210" s="165" t="e">
        <f t="shared" si="49"/>
        <v>#NUM!</v>
      </c>
      <c r="M210" s="186"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99.999999999999986</v>
      </c>
      <c r="F211" s="162">
        <f t="shared" si="45"/>
        <v>0</v>
      </c>
      <c r="G211" s="162"/>
      <c r="H211" s="168">
        <f t="shared" si="46"/>
        <v>0</v>
      </c>
      <c r="I211" s="162" t="e">
        <f t="shared" si="43"/>
        <v>#NUM!</v>
      </c>
      <c r="J211" s="165" t="e">
        <f t="shared" si="47"/>
        <v>#NUM!</v>
      </c>
      <c r="K211" s="165" t="e">
        <f t="shared" si="48"/>
        <v>#NUM!</v>
      </c>
      <c r="L211" s="165" t="e">
        <f t="shared" si="49"/>
        <v>#NUM!</v>
      </c>
      <c r="M211" s="186"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99.999999999999986</v>
      </c>
      <c r="F212" s="162">
        <f t="shared" si="45"/>
        <v>0</v>
      </c>
      <c r="G212" s="162"/>
      <c r="H212" s="168">
        <f t="shared" si="46"/>
        <v>0</v>
      </c>
      <c r="I212" s="162" t="e">
        <f t="shared" si="43"/>
        <v>#NUM!</v>
      </c>
      <c r="J212" s="165" t="e">
        <f t="shared" si="47"/>
        <v>#NUM!</v>
      </c>
      <c r="K212" s="165" t="e">
        <f t="shared" si="48"/>
        <v>#NUM!</v>
      </c>
      <c r="L212" s="165" t="e">
        <f t="shared" si="49"/>
        <v>#NUM!</v>
      </c>
      <c r="M212" s="186"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99.999999999999986</v>
      </c>
      <c r="F213" s="162">
        <f t="shared" si="45"/>
        <v>0</v>
      </c>
      <c r="G213" s="162"/>
      <c r="H213" s="168">
        <f t="shared" si="46"/>
        <v>0</v>
      </c>
      <c r="I213" s="162" t="e">
        <f t="shared" si="43"/>
        <v>#NUM!</v>
      </c>
      <c r="J213" s="165" t="e">
        <f t="shared" si="47"/>
        <v>#NUM!</v>
      </c>
      <c r="K213" s="165" t="e">
        <f t="shared" si="48"/>
        <v>#NUM!</v>
      </c>
      <c r="L213" s="165" t="e">
        <f t="shared" si="49"/>
        <v>#NUM!</v>
      </c>
      <c r="M213" s="186"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99.999999999999986</v>
      </c>
      <c r="F214" s="162">
        <f t="shared" si="45"/>
        <v>0</v>
      </c>
      <c r="G214" s="162"/>
      <c r="H214" s="168">
        <f t="shared" si="46"/>
        <v>0</v>
      </c>
      <c r="I214" s="162" t="e">
        <f t="shared" si="43"/>
        <v>#NUM!</v>
      </c>
      <c r="J214" s="165" t="e">
        <f t="shared" si="47"/>
        <v>#NUM!</v>
      </c>
      <c r="K214" s="165" t="e">
        <f t="shared" si="48"/>
        <v>#NUM!</v>
      </c>
      <c r="L214" s="165" t="e">
        <f t="shared" si="49"/>
        <v>#NUM!</v>
      </c>
      <c r="M214" s="186"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99.999999999999986</v>
      </c>
      <c r="F215" s="162">
        <f t="shared" si="45"/>
        <v>0</v>
      </c>
      <c r="G215" s="162"/>
      <c r="H215" s="168">
        <f t="shared" si="46"/>
        <v>0</v>
      </c>
      <c r="I215" s="162" t="e">
        <f t="shared" si="43"/>
        <v>#NUM!</v>
      </c>
      <c r="J215" s="165" t="e">
        <f t="shared" si="47"/>
        <v>#NUM!</v>
      </c>
      <c r="K215" s="165" t="e">
        <f t="shared" si="48"/>
        <v>#NUM!</v>
      </c>
      <c r="L215" s="165" t="e">
        <f t="shared" si="49"/>
        <v>#NUM!</v>
      </c>
      <c r="M215" s="186"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99.999999999999986</v>
      </c>
      <c r="F216" s="162">
        <f t="shared" si="45"/>
        <v>0</v>
      </c>
      <c r="G216" s="162"/>
      <c r="H216" s="168">
        <f t="shared" si="46"/>
        <v>0</v>
      </c>
      <c r="I216" s="162" t="e">
        <f t="shared" si="43"/>
        <v>#NUM!</v>
      </c>
      <c r="J216" s="165" t="e">
        <f t="shared" si="47"/>
        <v>#NUM!</v>
      </c>
      <c r="K216" s="165" t="e">
        <f t="shared" si="48"/>
        <v>#NUM!</v>
      </c>
      <c r="L216" s="165" t="e">
        <f t="shared" si="49"/>
        <v>#NUM!</v>
      </c>
      <c r="M216" s="186"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99.999999999999986</v>
      </c>
      <c r="F217" s="162">
        <f t="shared" si="45"/>
        <v>0</v>
      </c>
      <c r="G217" s="162"/>
      <c r="H217" s="168">
        <f t="shared" si="46"/>
        <v>0</v>
      </c>
      <c r="I217" s="162" t="e">
        <f t="shared" si="43"/>
        <v>#NUM!</v>
      </c>
      <c r="J217" s="165" t="e">
        <f t="shared" si="47"/>
        <v>#NUM!</v>
      </c>
      <c r="K217" s="165" t="e">
        <f t="shared" si="48"/>
        <v>#NUM!</v>
      </c>
      <c r="L217" s="165" t="e">
        <f t="shared" si="49"/>
        <v>#NUM!</v>
      </c>
      <c r="M217" s="186"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99.999999999999986</v>
      </c>
      <c r="F218" s="162">
        <f t="shared" si="45"/>
        <v>0</v>
      </c>
      <c r="G218" s="162"/>
      <c r="H218" s="168">
        <f t="shared" si="46"/>
        <v>0</v>
      </c>
      <c r="I218" s="162" t="e">
        <f t="shared" si="43"/>
        <v>#NUM!</v>
      </c>
      <c r="J218" s="165" t="e">
        <f t="shared" si="47"/>
        <v>#NUM!</v>
      </c>
      <c r="K218" s="165" t="e">
        <f t="shared" si="48"/>
        <v>#NUM!</v>
      </c>
      <c r="L218" s="165" t="e">
        <f t="shared" si="49"/>
        <v>#NUM!</v>
      </c>
      <c r="M218" s="186"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99.999999999999986</v>
      </c>
      <c r="F219" s="162">
        <f t="shared" si="45"/>
        <v>0</v>
      </c>
      <c r="G219" s="162"/>
      <c r="H219" s="168">
        <f t="shared" si="46"/>
        <v>0</v>
      </c>
      <c r="I219" s="162" t="e">
        <f t="shared" si="43"/>
        <v>#NUM!</v>
      </c>
      <c r="J219" s="165" t="e">
        <f t="shared" si="47"/>
        <v>#NUM!</v>
      </c>
      <c r="K219" s="165" t="e">
        <f t="shared" si="48"/>
        <v>#NUM!</v>
      </c>
      <c r="L219" s="165" t="e">
        <f t="shared" si="49"/>
        <v>#NUM!</v>
      </c>
      <c r="M219" s="186"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99.999999999999986</v>
      </c>
      <c r="F220" s="162">
        <f t="shared" si="45"/>
        <v>0</v>
      </c>
      <c r="G220" s="162"/>
      <c r="H220" s="168">
        <f t="shared" si="46"/>
        <v>0</v>
      </c>
      <c r="I220" s="162" t="e">
        <f t="shared" si="43"/>
        <v>#NUM!</v>
      </c>
      <c r="J220" s="165" t="e">
        <f t="shared" si="47"/>
        <v>#NUM!</v>
      </c>
      <c r="K220" s="165" t="e">
        <f t="shared" si="48"/>
        <v>#NUM!</v>
      </c>
      <c r="L220" s="165" t="e">
        <f t="shared" si="49"/>
        <v>#NUM!</v>
      </c>
      <c r="M220" s="186"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99.999999999999986</v>
      </c>
      <c r="F221" s="162">
        <f t="shared" si="45"/>
        <v>0</v>
      </c>
      <c r="G221" s="162"/>
      <c r="H221" s="168">
        <f t="shared" si="46"/>
        <v>0</v>
      </c>
      <c r="I221" s="162" t="e">
        <f t="shared" si="43"/>
        <v>#NUM!</v>
      </c>
      <c r="J221" s="165" t="e">
        <f t="shared" si="47"/>
        <v>#NUM!</v>
      </c>
      <c r="K221" s="165" t="e">
        <f t="shared" si="48"/>
        <v>#NUM!</v>
      </c>
      <c r="L221" s="165" t="e">
        <f t="shared" si="49"/>
        <v>#NUM!</v>
      </c>
      <c r="M221" s="186"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99.999999999999986</v>
      </c>
      <c r="F222" s="162">
        <f t="shared" si="45"/>
        <v>0</v>
      </c>
      <c r="G222" s="162"/>
      <c r="H222" s="168">
        <f t="shared" si="46"/>
        <v>0</v>
      </c>
      <c r="I222" s="162" t="e">
        <f t="shared" ref="I222:I250" si="64">D222*F222</f>
        <v>#NUM!</v>
      </c>
      <c r="J222" s="165" t="e">
        <f t="shared" si="47"/>
        <v>#NUM!</v>
      </c>
      <c r="K222" s="165" t="e">
        <f t="shared" si="48"/>
        <v>#NUM!</v>
      </c>
      <c r="L222" s="165" t="e">
        <f t="shared" si="49"/>
        <v>#NUM!</v>
      </c>
      <c r="M222" s="186"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99.999999999999986</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6"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99.999999999999986</v>
      </c>
      <c r="F224" s="162">
        <f t="shared" si="66"/>
        <v>0</v>
      </c>
      <c r="G224" s="162"/>
      <c r="H224" s="168">
        <f t="shared" si="67"/>
        <v>0</v>
      </c>
      <c r="I224" s="162" t="e">
        <f t="shared" si="64"/>
        <v>#NUM!</v>
      </c>
      <c r="J224" s="165" t="e">
        <f t="shared" si="68"/>
        <v>#NUM!</v>
      </c>
      <c r="K224" s="165" t="e">
        <f t="shared" si="69"/>
        <v>#NUM!</v>
      </c>
      <c r="L224" s="165" t="e">
        <f t="shared" si="70"/>
        <v>#NUM!</v>
      </c>
      <c r="M224" s="186"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99.999999999999986</v>
      </c>
      <c r="F225" s="162">
        <f t="shared" si="66"/>
        <v>0</v>
      </c>
      <c r="G225" s="162"/>
      <c r="H225" s="168">
        <f t="shared" si="67"/>
        <v>0</v>
      </c>
      <c r="I225" s="162" t="e">
        <f t="shared" si="64"/>
        <v>#NUM!</v>
      </c>
      <c r="J225" s="165" t="e">
        <f t="shared" si="68"/>
        <v>#NUM!</v>
      </c>
      <c r="K225" s="165" t="e">
        <f t="shared" si="69"/>
        <v>#NUM!</v>
      </c>
      <c r="L225" s="165" t="e">
        <f t="shared" si="70"/>
        <v>#NUM!</v>
      </c>
      <c r="M225" s="186"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99.999999999999986</v>
      </c>
      <c r="F226" s="162">
        <f t="shared" si="66"/>
        <v>0</v>
      </c>
      <c r="G226" s="162"/>
      <c r="H226" s="168">
        <f t="shared" si="67"/>
        <v>0</v>
      </c>
      <c r="I226" s="162" t="e">
        <f t="shared" si="64"/>
        <v>#NUM!</v>
      </c>
      <c r="J226" s="165" t="e">
        <f t="shared" si="68"/>
        <v>#NUM!</v>
      </c>
      <c r="K226" s="165" t="e">
        <f t="shared" si="69"/>
        <v>#NUM!</v>
      </c>
      <c r="L226" s="165" t="e">
        <f t="shared" si="70"/>
        <v>#NUM!</v>
      </c>
      <c r="M226" s="186"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99.999999999999986</v>
      </c>
      <c r="F227" s="162">
        <f t="shared" si="66"/>
        <v>0</v>
      </c>
      <c r="G227" s="162"/>
      <c r="H227" s="168">
        <f t="shared" si="67"/>
        <v>0</v>
      </c>
      <c r="I227" s="162" t="e">
        <f t="shared" si="64"/>
        <v>#NUM!</v>
      </c>
      <c r="J227" s="165" t="e">
        <f t="shared" si="68"/>
        <v>#NUM!</v>
      </c>
      <c r="K227" s="165" t="e">
        <f t="shared" si="69"/>
        <v>#NUM!</v>
      </c>
      <c r="L227" s="165" t="e">
        <f t="shared" si="70"/>
        <v>#NUM!</v>
      </c>
      <c r="M227" s="186"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99.999999999999986</v>
      </c>
      <c r="F228" s="162">
        <f t="shared" si="66"/>
        <v>0</v>
      </c>
      <c r="G228" s="162"/>
      <c r="H228" s="168">
        <f t="shared" si="67"/>
        <v>0</v>
      </c>
      <c r="I228" s="162" t="e">
        <f t="shared" si="64"/>
        <v>#NUM!</v>
      </c>
      <c r="J228" s="165" t="e">
        <f t="shared" si="68"/>
        <v>#NUM!</v>
      </c>
      <c r="K228" s="165" t="e">
        <f t="shared" si="69"/>
        <v>#NUM!</v>
      </c>
      <c r="L228" s="165" t="e">
        <f t="shared" si="70"/>
        <v>#NUM!</v>
      </c>
      <c r="M228" s="186"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99.999999999999986</v>
      </c>
      <c r="F229" s="162">
        <f t="shared" si="66"/>
        <v>0</v>
      </c>
      <c r="G229" s="162"/>
      <c r="H229" s="168">
        <f t="shared" si="67"/>
        <v>0</v>
      </c>
      <c r="I229" s="162" t="e">
        <f t="shared" si="64"/>
        <v>#NUM!</v>
      </c>
      <c r="J229" s="165" t="e">
        <f t="shared" si="68"/>
        <v>#NUM!</v>
      </c>
      <c r="K229" s="165" t="e">
        <f t="shared" si="69"/>
        <v>#NUM!</v>
      </c>
      <c r="L229" s="165" t="e">
        <f t="shared" si="70"/>
        <v>#NUM!</v>
      </c>
      <c r="M229" s="186"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99.999999999999986</v>
      </c>
      <c r="F230" s="162">
        <f t="shared" si="66"/>
        <v>0</v>
      </c>
      <c r="G230" s="162"/>
      <c r="H230" s="168">
        <f t="shared" si="67"/>
        <v>0</v>
      </c>
      <c r="I230" s="162" t="e">
        <f t="shared" si="64"/>
        <v>#NUM!</v>
      </c>
      <c r="J230" s="165" t="e">
        <f t="shared" si="68"/>
        <v>#NUM!</v>
      </c>
      <c r="K230" s="165" t="e">
        <f t="shared" si="69"/>
        <v>#NUM!</v>
      </c>
      <c r="L230" s="165" t="e">
        <f t="shared" si="70"/>
        <v>#NUM!</v>
      </c>
      <c r="M230" s="186"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99.999999999999986</v>
      </c>
      <c r="F231" s="162">
        <f t="shared" si="66"/>
        <v>0</v>
      </c>
      <c r="G231" s="162"/>
      <c r="H231" s="168">
        <f t="shared" si="67"/>
        <v>0</v>
      </c>
      <c r="I231" s="162" t="e">
        <f t="shared" si="64"/>
        <v>#NUM!</v>
      </c>
      <c r="J231" s="165" t="e">
        <f t="shared" si="68"/>
        <v>#NUM!</v>
      </c>
      <c r="K231" s="165" t="e">
        <f t="shared" si="69"/>
        <v>#NUM!</v>
      </c>
      <c r="L231" s="165" t="e">
        <f t="shared" si="70"/>
        <v>#NUM!</v>
      </c>
      <c r="M231" s="186"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99.999999999999986</v>
      </c>
      <c r="F232" s="162">
        <f t="shared" si="66"/>
        <v>0</v>
      </c>
      <c r="G232" s="162"/>
      <c r="H232" s="168">
        <f t="shared" si="67"/>
        <v>0</v>
      </c>
      <c r="I232" s="162" t="e">
        <f t="shared" si="64"/>
        <v>#NUM!</v>
      </c>
      <c r="J232" s="165" t="e">
        <f t="shared" si="68"/>
        <v>#NUM!</v>
      </c>
      <c r="K232" s="165" t="e">
        <f t="shared" si="69"/>
        <v>#NUM!</v>
      </c>
      <c r="L232" s="165" t="e">
        <f t="shared" si="70"/>
        <v>#NUM!</v>
      </c>
      <c r="M232" s="186"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99.999999999999986</v>
      </c>
      <c r="F233" s="162">
        <f t="shared" si="66"/>
        <v>0</v>
      </c>
      <c r="G233" s="162"/>
      <c r="H233" s="168">
        <f t="shared" si="67"/>
        <v>0</v>
      </c>
      <c r="I233" s="162" t="e">
        <f t="shared" si="64"/>
        <v>#NUM!</v>
      </c>
      <c r="J233" s="165" t="e">
        <f t="shared" si="68"/>
        <v>#NUM!</v>
      </c>
      <c r="K233" s="165" t="e">
        <f t="shared" si="69"/>
        <v>#NUM!</v>
      </c>
      <c r="L233" s="165" t="e">
        <f t="shared" si="70"/>
        <v>#NUM!</v>
      </c>
      <c r="M233" s="186"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99.999999999999986</v>
      </c>
      <c r="F234" s="162">
        <f t="shared" si="66"/>
        <v>0</v>
      </c>
      <c r="G234" s="162"/>
      <c r="H234" s="168">
        <f t="shared" si="67"/>
        <v>0</v>
      </c>
      <c r="I234" s="162" t="e">
        <f t="shared" si="64"/>
        <v>#NUM!</v>
      </c>
      <c r="J234" s="165" t="e">
        <f t="shared" si="68"/>
        <v>#NUM!</v>
      </c>
      <c r="K234" s="165" t="e">
        <f t="shared" si="69"/>
        <v>#NUM!</v>
      </c>
      <c r="L234" s="165" t="e">
        <f t="shared" si="70"/>
        <v>#NUM!</v>
      </c>
      <c r="M234" s="186"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99.999999999999986</v>
      </c>
      <c r="F235" s="162">
        <f t="shared" si="66"/>
        <v>0</v>
      </c>
      <c r="G235" s="162"/>
      <c r="H235" s="168">
        <f t="shared" si="67"/>
        <v>0</v>
      </c>
      <c r="I235" s="162" t="e">
        <f t="shared" si="64"/>
        <v>#NUM!</v>
      </c>
      <c r="J235" s="165" t="e">
        <f t="shared" si="68"/>
        <v>#NUM!</v>
      </c>
      <c r="K235" s="165" t="e">
        <f t="shared" si="69"/>
        <v>#NUM!</v>
      </c>
      <c r="L235" s="165" t="e">
        <f t="shared" si="70"/>
        <v>#NUM!</v>
      </c>
      <c r="M235" s="186"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99.999999999999986</v>
      </c>
      <c r="F236" s="162">
        <f t="shared" si="66"/>
        <v>0</v>
      </c>
      <c r="G236" s="162"/>
      <c r="H236" s="168">
        <f t="shared" si="67"/>
        <v>0</v>
      </c>
      <c r="I236" s="162" t="e">
        <f t="shared" si="64"/>
        <v>#NUM!</v>
      </c>
      <c r="J236" s="165" t="e">
        <f t="shared" si="68"/>
        <v>#NUM!</v>
      </c>
      <c r="K236" s="165" t="e">
        <f t="shared" si="69"/>
        <v>#NUM!</v>
      </c>
      <c r="L236" s="165" t="e">
        <f t="shared" si="70"/>
        <v>#NUM!</v>
      </c>
      <c r="M236" s="186"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99.999999999999986</v>
      </c>
      <c r="F237" s="162">
        <f t="shared" si="66"/>
        <v>0</v>
      </c>
      <c r="G237" s="162"/>
      <c r="H237" s="168">
        <f t="shared" si="67"/>
        <v>0</v>
      </c>
      <c r="I237" s="162" t="e">
        <f t="shared" si="64"/>
        <v>#NUM!</v>
      </c>
      <c r="J237" s="165" t="e">
        <f t="shared" si="68"/>
        <v>#NUM!</v>
      </c>
      <c r="K237" s="165" t="e">
        <f t="shared" si="69"/>
        <v>#NUM!</v>
      </c>
      <c r="L237" s="165" t="e">
        <f t="shared" si="70"/>
        <v>#NUM!</v>
      </c>
      <c r="M237" s="186"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99.999999999999986</v>
      </c>
      <c r="F238" s="162">
        <f t="shared" si="66"/>
        <v>0</v>
      </c>
      <c r="G238" s="162"/>
      <c r="H238" s="168">
        <f t="shared" si="67"/>
        <v>0</v>
      </c>
      <c r="I238" s="162" t="e">
        <f t="shared" si="64"/>
        <v>#NUM!</v>
      </c>
      <c r="J238" s="165" t="e">
        <f t="shared" si="68"/>
        <v>#NUM!</v>
      </c>
      <c r="K238" s="165" t="e">
        <f t="shared" si="69"/>
        <v>#NUM!</v>
      </c>
      <c r="L238" s="165" t="e">
        <f t="shared" si="70"/>
        <v>#NUM!</v>
      </c>
      <c r="M238" s="186"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99.999999999999986</v>
      </c>
      <c r="F239" s="162">
        <f t="shared" si="66"/>
        <v>0</v>
      </c>
      <c r="G239" s="162"/>
      <c r="H239" s="168">
        <f t="shared" si="67"/>
        <v>0</v>
      </c>
      <c r="I239" s="162" t="e">
        <f t="shared" si="64"/>
        <v>#NUM!</v>
      </c>
      <c r="J239" s="165" t="e">
        <f t="shared" si="68"/>
        <v>#NUM!</v>
      </c>
      <c r="K239" s="165" t="e">
        <f t="shared" si="69"/>
        <v>#NUM!</v>
      </c>
      <c r="L239" s="165" t="e">
        <f t="shared" si="70"/>
        <v>#NUM!</v>
      </c>
      <c r="M239" s="186"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99.999999999999986</v>
      </c>
      <c r="F240" s="162">
        <f t="shared" si="66"/>
        <v>0</v>
      </c>
      <c r="G240" s="162"/>
      <c r="H240" s="168">
        <f t="shared" si="67"/>
        <v>0</v>
      </c>
      <c r="I240" s="162" t="e">
        <f t="shared" si="64"/>
        <v>#NUM!</v>
      </c>
      <c r="J240" s="165" t="e">
        <f t="shared" si="68"/>
        <v>#NUM!</v>
      </c>
      <c r="K240" s="165" t="e">
        <f t="shared" si="69"/>
        <v>#NUM!</v>
      </c>
      <c r="L240" s="165" t="e">
        <f t="shared" si="70"/>
        <v>#NUM!</v>
      </c>
      <c r="M240" s="186"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99.999999999999986</v>
      </c>
      <c r="F241" s="162">
        <f t="shared" si="66"/>
        <v>0</v>
      </c>
      <c r="G241" s="162"/>
      <c r="H241" s="168">
        <f t="shared" si="67"/>
        <v>0</v>
      </c>
      <c r="I241" s="162" t="e">
        <f t="shared" si="64"/>
        <v>#NUM!</v>
      </c>
      <c r="J241" s="165" t="e">
        <f t="shared" si="68"/>
        <v>#NUM!</v>
      </c>
      <c r="K241" s="165" t="e">
        <f t="shared" si="69"/>
        <v>#NUM!</v>
      </c>
      <c r="L241" s="165" t="e">
        <f t="shared" si="70"/>
        <v>#NUM!</v>
      </c>
      <c r="M241" s="186"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99.999999999999986</v>
      </c>
      <c r="F242" s="162">
        <f t="shared" si="66"/>
        <v>0</v>
      </c>
      <c r="G242" s="162"/>
      <c r="H242" s="168">
        <f t="shared" si="67"/>
        <v>0</v>
      </c>
      <c r="I242" s="162" t="e">
        <f t="shared" si="64"/>
        <v>#NUM!</v>
      </c>
      <c r="J242" s="165" t="e">
        <f t="shared" si="68"/>
        <v>#NUM!</v>
      </c>
      <c r="K242" s="165" t="e">
        <f t="shared" si="69"/>
        <v>#NUM!</v>
      </c>
      <c r="L242" s="165" t="e">
        <f t="shared" si="70"/>
        <v>#NUM!</v>
      </c>
      <c r="M242" s="186"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99.999999999999986</v>
      </c>
      <c r="F243" s="162">
        <f t="shared" si="66"/>
        <v>0</v>
      </c>
      <c r="G243" s="162"/>
      <c r="H243" s="168">
        <f t="shared" si="67"/>
        <v>0</v>
      </c>
      <c r="I243" s="162" t="e">
        <f t="shared" si="64"/>
        <v>#NUM!</v>
      </c>
      <c r="J243" s="165" t="e">
        <f t="shared" si="68"/>
        <v>#NUM!</v>
      </c>
      <c r="K243" s="165" t="e">
        <f t="shared" si="69"/>
        <v>#NUM!</v>
      </c>
      <c r="L243" s="165" t="e">
        <f t="shared" si="70"/>
        <v>#NUM!</v>
      </c>
      <c r="M243" s="186"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99.999999999999986</v>
      </c>
      <c r="F244" s="162">
        <f t="shared" si="66"/>
        <v>0</v>
      </c>
      <c r="G244" s="162"/>
      <c r="H244" s="168">
        <f t="shared" si="67"/>
        <v>0</v>
      </c>
      <c r="I244" s="162" t="e">
        <f t="shared" si="64"/>
        <v>#NUM!</v>
      </c>
      <c r="J244" s="165" t="e">
        <f t="shared" si="68"/>
        <v>#NUM!</v>
      </c>
      <c r="K244" s="165" t="e">
        <f t="shared" si="69"/>
        <v>#NUM!</v>
      </c>
      <c r="L244" s="165" t="e">
        <f t="shared" si="70"/>
        <v>#NUM!</v>
      </c>
      <c r="M244" s="186"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99.999999999999986</v>
      </c>
      <c r="F245" s="162">
        <f t="shared" si="66"/>
        <v>0</v>
      </c>
      <c r="G245" s="162"/>
      <c r="H245" s="168">
        <f t="shared" si="67"/>
        <v>0</v>
      </c>
      <c r="I245" s="162" t="e">
        <f t="shared" si="64"/>
        <v>#NUM!</v>
      </c>
      <c r="J245" s="165" t="e">
        <f t="shared" si="68"/>
        <v>#NUM!</v>
      </c>
      <c r="K245" s="165" t="e">
        <f t="shared" si="69"/>
        <v>#NUM!</v>
      </c>
      <c r="L245" s="165" t="e">
        <f t="shared" si="70"/>
        <v>#NUM!</v>
      </c>
      <c r="M245" s="186"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99.999999999999986</v>
      </c>
      <c r="F246" s="162">
        <f t="shared" si="66"/>
        <v>0</v>
      </c>
      <c r="G246" s="162"/>
      <c r="H246" s="168">
        <f t="shared" si="67"/>
        <v>0</v>
      </c>
      <c r="I246" s="162" t="e">
        <f t="shared" si="64"/>
        <v>#NUM!</v>
      </c>
      <c r="J246" s="165" t="e">
        <f t="shared" si="68"/>
        <v>#NUM!</v>
      </c>
      <c r="K246" s="165" t="e">
        <f t="shared" si="69"/>
        <v>#NUM!</v>
      </c>
      <c r="L246" s="165" t="e">
        <f t="shared" si="70"/>
        <v>#NUM!</v>
      </c>
      <c r="M246" s="186"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99.999999999999986</v>
      </c>
      <c r="F247" s="162">
        <f t="shared" si="66"/>
        <v>0</v>
      </c>
      <c r="G247" s="162"/>
      <c r="H247" s="168">
        <f t="shared" si="67"/>
        <v>0</v>
      </c>
      <c r="I247" s="162" t="e">
        <f t="shared" si="64"/>
        <v>#NUM!</v>
      </c>
      <c r="J247" s="165" t="e">
        <f t="shared" si="68"/>
        <v>#NUM!</v>
      </c>
      <c r="K247" s="165" t="e">
        <f t="shared" si="69"/>
        <v>#NUM!</v>
      </c>
      <c r="L247" s="165" t="e">
        <f t="shared" si="70"/>
        <v>#NUM!</v>
      </c>
      <c r="M247" s="186"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99.999999999999986</v>
      </c>
      <c r="F248" s="162">
        <f t="shared" si="66"/>
        <v>0</v>
      </c>
      <c r="G248" s="162"/>
      <c r="H248" s="168">
        <f t="shared" si="67"/>
        <v>0</v>
      </c>
      <c r="I248" s="162" t="e">
        <f t="shared" si="64"/>
        <v>#NUM!</v>
      </c>
      <c r="J248" s="165" t="e">
        <f t="shared" si="68"/>
        <v>#NUM!</v>
      </c>
      <c r="K248" s="165" t="e">
        <f t="shared" si="69"/>
        <v>#NUM!</v>
      </c>
      <c r="L248" s="165" t="e">
        <f t="shared" si="70"/>
        <v>#NUM!</v>
      </c>
      <c r="M248" s="186"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99.999999999999986</v>
      </c>
      <c r="F249" s="162">
        <f t="shared" si="66"/>
        <v>0</v>
      </c>
      <c r="G249" s="162"/>
      <c r="H249" s="168">
        <f t="shared" si="67"/>
        <v>0</v>
      </c>
      <c r="I249" s="162" t="e">
        <f t="shared" si="64"/>
        <v>#NUM!</v>
      </c>
      <c r="J249" s="165" t="e">
        <f t="shared" si="68"/>
        <v>#NUM!</v>
      </c>
      <c r="K249" s="165" t="e">
        <f t="shared" si="69"/>
        <v>#NUM!</v>
      </c>
      <c r="L249" s="165" t="e">
        <f t="shared" si="70"/>
        <v>#NUM!</v>
      </c>
      <c r="M249" s="186"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99.999999999999986</v>
      </c>
      <c r="F250" s="162">
        <f t="shared" si="66"/>
        <v>0</v>
      </c>
      <c r="G250" s="162"/>
      <c r="H250" s="168">
        <f t="shared" si="67"/>
        <v>0</v>
      </c>
      <c r="I250" s="162" t="e">
        <f t="shared" si="64"/>
        <v>#NUM!</v>
      </c>
      <c r="J250" s="165" t="e">
        <f t="shared" si="68"/>
        <v>#NUM!</v>
      </c>
      <c r="K250" s="165" t="e">
        <f t="shared" si="69"/>
        <v>#NUM!</v>
      </c>
      <c r="L250" s="165" t="e">
        <f t="shared" si="70"/>
        <v>#NUM!</v>
      </c>
      <c r="M250" s="186"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2014-05-30T18:43:06Z</dcterms:modified>
  <cp:category>Research</cp:category>
</cp:coreProperties>
</file>