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C31" i="5" l="1"/>
  <c r="D31" i="5" s="1"/>
  <c r="O163" i="5"/>
  <c r="O199" i="5"/>
  <c r="O234" i="5"/>
  <c r="O237" i="5"/>
  <c r="O166" i="5"/>
  <c r="O169" i="5"/>
  <c r="O196" i="5"/>
  <c r="O226" i="5"/>
  <c r="O229" i="5"/>
  <c r="O250" i="5"/>
  <c r="O242" i="5"/>
  <c r="O172" i="5"/>
  <c r="O175" i="5"/>
  <c r="O245" i="5"/>
  <c r="O193" i="5"/>
  <c r="O244" i="5"/>
  <c r="O236" i="5"/>
  <c r="O228" i="5"/>
  <c r="O183" i="5"/>
  <c r="O180" i="5"/>
  <c r="O177" i="5"/>
  <c r="O174" i="5"/>
  <c r="O171" i="5"/>
  <c r="O117" i="5"/>
  <c r="O112" i="5"/>
  <c r="O101" i="5"/>
  <c r="O96" i="5"/>
  <c r="O85" i="5"/>
  <c r="O80" i="5"/>
  <c r="O69" i="5"/>
  <c r="O64" i="5"/>
  <c r="O39" i="5"/>
  <c r="O33" i="5"/>
  <c r="O135" i="5"/>
  <c r="O126" i="5"/>
  <c r="O108" i="5"/>
  <c r="O92" i="5"/>
  <c r="O76" i="5"/>
  <c r="O231" i="5"/>
  <c r="O217" i="5"/>
  <c r="O156" i="5"/>
  <c r="O147" i="5"/>
  <c r="O225" i="5"/>
  <c r="O207" i="5"/>
  <c r="O198" i="5"/>
  <c r="O131" i="5"/>
  <c r="O238" i="5"/>
  <c r="O230" i="5"/>
  <c r="O222" i="5"/>
  <c r="O219" i="5"/>
  <c r="O167" i="5"/>
  <c r="O164" i="5"/>
  <c r="O161" i="5"/>
  <c r="O158" i="5"/>
  <c r="O155" i="5"/>
  <c r="O121" i="5"/>
  <c r="O116" i="5"/>
  <c r="O105" i="5"/>
  <c r="O100" i="5"/>
  <c r="O89" i="5"/>
  <c r="O84" i="5"/>
  <c r="O73" i="5"/>
  <c r="O68" i="5"/>
  <c r="O38" i="5"/>
  <c r="O187" i="5"/>
  <c r="O129" i="5"/>
  <c r="O113" i="5"/>
  <c r="O81" i="5"/>
  <c r="O40" i="5"/>
  <c r="O247" i="5"/>
  <c r="O220" i="5"/>
  <c r="O211" i="5"/>
  <c r="O150" i="5"/>
  <c r="O233" i="5"/>
  <c r="O201" i="5"/>
  <c r="O143" i="5"/>
  <c r="O134" i="5"/>
  <c r="O44" i="5"/>
  <c r="O243" i="5"/>
  <c r="O235" i="5"/>
  <c r="O227" i="5"/>
  <c r="O191" i="5"/>
  <c r="O188" i="5"/>
  <c r="O185" i="5"/>
  <c r="O182" i="5"/>
  <c r="O179" i="5"/>
  <c r="O127" i="5"/>
  <c r="O124" i="5"/>
  <c r="O55" i="5"/>
  <c r="O190" i="5"/>
  <c r="O132" i="5"/>
  <c r="O123" i="5"/>
  <c r="O97" i="5"/>
  <c r="O65" i="5"/>
  <c r="O239" i="5"/>
  <c r="O223" i="5"/>
  <c r="O214" i="5"/>
  <c r="O159" i="5"/>
  <c r="O153" i="5"/>
  <c r="O249" i="5"/>
  <c r="O241" i="5"/>
  <c r="O204" i="5"/>
  <c r="O195" i="5"/>
  <c r="O140" i="5"/>
  <c r="O137" i="5"/>
  <c r="O50" i="5"/>
  <c r="O246" i="5"/>
  <c r="O248" i="5"/>
  <c r="O240" i="5"/>
  <c r="O232" i="5"/>
  <c r="O224" i="5"/>
  <c r="O215" i="5"/>
  <c r="O212" i="5"/>
  <c r="O209" i="5"/>
  <c r="O206" i="5"/>
  <c r="O203" i="5"/>
  <c r="O151" i="5"/>
  <c r="O148" i="5"/>
  <c r="O145" i="5"/>
  <c r="O142" i="5"/>
  <c r="O139" i="5"/>
  <c r="O120" i="5"/>
  <c r="O109" i="5"/>
  <c r="O104" i="5"/>
  <c r="O93" i="5"/>
  <c r="O88" i="5"/>
  <c r="O77" i="5"/>
  <c r="O72" i="5"/>
  <c r="O61" i="5"/>
  <c r="O48" i="5"/>
  <c r="O216" i="5"/>
  <c r="O208" i="5"/>
  <c r="O200" i="5"/>
  <c r="O192" i="5"/>
  <c r="O184" i="5"/>
  <c r="O176" i="5"/>
  <c r="O168" i="5"/>
  <c r="O160" i="5"/>
  <c r="O152" i="5"/>
  <c r="O144" i="5"/>
  <c r="O136" i="5"/>
  <c r="O128" i="5"/>
  <c r="O119" i="5"/>
  <c r="O115" i="5"/>
  <c r="O111" i="5"/>
  <c r="O107" i="5"/>
  <c r="O103" i="5"/>
  <c r="O99" i="5"/>
  <c r="O95" i="5"/>
  <c r="O91" i="5"/>
  <c r="O87" i="5"/>
  <c r="O83" i="5"/>
  <c r="O79" i="5"/>
  <c r="O75" i="5"/>
  <c r="O71" i="5"/>
  <c r="O67" i="5"/>
  <c r="O63" i="5"/>
  <c r="O58" i="5"/>
  <c r="O42" i="5"/>
  <c r="O221" i="5"/>
  <c r="O213" i="5"/>
  <c r="O205" i="5"/>
  <c r="O197" i="5"/>
  <c r="O189" i="5"/>
  <c r="O181" i="5"/>
  <c r="O173" i="5"/>
  <c r="O165" i="5"/>
  <c r="O157" i="5"/>
  <c r="O149" i="5"/>
  <c r="O141" i="5"/>
  <c r="O133" i="5"/>
  <c r="O125" i="5"/>
  <c r="O52" i="5"/>
  <c r="O47" i="5"/>
  <c r="O37" i="5"/>
  <c r="O218" i="5"/>
  <c r="O210" i="5"/>
  <c r="O202" i="5"/>
  <c r="O194" i="5"/>
  <c r="O186" i="5"/>
  <c r="O178" i="5"/>
  <c r="O170" i="5"/>
  <c r="O162" i="5"/>
  <c r="O154" i="5"/>
  <c r="O146" i="5"/>
  <c r="O138" i="5"/>
  <c r="O130" i="5"/>
  <c r="O122" i="5"/>
  <c r="O118" i="5"/>
  <c r="O114" i="5"/>
  <c r="O110" i="5"/>
  <c r="O106" i="5"/>
  <c r="O102" i="5"/>
  <c r="O98" i="5"/>
  <c r="O94" i="5"/>
  <c r="O90" i="5"/>
  <c r="O86" i="5"/>
  <c r="O82" i="5"/>
  <c r="O78" i="5"/>
  <c r="O74" i="5"/>
  <c r="O70" i="5"/>
  <c r="O66" i="5"/>
  <c r="O62" i="5"/>
  <c r="O57" i="5"/>
  <c r="F165" i="5"/>
  <c r="Q165" i="5" s="1"/>
  <c r="F233" i="5"/>
  <c r="Q233" i="5" s="1"/>
  <c r="F248" i="5"/>
  <c r="Q248" i="5" s="1"/>
  <c r="F129" i="5"/>
  <c r="Q129" i="5" s="1"/>
  <c r="F56" i="5"/>
  <c r="F53" i="5"/>
  <c r="F240" i="5"/>
  <c r="Q240" i="5" s="1"/>
  <c r="F235" i="5"/>
  <c r="Q235" i="5" s="1"/>
  <c r="F159" i="5"/>
  <c r="Q159" i="5" s="1"/>
  <c r="F115" i="5"/>
  <c r="F149" i="5"/>
  <c r="Q149" i="5" s="1"/>
  <c r="F50" i="5"/>
  <c r="F161" i="5"/>
  <c r="Q161" i="5" s="1"/>
  <c r="F125" i="5"/>
  <c r="Q125" i="5" s="1"/>
  <c r="F163" i="5"/>
  <c r="Q163" i="5" s="1"/>
  <c r="F127" i="5"/>
  <c r="Q127" i="5" s="1"/>
  <c r="F242" i="5"/>
  <c r="Q242" i="5" s="1"/>
  <c r="F225" i="5"/>
  <c r="Q225" i="5" s="1"/>
  <c r="F143" i="5"/>
  <c r="Q143" i="5" s="1"/>
  <c r="F133" i="5"/>
  <c r="Q133" i="5" s="1"/>
  <c r="F98" i="5"/>
  <c r="F72" i="5"/>
  <c r="F141" i="5"/>
  <c r="Q141" i="5" s="1"/>
  <c r="F131" i="5"/>
  <c r="Q131" i="5" s="1"/>
  <c r="F88" i="5"/>
  <c r="F244" i="5"/>
  <c r="Q244" i="5" s="1"/>
  <c r="F227" i="5"/>
  <c r="Q227" i="5" s="1"/>
  <c r="F145" i="5"/>
  <c r="Q145" i="5" s="1"/>
  <c r="F114" i="5"/>
  <c r="F246" i="5"/>
  <c r="Q246" i="5" s="1"/>
  <c r="F157" i="5"/>
  <c r="Q157" i="5" s="1"/>
  <c r="F147" i="5"/>
  <c r="Q147" i="5" s="1"/>
  <c r="F250" i="5"/>
  <c r="Q250" i="5" s="1"/>
  <c r="F229" i="5"/>
  <c r="Q229" i="5" s="1"/>
  <c r="F167" i="5"/>
  <c r="Q167" i="5" s="1"/>
  <c r="F151" i="5"/>
  <c r="Q151" i="5" s="1"/>
  <c r="F135" i="5"/>
  <c r="Q135" i="5" s="1"/>
  <c r="F119" i="5"/>
  <c r="F117" i="5"/>
  <c r="F169" i="5"/>
  <c r="Q169" i="5" s="1"/>
  <c r="F153" i="5"/>
  <c r="Q153" i="5" s="1"/>
  <c r="F137" i="5"/>
  <c r="Q137" i="5" s="1"/>
  <c r="F121" i="5"/>
  <c r="F45" i="5"/>
  <c r="F82" i="5"/>
  <c r="F238" i="5"/>
  <c r="Q238" i="5" s="1"/>
  <c r="F155" i="5"/>
  <c r="Q155" i="5" s="1"/>
  <c r="F139" i="5"/>
  <c r="Q139" i="5" s="1"/>
  <c r="F123" i="5"/>
  <c r="Q123" i="5" s="1"/>
  <c r="F104" i="5"/>
  <c r="F100" i="5"/>
  <c r="F84" i="5"/>
  <c r="F231" i="5"/>
  <c r="Q231" i="5" s="1"/>
  <c r="F102" i="5"/>
  <c r="F86" i="5"/>
  <c r="F106" i="5"/>
  <c r="F74" i="5"/>
  <c r="F249" i="5"/>
  <c r="Q249" i="5" s="1"/>
  <c r="F245" i="5"/>
  <c r="Q245" i="5" s="1"/>
  <c r="F243" i="5"/>
  <c r="Q243" i="5" s="1"/>
  <c r="F241" i="5"/>
  <c r="Q241" i="5" s="1"/>
  <c r="F239" i="5"/>
  <c r="Q239" i="5" s="1"/>
  <c r="F237" i="5"/>
  <c r="Q237" i="5" s="1"/>
  <c r="F108" i="5"/>
  <c r="F92" i="5"/>
  <c r="F76" i="5"/>
  <c r="F58" i="5"/>
  <c r="F90" i="5"/>
  <c r="F33" i="5"/>
  <c r="F247" i="5"/>
  <c r="Q247" i="5" s="1"/>
  <c r="F110" i="5"/>
  <c r="F94" i="5"/>
  <c r="F78" i="5"/>
  <c r="F38" i="5"/>
  <c r="F170" i="5"/>
  <c r="Q170" i="5" s="1"/>
  <c r="F168" i="5"/>
  <c r="Q168" i="5" s="1"/>
  <c r="F166" i="5"/>
  <c r="Q166" i="5" s="1"/>
  <c r="F164" i="5"/>
  <c r="Q164" i="5" s="1"/>
  <c r="F162" i="5"/>
  <c r="Q162" i="5" s="1"/>
  <c r="F160" i="5"/>
  <c r="Q160" i="5" s="1"/>
  <c r="F158" i="5"/>
  <c r="Q158" i="5" s="1"/>
  <c r="F156" i="5"/>
  <c r="Q156" i="5" s="1"/>
  <c r="F154" i="5"/>
  <c r="Q154" i="5" s="1"/>
  <c r="F152" i="5"/>
  <c r="Q152" i="5" s="1"/>
  <c r="F150" i="5"/>
  <c r="Q150" i="5" s="1"/>
  <c r="F148" i="5"/>
  <c r="Q148" i="5" s="1"/>
  <c r="F146" i="5"/>
  <c r="Q146" i="5" s="1"/>
  <c r="F144" i="5"/>
  <c r="Q144" i="5" s="1"/>
  <c r="F142" i="5"/>
  <c r="Q142" i="5" s="1"/>
  <c r="F140" i="5"/>
  <c r="Q140" i="5" s="1"/>
  <c r="F138" i="5"/>
  <c r="Q138" i="5" s="1"/>
  <c r="F136" i="5"/>
  <c r="Q136" i="5" s="1"/>
  <c r="F134" i="5"/>
  <c r="Q134" i="5" s="1"/>
  <c r="F132" i="5"/>
  <c r="Q132" i="5" s="1"/>
  <c r="F130" i="5"/>
  <c r="Q130" i="5" s="1"/>
  <c r="F128" i="5"/>
  <c r="Q128" i="5" s="1"/>
  <c r="F126" i="5"/>
  <c r="Q126" i="5" s="1"/>
  <c r="F124" i="5"/>
  <c r="Q124" i="5" s="1"/>
  <c r="F122" i="5"/>
  <c r="F120" i="5"/>
  <c r="F118" i="5"/>
  <c r="F116" i="5"/>
  <c r="F112" i="5"/>
  <c r="F96" i="5"/>
  <c r="F80" i="5"/>
  <c r="F60" i="5"/>
  <c r="F40" i="5"/>
  <c r="D247" i="5"/>
  <c r="U247" i="5" s="1"/>
  <c r="F223" i="5"/>
  <c r="Q223" i="5" s="1"/>
  <c r="F221" i="5"/>
  <c r="Q221" i="5" s="1"/>
  <c r="F219" i="5"/>
  <c r="Q219" i="5" s="1"/>
  <c r="F217" i="5"/>
  <c r="Q217" i="5" s="1"/>
  <c r="F215" i="5"/>
  <c r="Q215" i="5" s="1"/>
  <c r="F213" i="5"/>
  <c r="Q213" i="5" s="1"/>
  <c r="F211" i="5"/>
  <c r="Q211" i="5" s="1"/>
  <c r="F209" i="5"/>
  <c r="Q209" i="5" s="1"/>
  <c r="F207" i="5"/>
  <c r="Q207" i="5" s="1"/>
  <c r="F205" i="5"/>
  <c r="Q205" i="5" s="1"/>
  <c r="F203" i="5"/>
  <c r="Q203" i="5" s="1"/>
  <c r="F201" i="5"/>
  <c r="Q201" i="5" s="1"/>
  <c r="F199" i="5"/>
  <c r="Q199" i="5" s="1"/>
  <c r="F197" i="5"/>
  <c r="Q197" i="5" s="1"/>
  <c r="F195" i="5"/>
  <c r="Q195" i="5" s="1"/>
  <c r="F193" i="5"/>
  <c r="Q193" i="5" s="1"/>
  <c r="F191" i="5"/>
  <c r="Q191" i="5" s="1"/>
  <c r="F189" i="5"/>
  <c r="Q189" i="5" s="1"/>
  <c r="F187" i="5"/>
  <c r="Q187" i="5" s="1"/>
  <c r="F185" i="5"/>
  <c r="Q185" i="5" s="1"/>
  <c r="F183" i="5"/>
  <c r="Q183" i="5" s="1"/>
  <c r="F181" i="5"/>
  <c r="Q181" i="5" s="1"/>
  <c r="F179" i="5"/>
  <c r="Q179" i="5" s="1"/>
  <c r="F177" i="5"/>
  <c r="Q177" i="5" s="1"/>
  <c r="F175" i="5"/>
  <c r="Q175" i="5" s="1"/>
  <c r="F173" i="5"/>
  <c r="Q173" i="5" s="1"/>
  <c r="F171" i="5"/>
  <c r="Q171" i="5" s="1"/>
  <c r="F67" i="5"/>
  <c r="F47" i="5"/>
  <c r="F35" i="5"/>
  <c r="F62" i="5"/>
  <c r="F55" i="5"/>
  <c r="F49" i="5"/>
  <c r="F42" i="5"/>
  <c r="F236" i="5"/>
  <c r="Q236" i="5" s="1"/>
  <c r="F232" i="5"/>
  <c r="Q232" i="5" s="1"/>
  <c r="F230" i="5"/>
  <c r="Q230" i="5" s="1"/>
  <c r="F228" i="5"/>
  <c r="Q228" i="5" s="1"/>
  <c r="F226" i="5"/>
  <c r="Q226" i="5" s="1"/>
  <c r="F113" i="5"/>
  <c r="F111" i="5"/>
  <c r="F109" i="5"/>
  <c r="F107" i="5"/>
  <c r="F105" i="5"/>
  <c r="F103" i="5"/>
  <c r="F101" i="5"/>
  <c r="F97" i="5"/>
  <c r="F95" i="5"/>
  <c r="F93" i="5"/>
  <c r="F91" i="5"/>
  <c r="F89" i="5"/>
  <c r="F87" i="5"/>
  <c r="F85" i="5"/>
  <c r="F83" i="5"/>
  <c r="F81" i="5"/>
  <c r="F79" i="5"/>
  <c r="F77" i="5"/>
  <c r="F75" i="5"/>
  <c r="F73" i="5"/>
  <c r="F71" i="5"/>
  <c r="F64" i="5"/>
  <c r="F59" i="5"/>
  <c r="F57" i="5"/>
  <c r="F44" i="5"/>
  <c r="F32" i="5"/>
  <c r="F234" i="5"/>
  <c r="Q234" i="5" s="1"/>
  <c r="F46" i="5"/>
  <c r="F39" i="5"/>
  <c r="F37" i="5"/>
  <c r="F69" i="5"/>
  <c r="F224" i="5"/>
  <c r="Q224" i="5" s="1"/>
  <c r="F222" i="5"/>
  <c r="Q222" i="5" s="1"/>
  <c r="F220" i="5"/>
  <c r="Q220" i="5" s="1"/>
  <c r="F218" i="5"/>
  <c r="Q218" i="5" s="1"/>
  <c r="F216" i="5"/>
  <c r="Q216" i="5" s="1"/>
  <c r="F214" i="5"/>
  <c r="Q214" i="5" s="1"/>
  <c r="F212" i="5"/>
  <c r="Q212" i="5" s="1"/>
  <c r="F210" i="5"/>
  <c r="Q210" i="5" s="1"/>
  <c r="F208" i="5"/>
  <c r="Q208" i="5" s="1"/>
  <c r="F206" i="5"/>
  <c r="Q206" i="5" s="1"/>
  <c r="F204" i="5"/>
  <c r="Q204" i="5" s="1"/>
  <c r="F202" i="5"/>
  <c r="Q202" i="5" s="1"/>
  <c r="F200" i="5"/>
  <c r="Q200" i="5" s="1"/>
  <c r="F198" i="5"/>
  <c r="Q198" i="5" s="1"/>
  <c r="F196" i="5"/>
  <c r="Q196" i="5" s="1"/>
  <c r="F194" i="5"/>
  <c r="Q194" i="5" s="1"/>
  <c r="F192" i="5"/>
  <c r="Q192" i="5" s="1"/>
  <c r="F190" i="5"/>
  <c r="Q190" i="5" s="1"/>
  <c r="F188" i="5"/>
  <c r="F186" i="5"/>
  <c r="Q186" i="5" s="1"/>
  <c r="F184" i="5"/>
  <c r="Q184" i="5" s="1"/>
  <c r="F182" i="5"/>
  <c r="Q182" i="5" s="1"/>
  <c r="F180" i="5"/>
  <c r="Q180" i="5" s="1"/>
  <c r="F178" i="5"/>
  <c r="Q178" i="5" s="1"/>
  <c r="F176" i="5"/>
  <c r="F174" i="5"/>
  <c r="Q174" i="5" s="1"/>
  <c r="F172" i="5"/>
  <c r="Q172" i="5" s="1"/>
  <c r="B32" i="5"/>
  <c r="D168" i="5"/>
  <c r="U168" i="5" s="1"/>
  <c r="F70" i="5"/>
  <c r="F68" i="5"/>
  <c r="F66" i="5"/>
  <c r="F51" i="5"/>
  <c r="F43" i="5"/>
  <c r="F99" i="5"/>
  <c r="C230" i="5"/>
  <c r="D230" i="5" s="1"/>
  <c r="D136" i="5"/>
  <c r="U136" i="5" s="1"/>
  <c r="D140" i="5"/>
  <c r="M140" i="5" s="1"/>
  <c r="D137" i="5"/>
  <c r="M137" i="5" s="1"/>
  <c r="C175" i="5"/>
  <c r="D176" i="5" s="1"/>
  <c r="M176" i="5" s="1"/>
  <c r="D188" i="5"/>
  <c r="M188" i="5" s="1"/>
  <c r="F65" i="5"/>
  <c r="F63" i="5"/>
  <c r="F61" i="5"/>
  <c r="F54" i="5"/>
  <c r="F52" i="5"/>
  <c r="F48" i="5"/>
  <c r="F41" i="5"/>
  <c r="F36" i="5"/>
  <c r="F34" i="5"/>
  <c r="C248" i="5"/>
  <c r="D248" i="5" s="1"/>
  <c r="D192" i="5"/>
  <c r="U192" i="5" s="1"/>
  <c r="D180" i="5"/>
  <c r="U180" i="5" s="1"/>
  <c r="D130" i="5"/>
  <c r="M130" i="5" s="1"/>
  <c r="D129" i="5"/>
  <c r="M129" i="5" s="1"/>
  <c r="C126" i="5"/>
  <c r="D126" i="5" s="1"/>
  <c r="D184" i="5"/>
  <c r="U184" i="5" s="1"/>
  <c r="D182" i="5"/>
  <c r="U182" i="5" s="1"/>
  <c r="D178" i="5"/>
  <c r="U178" i="5" s="1"/>
  <c r="D172" i="5"/>
  <c r="U172" i="5" s="1"/>
  <c r="C133" i="5"/>
  <c r="D133" i="5" s="1"/>
  <c r="O60" i="5"/>
  <c r="O59" i="5"/>
  <c r="O56" i="5"/>
  <c r="O54" i="5"/>
  <c r="O53" i="5"/>
  <c r="O51" i="5"/>
  <c r="O49" i="5"/>
  <c r="O46" i="5"/>
  <c r="O45" i="5"/>
  <c r="O43" i="5"/>
  <c r="O41" i="5"/>
  <c r="O35" i="5"/>
  <c r="D125" i="5"/>
  <c r="M125" i="5" s="1"/>
  <c r="D170" i="5"/>
  <c r="M170" i="5" s="1"/>
  <c r="D124" i="5"/>
  <c r="C244" i="5"/>
  <c r="D244" i="5" s="1"/>
  <c r="C228" i="5"/>
  <c r="D228" i="5" s="1"/>
  <c r="C212" i="5"/>
  <c r="D212" i="5" s="1"/>
  <c r="C196" i="5"/>
  <c r="D197" i="5" s="1"/>
  <c r="C189" i="5"/>
  <c r="D189" i="5" s="1"/>
  <c r="U189" i="5" s="1"/>
  <c r="C173" i="5"/>
  <c r="D174" i="5" s="1"/>
  <c r="M174" i="5" s="1"/>
  <c r="C157" i="5"/>
  <c r="D158" i="5" s="1"/>
  <c r="C141" i="5"/>
  <c r="D141" i="5" s="1"/>
  <c r="C127" i="5"/>
  <c r="D128" i="5" s="1"/>
  <c r="U128" i="5" s="1"/>
  <c r="D186" i="5"/>
  <c r="M186" i="5" s="1"/>
  <c r="D246" i="5"/>
  <c r="D238" i="5"/>
  <c r="D237"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1" i="5"/>
  <c r="D161" i="5"/>
  <c r="D160" i="5"/>
  <c r="D153" i="5"/>
  <c r="D152" i="5"/>
  <c r="D145" i="5"/>
  <c r="D144" i="5"/>
  <c r="C190" i="5"/>
  <c r="D166" i="5"/>
  <c r="D167" i="5"/>
  <c r="D159" i="5"/>
  <c r="D150" i="5"/>
  <c r="D151" i="5"/>
  <c r="D185" i="5"/>
  <c r="D181" i="5"/>
  <c r="D177" i="5"/>
  <c r="D169" i="5"/>
  <c r="C142" i="5"/>
  <c r="C138" i="5"/>
  <c r="C134" i="5"/>
  <c r="C131" i="5"/>
  <c r="D132" i="5" s="1"/>
  <c r="Q31" i="5"/>
  <c r="O34" i="5"/>
  <c r="F30" i="5"/>
  <c r="O31" i="5"/>
  <c r="O36" i="5"/>
  <c r="V128" i="5" l="1"/>
  <c r="D157" i="5"/>
  <c r="M157" i="5" s="1"/>
  <c r="U130" i="5"/>
  <c r="V130" i="5" s="1"/>
  <c r="I188" i="5"/>
  <c r="V136" i="5"/>
  <c r="M247" i="5"/>
  <c r="D175" i="5"/>
  <c r="I175" i="5" s="1"/>
  <c r="D249" i="5"/>
  <c r="I249" i="5" s="1"/>
  <c r="I247" i="5"/>
  <c r="Q188" i="5"/>
  <c r="U129" i="5"/>
  <c r="V129" i="5" s="1"/>
  <c r="I172" i="5"/>
  <c r="I130" i="5"/>
  <c r="I124" i="5"/>
  <c r="M168" i="5"/>
  <c r="I129" i="5"/>
  <c r="M172" i="5"/>
  <c r="U176" i="5"/>
  <c r="V176" i="5" s="1"/>
  <c r="U137" i="5"/>
  <c r="V137" i="5" s="1"/>
  <c r="D231" i="5"/>
  <c r="I231" i="5" s="1"/>
  <c r="I137" i="5"/>
  <c r="C32" i="5"/>
  <c r="D32" i="5" s="1"/>
  <c r="U32" i="5" s="1"/>
  <c r="V32" i="5" s="1"/>
  <c r="B33" i="5"/>
  <c r="B34" i="5" s="1"/>
  <c r="B35" i="5" s="1"/>
  <c r="B36" i="5" s="1"/>
  <c r="I176" i="5"/>
  <c r="I178" i="5"/>
  <c r="I180" i="5"/>
  <c r="I192" i="5"/>
  <c r="Q176" i="5"/>
  <c r="M180" i="5"/>
  <c r="I168" i="5"/>
  <c r="M178" i="5"/>
  <c r="M136" i="5"/>
  <c r="Q32" i="5"/>
  <c r="I140" i="5"/>
  <c r="I125" i="5"/>
  <c r="U140" i="5"/>
  <c r="V140" i="5" s="1"/>
  <c r="M128" i="5"/>
  <c r="U248" i="5"/>
  <c r="V248" i="5" s="1"/>
  <c r="I248" i="5"/>
  <c r="M248" i="5"/>
  <c r="I174" i="5"/>
  <c r="U174" i="5"/>
  <c r="V174" i="5" s="1"/>
  <c r="M184" i="5"/>
  <c r="U125" i="5"/>
  <c r="V125" i="5" s="1"/>
  <c r="M182" i="5"/>
  <c r="I184" i="5"/>
  <c r="D229" i="5"/>
  <c r="U229" i="5" s="1"/>
  <c r="I136" i="5"/>
  <c r="D127" i="5"/>
  <c r="M192" i="5"/>
  <c r="D173" i="5"/>
  <c r="U173" i="5" s="1"/>
  <c r="U186" i="5"/>
  <c r="V186" i="5" s="1"/>
  <c r="D245" i="5"/>
  <c r="U245" i="5" s="1"/>
  <c r="I128" i="5"/>
  <c r="U188" i="5"/>
  <c r="V188" i="5" s="1"/>
  <c r="I182" i="5"/>
  <c r="D213" i="5"/>
  <c r="U213" i="5" s="1"/>
  <c r="M133" i="5"/>
  <c r="I133" i="5"/>
  <c r="U133" i="5"/>
  <c r="V133" i="5" s="1"/>
  <c r="I186" i="5"/>
  <c r="M141" i="5"/>
  <c r="I141" i="5"/>
  <c r="I170" i="5"/>
  <c r="U141" i="5"/>
  <c r="V141" i="5" s="1"/>
  <c r="U124" i="5"/>
  <c r="V124" i="5" s="1"/>
  <c r="M124" i="5"/>
  <c r="U170" i="5"/>
  <c r="V170" i="5" s="1"/>
  <c r="D196" i="5"/>
  <c r="U196" i="5" s="1"/>
  <c r="M189" i="5"/>
  <c r="I189" i="5"/>
  <c r="D131" i="5"/>
  <c r="M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V178" i="5"/>
  <c r="I203" i="5"/>
  <c r="M203" i="5"/>
  <c r="U203" i="5"/>
  <c r="I219" i="5"/>
  <c r="M219" i="5"/>
  <c r="U219" i="5"/>
  <c r="U236" i="5"/>
  <c r="I236" i="5"/>
  <c r="M236" i="5"/>
  <c r="I230" i="5"/>
  <c r="M230" i="5"/>
  <c r="U230" i="5"/>
  <c r="I246" i="5"/>
  <c r="M246" i="5"/>
  <c r="U246" i="5"/>
  <c r="U126" i="5"/>
  <c r="M126" i="5"/>
  <c r="I126" i="5"/>
  <c r="I158" i="5"/>
  <c r="M158" i="5"/>
  <c r="U158"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92" i="5"/>
  <c r="I199" i="5"/>
  <c r="M199" i="5"/>
  <c r="U199" i="5"/>
  <c r="I215" i="5"/>
  <c r="M215" i="5"/>
  <c r="U215" i="5"/>
  <c r="I242" i="5"/>
  <c r="M242" i="5"/>
  <c r="U242" i="5"/>
  <c r="V168" i="5"/>
  <c r="I202" i="5"/>
  <c r="M202" i="5"/>
  <c r="U202" i="5"/>
  <c r="I218" i="5"/>
  <c r="M218" i="5"/>
  <c r="U218" i="5"/>
  <c r="U204" i="5"/>
  <c r="I204" i="5"/>
  <c r="M204" i="5"/>
  <c r="U220" i="5"/>
  <c r="I220" i="5"/>
  <c r="M220" i="5"/>
  <c r="I235" i="5"/>
  <c r="U235" i="5"/>
  <c r="M235" i="5"/>
  <c r="I169" i="5"/>
  <c r="M169" i="5"/>
  <c r="U169" i="5"/>
  <c r="I185" i="5"/>
  <c r="M185" i="5"/>
  <c r="U185" i="5"/>
  <c r="U159" i="5"/>
  <c r="I159" i="5"/>
  <c r="M159" i="5"/>
  <c r="I145" i="5"/>
  <c r="M145" i="5"/>
  <c r="U145" i="5"/>
  <c r="I161" i="5"/>
  <c r="M161" i="5"/>
  <c r="U161" i="5"/>
  <c r="I154" i="5"/>
  <c r="M154" i="5"/>
  <c r="U154" i="5"/>
  <c r="V172" i="5"/>
  <c r="U205" i="5"/>
  <c r="I205" i="5"/>
  <c r="M205" i="5"/>
  <c r="U221" i="5"/>
  <c r="I221" i="5"/>
  <c r="M221" i="5"/>
  <c r="V182" i="5"/>
  <c r="U200" i="5"/>
  <c r="I200" i="5"/>
  <c r="M200" i="5"/>
  <c r="U216" i="5"/>
  <c r="I216" i="5"/>
  <c r="M216" i="5"/>
  <c r="U232" i="5"/>
  <c r="I232" i="5"/>
  <c r="M232" i="5"/>
  <c r="M241" i="5"/>
  <c r="I241" i="5"/>
  <c r="U241" i="5"/>
  <c r="V247" i="5"/>
  <c r="U201" i="5"/>
  <c r="I201" i="5"/>
  <c r="M201" i="5"/>
  <c r="U217" i="5"/>
  <c r="I217" i="5"/>
  <c r="M217" i="5"/>
  <c r="I195" i="5"/>
  <c r="M195" i="5"/>
  <c r="U195" i="5"/>
  <c r="I211" i="5"/>
  <c r="M211" i="5"/>
  <c r="U211" i="5"/>
  <c r="U228" i="5"/>
  <c r="I228" i="5"/>
  <c r="M228"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83" i="5"/>
  <c r="I183" i="5"/>
  <c r="M183" i="5"/>
  <c r="U155" i="5"/>
  <c r="I155" i="5"/>
  <c r="M155" i="5"/>
  <c r="U156" i="5"/>
  <c r="I156" i="5"/>
  <c r="M156" i="5"/>
  <c r="V180" i="5"/>
  <c r="I198" i="5"/>
  <c r="M198" i="5"/>
  <c r="U198" i="5"/>
  <c r="I214" i="5"/>
  <c r="M214" i="5"/>
  <c r="U214" i="5"/>
  <c r="I207" i="5"/>
  <c r="M207" i="5"/>
  <c r="U207" i="5"/>
  <c r="I223" i="5"/>
  <c r="M223" i="5"/>
  <c r="U223" i="5"/>
  <c r="U240" i="5"/>
  <c r="I240" i="5"/>
  <c r="M240" i="5"/>
  <c r="I234" i="5"/>
  <c r="M234" i="5"/>
  <c r="U234" i="5"/>
  <c r="V184" i="5"/>
  <c r="I194" i="5"/>
  <c r="M194" i="5"/>
  <c r="U194" i="5"/>
  <c r="I210" i="5"/>
  <c r="M210" i="5"/>
  <c r="U210" i="5"/>
  <c r="I226" i="5"/>
  <c r="M226" i="5"/>
  <c r="U226" i="5"/>
  <c r="U212" i="5"/>
  <c r="I212" i="5"/>
  <c r="M212" i="5"/>
  <c r="I227" i="5"/>
  <c r="U227" i="5"/>
  <c r="M227" i="5"/>
  <c r="U244" i="5"/>
  <c r="I244" i="5"/>
  <c r="M244" i="5"/>
  <c r="U237" i="5"/>
  <c r="I237" i="5"/>
  <c r="M237" i="5"/>
  <c r="I32" i="5" l="1"/>
  <c r="M32" i="5"/>
  <c r="U231" i="5"/>
  <c r="V231" i="5" s="1"/>
  <c r="I157" i="5"/>
  <c r="U175" i="5"/>
  <c r="V175" i="5" s="1"/>
  <c r="U157" i="5"/>
  <c r="V157" i="5" s="1"/>
  <c r="Q36" i="5"/>
  <c r="B37" i="5"/>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Q35" i="5"/>
  <c r="U249" i="5"/>
  <c r="V249" i="5" s="1"/>
  <c r="M249" i="5"/>
  <c r="M175" i="5"/>
  <c r="M196" i="5"/>
  <c r="C35" i="5"/>
  <c r="Q34" i="5"/>
  <c r="I173" i="5"/>
  <c r="C33" i="5"/>
  <c r="C34" i="5" s="1"/>
  <c r="Q33" i="5"/>
  <c r="M231" i="5"/>
  <c r="I196" i="5"/>
  <c r="M213" i="5"/>
  <c r="M173" i="5"/>
  <c r="I213" i="5"/>
  <c r="U127" i="5"/>
  <c r="V127" i="5" s="1"/>
  <c r="I127" i="5"/>
  <c r="M245" i="5"/>
  <c r="M127" i="5"/>
  <c r="U131" i="5"/>
  <c r="V131" i="5" s="1"/>
  <c r="I229" i="5"/>
  <c r="I245" i="5"/>
  <c r="I131" i="5"/>
  <c r="M229" i="5"/>
  <c r="V223" i="5"/>
  <c r="I190" i="5"/>
  <c r="U190" i="5"/>
  <c r="M190" i="5"/>
  <c r="V181" i="5"/>
  <c r="I143" i="5"/>
  <c r="U143" i="5"/>
  <c r="M143" i="5"/>
  <c r="I135" i="5"/>
  <c r="M135" i="5"/>
  <c r="U135" i="5"/>
  <c r="V243" i="5"/>
  <c r="V228" i="5"/>
  <c r="V216" i="5"/>
  <c r="V159" i="5"/>
  <c r="V235" i="5"/>
  <c r="V218" i="5"/>
  <c r="V163" i="5"/>
  <c r="V230" i="5"/>
  <c r="V219" i="5"/>
  <c r="V203" i="5"/>
  <c r="V225" i="5"/>
  <c r="V209" i="5"/>
  <c r="V193" i="5"/>
  <c r="V233" i="5"/>
  <c r="V208" i="5"/>
  <c r="V194" i="5"/>
  <c r="V214" i="5"/>
  <c r="V183" i="5"/>
  <c r="M138" i="5"/>
  <c r="I138" i="5"/>
  <c r="U138" i="5"/>
  <c r="V244" i="5"/>
  <c r="V196" i="5"/>
  <c r="V210" i="5"/>
  <c r="V240" i="5"/>
  <c r="V198" i="5"/>
  <c r="V160" i="5"/>
  <c r="V144" i="5"/>
  <c r="V166" i="5"/>
  <c r="M142" i="5"/>
  <c r="I142" i="5"/>
  <c r="U142" i="5"/>
  <c r="M134" i="5"/>
  <c r="I134" i="5"/>
  <c r="U134" i="5"/>
  <c r="V211" i="5"/>
  <c r="V195" i="5"/>
  <c r="V241" i="5"/>
  <c r="V232" i="5"/>
  <c r="V154" i="5"/>
  <c r="V145" i="5"/>
  <c r="V169" i="5"/>
  <c r="V245" i="5"/>
  <c r="V204" i="5"/>
  <c r="V215" i="5"/>
  <c r="V199" i="5"/>
  <c r="V206" i="5"/>
  <c r="V164" i="5"/>
  <c r="V148" i="5"/>
  <c r="V171" i="5"/>
  <c r="V152" i="5"/>
  <c r="V173"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61" i="5"/>
  <c r="V185" i="5"/>
  <c r="V220" i="5"/>
  <c r="V222" i="5"/>
  <c r="V179" i="5"/>
  <c r="V158" i="5"/>
  <c r="V239" i="5"/>
  <c r="V213" i="5"/>
  <c r="V197" i="5"/>
  <c r="V149" i="5"/>
  <c r="V167" i="5"/>
  <c r="V31" i="5"/>
  <c r="C122" i="5" l="1"/>
  <c r="D123" i="5" s="1"/>
  <c r="Q122" i="5"/>
  <c r="C121" i="5"/>
  <c r="Q121" i="5"/>
  <c r="C120" i="5"/>
  <c r="Q120" i="5"/>
  <c r="C119" i="5"/>
  <c r="Q119" i="5"/>
  <c r="C118" i="5"/>
  <c r="Q118" i="5"/>
  <c r="C117" i="5"/>
  <c r="Q117" i="5"/>
  <c r="C116" i="5"/>
  <c r="Q116" i="5"/>
  <c r="C115" i="5"/>
  <c r="Q115" i="5"/>
  <c r="C114" i="5"/>
  <c r="Q114" i="5"/>
  <c r="C113" i="5"/>
  <c r="Q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Q72" i="5"/>
  <c r="Q71" i="5"/>
  <c r="Q70" i="5"/>
  <c r="Q69" i="5"/>
  <c r="Q68" i="5"/>
  <c r="Q67" i="5"/>
  <c r="Q66" i="5"/>
  <c r="Q65" i="5"/>
  <c r="Q64" i="5"/>
  <c r="Q63" i="5"/>
  <c r="Q62" i="5"/>
  <c r="Q61" i="5"/>
  <c r="Q60" i="5"/>
  <c r="Q59" i="5"/>
  <c r="Q58" i="5"/>
  <c r="Q57" i="5"/>
  <c r="Q56" i="5"/>
  <c r="Q55" i="5"/>
  <c r="Q54" i="5"/>
  <c r="Q53" i="5"/>
  <c r="Q52" i="5"/>
  <c r="Q51" i="5"/>
  <c r="Q50" i="5"/>
  <c r="Q49" i="5"/>
  <c r="Q48" i="5"/>
  <c r="Q47" i="5"/>
  <c r="Q46" i="5"/>
  <c r="Q45" i="5"/>
  <c r="Q44" i="5"/>
  <c r="Q43" i="5"/>
  <c r="Q42" i="5"/>
  <c r="Q41" i="5"/>
  <c r="Q40" i="5"/>
  <c r="Q39" i="5"/>
  <c r="Q38" i="5"/>
  <c r="Q37" i="5"/>
  <c r="C36" i="5"/>
  <c r="D35" i="5"/>
  <c r="U35" i="5" s="1"/>
  <c r="V35" i="5" s="1"/>
  <c r="D34" i="5"/>
  <c r="D33" i="5"/>
  <c r="V142" i="5"/>
  <c r="V143" i="5"/>
  <c r="V191" i="5"/>
  <c r="V134" i="5"/>
  <c r="V138" i="5"/>
  <c r="V190" i="5"/>
  <c r="V139" i="5"/>
  <c r="V135" i="5"/>
  <c r="D114" i="5" l="1"/>
  <c r="U114" i="5" s="1"/>
  <c r="V114" i="5" s="1"/>
  <c r="D118" i="5"/>
  <c r="U118" i="5" s="1"/>
  <c r="V118" i="5" s="1"/>
  <c r="D122" i="5"/>
  <c r="I122" i="5" s="1"/>
  <c r="M35" i="5"/>
  <c r="D117" i="5"/>
  <c r="U117" i="5" s="1"/>
  <c r="V117" i="5" s="1"/>
  <c r="D121" i="5"/>
  <c r="M121" i="5" s="1"/>
  <c r="D116" i="5"/>
  <c r="U116" i="5" s="1"/>
  <c r="V116" i="5" s="1"/>
  <c r="D120" i="5"/>
  <c r="U120" i="5" s="1"/>
  <c r="V120" i="5" s="1"/>
  <c r="D115" i="5"/>
  <c r="I115" i="5" s="1"/>
  <c r="D119" i="5"/>
  <c r="I119" i="5" s="1"/>
  <c r="M123" i="5"/>
  <c r="I123" i="5"/>
  <c r="U123" i="5"/>
  <c r="V123" i="5" s="1"/>
  <c r="B15" i="5"/>
  <c r="R232" i="5" s="1"/>
  <c r="C37" i="5"/>
  <c r="D37" i="5" s="1"/>
  <c r="I35" i="5"/>
  <c r="D36" i="5"/>
  <c r="U34" i="5"/>
  <c r="V34" i="5" s="1"/>
  <c r="I34" i="5"/>
  <c r="M34" i="5"/>
  <c r="U33" i="5"/>
  <c r="V33" i="5" s="1"/>
  <c r="M33" i="5"/>
  <c r="I33" i="5"/>
  <c r="M114" i="5" l="1"/>
  <c r="I114" i="5"/>
  <c r="U122" i="5"/>
  <c r="V122" i="5" s="1"/>
  <c r="M122" i="5"/>
  <c r="I118" i="5"/>
  <c r="M118" i="5"/>
  <c r="I117" i="5"/>
  <c r="M117" i="5"/>
  <c r="I121" i="5"/>
  <c r="I116" i="5"/>
  <c r="U121" i="5"/>
  <c r="V121" i="5" s="1"/>
  <c r="M116" i="5"/>
  <c r="U119" i="5"/>
  <c r="V119" i="5" s="1"/>
  <c r="M119" i="5"/>
  <c r="I120" i="5"/>
  <c r="M120" i="5"/>
  <c r="U115" i="5"/>
  <c r="V115" i="5" s="1"/>
  <c r="M115" i="5"/>
  <c r="S146" i="5"/>
  <c r="T148" i="5"/>
  <c r="T224" i="5"/>
  <c r="T163" i="5"/>
  <c r="S228" i="5"/>
  <c r="T71" i="5"/>
  <c r="R148" i="5"/>
  <c r="S139" i="5"/>
  <c r="T193" i="5"/>
  <c r="S227" i="5"/>
  <c r="S99" i="5"/>
  <c r="R123" i="5"/>
  <c r="S100" i="5"/>
  <c r="T106" i="5"/>
  <c r="T108" i="5"/>
  <c r="T151" i="5"/>
  <c r="S161" i="5"/>
  <c r="T194" i="5"/>
  <c r="R126" i="5"/>
  <c r="S67" i="5"/>
  <c r="R51" i="5"/>
  <c r="T185" i="5"/>
  <c r="R32" i="5"/>
  <c r="T139" i="5"/>
  <c r="R233" i="5"/>
  <c r="R242" i="5"/>
  <c r="S164" i="5"/>
  <c r="S78" i="5"/>
  <c r="S212" i="5"/>
  <c r="T77" i="5"/>
  <c r="R248" i="5"/>
  <c r="R202" i="5"/>
  <c r="R241" i="5"/>
  <c r="T197" i="5"/>
  <c r="R195" i="5"/>
  <c r="R76" i="5"/>
  <c r="T166" i="5"/>
  <c r="T129" i="5"/>
  <c r="R179" i="5"/>
  <c r="T227" i="5"/>
  <c r="S62" i="5"/>
  <c r="T229" i="5"/>
  <c r="T215" i="5"/>
  <c r="T149" i="5"/>
  <c r="R216" i="5"/>
  <c r="S83" i="5"/>
  <c r="T132" i="5"/>
  <c r="R80" i="5"/>
  <c r="T233" i="5"/>
  <c r="T61" i="5"/>
  <c r="S95" i="5"/>
  <c r="S151" i="5"/>
  <c r="S145" i="5"/>
  <c r="T142" i="5"/>
  <c r="S200" i="5"/>
  <c r="S182" i="5"/>
  <c r="S171" i="5"/>
  <c r="R42" i="5"/>
  <c r="S52" i="5"/>
  <c r="S234" i="5"/>
  <c r="S166" i="5"/>
  <c r="S107" i="5"/>
  <c r="T158" i="5"/>
  <c r="T234" i="5"/>
  <c r="S129" i="5"/>
  <c r="S84" i="5"/>
  <c r="R178" i="5"/>
  <c r="R197" i="5"/>
  <c r="R96" i="5"/>
  <c r="R219" i="5"/>
  <c r="R167" i="5"/>
  <c r="R71" i="5"/>
  <c r="T160" i="5"/>
  <c r="T199" i="5"/>
  <c r="T200" i="5"/>
  <c r="S56" i="5"/>
  <c r="R106" i="5"/>
  <c r="T54" i="5"/>
  <c r="R87" i="5"/>
  <c r="R240" i="5"/>
  <c r="S209" i="5"/>
  <c r="T231" i="5"/>
  <c r="T30" i="5"/>
  <c r="T119" i="5"/>
  <c r="R142" i="5"/>
  <c r="S87" i="5"/>
  <c r="R144" i="5"/>
  <c r="T115" i="5"/>
  <c r="R244" i="5"/>
  <c r="R56" i="5"/>
  <c r="T167" i="5"/>
  <c r="T118" i="5"/>
  <c r="R69" i="5"/>
  <c r="R190" i="5"/>
  <c r="S45" i="5"/>
  <c r="S223" i="5"/>
  <c r="R57" i="5"/>
  <c r="S80" i="5"/>
  <c r="S116" i="5"/>
  <c r="S131" i="5"/>
  <c r="S64" i="5"/>
  <c r="S215" i="5"/>
  <c r="R113" i="5"/>
  <c r="S153" i="5"/>
  <c r="S239" i="5"/>
  <c r="S220" i="5"/>
  <c r="T102" i="5"/>
  <c r="S47" i="5"/>
  <c r="S105" i="5"/>
  <c r="S92" i="5"/>
  <c r="T92" i="5"/>
  <c r="S60" i="5"/>
  <c r="R136" i="5"/>
  <c r="S122" i="5"/>
  <c r="R81" i="5"/>
  <c r="R122" i="5"/>
  <c r="S58" i="5"/>
  <c r="T218" i="5"/>
  <c r="T225" i="5"/>
  <c r="S240" i="5"/>
  <c r="R59" i="5"/>
  <c r="T44" i="5"/>
  <c r="R37" i="5"/>
  <c r="T152" i="5"/>
  <c r="T136" i="5"/>
  <c r="T150" i="5"/>
  <c r="S149" i="5"/>
  <c r="S71" i="5"/>
  <c r="T103" i="5"/>
  <c r="T249" i="5"/>
  <c r="T81" i="5"/>
  <c r="S247" i="5"/>
  <c r="S37" i="5"/>
  <c r="S143" i="5"/>
  <c r="R173" i="5"/>
  <c r="R67" i="5"/>
  <c r="R164" i="5"/>
  <c r="T238" i="5"/>
  <c r="S106" i="5"/>
  <c r="T209" i="5"/>
  <c r="R200" i="5"/>
  <c r="R53" i="5"/>
  <c r="R224" i="5"/>
  <c r="S110" i="5"/>
  <c r="S49" i="5"/>
  <c r="S217" i="5"/>
  <c r="R90" i="5"/>
  <c r="T83" i="5"/>
  <c r="R64" i="5"/>
  <c r="R61" i="5"/>
  <c r="R68" i="5"/>
  <c r="R230" i="5"/>
  <c r="T207" i="5"/>
  <c r="S190" i="5"/>
  <c r="T60" i="5"/>
  <c r="S55" i="5"/>
  <c r="R150" i="5"/>
  <c r="S144" i="5"/>
  <c r="T145" i="5"/>
  <c r="T221" i="5"/>
  <c r="S117" i="5"/>
  <c r="T190" i="5"/>
  <c r="S126" i="5"/>
  <c r="R125" i="5"/>
  <c r="R94" i="5"/>
  <c r="T248" i="5"/>
  <c r="T187" i="5"/>
  <c r="R227" i="5"/>
  <c r="T171" i="5"/>
  <c r="R84" i="5"/>
  <c r="T31" i="5"/>
  <c r="T49" i="5"/>
  <c r="S38" i="5"/>
  <c r="T192" i="5"/>
  <c r="S202" i="5"/>
  <c r="R93" i="5"/>
  <c r="S147" i="5"/>
  <c r="S241" i="5"/>
  <c r="R236" i="5"/>
  <c r="T70" i="5"/>
  <c r="S226" i="5"/>
  <c r="R134" i="5"/>
  <c r="T146" i="5"/>
  <c r="R153" i="5"/>
  <c r="S180" i="5"/>
  <c r="S93" i="5"/>
  <c r="S125" i="5"/>
  <c r="S44" i="5"/>
  <c r="R127" i="5"/>
  <c r="S115" i="5"/>
  <c r="R115" i="5"/>
  <c r="R62" i="5"/>
  <c r="S136" i="5"/>
  <c r="S32" i="5"/>
  <c r="R172" i="5"/>
  <c r="S250" i="5"/>
  <c r="S244" i="5"/>
  <c r="S167" i="5"/>
  <c r="S53" i="5"/>
  <c r="S127" i="5"/>
  <c r="S224" i="5"/>
  <c r="T37" i="5"/>
  <c r="S188" i="5"/>
  <c r="R133" i="5"/>
  <c r="R157" i="5"/>
  <c r="R231" i="5"/>
  <c r="S97" i="5"/>
  <c r="R107" i="5"/>
  <c r="R196" i="5"/>
  <c r="T55" i="5"/>
  <c r="T169" i="5"/>
  <c r="T161" i="5"/>
  <c r="T203" i="5"/>
  <c r="R222" i="5"/>
  <c r="S63" i="5"/>
  <c r="T204" i="5"/>
  <c r="R47" i="5"/>
  <c r="T212" i="5"/>
  <c r="S141" i="5"/>
  <c r="S162" i="5"/>
  <c r="S50" i="5"/>
  <c r="R169" i="5"/>
  <c r="R95" i="5"/>
  <c r="T127" i="5"/>
  <c r="S96" i="5"/>
  <c r="S102" i="5"/>
  <c r="S235" i="5"/>
  <c r="R165" i="5"/>
  <c r="S216" i="5"/>
  <c r="S89" i="5"/>
  <c r="R247" i="5"/>
  <c r="S48" i="5"/>
  <c r="R120" i="5"/>
  <c r="T58" i="5"/>
  <c r="S187" i="5"/>
  <c r="R128" i="5"/>
  <c r="R238" i="5"/>
  <c r="R70" i="5"/>
  <c r="R73" i="5"/>
  <c r="S34" i="5"/>
  <c r="S186" i="5"/>
  <c r="T228" i="5"/>
  <c r="R201" i="5"/>
  <c r="R189" i="5"/>
  <c r="R162" i="5"/>
  <c r="T216" i="5"/>
  <c r="T97" i="5"/>
  <c r="S124" i="5"/>
  <c r="S85" i="5"/>
  <c r="S249" i="5"/>
  <c r="R140" i="5"/>
  <c r="R30" i="5"/>
  <c r="S69" i="5"/>
  <c r="R34" i="5"/>
  <c r="S148" i="5"/>
  <c r="T155" i="5"/>
  <c r="S137" i="5"/>
  <c r="T125" i="5"/>
  <c r="T246" i="5"/>
  <c r="S168" i="5"/>
  <c r="R158" i="5"/>
  <c r="S236" i="5"/>
  <c r="R220" i="5"/>
  <c r="R207" i="5"/>
  <c r="T33" i="5"/>
  <c r="S192" i="5"/>
  <c r="R159" i="5"/>
  <c r="R109" i="5"/>
  <c r="T211" i="5"/>
  <c r="R223" i="5"/>
  <c r="T147" i="5"/>
  <c r="T73" i="5"/>
  <c r="T111" i="5"/>
  <c r="S243" i="5"/>
  <c r="T38" i="5"/>
  <c r="S72" i="5"/>
  <c r="S91" i="5"/>
  <c r="T195" i="5"/>
  <c r="R170" i="5"/>
  <c r="S196" i="5"/>
  <c r="S112" i="5"/>
  <c r="S150" i="5"/>
  <c r="T210" i="5"/>
  <c r="S175" i="5"/>
  <c r="R186" i="5"/>
  <c r="S154" i="5"/>
  <c r="R78" i="5"/>
  <c r="T52" i="5"/>
  <c r="T208" i="5"/>
  <c r="S219" i="5"/>
  <c r="S128" i="5"/>
  <c r="S41" i="5"/>
  <c r="T76" i="5"/>
  <c r="T143" i="5"/>
  <c r="R75" i="5"/>
  <c r="T75" i="5"/>
  <c r="R210" i="5"/>
  <c r="S111" i="5"/>
  <c r="R221" i="5"/>
  <c r="S75" i="5"/>
  <c r="T247" i="5"/>
  <c r="S133" i="5"/>
  <c r="S90" i="5"/>
  <c r="T112" i="5"/>
  <c r="S248" i="5"/>
  <c r="R191" i="5"/>
  <c r="T43" i="5"/>
  <c r="T242" i="5"/>
  <c r="T88" i="5"/>
  <c r="T230" i="5"/>
  <c r="T191" i="5"/>
  <c r="S134" i="5"/>
  <c r="S101" i="5"/>
  <c r="S132" i="5"/>
  <c r="S77" i="5"/>
  <c r="S181" i="5"/>
  <c r="R198" i="5"/>
  <c r="R114" i="5"/>
  <c r="T183" i="5"/>
  <c r="R97" i="5"/>
  <c r="R52" i="5"/>
  <c r="R138" i="5"/>
  <c r="R38" i="5"/>
  <c r="S33" i="5"/>
  <c r="S159" i="5"/>
  <c r="R66" i="5"/>
  <c r="R183" i="5"/>
  <c r="R218" i="5"/>
  <c r="S232" i="5"/>
  <c r="R156" i="5"/>
  <c r="R101" i="5"/>
  <c r="S104" i="5"/>
  <c r="T107" i="5"/>
  <c r="R160" i="5"/>
  <c r="T245" i="5"/>
  <c r="T113" i="5"/>
  <c r="T91" i="5"/>
  <c r="T45" i="5"/>
  <c r="S68" i="5"/>
  <c r="R74" i="5"/>
  <c r="S86" i="5"/>
  <c r="S103" i="5"/>
  <c r="R249" i="5"/>
  <c r="S108" i="5"/>
  <c r="T202" i="5"/>
  <c r="R86" i="5"/>
  <c r="T154" i="5"/>
  <c r="S54" i="5"/>
  <c r="R100" i="5"/>
  <c r="T51" i="5"/>
  <c r="R31" i="5"/>
  <c r="S65" i="5"/>
  <c r="T121" i="5"/>
  <c r="S218" i="5"/>
  <c r="R146" i="5"/>
  <c r="R163" i="5"/>
  <c r="T35" i="5"/>
  <c r="T162" i="5"/>
  <c r="T36" i="5"/>
  <c r="R237" i="5"/>
  <c r="T42" i="5"/>
  <c r="T90" i="5"/>
  <c r="T236" i="5"/>
  <c r="S157" i="5"/>
  <c r="T241" i="5"/>
  <c r="T41" i="5"/>
  <c r="R137" i="5"/>
  <c r="R82" i="5"/>
  <c r="S36" i="5"/>
  <c r="S185" i="5"/>
  <c r="T40" i="5"/>
  <c r="R103" i="5"/>
  <c r="S31" i="5"/>
  <c r="R54" i="5"/>
  <c r="T59" i="5"/>
  <c r="S135" i="5"/>
  <c r="T176" i="5"/>
  <c r="R79" i="5"/>
  <c r="S120" i="5"/>
  <c r="T240" i="5"/>
  <c r="T219" i="5"/>
  <c r="T157" i="5"/>
  <c r="R209" i="5"/>
  <c r="R192" i="5"/>
  <c r="R45" i="5"/>
  <c r="T180" i="5"/>
  <c r="T214" i="5"/>
  <c r="T116" i="5"/>
  <c r="T220" i="5"/>
  <c r="S206" i="5"/>
  <c r="R63" i="5"/>
  <c r="R130" i="5"/>
  <c r="S198" i="5"/>
  <c r="S42" i="5"/>
  <c r="R143" i="5"/>
  <c r="R205" i="5"/>
  <c r="R89" i="5"/>
  <c r="S74" i="5"/>
  <c r="R99" i="5"/>
  <c r="R145" i="5"/>
  <c r="R85" i="5"/>
  <c r="S81" i="5"/>
  <c r="T126" i="5"/>
  <c r="R141" i="5"/>
  <c r="T96" i="5"/>
  <c r="R105" i="5"/>
  <c r="S40" i="5"/>
  <c r="S195" i="5"/>
  <c r="T68" i="5"/>
  <c r="R46" i="5"/>
  <c r="T82" i="5"/>
  <c r="R184" i="5"/>
  <c r="T232" i="5"/>
  <c r="T39" i="5"/>
  <c r="S172" i="5"/>
  <c r="T179" i="5"/>
  <c r="T48" i="5"/>
  <c r="S197" i="5"/>
  <c r="R215" i="5"/>
  <c r="S178" i="5"/>
  <c r="S179" i="5"/>
  <c r="S121" i="5"/>
  <c r="S158" i="5"/>
  <c r="T56" i="5"/>
  <c r="R229" i="5"/>
  <c r="S221" i="5"/>
  <c r="R193" i="5"/>
  <c r="S94" i="5"/>
  <c r="R108" i="5"/>
  <c r="R168" i="5"/>
  <c r="R246" i="5"/>
  <c r="R119" i="5"/>
  <c r="S201" i="5"/>
  <c r="R185" i="5"/>
  <c r="T134" i="5"/>
  <c r="T74" i="5"/>
  <c r="R35" i="5"/>
  <c r="S230" i="5"/>
  <c r="S70" i="5"/>
  <c r="T164" i="5"/>
  <c r="T174" i="5"/>
  <c r="T186" i="5"/>
  <c r="T64" i="5"/>
  <c r="R118" i="5"/>
  <c r="T57" i="5"/>
  <c r="S176" i="5"/>
  <c r="R116" i="5"/>
  <c r="T50" i="5"/>
  <c r="R40" i="5"/>
  <c r="R112" i="5"/>
  <c r="S123" i="5"/>
  <c r="R180" i="5"/>
  <c r="R171" i="5"/>
  <c r="S76" i="5"/>
  <c r="T165" i="5"/>
  <c r="S155" i="5"/>
  <c r="S204" i="5"/>
  <c r="T226" i="5"/>
  <c r="S35" i="5"/>
  <c r="T79" i="5"/>
  <c r="T235" i="5"/>
  <c r="R203" i="5"/>
  <c r="R228" i="5"/>
  <c r="R72" i="5"/>
  <c r="S210" i="5"/>
  <c r="T239" i="5"/>
  <c r="R225" i="5"/>
  <c r="T128" i="5"/>
  <c r="T105" i="5"/>
  <c r="S245" i="5"/>
  <c r="R177" i="5"/>
  <c r="T188" i="5"/>
  <c r="R152" i="5"/>
  <c r="T201" i="5"/>
  <c r="T243" i="5"/>
  <c r="R36" i="5"/>
  <c r="S189" i="5"/>
  <c r="T244" i="5"/>
  <c r="T63" i="5"/>
  <c r="T137" i="5"/>
  <c r="S82" i="5"/>
  <c r="S242" i="5"/>
  <c r="R161" i="5"/>
  <c r="R50" i="5"/>
  <c r="S114" i="5"/>
  <c r="S183" i="5"/>
  <c r="S43" i="5"/>
  <c r="R214" i="5"/>
  <c r="T98" i="5"/>
  <c r="S214" i="5"/>
  <c r="T213" i="5"/>
  <c r="S79" i="5"/>
  <c r="R91" i="5"/>
  <c r="T173" i="5"/>
  <c r="T175" i="5"/>
  <c r="R154" i="5"/>
  <c r="T124" i="5"/>
  <c r="T34" i="5"/>
  <c r="T67" i="5"/>
  <c r="T222" i="5"/>
  <c r="R175" i="5"/>
  <c r="T196" i="5"/>
  <c r="R151" i="5"/>
  <c r="S130" i="5"/>
  <c r="R204" i="5"/>
  <c r="T131" i="5"/>
  <c r="T223" i="5"/>
  <c r="T133" i="5"/>
  <c r="R117" i="5"/>
  <c r="R39" i="5"/>
  <c r="R135" i="5"/>
  <c r="S160" i="5"/>
  <c r="R250" i="5"/>
  <c r="S205" i="5"/>
  <c r="R187" i="5"/>
  <c r="R124" i="5"/>
  <c r="R234" i="5"/>
  <c r="R147" i="5"/>
  <c r="R194" i="5"/>
  <c r="R211" i="5"/>
  <c r="T156" i="5"/>
  <c r="R129" i="5"/>
  <c r="S194" i="5"/>
  <c r="S237" i="5"/>
  <c r="S142" i="5"/>
  <c r="R98" i="5"/>
  <c r="S46" i="5"/>
  <c r="R88" i="5"/>
  <c r="R206" i="5"/>
  <c r="T206" i="5"/>
  <c r="T168" i="5"/>
  <c r="T69" i="5"/>
  <c r="S173" i="5"/>
  <c r="S165" i="5"/>
  <c r="T101" i="5"/>
  <c r="R111" i="5"/>
  <c r="S199" i="5"/>
  <c r="T84" i="5"/>
  <c r="T217" i="5"/>
  <c r="S66" i="5"/>
  <c r="T153" i="5"/>
  <c r="T109" i="5"/>
  <c r="S140" i="5"/>
  <c r="R155" i="5"/>
  <c r="T117" i="5"/>
  <c r="S231" i="5"/>
  <c r="T89" i="5"/>
  <c r="T87" i="5"/>
  <c r="R48" i="5"/>
  <c r="S191" i="5"/>
  <c r="R110" i="5"/>
  <c r="T250" i="5"/>
  <c r="T141" i="5"/>
  <c r="R102" i="5"/>
  <c r="R166" i="5"/>
  <c r="S229" i="5"/>
  <c r="T181" i="5"/>
  <c r="R121" i="5"/>
  <c r="T140" i="5"/>
  <c r="R43" i="5"/>
  <c r="R188" i="5"/>
  <c r="T86" i="5"/>
  <c r="R60" i="5"/>
  <c r="S73" i="5"/>
  <c r="S233" i="5"/>
  <c r="S57" i="5"/>
  <c r="T53" i="5"/>
  <c r="R174" i="5"/>
  <c r="R92" i="5"/>
  <c r="S119" i="5"/>
  <c r="R49" i="5"/>
  <c r="S59" i="5"/>
  <c r="S177" i="5"/>
  <c r="T110" i="5"/>
  <c r="T184" i="5"/>
  <c r="R226" i="5"/>
  <c r="R131" i="5"/>
  <c r="S207" i="5"/>
  <c r="R33" i="5"/>
  <c r="S203" i="5"/>
  <c r="T104" i="5"/>
  <c r="T72" i="5"/>
  <c r="S211" i="5"/>
  <c r="T237" i="5"/>
  <c r="T99" i="5"/>
  <c r="S225" i="5"/>
  <c r="S39" i="5"/>
  <c r="S208" i="5"/>
  <c r="R149" i="5"/>
  <c r="T47" i="5"/>
  <c r="S238" i="5"/>
  <c r="S113" i="5"/>
  <c r="R239" i="5"/>
  <c r="S88" i="5"/>
  <c r="S118" i="5"/>
  <c r="T62" i="5"/>
  <c r="S246" i="5"/>
  <c r="R176" i="5"/>
  <c r="R55" i="5"/>
  <c r="R182" i="5"/>
  <c r="S51" i="5"/>
  <c r="R44" i="5"/>
  <c r="T178" i="5"/>
  <c r="R243" i="5"/>
  <c r="T170" i="5"/>
  <c r="T205" i="5"/>
  <c r="T182" i="5"/>
  <c r="R65" i="5"/>
  <c r="T135" i="5"/>
  <c r="S61" i="5"/>
  <c r="R235" i="5"/>
  <c r="R104" i="5"/>
  <c r="R245" i="5"/>
  <c r="R181" i="5"/>
  <c r="S30" i="5"/>
  <c r="T120" i="5"/>
  <c r="T93" i="5"/>
  <c r="S109" i="5"/>
  <c r="S156" i="5"/>
  <c r="R77" i="5"/>
  <c r="S98" i="5"/>
  <c r="S213" i="5"/>
  <c r="T78" i="5"/>
  <c r="T123" i="5"/>
  <c r="S193" i="5"/>
  <c r="T32" i="5"/>
  <c r="T172" i="5"/>
  <c r="T114" i="5"/>
  <c r="T80" i="5"/>
  <c r="R132" i="5"/>
  <c r="S170" i="5"/>
  <c r="T130" i="5"/>
  <c r="S152" i="5"/>
  <c r="T122" i="5"/>
  <c r="R199" i="5"/>
  <c r="S174" i="5"/>
  <c r="T177" i="5"/>
  <c r="R213" i="5"/>
  <c r="R208" i="5"/>
  <c r="R212" i="5"/>
  <c r="R41" i="5"/>
  <c r="T159" i="5"/>
  <c r="S163" i="5"/>
  <c r="T95" i="5"/>
  <c r="T198" i="5"/>
  <c r="S222" i="5"/>
  <c r="T85" i="5"/>
  <c r="S138" i="5"/>
  <c r="T100" i="5"/>
  <c r="T94" i="5"/>
  <c r="T138" i="5"/>
  <c r="R83" i="5"/>
  <c r="R139" i="5"/>
  <c r="R58" i="5"/>
  <c r="T66" i="5"/>
  <c r="R217" i="5"/>
  <c r="T46" i="5"/>
  <c r="T189" i="5"/>
  <c r="T144" i="5"/>
  <c r="S169" i="5"/>
  <c r="S184" i="5"/>
  <c r="T65" i="5"/>
  <c r="U37" i="5"/>
  <c r="V37" i="5" s="1"/>
  <c r="M37" i="5"/>
  <c r="C38" i="5"/>
  <c r="I37" i="5"/>
  <c r="M36" i="5"/>
  <c r="U36" i="5"/>
  <c r="V36" i="5" s="1"/>
  <c r="I36" i="5"/>
  <c r="B16" i="5" l="1"/>
  <c r="B18" i="5" s="1"/>
  <c r="B19" i="5" s="1"/>
  <c r="C39" i="5"/>
  <c r="D38" i="5"/>
  <c r="B17" i="5" l="1"/>
  <c r="C40" i="5"/>
  <c r="D39" i="5"/>
  <c r="I38" i="5"/>
  <c r="U38" i="5"/>
  <c r="M38" i="5"/>
  <c r="C41" i="5" l="1"/>
  <c r="D40" i="5"/>
  <c r="U39" i="5"/>
  <c r="V39" i="5" s="1"/>
  <c r="M39" i="5"/>
  <c r="I39" i="5"/>
  <c r="V38" i="5"/>
  <c r="C42" i="5" l="1"/>
  <c r="D41" i="5"/>
  <c r="U40" i="5"/>
  <c r="V40" i="5" s="1"/>
  <c r="I40" i="5"/>
  <c r="M40" i="5"/>
  <c r="C43" i="5" l="1"/>
  <c r="D42" i="5"/>
  <c r="I41" i="5"/>
  <c r="U41" i="5"/>
  <c r="M41" i="5"/>
  <c r="C44" i="5" l="1"/>
  <c r="D43" i="5"/>
  <c r="I42" i="5"/>
  <c r="M42" i="5"/>
  <c r="U42" i="5"/>
  <c r="V42" i="5" s="1"/>
  <c r="V41" i="5"/>
  <c r="C45" i="5" l="1"/>
  <c r="D44" i="5"/>
  <c r="U43" i="5"/>
  <c r="V43" i="5" s="1"/>
  <c r="I43" i="5"/>
  <c r="M43" i="5"/>
  <c r="C46" i="5" l="1"/>
  <c r="D45" i="5"/>
  <c r="M44" i="5"/>
  <c r="U44" i="5"/>
  <c r="I44" i="5"/>
  <c r="C47" i="5" l="1"/>
  <c r="D46" i="5"/>
  <c r="M45" i="5"/>
  <c r="I45" i="5"/>
  <c r="U45" i="5"/>
  <c r="V45" i="5" s="1"/>
  <c r="V44" i="5"/>
  <c r="C48" i="5" l="1"/>
  <c r="D47" i="5"/>
  <c r="M46" i="5"/>
  <c r="I46" i="5"/>
  <c r="U46" i="5"/>
  <c r="V46" i="5" s="1"/>
  <c r="C49" i="5" l="1"/>
  <c r="D48" i="5"/>
  <c r="U47" i="5"/>
  <c r="V47" i="5" s="1"/>
  <c r="M47" i="5"/>
  <c r="I47" i="5"/>
  <c r="C50" i="5" l="1"/>
  <c r="D49" i="5"/>
  <c r="I48" i="5"/>
  <c r="M48" i="5"/>
  <c r="U48" i="5"/>
  <c r="C51" i="5" l="1"/>
  <c r="D50" i="5"/>
  <c r="M49" i="5"/>
  <c r="U49" i="5"/>
  <c r="V49" i="5" s="1"/>
  <c r="I49" i="5"/>
  <c r="V48" i="5"/>
  <c r="C52" i="5" l="1"/>
  <c r="D51" i="5"/>
  <c r="M50" i="5"/>
  <c r="I50" i="5"/>
  <c r="U50" i="5"/>
  <c r="C53" i="5" l="1"/>
  <c r="D52" i="5"/>
  <c r="V50" i="5"/>
  <c r="U51" i="5"/>
  <c r="M51" i="5"/>
  <c r="I51" i="5"/>
  <c r="C54" i="5" l="1"/>
  <c r="D53" i="5"/>
  <c r="I52" i="5"/>
  <c r="U52" i="5"/>
  <c r="V52" i="5" s="1"/>
  <c r="M52" i="5"/>
  <c r="V51" i="5"/>
  <c r="C55" i="5" l="1"/>
  <c r="D54" i="5"/>
  <c r="U53" i="5"/>
  <c r="V53" i="5" s="1"/>
  <c r="M53" i="5"/>
  <c r="I53" i="5"/>
  <c r="C56" i="5" l="1"/>
  <c r="D55" i="5"/>
  <c r="I54" i="5"/>
  <c r="M54" i="5"/>
  <c r="U54" i="5"/>
  <c r="C57" i="5" l="1"/>
  <c r="D56" i="5"/>
  <c r="U55" i="5"/>
  <c r="V55" i="5" s="1"/>
  <c r="M55" i="5"/>
  <c r="I55" i="5"/>
  <c r="V54" i="5"/>
  <c r="C58" i="5" l="1"/>
  <c r="D57" i="5"/>
  <c r="M56" i="5"/>
  <c r="I56" i="5"/>
  <c r="U56" i="5"/>
  <c r="C59" i="5" l="1"/>
  <c r="D58" i="5"/>
  <c r="V56" i="5"/>
  <c r="M57" i="5"/>
  <c r="I57" i="5"/>
  <c r="U57" i="5"/>
  <c r="C60" i="5" l="1"/>
  <c r="D59" i="5"/>
  <c r="I58" i="5"/>
  <c r="M58" i="5"/>
  <c r="U58" i="5"/>
  <c r="V58" i="5" s="1"/>
  <c r="V57" i="5"/>
  <c r="C61" i="5" l="1"/>
  <c r="D60" i="5"/>
  <c r="I59" i="5"/>
  <c r="M59" i="5"/>
  <c r="U59" i="5"/>
  <c r="C62" i="5" l="1"/>
  <c r="D61" i="5"/>
  <c r="V59" i="5"/>
  <c r="I60" i="5"/>
  <c r="M60" i="5"/>
  <c r="U60" i="5"/>
  <c r="C63" i="5" l="1"/>
  <c r="D62" i="5"/>
  <c r="M61" i="5"/>
  <c r="U61" i="5"/>
  <c r="V61" i="5" s="1"/>
  <c r="I61" i="5"/>
  <c r="V60" i="5"/>
  <c r="C64" i="5" l="1"/>
  <c r="D63" i="5"/>
  <c r="U62" i="5"/>
  <c r="V62" i="5" s="1"/>
  <c r="M62" i="5"/>
  <c r="I62" i="5"/>
  <c r="C65" i="5" l="1"/>
  <c r="D64" i="5"/>
  <c r="M63" i="5"/>
  <c r="I63" i="5"/>
  <c r="U63" i="5"/>
  <c r="C66" i="5" l="1"/>
  <c r="D65" i="5"/>
  <c r="I64" i="5"/>
  <c r="M64" i="5"/>
  <c r="U64" i="5"/>
  <c r="V64" i="5" s="1"/>
  <c r="V63" i="5"/>
  <c r="C67" i="5" l="1"/>
  <c r="D66" i="5"/>
  <c r="M65" i="5"/>
  <c r="U65" i="5"/>
  <c r="I65" i="5"/>
  <c r="C68" i="5" l="1"/>
  <c r="D67" i="5"/>
  <c r="V65" i="5"/>
  <c r="M66" i="5"/>
  <c r="U66" i="5"/>
  <c r="I66" i="5"/>
  <c r="C69" i="5" l="1"/>
  <c r="D68" i="5"/>
  <c r="I67" i="5"/>
  <c r="M67" i="5"/>
  <c r="U67" i="5"/>
  <c r="V67" i="5" s="1"/>
  <c r="V66" i="5"/>
  <c r="C70" i="5" l="1"/>
  <c r="D69" i="5"/>
  <c r="I68" i="5"/>
  <c r="M68" i="5"/>
  <c r="U68" i="5"/>
  <c r="V68" i="5" s="1"/>
  <c r="C71" i="5" l="1"/>
  <c r="D70" i="5"/>
  <c r="M69" i="5"/>
  <c r="I69" i="5"/>
  <c r="U69" i="5"/>
  <c r="C72" i="5" l="1"/>
  <c r="D71" i="5"/>
  <c r="U70" i="5"/>
  <c r="V70" i="5" s="1"/>
  <c r="I70" i="5"/>
  <c r="M70" i="5"/>
  <c r="V69" i="5"/>
  <c r="C73" i="5" l="1"/>
  <c r="D72" i="5"/>
  <c r="M71" i="5"/>
  <c r="U71" i="5"/>
  <c r="V71" i="5" s="1"/>
  <c r="I71" i="5"/>
  <c r="C74" i="5" l="1"/>
  <c r="D73" i="5"/>
  <c r="M72" i="5"/>
  <c r="I72" i="5"/>
  <c r="U72" i="5"/>
  <c r="C75" i="5" l="1"/>
  <c r="D74" i="5"/>
  <c r="I73" i="5"/>
  <c r="M73" i="5"/>
  <c r="U73" i="5"/>
  <c r="V73" i="5" s="1"/>
  <c r="V72" i="5"/>
  <c r="C76" i="5" l="1"/>
  <c r="D75" i="5"/>
  <c r="U74" i="5"/>
  <c r="V74" i="5" s="1"/>
  <c r="M74" i="5"/>
  <c r="I74" i="5"/>
  <c r="C77" i="5" l="1"/>
  <c r="D76" i="5"/>
  <c r="M75" i="5"/>
  <c r="I75" i="5"/>
  <c r="U75" i="5"/>
  <c r="C78" i="5" l="1"/>
  <c r="D77" i="5"/>
  <c r="U76" i="5"/>
  <c r="V76" i="5" s="1"/>
  <c r="I76" i="5"/>
  <c r="M76" i="5"/>
  <c r="V75" i="5"/>
  <c r="C79" i="5" l="1"/>
  <c r="D78" i="5"/>
  <c r="I77" i="5"/>
  <c r="U77" i="5"/>
  <c r="V77" i="5" s="1"/>
  <c r="M77" i="5"/>
  <c r="C80" i="5" l="1"/>
  <c r="D79" i="5"/>
  <c r="U78" i="5"/>
  <c r="M78" i="5"/>
  <c r="I78" i="5"/>
  <c r="C81" i="5" l="1"/>
  <c r="D80" i="5"/>
  <c r="U79" i="5"/>
  <c r="V79" i="5" s="1"/>
  <c r="I79" i="5"/>
  <c r="M79" i="5"/>
  <c r="V78" i="5"/>
  <c r="C82" i="5" l="1"/>
  <c r="D81" i="5"/>
  <c r="I80" i="5"/>
  <c r="M80" i="5"/>
  <c r="U80" i="5"/>
  <c r="V80" i="5" s="1"/>
  <c r="C83" i="5" l="1"/>
  <c r="D82" i="5"/>
  <c r="U81" i="5"/>
  <c r="I81" i="5"/>
  <c r="M81" i="5"/>
  <c r="C84" i="5" l="1"/>
  <c r="D83" i="5"/>
  <c r="I82" i="5"/>
  <c r="M82" i="5"/>
  <c r="U82" i="5"/>
  <c r="V82" i="5" s="1"/>
  <c r="V81" i="5"/>
  <c r="C85" i="5" l="1"/>
  <c r="D84" i="5"/>
  <c r="I83" i="5"/>
  <c r="U83" i="5"/>
  <c r="M83" i="5"/>
  <c r="C86" i="5" l="1"/>
  <c r="D85" i="5"/>
  <c r="V83" i="5"/>
  <c r="U84" i="5"/>
  <c r="M84" i="5"/>
  <c r="I84" i="5"/>
  <c r="C87" i="5" l="1"/>
  <c r="D86" i="5"/>
  <c r="U85" i="5"/>
  <c r="V85" i="5" s="1"/>
  <c r="I85" i="5"/>
  <c r="M85" i="5"/>
  <c r="V84" i="5"/>
  <c r="C88" i="5" l="1"/>
  <c r="D87" i="5"/>
  <c r="U86" i="5"/>
  <c r="V86" i="5" s="1"/>
  <c r="M86" i="5"/>
  <c r="I86" i="5"/>
  <c r="C89" i="5" l="1"/>
  <c r="D88" i="5"/>
  <c r="M87" i="5"/>
  <c r="U87" i="5"/>
  <c r="I87" i="5"/>
  <c r="C90" i="5" l="1"/>
  <c r="D89" i="5"/>
  <c r="U88" i="5"/>
  <c r="V88" i="5" s="1"/>
  <c r="M88" i="5"/>
  <c r="I88" i="5"/>
  <c r="V87" i="5"/>
  <c r="C91" i="5" l="1"/>
  <c r="D90" i="5"/>
  <c r="I89" i="5"/>
  <c r="M89" i="5"/>
  <c r="U89" i="5"/>
  <c r="V89" i="5" s="1"/>
  <c r="C92" i="5" l="1"/>
  <c r="D91" i="5"/>
  <c r="U90" i="5"/>
  <c r="V90" i="5" s="1"/>
  <c r="M90" i="5"/>
  <c r="I90" i="5"/>
  <c r="C93" i="5" l="1"/>
  <c r="D92" i="5"/>
  <c r="M91" i="5"/>
  <c r="I91" i="5"/>
  <c r="U91" i="5"/>
  <c r="C94" i="5" l="1"/>
  <c r="D93" i="5"/>
  <c r="M92" i="5"/>
  <c r="I92" i="5"/>
  <c r="U92" i="5"/>
  <c r="V92" i="5" s="1"/>
  <c r="V91" i="5"/>
  <c r="C95" i="5" l="1"/>
  <c r="D94" i="5"/>
  <c r="I93" i="5"/>
  <c r="U93" i="5"/>
  <c r="V93" i="5" s="1"/>
  <c r="M93" i="5"/>
  <c r="C96" i="5" l="1"/>
  <c r="D95" i="5"/>
  <c r="I94" i="5"/>
  <c r="M94" i="5"/>
  <c r="U94" i="5"/>
  <c r="V94" i="5" s="1"/>
  <c r="C97" i="5" l="1"/>
  <c r="D96" i="5"/>
  <c r="M95" i="5"/>
  <c r="U95" i="5"/>
  <c r="V95" i="5" s="1"/>
  <c r="I95" i="5"/>
  <c r="C98" i="5" l="1"/>
  <c r="D97" i="5"/>
  <c r="U96" i="5"/>
  <c r="M96" i="5"/>
  <c r="I96" i="5"/>
  <c r="C99" i="5" l="1"/>
  <c r="D98" i="5"/>
  <c r="U97" i="5"/>
  <c r="V97" i="5" s="1"/>
  <c r="I97" i="5"/>
  <c r="M97" i="5"/>
  <c r="V96" i="5"/>
  <c r="C100" i="5" l="1"/>
  <c r="D99" i="5"/>
  <c r="U98" i="5"/>
  <c r="V98" i="5" s="1"/>
  <c r="M98" i="5"/>
  <c r="I98" i="5"/>
  <c r="C101" i="5" l="1"/>
  <c r="D100" i="5"/>
  <c r="I99" i="5"/>
  <c r="M99" i="5"/>
  <c r="U99" i="5"/>
  <c r="C102" i="5" l="1"/>
  <c r="D101" i="5"/>
  <c r="U100" i="5"/>
  <c r="V100" i="5" s="1"/>
  <c r="M100" i="5"/>
  <c r="I100" i="5"/>
  <c r="V99" i="5"/>
  <c r="C103" i="5" l="1"/>
  <c r="D102" i="5"/>
  <c r="M101" i="5"/>
  <c r="U101" i="5"/>
  <c r="I101" i="5"/>
  <c r="C104" i="5" l="1"/>
  <c r="D103" i="5"/>
  <c r="V101" i="5"/>
  <c r="I102" i="5"/>
  <c r="M102" i="5"/>
  <c r="U102" i="5"/>
  <c r="C105" i="5" l="1"/>
  <c r="D104" i="5"/>
  <c r="M103" i="5"/>
  <c r="U103" i="5"/>
  <c r="V103" i="5" s="1"/>
  <c r="I103" i="5"/>
  <c r="V102" i="5"/>
  <c r="C106" i="5" l="1"/>
  <c r="D105" i="5"/>
  <c r="M104" i="5"/>
  <c r="U104" i="5"/>
  <c r="I104" i="5"/>
  <c r="C107" i="5" l="1"/>
  <c r="D106" i="5"/>
  <c r="U105" i="5"/>
  <c r="V105" i="5" s="1"/>
  <c r="M105" i="5"/>
  <c r="I105" i="5"/>
  <c r="V104" i="5"/>
  <c r="C108" i="5" l="1"/>
  <c r="D107" i="5"/>
  <c r="I106" i="5"/>
  <c r="U106" i="5"/>
  <c r="V106" i="5" s="1"/>
  <c r="M106" i="5"/>
  <c r="C109" i="5" l="1"/>
  <c r="D108" i="5"/>
  <c r="I107" i="5"/>
  <c r="U107" i="5"/>
  <c r="V107" i="5" s="1"/>
  <c r="M107" i="5"/>
  <c r="C110" i="5" l="1"/>
  <c r="D109" i="5"/>
  <c r="M108" i="5"/>
  <c r="U108" i="5"/>
  <c r="I108" i="5"/>
  <c r="C111" i="5" l="1"/>
  <c r="D110" i="5"/>
  <c r="U109" i="5"/>
  <c r="V109" i="5" s="1"/>
  <c r="I109" i="5"/>
  <c r="M109" i="5"/>
  <c r="V108" i="5"/>
  <c r="C112" i="5" l="1"/>
  <c r="D113" i="5" s="1"/>
  <c r="D111" i="5"/>
  <c r="U110" i="5"/>
  <c r="V110" i="5" s="1"/>
  <c r="I110" i="5"/>
  <c r="M110" i="5"/>
  <c r="U113" i="5" l="1"/>
  <c r="V113" i="5" s="1"/>
  <c r="M113" i="5"/>
  <c r="I113" i="5"/>
  <c r="D112" i="5"/>
  <c r="M111" i="5"/>
  <c r="U111" i="5"/>
  <c r="I111" i="5"/>
  <c r="I112" i="5" l="1"/>
  <c r="B4" i="5" s="1"/>
  <c r="J196" i="5" s="1"/>
  <c r="M112" i="5"/>
  <c r="U112" i="5"/>
  <c r="V112" i="5" s="1"/>
  <c r="V111" i="5"/>
  <c r="K120" i="5" l="1"/>
  <c r="L165" i="5"/>
  <c r="L248" i="5"/>
  <c r="L139" i="5"/>
  <c r="L68" i="5"/>
  <c r="L250" i="5"/>
  <c r="K119" i="5"/>
  <c r="L192" i="5"/>
  <c r="L36" i="5"/>
  <c r="J143" i="5"/>
  <c r="J231" i="5"/>
  <c r="L72" i="5"/>
  <c r="J139" i="5"/>
  <c r="L106" i="5"/>
  <c r="L99" i="5"/>
  <c r="L198" i="5"/>
  <c r="K109" i="5"/>
  <c r="J146" i="5"/>
  <c r="K231" i="5"/>
  <c r="J98" i="5"/>
  <c r="K246" i="5"/>
  <c r="J83" i="5"/>
  <c r="L151" i="5"/>
  <c r="K85" i="5"/>
  <c r="L159" i="5"/>
  <c r="J234" i="5"/>
  <c r="L220" i="5"/>
  <c r="K89" i="5"/>
  <c r="L34" i="5"/>
  <c r="J248" i="5"/>
  <c r="K247" i="5"/>
  <c r="L129" i="5"/>
  <c r="J121" i="5"/>
  <c r="K161" i="5"/>
  <c r="K75" i="5"/>
  <c r="K241" i="5"/>
  <c r="L127" i="5"/>
  <c r="L231" i="5"/>
  <c r="L137" i="5"/>
  <c r="J172" i="5"/>
  <c r="L153" i="5"/>
  <c r="K234" i="5"/>
  <c r="J112" i="5"/>
  <c r="J136" i="5"/>
  <c r="L184" i="5"/>
  <c r="K80" i="5"/>
  <c r="L119" i="5"/>
  <c r="L227" i="5"/>
  <c r="J150" i="5"/>
  <c r="J229" i="5"/>
  <c r="L70" i="5"/>
  <c r="L191" i="5"/>
  <c r="J127" i="5"/>
  <c r="J166" i="5"/>
  <c r="L136" i="5"/>
  <c r="K198" i="5"/>
  <c r="L170" i="5"/>
  <c r="J208" i="5"/>
  <c r="K125" i="5"/>
  <c r="J117" i="5"/>
  <c r="J103" i="5"/>
  <c r="L140" i="5"/>
  <c r="K127" i="5"/>
  <c r="K190" i="5"/>
  <c r="J241" i="5"/>
  <c r="K191" i="5"/>
  <c r="L107" i="5"/>
  <c r="J50" i="5"/>
  <c r="L96" i="5"/>
  <c r="K179" i="5"/>
  <c r="J37" i="5"/>
  <c r="J140" i="5"/>
  <c r="L69" i="5"/>
  <c r="L56" i="5"/>
  <c r="K228" i="5"/>
  <c r="L215" i="5"/>
  <c r="L228" i="5"/>
  <c r="L158" i="5"/>
  <c r="K238" i="5"/>
  <c r="L181" i="5"/>
  <c r="L224" i="5"/>
  <c r="J130" i="5"/>
  <c r="J153" i="5"/>
  <c r="L112" i="5"/>
  <c r="K92" i="5"/>
  <c r="L201" i="5"/>
  <c r="L138" i="5"/>
  <c r="J235" i="5"/>
  <c r="J216" i="5"/>
  <c r="J67" i="5"/>
  <c r="L204" i="5"/>
  <c r="J132" i="5"/>
  <c r="L203" i="5"/>
  <c r="K63" i="5"/>
  <c r="K182" i="5"/>
  <c r="J32" i="5"/>
  <c r="L148" i="5"/>
  <c r="K135" i="5"/>
  <c r="J85" i="5"/>
  <c r="L249" i="5"/>
  <c r="J108" i="5"/>
  <c r="L242" i="5"/>
  <c r="J167" i="5"/>
  <c r="K178" i="5"/>
  <c r="L100" i="5"/>
  <c r="K48" i="5"/>
  <c r="J79" i="5"/>
  <c r="L32" i="5"/>
  <c r="J113" i="5"/>
  <c r="K169" i="5"/>
  <c r="K197" i="5"/>
  <c r="L52" i="5"/>
  <c r="K105" i="5"/>
  <c r="J213" i="5"/>
  <c r="J179" i="5"/>
  <c r="K173" i="5"/>
  <c r="L210" i="5"/>
  <c r="K95" i="5"/>
  <c r="J211" i="5"/>
  <c r="L51" i="5"/>
  <c r="J157" i="5"/>
  <c r="J104" i="5"/>
  <c r="J90" i="5"/>
  <c r="L31" i="5"/>
  <c r="K188" i="5"/>
  <c r="J36" i="5"/>
  <c r="J155" i="5"/>
  <c r="L113" i="5"/>
  <c r="J54" i="5"/>
  <c r="K126" i="5"/>
  <c r="K144" i="5"/>
  <c r="K193" i="5"/>
  <c r="K100" i="5"/>
  <c r="J128" i="5"/>
  <c r="K215" i="5"/>
  <c r="J86" i="5"/>
  <c r="J226" i="5"/>
  <c r="J78" i="5"/>
  <c r="L156" i="5"/>
  <c r="L185" i="5"/>
  <c r="L238" i="5"/>
  <c r="K38" i="5"/>
  <c r="J187" i="5"/>
  <c r="K207" i="5"/>
  <c r="J84" i="5"/>
  <c r="J210" i="5"/>
  <c r="K233" i="5"/>
  <c r="K200" i="5"/>
  <c r="K107" i="5"/>
  <c r="L94" i="5"/>
  <c r="J125" i="5"/>
  <c r="K88" i="5"/>
  <c r="L39" i="5"/>
  <c r="J114" i="5"/>
  <c r="J152" i="5"/>
  <c r="L62" i="5"/>
  <c r="L142" i="5"/>
  <c r="L147" i="5"/>
  <c r="K43" i="5"/>
  <c r="J65" i="5"/>
  <c r="J97" i="5"/>
  <c r="L243" i="5"/>
  <c r="J142" i="5"/>
  <c r="L44" i="5"/>
  <c r="J43" i="5"/>
  <c r="L186" i="5"/>
  <c r="K53" i="5"/>
  <c r="L91" i="5"/>
  <c r="L101" i="5"/>
  <c r="L240" i="5"/>
  <c r="J224" i="5"/>
  <c r="L150" i="5"/>
  <c r="L54" i="5"/>
  <c r="L166" i="5"/>
  <c r="L189" i="5"/>
  <c r="K211" i="5"/>
  <c r="J119" i="5"/>
  <c r="L97" i="5"/>
  <c r="K140" i="5"/>
  <c r="J122" i="5"/>
  <c r="K116" i="5"/>
  <c r="J135" i="5"/>
  <c r="J247" i="5"/>
  <c r="J72" i="5"/>
  <c r="L199" i="5"/>
  <c r="J100" i="5"/>
  <c r="K232" i="5"/>
  <c r="K192" i="5"/>
  <c r="J207" i="5"/>
  <c r="K208" i="5"/>
  <c r="K128" i="5"/>
  <c r="J35" i="5"/>
  <c r="L218" i="5"/>
  <c r="K84" i="5"/>
  <c r="L141" i="5"/>
  <c r="J93" i="5"/>
  <c r="J245" i="5"/>
  <c r="L233" i="5"/>
  <c r="L187" i="5"/>
  <c r="J144" i="5"/>
  <c r="L67" i="5"/>
  <c r="L102" i="5"/>
  <c r="L58" i="5"/>
  <c r="L230" i="5"/>
  <c r="L226" i="5"/>
  <c r="K168" i="5"/>
  <c r="J203" i="5"/>
  <c r="K71" i="5"/>
  <c r="J225" i="5"/>
  <c r="J228" i="5"/>
  <c r="K40" i="5"/>
  <c r="L30" i="5"/>
  <c r="K46" i="5"/>
  <c r="K44" i="5"/>
  <c r="J221" i="5"/>
  <c r="J238" i="5"/>
  <c r="J129" i="5"/>
  <c r="L196" i="5"/>
  <c r="K160" i="5"/>
  <c r="J177" i="5"/>
  <c r="K158" i="5"/>
  <c r="K78" i="5"/>
  <c r="K96" i="5"/>
  <c r="L43" i="5"/>
  <c r="L222" i="5"/>
  <c r="L183" i="5"/>
  <c r="K189" i="5"/>
  <c r="J89" i="5"/>
  <c r="L213" i="5"/>
  <c r="J51" i="5"/>
  <c r="J156" i="5"/>
  <c r="J73" i="5"/>
  <c r="K184" i="5"/>
  <c r="K150" i="5"/>
  <c r="L74" i="5"/>
  <c r="J102" i="5"/>
  <c r="K58" i="5"/>
  <c r="K227" i="5"/>
  <c r="J82" i="5"/>
  <c r="L88" i="5"/>
  <c r="K36" i="5"/>
  <c r="J193" i="5"/>
  <c r="L205" i="5"/>
  <c r="L180" i="5"/>
  <c r="J242" i="5"/>
  <c r="K118" i="5"/>
  <c r="J162" i="5"/>
  <c r="J198" i="5"/>
  <c r="L173" i="5"/>
  <c r="J96" i="5"/>
  <c r="L221" i="5"/>
  <c r="J118" i="5"/>
  <c r="L121" i="5"/>
  <c r="J148" i="5"/>
  <c r="K69" i="5"/>
  <c r="K155" i="5"/>
  <c r="J87" i="5"/>
  <c r="L118" i="5"/>
  <c r="L65" i="5"/>
  <c r="J160" i="5"/>
  <c r="L190" i="5"/>
  <c r="J61" i="5"/>
  <c r="L82" i="5"/>
  <c r="J181" i="5"/>
  <c r="K103" i="5"/>
  <c r="J215" i="5"/>
  <c r="J33" i="5"/>
  <c r="J141" i="5"/>
  <c r="J48" i="5"/>
  <c r="K180" i="5"/>
  <c r="J169" i="5"/>
  <c r="J170" i="5"/>
  <c r="J192" i="5"/>
  <c r="J200" i="5"/>
  <c r="L85" i="5"/>
  <c r="J99" i="5"/>
  <c r="K117" i="5"/>
  <c r="K212" i="5"/>
  <c r="L135" i="5"/>
  <c r="J237" i="5"/>
  <c r="L75" i="5"/>
  <c r="J30" i="5"/>
  <c r="L115" i="5"/>
  <c r="K33" i="5"/>
  <c r="K66" i="5"/>
  <c r="J174" i="5"/>
  <c r="L188" i="5"/>
  <c r="K111" i="5"/>
  <c r="K216" i="5"/>
  <c r="L247" i="5"/>
  <c r="J106" i="5"/>
  <c r="K122" i="5"/>
  <c r="K61" i="5"/>
  <c r="J223" i="5"/>
  <c r="J212" i="5"/>
  <c r="L105" i="5"/>
  <c r="J204" i="5"/>
  <c r="K236" i="5"/>
  <c r="L48" i="5"/>
  <c r="K162" i="5"/>
  <c r="K222" i="5"/>
  <c r="K101" i="5"/>
  <c r="K83" i="5"/>
  <c r="J189" i="5"/>
  <c r="K121" i="5"/>
  <c r="K146" i="5"/>
  <c r="J134" i="5"/>
  <c r="L76" i="5"/>
  <c r="K129" i="5"/>
  <c r="J53" i="5"/>
  <c r="L193" i="5"/>
  <c r="J214" i="5"/>
  <c r="K62" i="5"/>
  <c r="K104" i="5"/>
  <c r="J66" i="5"/>
  <c r="J88" i="5"/>
  <c r="K242" i="5"/>
  <c r="J71" i="5"/>
  <c r="L114" i="5"/>
  <c r="J77" i="5"/>
  <c r="L155" i="5"/>
  <c r="J147" i="5"/>
  <c r="L219" i="5"/>
  <c r="L41" i="5"/>
  <c r="K209" i="5"/>
  <c r="J80" i="5"/>
  <c r="K153" i="5"/>
  <c r="L89" i="5"/>
  <c r="J101" i="5"/>
  <c r="K72" i="5"/>
  <c r="K226" i="5"/>
  <c r="J195" i="5"/>
  <c r="K239" i="5"/>
  <c r="K136" i="5"/>
  <c r="K157" i="5"/>
  <c r="K31" i="5"/>
  <c r="L195" i="5"/>
  <c r="K171" i="5"/>
  <c r="K217" i="5"/>
  <c r="L122" i="5"/>
  <c r="L197" i="5"/>
  <c r="K77" i="5"/>
  <c r="K223" i="5"/>
  <c r="K67" i="5"/>
  <c r="J171" i="5"/>
  <c r="K70" i="5"/>
  <c r="L59" i="5"/>
  <c r="L87" i="5"/>
  <c r="L63" i="5"/>
  <c r="L172" i="5"/>
  <c r="J209" i="5"/>
  <c r="K30" i="5"/>
  <c r="K172" i="5"/>
  <c r="K176" i="5"/>
  <c r="L38" i="5"/>
  <c r="K225" i="5"/>
  <c r="J219" i="5"/>
  <c r="L144" i="5"/>
  <c r="J165" i="5"/>
  <c r="L83" i="5"/>
  <c r="K235" i="5"/>
  <c r="J185" i="5"/>
  <c r="L117" i="5"/>
  <c r="L171" i="5"/>
  <c r="L237" i="5"/>
  <c r="L40" i="5"/>
  <c r="J47" i="5"/>
  <c r="L154" i="5"/>
  <c r="K230" i="5"/>
  <c r="K203" i="5"/>
  <c r="L161" i="5"/>
  <c r="L182" i="5"/>
  <c r="K97" i="5"/>
  <c r="J94" i="5"/>
  <c r="L55" i="5"/>
  <c r="L211" i="5"/>
  <c r="J133" i="5"/>
  <c r="L46" i="5"/>
  <c r="L61" i="5"/>
  <c r="K205" i="5"/>
  <c r="J175" i="5"/>
  <c r="J246" i="5"/>
  <c r="K163" i="5"/>
  <c r="L123" i="5"/>
  <c r="L47" i="5"/>
  <c r="J151" i="5"/>
  <c r="K64" i="5"/>
  <c r="K76" i="5"/>
  <c r="L57" i="5"/>
  <c r="K124" i="5"/>
  <c r="J62" i="5"/>
  <c r="J178" i="5"/>
  <c r="K37" i="5"/>
  <c r="J81" i="5"/>
  <c r="K94" i="5"/>
  <c r="K139" i="5"/>
  <c r="J120" i="5"/>
  <c r="L152" i="5"/>
  <c r="K133" i="5"/>
  <c r="K237" i="5"/>
  <c r="J42" i="5"/>
  <c r="J190" i="5"/>
  <c r="K194" i="5"/>
  <c r="K195" i="5"/>
  <c r="J149" i="5"/>
  <c r="L202" i="5"/>
  <c r="J250" i="5"/>
  <c r="K147" i="5"/>
  <c r="J123" i="5"/>
  <c r="K249" i="5"/>
  <c r="K210" i="5"/>
  <c r="J75" i="5"/>
  <c r="K51" i="5"/>
  <c r="L77" i="5"/>
  <c r="J49" i="5"/>
  <c r="J70" i="5"/>
  <c r="L49" i="5"/>
  <c r="L160" i="5"/>
  <c r="K52" i="5"/>
  <c r="K65" i="5"/>
  <c r="L92" i="5"/>
  <c r="J58" i="5"/>
  <c r="L45" i="5"/>
  <c r="L169" i="5"/>
  <c r="J46" i="5"/>
  <c r="K59" i="5"/>
  <c r="K68" i="5"/>
  <c r="K175" i="5"/>
  <c r="L174" i="5"/>
  <c r="L207" i="5"/>
  <c r="J105" i="5"/>
  <c r="K213" i="5"/>
  <c r="K167" i="5"/>
  <c r="L164" i="5"/>
  <c r="J110" i="5"/>
  <c r="L71" i="5"/>
  <c r="K245" i="5"/>
  <c r="K35" i="5"/>
  <c r="L225" i="5"/>
  <c r="J164" i="5"/>
  <c r="L209" i="5"/>
  <c r="K224" i="5"/>
  <c r="J161" i="5"/>
  <c r="K74" i="5"/>
  <c r="K143" i="5"/>
  <c r="L108" i="5"/>
  <c r="J184" i="5"/>
  <c r="K201" i="5"/>
  <c r="L234" i="5"/>
  <c r="J40" i="5"/>
  <c r="K138" i="5"/>
  <c r="J57" i="5"/>
  <c r="K90" i="5"/>
  <c r="L217" i="5"/>
  <c r="L244" i="5"/>
  <c r="K112" i="5"/>
  <c r="J197" i="5"/>
  <c r="L80" i="5"/>
  <c r="J59" i="5"/>
  <c r="K166" i="5"/>
  <c r="J76" i="5"/>
  <c r="K99" i="5"/>
  <c r="L179" i="5"/>
  <c r="L128" i="5"/>
  <c r="K60" i="5"/>
  <c r="K202" i="5"/>
  <c r="K154" i="5"/>
  <c r="J188" i="5"/>
  <c r="L73" i="5"/>
  <c r="K156" i="5"/>
  <c r="J217" i="5"/>
  <c r="K204" i="5"/>
  <c r="K248" i="5"/>
  <c r="J182" i="5"/>
  <c r="L175" i="5"/>
  <c r="K244" i="5"/>
  <c r="J38" i="5"/>
  <c r="J154" i="5"/>
  <c r="L84" i="5"/>
  <c r="L241" i="5"/>
  <c r="J52" i="5"/>
  <c r="L232" i="5"/>
  <c r="K41" i="5"/>
  <c r="L149" i="5"/>
  <c r="L110" i="5"/>
  <c r="L111" i="5"/>
  <c r="J186" i="5"/>
  <c r="K73" i="5"/>
  <c r="K39" i="5"/>
  <c r="K221" i="5"/>
  <c r="K132" i="5"/>
  <c r="K56" i="5"/>
  <c r="J236" i="5"/>
  <c r="J230" i="5"/>
  <c r="K110" i="5"/>
  <c r="K98" i="5"/>
  <c r="L104" i="5"/>
  <c r="J126" i="5"/>
  <c r="K183" i="5"/>
  <c r="J168" i="5"/>
  <c r="K206" i="5"/>
  <c r="J220" i="5"/>
  <c r="K86" i="5"/>
  <c r="L176" i="5"/>
  <c r="L146" i="5"/>
  <c r="K149" i="5"/>
  <c r="K164" i="5"/>
  <c r="J74" i="5"/>
  <c r="L133" i="5"/>
  <c r="K87" i="5"/>
  <c r="K185" i="5"/>
  <c r="J91" i="5"/>
  <c r="K47" i="5"/>
  <c r="L178" i="5"/>
  <c r="K113" i="5"/>
  <c r="L37" i="5"/>
  <c r="L223" i="5"/>
  <c r="L162" i="5"/>
  <c r="L98" i="5"/>
  <c r="K93" i="5"/>
  <c r="J95" i="5"/>
  <c r="J138" i="5"/>
  <c r="L235" i="5"/>
  <c r="L143" i="5"/>
  <c r="J116" i="5"/>
  <c r="L103" i="5"/>
  <c r="K243" i="5"/>
  <c r="L131" i="5"/>
  <c r="K250" i="5"/>
  <c r="L42" i="5"/>
  <c r="L90" i="5"/>
  <c r="K134" i="5"/>
  <c r="K102" i="5"/>
  <c r="J60" i="5"/>
  <c r="K148" i="5"/>
  <c r="J92" i="5"/>
  <c r="J227" i="5"/>
  <c r="L206" i="5"/>
  <c r="J233" i="5"/>
  <c r="L86" i="5"/>
  <c r="L194" i="5"/>
  <c r="L79" i="5"/>
  <c r="L78" i="5"/>
  <c r="K187" i="5"/>
  <c r="L168" i="5"/>
  <c r="L167" i="5"/>
  <c r="J39" i="5"/>
  <c r="L95" i="5"/>
  <c r="J63" i="5"/>
  <c r="J199" i="5"/>
  <c r="J41" i="5"/>
  <c r="K218" i="5"/>
  <c r="J115" i="5"/>
  <c r="K131" i="5"/>
  <c r="L53" i="5"/>
  <c r="L66" i="5"/>
  <c r="L216" i="5"/>
  <c r="J34" i="5"/>
  <c r="J239" i="5"/>
  <c r="K45" i="5"/>
  <c r="K137" i="5"/>
  <c r="J45" i="5"/>
  <c r="K170" i="5"/>
  <c r="J107" i="5"/>
  <c r="J159" i="5"/>
  <c r="L126" i="5"/>
  <c r="K220" i="5"/>
  <c r="L125" i="5"/>
  <c r="J191" i="5"/>
  <c r="K199" i="5"/>
  <c r="J56" i="5"/>
  <c r="L50" i="5"/>
  <c r="J163" i="5"/>
  <c r="L246" i="5"/>
  <c r="L60" i="5"/>
  <c r="K165" i="5"/>
  <c r="K108" i="5"/>
  <c r="K181" i="5"/>
  <c r="K159" i="5"/>
  <c r="E15" i="5"/>
  <c r="Y93" i="5" s="1"/>
  <c r="J183" i="5"/>
  <c r="K219" i="5"/>
  <c r="J206" i="5"/>
  <c r="K177" i="5"/>
  <c r="J218" i="5"/>
  <c r="J111" i="5"/>
  <c r="L208" i="5"/>
  <c r="K79" i="5"/>
  <c r="L120" i="5"/>
  <c r="L236" i="5"/>
  <c r="L157" i="5"/>
  <c r="L33" i="5"/>
  <c r="K123" i="5"/>
  <c r="J31" i="5"/>
  <c r="K145" i="5"/>
  <c r="J240" i="5"/>
  <c r="J69" i="5"/>
  <c r="L239" i="5"/>
  <c r="K141" i="5"/>
  <c r="K42" i="5"/>
  <c r="L109" i="5"/>
  <c r="J202" i="5"/>
  <c r="K114" i="5"/>
  <c r="J145" i="5"/>
  <c r="K142" i="5"/>
  <c r="J180" i="5"/>
  <c r="K130" i="5"/>
  <c r="L132" i="5"/>
  <c r="L212" i="5"/>
  <c r="L200" i="5"/>
  <c r="L145" i="5"/>
  <c r="J244" i="5"/>
  <c r="L214" i="5"/>
  <c r="K196" i="5"/>
  <c r="K32" i="5"/>
  <c r="J55" i="5"/>
  <c r="L177" i="5"/>
  <c r="K214" i="5"/>
  <c r="K50" i="5"/>
  <c r="J249" i="5"/>
  <c r="J243" i="5"/>
  <c r="J44" i="5"/>
  <c r="J205" i="5"/>
  <c r="L81" i="5"/>
  <c r="J64" i="5"/>
  <c r="L130" i="5"/>
  <c r="K49" i="5"/>
  <c r="K151" i="5"/>
  <c r="L134" i="5"/>
  <c r="K54" i="5"/>
  <c r="L116" i="5"/>
  <c r="K115" i="5"/>
  <c r="L163" i="5"/>
  <c r="K174" i="5"/>
  <c r="J194" i="5"/>
  <c r="K152" i="5"/>
  <c r="J158" i="5"/>
  <c r="K82" i="5"/>
  <c r="J137" i="5"/>
  <c r="L93" i="5"/>
  <c r="K57" i="5"/>
  <c r="J68" i="5"/>
  <c r="K55" i="5"/>
  <c r="L229" i="5"/>
  <c r="K106" i="5"/>
  <c r="K240" i="5"/>
  <c r="L124" i="5"/>
  <c r="L64" i="5"/>
  <c r="J109" i="5"/>
  <c r="J201" i="5"/>
  <c r="L35" i="5"/>
  <c r="J232" i="5"/>
  <c r="K91" i="5"/>
  <c r="K34" i="5"/>
  <c r="K81" i="5"/>
  <c r="J176" i="5"/>
  <c r="K186" i="5"/>
  <c r="J222" i="5"/>
  <c r="L245" i="5"/>
  <c r="J131" i="5"/>
  <c r="K229" i="5"/>
  <c r="J124" i="5"/>
  <c r="J173" i="5"/>
  <c r="Y173" i="5" l="1"/>
  <c r="X210" i="5"/>
  <c r="Y162" i="5"/>
  <c r="B5" i="5"/>
  <c r="B7" i="5" s="1"/>
  <c r="X233" i="5"/>
  <c r="X218" i="5"/>
  <c r="X134" i="5"/>
  <c r="W89" i="5"/>
  <c r="X198" i="5"/>
  <c r="X65" i="5"/>
  <c r="Y236" i="5"/>
  <c r="W152" i="5"/>
  <c r="X183" i="5"/>
  <c r="W240" i="5"/>
  <c r="X160" i="5"/>
  <c r="X139" i="5"/>
  <c r="W104" i="5"/>
  <c r="W70" i="5"/>
  <c r="Y75" i="5"/>
  <c r="X31" i="5"/>
  <c r="W144" i="5"/>
  <c r="X222" i="5"/>
  <c r="Y134" i="5"/>
  <c r="Y52" i="5"/>
  <c r="Y207" i="5"/>
  <c r="Y114" i="5"/>
  <c r="W213" i="5"/>
  <c r="W36" i="5"/>
  <c r="X73" i="5"/>
  <c r="W50" i="5"/>
  <c r="W242" i="5"/>
  <c r="W124" i="5"/>
  <c r="W53" i="5"/>
  <c r="X40" i="5"/>
  <c r="X68" i="5"/>
  <c r="Y53" i="5"/>
  <c r="Y143" i="5"/>
  <c r="W37" i="5"/>
  <c r="Y182" i="5"/>
  <c r="Y224" i="5"/>
  <c r="Y233" i="5"/>
  <c r="Y66" i="5"/>
  <c r="W179" i="5"/>
  <c r="X155" i="5"/>
  <c r="X135" i="5"/>
  <c r="W68" i="5"/>
  <c r="X89" i="5"/>
  <c r="X90" i="5"/>
  <c r="Y191" i="5"/>
  <c r="X157" i="5"/>
  <c r="X63" i="5"/>
  <c r="X214" i="5"/>
  <c r="W80" i="5"/>
  <c r="X142" i="5"/>
  <c r="X92" i="5"/>
  <c r="X170" i="5"/>
  <c r="W121" i="5"/>
  <c r="W160" i="5"/>
  <c r="X71" i="5"/>
  <c r="W117" i="5"/>
  <c r="X75" i="5"/>
  <c r="Y70" i="5"/>
  <c r="W184" i="5"/>
  <c r="W86" i="5"/>
  <c r="W141" i="5"/>
  <c r="X191" i="5"/>
  <c r="X228" i="5"/>
  <c r="Y164" i="5"/>
  <c r="X50" i="5"/>
  <c r="X41" i="5"/>
  <c r="W164" i="5"/>
  <c r="W231" i="5"/>
  <c r="X227" i="5"/>
  <c r="Y250" i="5"/>
  <c r="X171" i="5"/>
  <c r="Y157" i="5"/>
  <c r="W220" i="5"/>
  <c r="X209" i="5"/>
  <c r="Y222" i="5"/>
  <c r="Y230" i="5"/>
  <c r="Y35" i="5"/>
  <c r="Y74" i="5"/>
  <c r="X52" i="5"/>
  <c r="W110" i="5"/>
  <c r="W181" i="5"/>
  <c r="W233" i="5"/>
  <c r="W230" i="5"/>
  <c r="X44" i="5"/>
  <c r="X79" i="5"/>
  <c r="X211" i="5"/>
  <c r="W217" i="5"/>
  <c r="Y177" i="5"/>
  <c r="X34" i="5"/>
  <c r="X203" i="5"/>
  <c r="W129" i="5"/>
  <c r="X199" i="5"/>
  <c r="Y166" i="5"/>
  <c r="Y116" i="5"/>
  <c r="W105" i="5"/>
  <c r="X45" i="5"/>
  <c r="Y59" i="5"/>
  <c r="W226" i="5"/>
  <c r="W45" i="5"/>
  <c r="X103" i="5"/>
  <c r="Y178" i="5"/>
  <c r="W40" i="5"/>
  <c r="Y42" i="5"/>
  <c r="W126" i="5"/>
  <c r="Y202" i="5"/>
  <c r="W216" i="5"/>
  <c r="W59" i="5"/>
  <c r="X101" i="5"/>
  <c r="Y132" i="5"/>
  <c r="X33" i="5"/>
  <c r="X81" i="5"/>
  <c r="Y187" i="5"/>
  <c r="X98" i="5"/>
  <c r="X221" i="5"/>
  <c r="Y146" i="5"/>
  <c r="Y186" i="5"/>
  <c r="W127" i="5"/>
  <c r="Y133" i="5"/>
  <c r="W51" i="5"/>
  <c r="X230" i="5"/>
  <c r="X145" i="5"/>
  <c r="X66" i="5"/>
  <c r="W169" i="5"/>
  <c r="W133" i="5"/>
  <c r="W234" i="5"/>
  <c r="Y85" i="5"/>
  <c r="X67" i="5"/>
  <c r="Y50" i="5"/>
  <c r="Y77" i="5"/>
  <c r="Y172" i="5"/>
  <c r="Y73" i="5"/>
  <c r="Y63" i="5"/>
  <c r="X147" i="5"/>
  <c r="W55" i="5"/>
  <c r="X120" i="5"/>
  <c r="W168" i="5"/>
  <c r="W75" i="5"/>
  <c r="Y197" i="5"/>
  <c r="Y170" i="5"/>
  <c r="W101" i="5"/>
  <c r="X146" i="5"/>
  <c r="Y128" i="5"/>
  <c r="Y179" i="5"/>
  <c r="X99" i="5"/>
  <c r="Y199" i="5"/>
  <c r="W33" i="5"/>
  <c r="W227" i="5"/>
  <c r="W123" i="5"/>
  <c r="W173" i="5"/>
  <c r="X48" i="5"/>
  <c r="Y86" i="5"/>
  <c r="Y38" i="5"/>
  <c r="W91" i="5"/>
  <c r="X163" i="5"/>
  <c r="Y167" i="5"/>
  <c r="W146" i="5"/>
  <c r="Y118" i="5"/>
  <c r="Y225" i="5"/>
  <c r="W135" i="5"/>
  <c r="X96" i="5"/>
  <c r="W132" i="5"/>
  <c r="W113" i="5"/>
  <c r="Y94" i="5"/>
  <c r="X59" i="5"/>
  <c r="X245" i="5"/>
  <c r="W108" i="5"/>
  <c r="Y37" i="5"/>
  <c r="W41" i="5"/>
  <c r="X207" i="5"/>
  <c r="Y103" i="5"/>
  <c r="W198" i="5"/>
  <c r="W183" i="5"/>
  <c r="Y56" i="5"/>
  <c r="Y55" i="5"/>
  <c r="W69" i="5"/>
  <c r="X208" i="5"/>
  <c r="W67" i="5"/>
  <c r="W178" i="5"/>
  <c r="X114" i="5"/>
  <c r="Y88" i="5"/>
  <c r="X62" i="5"/>
  <c r="W58" i="5"/>
  <c r="X35" i="5"/>
  <c r="W188" i="5"/>
  <c r="Y131" i="5"/>
  <c r="Y31" i="5"/>
  <c r="W196" i="5"/>
  <c r="W223" i="5"/>
  <c r="Y175" i="5"/>
  <c r="X124" i="5"/>
  <c r="X216" i="5"/>
  <c r="Y111" i="5"/>
  <c r="X111" i="5"/>
  <c r="Y218" i="5"/>
  <c r="X42" i="5"/>
  <c r="Y249" i="5"/>
  <c r="Y231" i="5"/>
  <c r="X88" i="5"/>
  <c r="Y240" i="5"/>
  <c r="X38" i="5"/>
  <c r="W235" i="5"/>
  <c r="W38" i="5"/>
  <c r="Y205" i="5"/>
  <c r="W77" i="5"/>
  <c r="W180" i="5"/>
  <c r="Y51" i="5"/>
  <c r="X70" i="5"/>
  <c r="Y87" i="5"/>
  <c r="X85" i="5"/>
  <c r="X190" i="5"/>
  <c r="X149" i="5"/>
  <c r="W96" i="5"/>
  <c r="Y122" i="5"/>
  <c r="X225" i="5"/>
  <c r="W79" i="5"/>
  <c r="Y163" i="5"/>
  <c r="Y140" i="5"/>
  <c r="W177" i="5"/>
  <c r="Y41" i="5"/>
  <c r="W137" i="5"/>
  <c r="W204" i="5"/>
  <c r="X194" i="5"/>
  <c r="X97" i="5"/>
  <c r="X93" i="5"/>
  <c r="W205" i="5"/>
  <c r="X187" i="5"/>
  <c r="W176" i="5"/>
  <c r="Y219" i="5"/>
  <c r="X69" i="5"/>
  <c r="Y241" i="5"/>
  <c r="Y210" i="5"/>
  <c r="Y144" i="5"/>
  <c r="Y129" i="5"/>
  <c r="W116" i="5"/>
  <c r="X56" i="5"/>
  <c r="Y161" i="5"/>
  <c r="W148" i="5"/>
  <c r="W130" i="5"/>
  <c r="W195" i="5"/>
  <c r="Y123" i="5"/>
  <c r="W92" i="5"/>
  <c r="W209" i="5"/>
  <c r="W94" i="5"/>
  <c r="Y138" i="5"/>
  <c r="Y60" i="5"/>
  <c r="X153" i="5"/>
  <c r="Y79" i="5"/>
  <c r="Y81" i="5"/>
  <c r="Y58" i="5"/>
  <c r="X53" i="5"/>
  <c r="X132" i="5"/>
  <c r="Y195" i="5"/>
  <c r="X39" i="5"/>
  <c r="X154" i="5"/>
  <c r="X164" i="5"/>
  <c r="Y153" i="5"/>
  <c r="X131" i="5"/>
  <c r="W170" i="5"/>
  <c r="Y61" i="5"/>
  <c r="X133" i="5"/>
  <c r="Y109" i="5"/>
  <c r="W237" i="5"/>
  <c r="Y102" i="5"/>
  <c r="W203" i="5"/>
  <c r="X247" i="5"/>
  <c r="W35" i="5"/>
  <c r="W212" i="5"/>
  <c r="W190" i="5"/>
  <c r="W250" i="5"/>
  <c r="Y142" i="5"/>
  <c r="X113" i="5"/>
  <c r="Y196" i="5"/>
  <c r="Y226" i="5"/>
  <c r="X148" i="5"/>
  <c r="Y127" i="5"/>
  <c r="W111" i="5"/>
  <c r="W166" i="5"/>
  <c r="W73" i="5"/>
  <c r="Y188" i="5"/>
  <c r="Y101" i="5"/>
  <c r="Y36" i="5"/>
  <c r="X49" i="5"/>
  <c r="Y82" i="5"/>
  <c r="W224" i="5"/>
  <c r="W87" i="5"/>
  <c r="W74" i="5"/>
  <c r="W232" i="5"/>
  <c r="Y136" i="5"/>
  <c r="X158" i="5"/>
  <c r="W151" i="5"/>
  <c r="W48" i="5"/>
  <c r="Y139" i="5"/>
  <c r="W206" i="5"/>
  <c r="Y91" i="5"/>
  <c r="W39" i="5"/>
  <c r="X202" i="5"/>
  <c r="Y126" i="5"/>
  <c r="Y76" i="5"/>
  <c r="W42" i="5"/>
  <c r="W142" i="5"/>
  <c r="W106" i="5"/>
  <c r="W95" i="5"/>
  <c r="Y99" i="5"/>
  <c r="Y148" i="5"/>
  <c r="W125" i="5"/>
  <c r="W248" i="5"/>
  <c r="X206" i="5"/>
  <c r="Y223" i="5"/>
  <c r="X248" i="5"/>
  <c r="W66" i="5"/>
  <c r="W97" i="5"/>
  <c r="Y181" i="5"/>
  <c r="W182" i="5"/>
  <c r="W229" i="5"/>
  <c r="Y46" i="5"/>
  <c r="Y192" i="5"/>
  <c r="X46" i="5"/>
  <c r="X84" i="5"/>
  <c r="Y217" i="5"/>
  <c r="W84" i="5"/>
  <c r="W60" i="5"/>
  <c r="Y215" i="5"/>
  <c r="X186" i="5"/>
  <c r="Y67" i="5"/>
  <c r="X72" i="5"/>
  <c r="W185" i="5"/>
  <c r="Y185" i="5"/>
  <c r="X220" i="5"/>
  <c r="W102" i="5"/>
  <c r="Y150" i="5"/>
  <c r="X189" i="5"/>
  <c r="Y194" i="5"/>
  <c r="Y203" i="5"/>
  <c r="X237" i="5"/>
  <c r="X240" i="5"/>
  <c r="Y141" i="5"/>
  <c r="Y113" i="5"/>
  <c r="W201" i="5"/>
  <c r="X126" i="5"/>
  <c r="X205" i="5"/>
  <c r="Y108" i="5"/>
  <c r="X37" i="5"/>
  <c r="Y121" i="5"/>
  <c r="Y154" i="5"/>
  <c r="Y168" i="5"/>
  <c r="X243" i="5"/>
  <c r="Y104" i="5"/>
  <c r="W192" i="5"/>
  <c r="W56" i="5"/>
  <c r="X76" i="5"/>
  <c r="X226" i="5"/>
  <c r="X138" i="5"/>
  <c r="W90" i="5"/>
  <c r="W207" i="5"/>
  <c r="W112" i="5"/>
  <c r="W186" i="5"/>
  <c r="W122" i="5"/>
  <c r="W189" i="5"/>
  <c r="X100" i="5"/>
  <c r="Y96" i="5"/>
  <c r="X229" i="5"/>
  <c r="W118" i="5"/>
  <c r="W238" i="5"/>
  <c r="X112" i="5"/>
  <c r="Y124" i="5"/>
  <c r="W219" i="5"/>
  <c r="X95" i="5"/>
  <c r="X244" i="5"/>
  <c r="Y78" i="5"/>
  <c r="X181" i="5"/>
  <c r="Y135" i="5"/>
  <c r="Y213" i="5"/>
  <c r="X61" i="5"/>
  <c r="X55" i="5"/>
  <c r="X219" i="5"/>
  <c r="X57" i="5"/>
  <c r="X141" i="5"/>
  <c r="X144" i="5"/>
  <c r="X217" i="5"/>
  <c r="Y243" i="5"/>
  <c r="W107" i="5"/>
  <c r="Y169" i="5"/>
  <c r="X238" i="5"/>
  <c r="W64" i="5"/>
  <c r="Y69" i="5"/>
  <c r="Y100" i="5"/>
  <c r="X94" i="5"/>
  <c r="Y174" i="5"/>
  <c r="Y30" i="5"/>
  <c r="W78" i="5"/>
  <c r="W163" i="5"/>
  <c r="X192" i="5"/>
  <c r="Y84" i="5"/>
  <c r="W71" i="5"/>
  <c r="X91" i="5"/>
  <c r="Y244" i="5"/>
  <c r="Y98" i="5"/>
  <c r="Y190" i="5"/>
  <c r="X130" i="5"/>
  <c r="X215" i="5"/>
  <c r="X239" i="5"/>
  <c r="Y137" i="5"/>
  <c r="X242" i="5"/>
  <c r="Y34" i="5"/>
  <c r="X197" i="5"/>
  <c r="W63" i="5"/>
  <c r="X204" i="5"/>
  <c r="W72" i="5"/>
  <c r="Y234" i="5"/>
  <c r="Y155" i="5"/>
  <c r="X54" i="5"/>
  <c r="X151" i="5"/>
  <c r="X180" i="5"/>
  <c r="Y242" i="5"/>
  <c r="Y158" i="5"/>
  <c r="Y211" i="5"/>
  <c r="W150" i="5"/>
  <c r="Y198" i="5"/>
  <c r="W149" i="5"/>
  <c r="W120" i="5"/>
  <c r="W202" i="5"/>
  <c r="X166" i="5"/>
  <c r="X235" i="5"/>
  <c r="X185" i="5"/>
  <c r="W46" i="5"/>
  <c r="W157" i="5"/>
  <c r="Y183" i="5"/>
  <c r="W115" i="5"/>
  <c r="W131" i="5"/>
  <c r="Y184" i="5"/>
  <c r="X78" i="5"/>
  <c r="W246" i="5"/>
  <c r="W211" i="5"/>
  <c r="W193" i="5"/>
  <c r="W147" i="5"/>
  <c r="X201" i="5"/>
  <c r="Y65" i="5"/>
  <c r="W243" i="5"/>
  <c r="X231" i="5"/>
  <c r="Y117" i="5"/>
  <c r="X36" i="5"/>
  <c r="X188" i="5"/>
  <c r="W156" i="5"/>
  <c r="W136" i="5"/>
  <c r="W162" i="5"/>
  <c r="W218" i="5"/>
  <c r="X150" i="5"/>
  <c r="W30" i="5"/>
  <c r="W154" i="5"/>
  <c r="Y44" i="5"/>
  <c r="X250" i="5"/>
  <c r="X122" i="5"/>
  <c r="Y159" i="5"/>
  <c r="X64" i="5"/>
  <c r="Y71" i="5"/>
  <c r="Y193" i="5"/>
  <c r="W249" i="5"/>
  <c r="Y149" i="5"/>
  <c r="X172" i="5"/>
  <c r="X104" i="5"/>
  <c r="Y206" i="5"/>
  <c r="Y97" i="5"/>
  <c r="W138" i="5"/>
  <c r="W100" i="5"/>
  <c r="W239" i="5"/>
  <c r="W44" i="5"/>
  <c r="Y33" i="5"/>
  <c r="X161" i="5"/>
  <c r="X236" i="5"/>
  <c r="X195" i="5"/>
  <c r="X162" i="5"/>
  <c r="W114" i="5"/>
  <c r="W171" i="5"/>
  <c r="Y107" i="5"/>
  <c r="W241" i="5"/>
  <c r="X246" i="5"/>
  <c r="X156" i="5"/>
  <c r="W236" i="5"/>
  <c r="Y119" i="5"/>
  <c r="X119" i="5"/>
  <c r="Y39" i="5"/>
  <c r="X174" i="5"/>
  <c r="Y152" i="5"/>
  <c r="W128" i="5"/>
  <c r="X224" i="5"/>
  <c r="X184" i="5"/>
  <c r="W199" i="5"/>
  <c r="Y216" i="5"/>
  <c r="Y105" i="5"/>
  <c r="Y110" i="5"/>
  <c r="Y209" i="5"/>
  <c r="X167" i="5"/>
  <c r="Y189" i="5"/>
  <c r="Y130" i="5"/>
  <c r="X117" i="5"/>
  <c r="W140" i="5"/>
  <c r="X176" i="5"/>
  <c r="Y49" i="5"/>
  <c r="Y125" i="5"/>
  <c r="Y68" i="5"/>
  <c r="Y40" i="5"/>
  <c r="Y200" i="5"/>
  <c r="W208" i="5"/>
  <c r="W139" i="5"/>
  <c r="X212" i="5"/>
  <c r="X80" i="5"/>
  <c r="X173" i="5"/>
  <c r="W214" i="5"/>
  <c r="X60" i="5"/>
  <c r="W222" i="5"/>
  <c r="X86" i="5"/>
  <c r="X165" i="5"/>
  <c r="X116" i="5"/>
  <c r="Y237" i="5"/>
  <c r="X169" i="5"/>
  <c r="X178" i="5"/>
  <c r="Y151" i="5"/>
  <c r="W191" i="5"/>
  <c r="W31" i="5"/>
  <c r="W247" i="5"/>
  <c r="Y204" i="5"/>
  <c r="Y248" i="5"/>
  <c r="W52" i="5"/>
  <c r="X106" i="5"/>
  <c r="X213" i="5"/>
  <c r="X82" i="5"/>
  <c r="X140" i="5"/>
  <c r="X83" i="5"/>
  <c r="W32" i="5"/>
  <c r="Y238" i="5"/>
  <c r="W244" i="5"/>
  <c r="Y220" i="5"/>
  <c r="W43" i="5"/>
  <c r="Y72" i="5"/>
  <c r="Y156" i="5"/>
  <c r="X77" i="5"/>
  <c r="Y165" i="5"/>
  <c r="X102" i="5"/>
  <c r="W175" i="5"/>
  <c r="X118" i="5"/>
  <c r="W93" i="5"/>
  <c r="W65" i="5"/>
  <c r="W103" i="5"/>
  <c r="Y212" i="5"/>
  <c r="W85" i="5"/>
  <c r="W88" i="5"/>
  <c r="X30" i="5"/>
  <c r="X241" i="5"/>
  <c r="Y62" i="5"/>
  <c r="X105" i="5"/>
  <c r="W159" i="5"/>
  <c r="Y232" i="5"/>
  <c r="X249" i="5"/>
  <c r="Y245" i="5"/>
  <c r="W119" i="5"/>
  <c r="W210" i="5"/>
  <c r="W153" i="5"/>
  <c r="Y176" i="5"/>
  <c r="W245" i="5"/>
  <c r="W109" i="5"/>
  <c r="Y229" i="5"/>
  <c r="Y180" i="5"/>
  <c r="W99" i="5"/>
  <c r="X232" i="5"/>
  <c r="X123" i="5"/>
  <c r="Y246" i="5"/>
  <c r="X200" i="5"/>
  <c r="W62" i="5"/>
  <c r="Y208" i="5"/>
  <c r="X152" i="5"/>
  <c r="X128" i="5"/>
  <c r="X168" i="5"/>
  <c r="Y228" i="5"/>
  <c r="W134" i="5"/>
  <c r="Y115" i="5"/>
  <c r="X74" i="5"/>
  <c r="W54" i="5"/>
  <c r="W81" i="5"/>
  <c r="Y80" i="5"/>
  <c r="Y47" i="5"/>
  <c r="W61" i="5"/>
  <c r="W155" i="5"/>
  <c r="X108" i="5"/>
  <c r="Y90" i="5"/>
  <c r="W34" i="5"/>
  <c r="W165" i="5"/>
  <c r="X159" i="5"/>
  <c r="X137" i="5"/>
  <c r="Y147" i="5"/>
  <c r="Y239" i="5"/>
  <c r="X43" i="5"/>
  <c r="Y247" i="5"/>
  <c r="W57" i="5"/>
  <c r="W98" i="5"/>
  <c r="W145" i="5"/>
  <c r="W49" i="5"/>
  <c r="W174" i="5"/>
  <c r="W197" i="5"/>
  <c r="X127" i="5"/>
  <c r="Y120" i="5"/>
  <c r="X223" i="5"/>
  <c r="W200" i="5"/>
  <c r="W82" i="5"/>
  <c r="X58" i="5"/>
  <c r="X32" i="5"/>
  <c r="X109" i="5"/>
  <c r="X177" i="5"/>
  <c r="W215" i="5"/>
  <c r="X136" i="5"/>
  <c r="W225" i="5"/>
  <c r="Y160" i="5"/>
  <c r="W221" i="5"/>
  <c r="Y48" i="5"/>
  <c r="W228" i="5"/>
  <c r="X87" i="5"/>
  <c r="Y92" i="5"/>
  <c r="X47" i="5"/>
  <c r="Y64" i="5"/>
  <c r="X51" i="5"/>
  <c r="W161" i="5"/>
  <c r="Y83" i="5"/>
  <c r="Y106" i="5"/>
  <c r="Y43" i="5"/>
  <c r="Y227" i="5"/>
  <c r="X175" i="5"/>
  <c r="Y235" i="5"/>
  <c r="W76" i="5"/>
  <c r="Y45" i="5"/>
  <c r="X179" i="5"/>
  <c r="Y214" i="5"/>
  <c r="W143" i="5"/>
  <c r="X107" i="5"/>
  <c r="X143" i="5"/>
  <c r="W172" i="5"/>
  <c r="Y221" i="5"/>
  <c r="X129" i="5"/>
  <c r="Y145" i="5"/>
  <c r="Y54" i="5"/>
  <c r="Y89" i="5"/>
  <c r="X115" i="5"/>
  <c r="Y57" i="5"/>
  <c r="Y32" i="5"/>
  <c r="X193" i="5"/>
  <c r="X234" i="5"/>
  <c r="W47" i="5"/>
  <c r="Y112" i="5"/>
  <c r="Y171" i="5"/>
  <c r="X182" i="5"/>
  <c r="W187" i="5"/>
  <c r="Y95" i="5"/>
  <c r="X125" i="5"/>
  <c r="X196" i="5"/>
  <c r="W167" i="5"/>
  <c r="W158" i="5"/>
  <c r="X121" i="5"/>
  <c r="Y201" i="5"/>
  <c r="X110" i="5"/>
  <c r="W83" i="5"/>
  <c r="W194" i="5"/>
  <c r="B6" i="5" l="1"/>
  <c r="E16" i="5"/>
  <c r="E17" i="5" s="1"/>
  <c r="E18" i="5" l="1"/>
  <c r="E19" i="5" s="1"/>
</calcChain>
</file>

<file path=xl/sharedStrings.xml><?xml version="1.0" encoding="utf-8"?>
<sst xmlns="http://schemas.openxmlformats.org/spreadsheetml/2006/main" count="548" uniqueCount="249">
  <si>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</si>
  <si>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</si>
  <si>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</si>
  <si>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</si>
  <si>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</si>
  <si>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</si>
  <si>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</si>
  <si>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</si>
  <si>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</si>
  <si>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</si>
  <si>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</si>
  <si>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</si>
  <si>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</si>
  <si>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</si>
  <si>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</si>
  <si>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</si>
  <si>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</si>
  <si>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</si>
  <si>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</si>
  <si>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</si>
  <si>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</si>
  <si>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</si>
  <si>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</si>
  <si>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</si>
  <si>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</si>
  <si>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</si>
  <si>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</si>
  <si>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</si>
  <si>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</si>
  <si>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</si>
  <si>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</si>
  <si>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</si>
  <si>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</si>
  <si>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</si>
  <si>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</si>
  <si>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</si>
  <si>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</si>
  <si>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</si>
  <si>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</si>
  <si>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</si>
  <si>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</si>
  <si>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</si>
  <si>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</si>
  <si>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</si>
  <si>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</si>
  <si>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</si>
  <si>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</si>
  <si>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</si>
  <si>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</si>
  <si>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</si>
  <si>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</si>
  <si>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</si>
  <si>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</si>
  <si>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</si>
  <si>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</si>
  <si>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</si>
  <si>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</si>
  <si>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</si>
  <si>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</si>
  <si>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</si>
  <si>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</si>
  <si>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</si>
  <si>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</si>
  <si>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</si>
  <si>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</si>
  <si>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</si>
  <si>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</si>
  <si>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</si>
  <si>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</si>
  <si>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</si>
  <si>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</si>
  <si>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</si>
  <si>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</si>
  <si>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</si>
  <si>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</si>
  <si>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</si>
  <si>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</si>
  <si>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</si>
  <si>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</si>
  <si>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</si>
  <si>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</si>
  <si>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</si>
  <si>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</si>
  <si>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</si>
  <si>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</si>
  <si>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</si>
  <si>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</si>
  <si>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</si>
  <si>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</si>
  <si>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</si>
  <si>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</si>
  <si>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</si>
  <si>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</si>
  <si>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</si>
  <si>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</si>
  <si>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</si>
  <si>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</si>
  <si>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</si>
  <si>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</si>
  <si>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</si>
  <si>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</si>
  <si>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</si>
  <si>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</si>
  <si>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</si>
  <si>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</si>
  <si>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</si>
  <si>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</si>
  <si>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</si>
  <si>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</si>
  <si>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</si>
  <si>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</si>
  <si>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</si>
  <si>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</si>
  <si>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</si>
  <si>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</si>
  <si>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</si>
  <si>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</si>
  <si>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</si>
  <si>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</si>
  <si>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</si>
  <si>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</si>
  <si>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</si>
  <si>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</si>
  <si>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</si>
  <si>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</si>
  <si>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</si>
  <si>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</si>
  <si>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</si>
  <si>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</si>
  <si>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</si>
  <si>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</si>
  <si>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</si>
  <si>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</si>
  <si>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</si>
  <si>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</si>
  <si>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</si>
  <si>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</si>
  <si>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</si>
  <si>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</si>
  <si>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</si>
  <si>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</si>
  <si>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</si>
  <si>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</si>
  <si>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</si>
  <si>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</si>
  <si>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13BIM05-26_00.0-03.0cm_Set1_Run1</t>
  </si>
  <si>
    <t>13BIM05-26_00.0-03.0cm_Set1_Run2</t>
  </si>
  <si>
    <t>13BIM05-26_00.0-03.0cm_Set1_Run3</t>
  </si>
  <si>
    <t>13BIM05-26_00.0-03.0cm_Set2_Run1</t>
  </si>
  <si>
    <t>13BIM05-26_00.0-03.0cm_Set2_Run2</t>
  </si>
  <si>
    <t>13BIM05-26_00.0-03.0cm_Set2_Run3</t>
  </si>
  <si>
    <t>13BIM05-26_04.0-06.0cm_Set1_Run1</t>
  </si>
  <si>
    <t>13BIM05-26_04.0-06.0cm_Set1_Run2</t>
  </si>
  <si>
    <t>13BIM05-26_04.0-06.0cm_Set1_Run3</t>
  </si>
  <si>
    <t>13BIM05-26_04.0-06.0cm_Set2_Run1</t>
  </si>
  <si>
    <t>13BIM05-26_04.0-06.0cm_Set2_Run2</t>
  </si>
  <si>
    <t>13BIM05-26_04.0-06.0cm_Set2_Run3</t>
  </si>
  <si>
    <t>13BIM05-26_07.0-09.0cm_Set1_Run1</t>
  </si>
  <si>
    <t>13BIM05-26_07.0-09.0cm_Set1_Run2</t>
  </si>
  <si>
    <t>13BIM05-26_07.0-09.0cm_Set1_Run3</t>
  </si>
  <si>
    <t>13BIM05-26_07.0-09.0cm_Set2_Run1</t>
  </si>
  <si>
    <t>13BIM05-26_07.0-09.0cm_Set2_Run2</t>
  </si>
  <si>
    <t>13BIM05-26_07.0-09.0cm_Set2_Run3</t>
  </si>
  <si>
    <t>13BIM05-26_09.0-11.0cm_Set1_Run2</t>
  </si>
  <si>
    <t>13BIM05-26_09.0-11.0cm_Set1_Run3</t>
  </si>
  <si>
    <t>13BIM05-26_09.0-11.0cm_Set1_Run4</t>
  </si>
  <si>
    <t>13BIM05-26_09.0-11.0cm_Set2_Run1</t>
  </si>
  <si>
    <t>13BIM05-26_09.0-11.0cm_Set2_Run2</t>
  </si>
  <si>
    <t>13BIM05-26_09.0-11.0cm_Set2_Run3</t>
  </si>
  <si>
    <t>13BIM05-26_12.0-17.5cm_Set1_Run2</t>
  </si>
  <si>
    <t>13BIM05-26_12.0-17.5cm_Set2_Run1</t>
  </si>
  <si>
    <t>13BIM05-26_12.0-17.5cm_Set2_Run2</t>
  </si>
  <si>
    <t>13BIM05-26_18.5-21.0cm_Set1_Run1</t>
  </si>
  <si>
    <t>13BIM05-26_18.5-21.0cm_Set1_Run2</t>
  </si>
  <si>
    <t>13BIM05-26_18.5-21.0cm_Set1_Run3</t>
  </si>
  <si>
    <t>13BIM05-26_18.5-21.0cm_Set2_Run1</t>
  </si>
  <si>
    <t>13BIM05-26_18.5-21.0cm_Set2_Run2</t>
  </si>
  <si>
    <t>13BIM05-26_18.5-21.0cm_Set2_Run3</t>
  </si>
  <si>
    <t>13BIM05-26_21.0-24.0cm_Set1_Run1</t>
  </si>
  <si>
    <t>13BIM05-26_21.0-24.0cm_Set1_Run2</t>
  </si>
  <si>
    <t>13BIM05-26_21.0-24.0cm_Set1_Run3</t>
  </si>
  <si>
    <t>13BIM05-26_21.0-24.0cm_Set2_Run1</t>
  </si>
  <si>
    <t>13BIM05-26_21.0-24.0cm_Set2_Run2</t>
  </si>
  <si>
    <t>Wheaton, 3/17/2014  12:29:00 PM</t>
  </si>
  <si>
    <t>Fine Sand</t>
  </si>
  <si>
    <t>Moderately Well Sorted</t>
  </si>
  <si>
    <t>Very Fine Skewed</t>
  </si>
  <si>
    <t>Very Leptokurtic</t>
  </si>
  <si>
    <t>Unimodal, Moderately Well Sorted</t>
  </si>
  <si>
    <t>Sand</t>
  </si>
  <si>
    <t>Moderately Well Sorted Fine Sand</t>
  </si>
  <si>
    <t>Wheaton, 3/17/2014  12:31:00 PM</t>
  </si>
  <si>
    <t>Moderately Sorted</t>
  </si>
  <si>
    <t>Unimodal, Moderately Sorted</t>
  </si>
  <si>
    <t>Moderately Sorted Fine Sand</t>
  </si>
  <si>
    <t>Wheaton, 3/17/2014  12:33:00 PM</t>
  </si>
  <si>
    <t>Wheaton, 3/17/2014  12:41:00 PM</t>
  </si>
  <si>
    <t>Fine Skewed</t>
  </si>
  <si>
    <t>Wheaton, 3/17/2014  12:43:00 PM</t>
  </si>
  <si>
    <t>Wheaton, 3/17/2014  12:45:00 PM</t>
  </si>
  <si>
    <t>Wheaton, 3/17/2014  1:15:00 PM</t>
  </si>
  <si>
    <t>Coarse Skewed</t>
  </si>
  <si>
    <t>Wheaton, 3/17/2014  1:17:00 PM</t>
  </si>
  <si>
    <t>Wheaton, 3/17/2014  1:20:00 PM</t>
  </si>
  <si>
    <t>Wheaton, 3/17/2014  1:27:00 PM</t>
  </si>
  <si>
    <t>Wheaton, 3/17/2014  1:29:00 PM</t>
  </si>
  <si>
    <t>Wheaton, 3/17/2014  1:31:00 PM</t>
  </si>
  <si>
    <t>Wheaton, 3/17/2014  1:38:00 PM</t>
  </si>
  <si>
    <t>Wheaton, 3/17/2014  1:41:00 PM</t>
  </si>
  <si>
    <t>Wheaton, 3/17/2014  1:43:00 PM</t>
  </si>
  <si>
    <t>Wheaton, 3/17/2014  1:50:00 PM</t>
  </si>
  <si>
    <t>Wheaton, 3/17/2014  1:52:00 PM</t>
  </si>
  <si>
    <t>Wheaton, 3/17/2014  1:54:00 PM</t>
  </si>
  <si>
    <t>Wheaton, 3/17/2014  2:05:00 PM</t>
  </si>
  <si>
    <t>Wheaton, 3/17/2014  2:07:00 PM</t>
  </si>
  <si>
    <t>Wheaton, 3/17/2014  2:10:00 PM</t>
  </si>
  <si>
    <t>Wheaton, 3/17/2014  2:19:00 PM</t>
  </si>
  <si>
    <t>Wheaton, 3/17/2014  2:21:00 PM</t>
  </si>
  <si>
    <t>Wheaton, 3/17/2014  2:23:00 PM</t>
  </si>
  <si>
    <t>Medium Sand</t>
  </si>
  <si>
    <t>Poorly Sorted</t>
  </si>
  <si>
    <t>Very Coarse Skewed</t>
  </si>
  <si>
    <t>Bimodal, Poorly Sorted</t>
  </si>
  <si>
    <t>Poorly Sorted Fine Sand</t>
  </si>
  <si>
    <t>Wheaton, 3/17/2014  2:38:00 PM</t>
  </si>
  <si>
    <t>Wheaton, 3/17/2014  2:48:00 PM</t>
  </si>
  <si>
    <t>Wheaton, 3/17/2014  2:50:00 PM</t>
  </si>
  <si>
    <t>Wheaton,  9:21  18 Mar 2014</t>
  </si>
  <si>
    <t>Symmetrical</t>
  </si>
  <si>
    <t>Leptokurtic</t>
  </si>
  <si>
    <t>Wheaton,  9:23  18 Mar 2014</t>
  </si>
  <si>
    <t>Wheaton,  9:26  18 Mar 2014</t>
  </si>
  <si>
    <t>Wheaton,  9:34  18 Mar 2014</t>
  </si>
  <si>
    <t>Wheaton,  9:38  18 Mar 2014</t>
  </si>
  <si>
    <t>Wheaton,  9:40  18 Mar 2014</t>
  </si>
  <si>
    <t>Wheaton,  9:48  18 Mar 2014</t>
  </si>
  <si>
    <t>Wheaton,  9:50  18 Mar 2014</t>
  </si>
  <si>
    <t>Wheaton,  9:52  18 Mar 2014</t>
  </si>
  <si>
    <t>Well Sorted</t>
  </si>
  <si>
    <t>Unimodal, Well Sorted</t>
  </si>
  <si>
    <t>Well Sorted Fine Sand</t>
  </si>
  <si>
    <t>Wheaton,  9:59  18 Mar 2014</t>
  </si>
  <si>
    <t>Mesokurtic</t>
  </si>
  <si>
    <t>Wheaton, 3/18/2014  10:01:00 AM</t>
  </si>
  <si>
    <t>3/18/2014  10:03:00 AM</t>
  </si>
  <si>
    <t>Standard Deviation</t>
  </si>
  <si>
    <t>Averaged Data (N=6)</t>
  </si>
  <si>
    <t>Averaged Data (N=3)</t>
  </si>
  <si>
    <t>Averaged Data (N=5)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</si>
</sst>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3"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204">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11"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165" fontId="8" fillId="0" borderId="8" xfId="0" applyNumberFormat="1" applyFont="1" applyBorder="1" applyAlignment="1">
      <alignment horizontal="center"/>
    </xf>
    <xf numFmtId="165" fontId="8" fillId="0" borderId="3" xfId="0" applyNumberFormat="1" applyFont="1" applyBorder="1" applyAlignment="1">
      <alignment horizontal="center"/>
    </xf>
    <xf numFmtId="168" fontId="8" fillId="0" borderId="8" xfId="1" applyNumberFormat="1" applyFont="1" applyBorder="1" applyAlignment="1">
      <alignment horizontal="center"/>
    </xf>
    <xf numFmtId="168" fontId="8" fillId="0" borderId="3" xfId="1" applyNumberFormat="1" applyFont="1" applyBorder="1" applyAlignment="1">
      <alignment horizontal="center"/>
    </xf>
    <xf numFmtId="168" fontId="8" fillId="0" borderId="3" xfId="1" applyNumberFormat="1" applyFont="1" applyBorder="1" applyAlignment="1" applyProtection="1">
      <alignment horizontal="center" vertical="center"/>
    </xf>
    <xf numFmtId="168" fontId="8" fillId="0" borderId="8" xfId="1" applyNumberFormat="1" applyFont="1" applyFill="1" applyBorder="1" applyAlignment="1">
      <alignment horizontal="center"/>
    </xf>
    <xf numFmtId="168" fontId="8" fillId="0" borderId="3" xfId="0" applyNumberFormat="1" applyFont="1" applyBorder="1" applyAlignment="1">
      <alignment horizontal="center"/>
    </xf>
    <xf numFmtId="168" fontId="8" fillId="0" borderId="5" xfId="1" applyNumberFormat="1" applyFont="1" applyFill="1" applyBorder="1" applyAlignment="1">
      <alignment horizontal="center"/>
    </xf>
    <xf numFmtId="168" fontId="8" fillId="0" borderId="16" xfId="0" applyNumberFormat="1" applyFont="1" applyBorder="1" applyAlignment="1">
      <alignment horizont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pplyProtection="1">
      <alignment horizontal="left" vertical="center"/>
    </xf>
    <xf numFmtId="165" fontId="8" fillId="0" borderId="15" xfId="0" applyNumberFormat="1" applyFont="1" applyBorder="1" applyAlignment="1">
      <alignment horizontal="center"/>
    </xf>
    <xf numFmtId="0" fontId="8" fillId="0" borderId="22" xfId="0" applyFont="1" applyBorder="1" applyAlignment="1" applyProtection="1">
      <alignment horizontal="left" vertical="center"/>
    </xf>
    <xf numFmtId="165" fontId="8" fillId="0" borderId="16"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9" xfId="0" applyNumberFormat="1" applyFont="1" applyBorder="1" applyAlignment="1">
      <alignment horizontal="center"/>
    </xf>
    <xf numFmtId="165" fontId="8" fillId="0" borderId="20" xfId="0" applyNumberFormat="1" applyFont="1" applyBorder="1" applyAlignment="1">
      <alignment horizontal="center"/>
    </xf>
    <xf numFmtId="165" fontId="8" fillId="0" borderId="23" xfId="0" applyNumberFormat="1" applyFont="1" applyBorder="1" applyAlignment="1">
      <alignment horizontal="center"/>
    </xf>
    <xf numFmtId="165" fontId="8" fillId="0" borderId="24" xfId="0" applyNumberFormat="1" applyFont="1" applyBorder="1" applyAlignment="1">
      <alignment horizontal="center"/>
    </xf>
    <xf numFmtId="165" fontId="8" fillId="0" borderId="25" xfId="0" applyNumberFormat="1" applyFont="1" applyBorder="1" applyAlignment="1">
      <alignment horizontal="center"/>
    </xf>
    <xf numFmtId="0" fontId="8" fillId="0" borderId="26"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28" xfId="0" applyFont="1" applyBorder="1" applyAlignment="1" applyProtection="1">
      <alignment horizontal="left" vertical="center"/>
    </xf>
    <xf numFmtId="168" fontId="8" fillId="0" borderId="13" xfId="1" applyNumberFormat="1" applyFont="1" applyBorder="1" applyAlignment="1">
      <alignment horizontal="center"/>
    </xf>
    <xf numFmtId="168" fontId="8" fillId="0" borderId="14" xfId="1" applyNumberFormat="1" applyFont="1" applyBorder="1" applyAlignment="1">
      <alignment horizontal="center"/>
    </xf>
    <xf numFmtId="164" fontId="8" fillId="0" borderId="14" xfId="0" applyNumberFormat="1" applyFont="1" applyBorder="1" applyAlignment="1">
      <alignment horizontal="center"/>
    </xf>
    <xf numFmtId="164" fontId="8" fillId="0" borderId="3" xfId="0" applyNumberFormat="1" applyFont="1" applyBorder="1" applyAlignment="1">
      <alignment horizontal="center"/>
    </xf>
    <xf numFmtId="164" fontId="8"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9" xfId="0" applyFont="1" applyBorder="1" applyAlignment="1" applyProtection="1">
      <alignment horizontal="left" vertical="center"/>
    </xf>
    <xf numFmtId="164" fontId="8" fillId="0" borderId="9" xfId="0" applyNumberFormat="1" applyFont="1" applyBorder="1" applyAlignment="1">
      <alignment horizontal="center"/>
    </xf>
    <xf numFmtId="164" fontId="8" fillId="0" borderId="15" xfId="0" applyNumberFormat="1" applyFont="1" applyBorder="1" applyAlignment="1">
      <alignment horizontal="center"/>
    </xf>
    <xf numFmtId="2" fontId="8" fillId="0" borderId="3" xfId="0" applyNumberFormat="1" applyFont="1" applyBorder="1" applyAlignment="1">
      <alignment horizontal="center"/>
    </xf>
    <xf numFmtId="2" fontId="8" fillId="0" borderId="20" xfId="0" applyNumberFormat="1" applyFont="1" applyBorder="1" applyAlignment="1">
      <alignment horizontal="center"/>
    </xf>
    <xf numFmtId="2" fontId="8" fillId="0" borderId="16" xfId="0" applyNumberFormat="1" applyFont="1" applyBorder="1" applyAlignment="1">
      <alignment horizontal="center"/>
    </xf>
    <xf numFmtId="165" fontId="8" fillId="0" borderId="14" xfId="0" applyNumberFormat="1" applyFont="1" applyBorder="1" applyAlignment="1">
      <alignment horizontal="center"/>
    </xf>
    <xf numFmtId="165" fontId="0" fillId="0" borderId="14" xfId="0" applyNumberFormat="1" applyBorder="1" applyAlignment="1" applyProtection="1">
      <alignment horizontal="center"/>
    </xf>
    <xf numFmtId="0" fontId="5" fillId="0" borderId="0" xfId="0" applyFont="1" applyBorder="1" applyAlignment="1" applyProtection="1">
      <alignment horizontal="center" vertical="center"/>
    </xf>
    <xf numFmtId="164" fontId="8" fillId="0" borderId="13" xfId="0" applyNumberFormat="1" applyFont="1" applyBorder="1" applyAlignment="1">
      <alignment horizontal="center"/>
    </xf>
    <xf numFmtId="164" fontId="8" fillId="0" borderId="23" xfId="0" applyNumberFormat="1" applyFont="1" applyBorder="1" applyAlignment="1">
      <alignment horizontal="center"/>
    </xf>
    <xf numFmtId="164" fontId="8" fillId="0" borderId="24" xfId="0" applyNumberFormat="1" applyFont="1" applyBorder="1" applyAlignment="1">
      <alignment horizont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32"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4" fillId="0" borderId="34"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7"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8" fillId="0" borderId="15" xfId="0" applyNumberFormat="1" applyFont="1" applyBorder="1" applyAlignment="1">
      <alignment horizontal="center"/>
    </xf>
    <xf numFmtId="2" fontId="8" fillId="0" borderId="23" xfId="0" applyNumberFormat="1" applyFont="1" applyBorder="1" applyAlignment="1">
      <alignment horizontal="center"/>
    </xf>
    <xf numFmtId="2" fontId="8" fillId="0" borderId="14" xfId="0" applyNumberFormat="1" applyFont="1" applyBorder="1" applyAlignment="1">
      <alignment horizontal="center"/>
    </xf>
    <xf numFmtId="2" fontId="8" fillId="0" borderId="8" xfId="0" applyNumberFormat="1" applyFont="1" applyBorder="1" applyAlignment="1">
      <alignment horizontal="center"/>
    </xf>
    <xf numFmtId="165" fontId="8" fillId="0" borderId="5" xfId="0" applyNumberFormat="1" applyFont="1" applyBorder="1" applyAlignment="1">
      <alignment horizontal="center"/>
    </xf>
    <xf numFmtId="2" fontId="8" fillId="0" borderId="19" xfId="0" applyNumberFormat="1" applyFont="1" applyBorder="1" applyAlignment="1">
      <alignment horizontal="center"/>
    </xf>
    <xf numFmtId="2" fontId="8" fillId="0" borderId="25"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8" xfId="0" applyFont="1" applyFill="1" applyBorder="1" applyAlignment="1" applyProtection="1">
      <alignment horizontal="left" vertical="center"/>
    </xf>
    <xf numFmtId="165" fontId="8" fillId="0" borderId="13" xfId="0" applyNumberFormat="1" applyFont="1" applyBorder="1" applyAlignment="1">
      <alignment horizontal="center"/>
    </xf>
    <xf numFmtId="164" fontId="8" fillId="0" borderId="8" xfId="0" applyNumberFormat="1" applyFont="1" applyBorder="1" applyAlignment="1">
      <alignment horizontal="center"/>
    </xf>
    <xf numFmtId="164" fontId="8" fillId="0" borderId="5" xfId="0" applyNumberFormat="1" applyFont="1" applyBorder="1" applyAlignment="1">
      <alignment horizontal="center"/>
    </xf>
    <xf numFmtId="0" fontId="8" fillId="0" borderId="0" xfId="0" applyFont="1" applyBorder="1" applyAlignment="1" applyProtection="1">
      <alignment horizontal="left"/>
    </xf>
    <xf numFmtId="0" fontId="0" fillId="0" borderId="0" xfId="0" applyBorder="1" applyAlignment="1" applyProtection="1">
      <alignment horizontal="left"/>
    </xf>
    <xf numFmtId="165" fontId="8" fillId="0" borderId="1" xfId="0" applyNumberFormat="1" applyFont="1" applyBorder="1" applyAlignment="1">
      <alignment horizontal="center"/>
    </xf>
    <xf numFmtId="164" fontId="8" fillId="0" borderId="20" xfId="0" applyNumberFormat="1" applyFont="1" applyBorder="1" applyAlignment="1">
      <alignment horizontal="center"/>
    </xf>
    <xf numFmtId="164" fontId="0" fillId="0" borderId="3" xfId="0" applyNumberFormat="1" applyBorder="1" applyAlignment="1" applyProtection="1">
      <alignment horizontal="center"/>
    </xf>
    <xf numFmtId="0" fontId="8"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3" fillId="0" borderId="0" xfId="0" applyFont="1" applyAlignment="1">
      <alignment horizontal="center"/>
    </xf>
    <xf numFmtId="2" fontId="8" fillId="0" borderId="5" xfId="0" applyNumberFormat="1" applyFont="1" applyBorder="1" applyAlignment="1">
      <alignment horizontal="center"/>
    </xf>
    <xf numFmtId="2" fontId="8" fillId="0" borderId="24" xfId="0" applyNumberFormat="1" applyFont="1" applyBorder="1" applyAlignment="1">
      <alignment horizontal="center"/>
    </xf>
    <xf numFmtId="0" fontId="1" fillId="0" borderId="12" xfId="0" applyFont="1" applyBorder="1" applyAlignment="1">
      <alignment horizontal="center"/>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6" xfId="0" applyFont="1" applyBorder="1" applyAlignment="1" applyProtection="1">
      <alignment horizontal="center"/>
    </xf>
    <xf numFmtId="0" fontId="4" fillId="0" borderId="34"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62896640"/>
        <c:axId val="262906624"/>
      </c:barChart>
      <c:catAx>
        <c:axId val="262896640"/>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2906624"/>
        <c:crosses val="autoZero"/>
        <c:auto val="0"/>
        <c:lblAlgn val="ctr"/>
        <c:lblOffset val="100"/>
        <c:tickMarkSkip val="1"/>
        <c:noMultiLvlLbl val="0"/>
      </c:catAx>
      <c:valAx>
        <c:axId val="26290662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2896640"/>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0.46987</cdr:x>
      <cdr:y>0.12388</cdr:y>
    </cdr:from>
    <cdr:to>
      <cdr:x>0.47607</cdr:x>
      <cdr:y>0.13406</cdr:y>
    </cdr:to>
    <cdr:sp macro="" textlink="">
      <cdr:nvSpPr>
        <cdr:cNvPr id="2" name="Oval 1"/>
        <cdr:cNvSpPr/>
      </cdr:nvSpPr>
      <cdr:spPr bwMode="auto">
        <a:xfrm xmlns:a="http://schemas.openxmlformats.org/drawingml/2006/main">
          <a:off x="4326306" y="69537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0.47169</cdr:x>
      <cdr:y>0.13042</cdr:y>
    </cdr:from>
    <cdr:to>
      <cdr:x>0.47789</cdr:x>
      <cdr:y>0.1406</cdr:y>
    </cdr:to>
    <cdr:sp macro="" textlink="">
      <cdr:nvSpPr>
        <cdr:cNvPr id="3" name="Oval 2"/>
        <cdr:cNvSpPr/>
      </cdr:nvSpPr>
      <cdr:spPr bwMode="auto">
        <a:xfrm xmlns:a="http://schemas.openxmlformats.org/drawingml/2006/main">
          <a:off x="4343061" y="73208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0.47215</cdr:x>
      <cdr:y>0.13246</cdr:y>
    </cdr:from>
    <cdr:to>
      <cdr:x>0.47836</cdr:x>
      <cdr:y>0.14264</cdr:y>
    </cdr:to>
    <cdr:sp macro="" textlink="">
      <cdr:nvSpPr>
        <cdr:cNvPr id="4" name="Oval 3"/>
        <cdr:cNvSpPr/>
      </cdr:nvSpPr>
      <cdr:spPr bwMode="auto">
        <a:xfrm xmlns:a="http://schemas.openxmlformats.org/drawingml/2006/main">
          <a:off x="4347332" y="74353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0.46952</cdr:x>
      <cdr:y>0.12248</cdr:y>
    </cdr:from>
    <cdr:to>
      <cdr:x>0.47573</cdr:x>
      <cdr:y>0.13266</cdr:y>
    </cdr:to>
    <cdr:sp macro="" textlink="">
      <cdr:nvSpPr>
        <cdr:cNvPr id="5" name="Oval 4"/>
        <cdr:cNvSpPr/>
      </cdr:nvSpPr>
      <cdr:spPr bwMode="auto">
        <a:xfrm xmlns:a="http://schemas.openxmlformats.org/drawingml/2006/main">
          <a:off x="4323134" y="68752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0.47116</cdr:x>
      <cdr:y>0.12817</cdr:y>
    </cdr:from>
    <cdr:to>
      <cdr:x>0.47736</cdr:x>
      <cdr:y>0.13835</cdr:y>
    </cdr:to>
    <cdr:sp macro="" textlink="">
      <cdr:nvSpPr>
        <cdr:cNvPr id="6" name="Oval 5"/>
        <cdr:cNvSpPr/>
      </cdr:nvSpPr>
      <cdr:spPr bwMode="auto">
        <a:xfrm xmlns:a="http://schemas.openxmlformats.org/drawingml/2006/main">
          <a:off x="4338186" y="71948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0.4718</cdr:x>
      <cdr:y>0.13073</cdr:y>
    </cdr:from>
    <cdr:to>
      <cdr:x>0.47801</cdr:x>
      <cdr:y>0.14091</cdr:y>
    </cdr:to>
    <cdr:sp macro="" textlink="">
      <cdr:nvSpPr>
        <cdr:cNvPr id="7" name="Oval 6"/>
        <cdr:cNvSpPr/>
      </cdr:nvSpPr>
      <cdr:spPr bwMode="auto">
        <a:xfrm xmlns:a="http://schemas.openxmlformats.org/drawingml/2006/main">
          <a:off x="4344106" y="73386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0.45551</cdr:x>
      <cdr:y>0.07851</cdr:y>
    </cdr:from>
    <cdr:to>
      <cdr:x>0.46172</cdr:x>
      <cdr:y>0.08869</cdr:y>
    </cdr:to>
    <cdr:sp macro="" textlink="">
      <cdr:nvSpPr>
        <cdr:cNvPr id="8" name="Oval 7"/>
        <cdr:cNvSpPr/>
      </cdr:nvSpPr>
      <cdr:spPr bwMode="auto">
        <a:xfrm xmlns:a="http://schemas.openxmlformats.org/drawingml/2006/main">
          <a:off x="4194116" y="44072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0.45581</cdr:x>
      <cdr:y>0.07969</cdr:y>
    </cdr:from>
    <cdr:to>
      <cdr:x>0.46202</cdr:x>
      <cdr:y>0.08987</cdr:y>
    </cdr:to>
    <cdr:sp macro="" textlink="">
      <cdr:nvSpPr>
        <cdr:cNvPr id="9" name="Oval 8"/>
        <cdr:cNvSpPr/>
      </cdr:nvSpPr>
      <cdr:spPr bwMode="auto">
        <a:xfrm xmlns:a="http://schemas.openxmlformats.org/drawingml/2006/main">
          <a:off x="4196909" y="44733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0.45592</cdr:x>
      <cdr:y>0.0803</cdr:y>
    </cdr:from>
    <cdr:to>
      <cdr:x>0.46212</cdr:x>
      <cdr:y>0.09048</cdr:y>
    </cdr:to>
    <cdr:sp macro="" textlink="">
      <cdr:nvSpPr>
        <cdr:cNvPr id="10" name="Oval 9"/>
        <cdr:cNvSpPr/>
      </cdr:nvSpPr>
      <cdr:spPr bwMode="auto">
        <a:xfrm xmlns:a="http://schemas.openxmlformats.org/drawingml/2006/main">
          <a:off x="4197854" y="4507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0.45539</cdr:x>
      <cdr:y>0.07789</cdr:y>
    </cdr:from>
    <cdr:to>
      <cdr:x>0.46159</cdr:x>
      <cdr:y>0.08807</cdr:y>
    </cdr:to>
    <cdr:sp macro="" textlink="">
      <cdr:nvSpPr>
        <cdr:cNvPr id="11" name="Oval 10"/>
        <cdr:cNvSpPr/>
      </cdr:nvSpPr>
      <cdr:spPr bwMode="auto">
        <a:xfrm xmlns:a="http://schemas.openxmlformats.org/drawingml/2006/main">
          <a:off x="4192981" y="43722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0.45571</cdr:x>
      <cdr:y>0.07917</cdr:y>
    </cdr:from>
    <cdr:to>
      <cdr:x>0.46192</cdr:x>
      <cdr:y>0.08935</cdr:y>
    </cdr:to>
    <cdr:sp macro="" textlink="">
      <cdr:nvSpPr>
        <cdr:cNvPr id="12" name="Oval 11"/>
        <cdr:cNvSpPr/>
      </cdr:nvSpPr>
      <cdr:spPr bwMode="auto">
        <a:xfrm xmlns:a="http://schemas.openxmlformats.org/drawingml/2006/main">
          <a:off x="4195987" y="44441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0.45586</cdr:x>
      <cdr:y>0.0798</cdr:y>
    </cdr:from>
    <cdr:to>
      <cdr:x>0.46207</cdr:x>
      <cdr:y>0.08998</cdr:y>
    </cdr:to>
    <cdr:sp macro="" textlink="">
      <cdr:nvSpPr>
        <cdr:cNvPr id="13" name="Oval 12"/>
        <cdr:cNvSpPr/>
      </cdr:nvSpPr>
      <cdr:spPr bwMode="auto">
        <a:xfrm xmlns:a="http://schemas.openxmlformats.org/drawingml/2006/main">
          <a:off x="4197375" y="44796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0.45367</cdr:x>
      <cdr:y>0.07277</cdr:y>
    </cdr:from>
    <cdr:to>
      <cdr:x>0.45988</cdr:x>
      <cdr:y>0.08295</cdr:y>
    </cdr:to>
    <cdr:sp macro="" textlink="">
      <cdr:nvSpPr>
        <cdr:cNvPr id="14" name="Oval 13"/>
        <cdr:cNvSpPr/>
      </cdr:nvSpPr>
      <cdr:spPr bwMode="auto">
        <a:xfrm xmlns:a="http://schemas.openxmlformats.org/drawingml/2006/main">
          <a:off x="4177189" y="4084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0.45395</cdr:x>
      <cdr:y>0.07387</cdr:y>
    </cdr:from>
    <cdr:to>
      <cdr:x>0.46016</cdr:x>
      <cdr:y>0.08405</cdr:y>
    </cdr:to>
    <cdr:sp macro="" textlink="">
      <cdr:nvSpPr>
        <cdr:cNvPr id="15" name="Oval 14"/>
        <cdr:cNvSpPr/>
      </cdr:nvSpPr>
      <cdr:spPr bwMode="auto">
        <a:xfrm xmlns:a="http://schemas.openxmlformats.org/drawingml/2006/main">
          <a:off x="4179757" y="41463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0.45414</cdr:x>
      <cdr:y>0.0747</cdr:y>
    </cdr:from>
    <cdr:to>
      <cdr:x>0.46035</cdr:x>
      <cdr:y>0.08488</cdr:y>
    </cdr:to>
    <cdr:sp macro="" textlink="">
      <cdr:nvSpPr>
        <cdr:cNvPr id="16" name="Oval 15"/>
        <cdr:cNvSpPr/>
      </cdr:nvSpPr>
      <cdr:spPr bwMode="auto">
        <a:xfrm xmlns:a="http://schemas.openxmlformats.org/drawingml/2006/main">
          <a:off x="4181535" y="41932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cdr:x>
      <cdr:y>0.07228</cdr:y>
    </cdr:from>
    <cdr:to>
      <cdr:x>0.45981</cdr:x>
      <cdr:y>0.08246</cdr:y>
    </cdr:to>
    <cdr:sp macro="" textlink="">
      <cdr:nvSpPr>
        <cdr:cNvPr id="17" name="Oval 16"/>
        <cdr:cNvSpPr/>
      </cdr:nvSpPr>
      <cdr:spPr bwMode="auto">
        <a:xfrm xmlns:a="http://schemas.openxmlformats.org/drawingml/2006/main">
          <a:off x="4176509" y="40574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0.45391</cdr:x>
      <cdr:y>0.07354</cdr:y>
    </cdr:from>
    <cdr:to>
      <cdr:x>0.46011</cdr:x>
      <cdr:y>0.08372</cdr:y>
    </cdr:to>
    <cdr:sp macro="" textlink="">
      <cdr:nvSpPr>
        <cdr:cNvPr id="18" name="Oval 17"/>
        <cdr:cNvSpPr/>
      </cdr:nvSpPr>
      <cdr:spPr bwMode="auto">
        <a:xfrm xmlns:a="http://schemas.openxmlformats.org/drawingml/2006/main">
          <a:off x="4179352" y="41278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0.4541</cdr:x>
      <cdr:y>0.07432</cdr:y>
    </cdr:from>
    <cdr:to>
      <cdr:x>0.46031</cdr:x>
      <cdr:y>0.0845</cdr:y>
    </cdr:to>
    <cdr:sp macro="" textlink="">
      <cdr:nvSpPr>
        <cdr:cNvPr id="19" name="Oval 18"/>
        <cdr:cNvSpPr/>
      </cdr:nvSpPr>
      <cdr:spPr bwMode="auto">
        <a:xfrm xmlns:a="http://schemas.openxmlformats.org/drawingml/2006/main">
          <a:off x="4181118" y="41718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0.45527</cdr:x>
      <cdr:y>0.07867</cdr:y>
    </cdr:from>
    <cdr:to>
      <cdr:x>0.46147</cdr:x>
      <cdr:y>0.08885</cdr:y>
    </cdr:to>
    <cdr:sp macro="" textlink="">
      <cdr:nvSpPr>
        <cdr:cNvPr id="20" name="Oval 19"/>
        <cdr:cNvSpPr/>
      </cdr:nvSpPr>
      <cdr:spPr bwMode="auto">
        <a:xfrm xmlns:a="http://schemas.openxmlformats.org/drawingml/2006/main">
          <a:off x="4191863" y="44162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0.45545</cdr:x>
      <cdr:y>0.07943</cdr:y>
    </cdr:from>
    <cdr:to>
      <cdr:x>0.46165</cdr:x>
      <cdr:y>0.08961</cdr:y>
    </cdr:to>
    <cdr:sp macro="" textlink="">
      <cdr:nvSpPr>
        <cdr:cNvPr id="21" name="Oval 20"/>
        <cdr:cNvSpPr/>
      </cdr:nvSpPr>
      <cdr:spPr bwMode="auto">
        <a:xfrm xmlns:a="http://schemas.openxmlformats.org/drawingml/2006/main">
          <a:off x="4193511" y="44588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0.45554</cdr:x>
      <cdr:y>0.07992</cdr:y>
    </cdr:from>
    <cdr:to>
      <cdr:x>0.46175</cdr:x>
      <cdr:y>0.0901</cdr:y>
    </cdr:to>
    <cdr:sp macro="" textlink="">
      <cdr:nvSpPr>
        <cdr:cNvPr id="22" name="Oval 21"/>
        <cdr:cNvSpPr/>
      </cdr:nvSpPr>
      <cdr:spPr bwMode="auto">
        <a:xfrm xmlns:a="http://schemas.openxmlformats.org/drawingml/2006/main">
          <a:off x="4194411" y="44862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0.45486</cdr:x>
      <cdr:y>0.07671</cdr:y>
    </cdr:from>
    <cdr:to>
      <cdr:x>0.46106</cdr:x>
      <cdr:y>0.08689</cdr:y>
    </cdr:to>
    <cdr:sp macro="" textlink="">
      <cdr:nvSpPr>
        <cdr:cNvPr id="23" name="Oval 22"/>
        <cdr:cNvSpPr/>
      </cdr:nvSpPr>
      <cdr:spPr bwMode="auto">
        <a:xfrm xmlns:a="http://schemas.openxmlformats.org/drawingml/2006/main">
          <a:off x="4188079" y="4305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0.45513</cdr:x>
      <cdr:y>0.07776</cdr:y>
    </cdr:from>
    <cdr:to>
      <cdr:x>0.46133</cdr:x>
      <cdr:y>0.08794</cdr:y>
    </cdr:to>
    <cdr:sp macro="" textlink="">
      <cdr:nvSpPr>
        <cdr:cNvPr id="24" name="Oval 23"/>
        <cdr:cNvSpPr/>
      </cdr:nvSpPr>
      <cdr:spPr bwMode="auto">
        <a:xfrm xmlns:a="http://schemas.openxmlformats.org/drawingml/2006/main">
          <a:off x="4190564" y="43649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0.45531</cdr:x>
      <cdr:y>0.07867</cdr:y>
    </cdr:from>
    <cdr:to>
      <cdr:x>0.46152</cdr:x>
      <cdr:y>0.08885</cdr:y>
    </cdr:to>
    <cdr:sp macro="" textlink="">
      <cdr:nvSpPr>
        <cdr:cNvPr id="25" name="Oval 24"/>
        <cdr:cNvSpPr/>
      </cdr:nvSpPr>
      <cdr:spPr bwMode="auto">
        <a:xfrm xmlns:a="http://schemas.openxmlformats.org/drawingml/2006/main">
          <a:off x="4192254" y="44158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0.45615</cdr:x>
      <cdr:y>0.08061</cdr:y>
    </cdr:from>
    <cdr:to>
      <cdr:x>0.46235</cdr:x>
      <cdr:y>0.09079</cdr:y>
    </cdr:to>
    <cdr:sp macro="" textlink="">
      <cdr:nvSpPr>
        <cdr:cNvPr id="26" name="Oval 25"/>
        <cdr:cNvSpPr/>
      </cdr:nvSpPr>
      <cdr:spPr bwMode="auto">
        <a:xfrm xmlns:a="http://schemas.openxmlformats.org/drawingml/2006/main">
          <a:off x="4199983" y="45250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0.45642</cdr:x>
      <cdr:y>0.08192</cdr:y>
    </cdr:from>
    <cdr:to>
      <cdr:x>0.46263</cdr:x>
      <cdr:y>0.0921</cdr:y>
    </cdr:to>
    <cdr:sp macro="" textlink="">
      <cdr:nvSpPr>
        <cdr:cNvPr id="27" name="Oval 26"/>
        <cdr:cNvSpPr/>
      </cdr:nvSpPr>
      <cdr:spPr bwMode="auto">
        <a:xfrm xmlns:a="http://schemas.openxmlformats.org/drawingml/2006/main">
          <a:off x="4202497" y="45985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0.45651</cdr:x>
      <cdr:y>0.08246</cdr:y>
    </cdr:from>
    <cdr:to>
      <cdr:x>0.46272</cdr:x>
      <cdr:y>0.09264</cdr:y>
    </cdr:to>
    <cdr:sp macro="" textlink="">
      <cdr:nvSpPr>
        <cdr:cNvPr id="28" name="Oval 27"/>
        <cdr:cNvSpPr/>
      </cdr:nvSpPr>
      <cdr:spPr bwMode="auto">
        <a:xfrm xmlns:a="http://schemas.openxmlformats.org/drawingml/2006/main">
          <a:off x="4203348" y="46289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0.45592</cdr:x>
      <cdr:y>0.07987</cdr:y>
    </cdr:from>
    <cdr:to>
      <cdr:x>0.46213</cdr:x>
      <cdr:y>0.09005</cdr:y>
    </cdr:to>
    <cdr:sp macro="" textlink="">
      <cdr:nvSpPr>
        <cdr:cNvPr id="29" name="Oval 28"/>
        <cdr:cNvSpPr/>
      </cdr:nvSpPr>
      <cdr:spPr bwMode="auto">
        <a:xfrm xmlns:a="http://schemas.openxmlformats.org/drawingml/2006/main">
          <a:off x="4197899" y="44836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0.45612</cdr:x>
      <cdr:y>0.08094</cdr:y>
    </cdr:from>
    <cdr:to>
      <cdr:x>0.46233</cdr:x>
      <cdr:y>0.09112</cdr:y>
    </cdr:to>
    <cdr:sp macro="" textlink="">
      <cdr:nvSpPr>
        <cdr:cNvPr id="30" name="Oval 29"/>
        <cdr:cNvSpPr/>
      </cdr:nvSpPr>
      <cdr:spPr bwMode="auto">
        <a:xfrm xmlns:a="http://schemas.openxmlformats.org/drawingml/2006/main">
          <a:off x="4199730" y="45434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0.45627</cdr:x>
      <cdr:y>0.08172</cdr:y>
    </cdr:from>
    <cdr:to>
      <cdr:x>0.46248</cdr:x>
      <cdr:y>0.0919</cdr:y>
    </cdr:to>
    <cdr:sp macro="" textlink="">
      <cdr:nvSpPr>
        <cdr:cNvPr id="31" name="Oval 30"/>
        <cdr:cNvSpPr/>
      </cdr:nvSpPr>
      <cdr:spPr bwMode="auto">
        <a:xfrm xmlns:a="http://schemas.openxmlformats.org/drawingml/2006/main">
          <a:off x="4201113" y="45872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0.45762</cdr:x>
      <cdr:y>0.08624</cdr:y>
    </cdr:from>
    <cdr:to>
      <cdr:x>0.46383</cdr:x>
      <cdr:y>0.09642</cdr:y>
    </cdr:to>
    <cdr:sp macro="" textlink="">
      <cdr:nvSpPr>
        <cdr:cNvPr id="12320" name="Oval 12319"/>
        <cdr:cNvSpPr/>
      </cdr:nvSpPr>
      <cdr:spPr bwMode="auto">
        <a:xfrm xmlns:a="http://schemas.openxmlformats.org/drawingml/2006/main">
          <a:off x="4213575" y="48411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0.4578</cdr:x>
      <cdr:y>0.08784</cdr:y>
    </cdr:from>
    <cdr:to>
      <cdr:x>0.46401</cdr:x>
      <cdr:y>0.09802</cdr:y>
    </cdr:to>
    <cdr:sp macro="" textlink="">
      <cdr:nvSpPr>
        <cdr:cNvPr id="12321" name="Oval 12320"/>
        <cdr:cNvSpPr/>
      </cdr:nvSpPr>
      <cdr:spPr bwMode="auto">
        <a:xfrm xmlns:a="http://schemas.openxmlformats.org/drawingml/2006/main">
          <a:off x="4215197" y="49309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0.45794</cdr:x>
      <cdr:y>0.0886</cdr:y>
    </cdr:from>
    <cdr:to>
      <cdr:x>0.46415</cdr:x>
      <cdr:y>0.09878</cdr:y>
    </cdr:to>
    <cdr:sp macro="" textlink="">
      <cdr:nvSpPr>
        <cdr:cNvPr id="12322" name="Oval 12321"/>
        <cdr:cNvSpPr/>
      </cdr:nvSpPr>
      <cdr:spPr bwMode="auto">
        <a:xfrm xmlns:a="http://schemas.openxmlformats.org/drawingml/2006/main">
          <a:off x="4216502" y="49732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0.45761</cdr:x>
      <cdr:y>0.086</cdr:y>
    </cdr:from>
    <cdr:to>
      <cdr:x>0.46382</cdr:x>
      <cdr:y>0.09618</cdr:y>
    </cdr:to>
    <cdr:sp macro="" textlink="">
      <cdr:nvSpPr>
        <cdr:cNvPr id="12324" name="Oval 12323"/>
        <cdr:cNvSpPr/>
      </cdr:nvSpPr>
      <cdr:spPr bwMode="auto">
        <a:xfrm xmlns:a="http://schemas.openxmlformats.org/drawingml/2006/main">
          <a:off x="4213432" y="48277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0.45767</cdr:x>
      <cdr:y>0.08724</cdr:y>
    </cdr:from>
    <cdr:to>
      <cdr:x>0.46388</cdr:x>
      <cdr:y>0.09742</cdr:y>
    </cdr:to>
    <cdr:sp macro="" textlink="">
      <cdr:nvSpPr>
        <cdr:cNvPr id="12325" name="Oval 12324"/>
        <cdr:cNvSpPr/>
      </cdr:nvSpPr>
      <cdr:spPr bwMode="auto">
        <a:xfrm xmlns:a="http://schemas.openxmlformats.org/drawingml/2006/main">
          <a:off x="4213981" y="48969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0.45784</cdr:x>
      <cdr:y>0.08803</cdr:y>
    </cdr:from>
    <cdr:to>
      <cdr:x>0.46405</cdr:x>
      <cdr:y>0.09821</cdr:y>
    </cdr:to>
    <cdr:sp macro="" textlink="">
      <cdr:nvSpPr>
        <cdr:cNvPr id="12326" name="Oval 12325"/>
        <cdr:cNvSpPr/>
      </cdr:nvSpPr>
      <cdr:spPr bwMode="auto">
        <a:xfrm xmlns:a="http://schemas.openxmlformats.org/drawingml/2006/main">
          <a:off x="4215548" y="49413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0.45473</cdr:x>
      <cdr:y>0.07692</cdr:y>
    </cdr:from>
    <cdr:to>
      <cdr:x>0.46093</cdr:x>
      <cdr:y>0.0871</cdr:y>
    </cdr:to>
    <cdr:sp macro="" textlink="">
      <cdr:nvSpPr>
        <cdr:cNvPr id="12327" name="Oval 12326"/>
        <cdr:cNvSpPr/>
      </cdr:nvSpPr>
      <cdr:spPr bwMode="auto">
        <a:xfrm xmlns:a="http://schemas.openxmlformats.org/drawingml/2006/main">
          <a:off x="4186888" y="43178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0.45494</cdr:x>
      <cdr:y>0.07786</cdr:y>
    </cdr:from>
    <cdr:to>
      <cdr:x>0.46115</cdr:x>
      <cdr:y>0.08804</cdr:y>
    </cdr:to>
    <cdr:sp macro="" textlink="">
      <cdr:nvSpPr>
        <cdr:cNvPr id="12330" name="Oval 12329"/>
        <cdr:cNvSpPr/>
      </cdr:nvSpPr>
      <cdr:spPr bwMode="auto">
        <a:xfrm xmlns:a="http://schemas.openxmlformats.org/drawingml/2006/main">
          <a:off x="4188855" y="43704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0.45509</cdr:x>
      <cdr:y>0.07864</cdr:y>
    </cdr:from>
    <cdr:to>
      <cdr:x>0.4613</cdr:x>
      <cdr:y>0.08882</cdr:y>
    </cdr:to>
    <cdr:sp macro="" textlink="">
      <cdr:nvSpPr>
        <cdr:cNvPr id="12331" name="Oval 12330"/>
        <cdr:cNvSpPr/>
      </cdr:nvSpPr>
      <cdr:spPr bwMode="auto">
        <a:xfrm xmlns:a="http://schemas.openxmlformats.org/drawingml/2006/main">
          <a:off x="4190248" y="44142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0.45458</cdr:x>
      <cdr:y>0.07646</cdr:y>
    </cdr:from>
    <cdr:to>
      <cdr:x>0.46078</cdr:x>
      <cdr:y>0.08664</cdr:y>
    </cdr:to>
    <cdr:sp macro="" textlink="">
      <cdr:nvSpPr>
        <cdr:cNvPr id="12335" name="Oval 12334"/>
        <cdr:cNvSpPr/>
      </cdr:nvSpPr>
      <cdr:spPr bwMode="auto">
        <a:xfrm xmlns:a="http://schemas.openxmlformats.org/drawingml/2006/main">
          <a:off x="4185505" y="4291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0.45476</cdr:x>
      <cdr:y>0.07732</cdr:y>
    </cdr:from>
    <cdr:to>
      <cdr:x>0.46096</cdr:x>
      <cdr:y>0.0875</cdr:y>
    </cdr:to>
    <cdr:sp macro="" textlink="">
      <cdr:nvSpPr>
        <cdr:cNvPr id="12337" name="Oval 12336"/>
        <cdr:cNvSpPr/>
      </cdr:nvSpPr>
      <cdr:spPr bwMode="auto">
        <a:xfrm xmlns:a="http://schemas.openxmlformats.org/drawingml/2006/main">
          <a:off x="4187163" y="43404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0.45498</cdr:x>
      <cdr:y>0.07831</cdr:y>
    </cdr:from>
    <cdr:to>
      <cdr:x>0.46119</cdr:x>
      <cdr:y>0.08849</cdr:y>
    </cdr:to>
    <cdr:sp macro="" textlink="">
      <cdr:nvSpPr>
        <cdr:cNvPr id="12339" name="Oval 12338"/>
        <cdr:cNvSpPr/>
      </cdr:nvSpPr>
      <cdr:spPr bwMode="auto">
        <a:xfrm xmlns:a="http://schemas.openxmlformats.org/drawingml/2006/main">
          <a:off x="4189242" y="43956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13BIM05-26_21.0-24.0cm_Set2_Run3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97.7%</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2.3%</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1.5%</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76.0%</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8.8%</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0.8%</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10.7%</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0.7%</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0.5%</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0.3%</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0.2%</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0.2%</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0.3%</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91"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F76"/>
  <sheetViews>
    <sheetView showGridLines="0" tabSelected="1" zoomScale="66" zoomScaleNormal="66" workbookViewId="0">
      <pane xSplit="2" topLeftCell="C1" activePane="topRight" state="frozen"/>
      <selection pane="topRight" activeCell="A40" sqref="A40"/>
    </sheetView>
  </sheetViews>
  <sheetFormatPr defaultColWidth="28.7109375" defaultRowHeight="12.75" x14ac:dyDescent="0.2"/>
  <cols>
    <col min="1" max="1" width="16" style="14" customWidth="1"/>
    <col min="2" max="2" width="24.28515625" style="14" customWidth="1"/>
    <col min="3" max="54" width="41.7109375" style="14" customWidth="1"/>
    <col min="55" max="16384" width="28.7109375" style="14"/>
  </cols>
  <sheetData>
    <row r="2" spans="1:266" ht="15.75" x14ac:dyDescent="0.25">
      <c r="B2" s="15" t="s">
        <v>41</v>
      </c>
    </row>
    <row r="3" spans="1:266" ht="13.5" thickBot="1" x14ac:dyDescent="0.25">
      <c r="B3" s="14" t="s">
        <v>144</v>
      </c>
    </row>
    <row r="4" spans="1:266" s="17" customFormat="1" ht="14.25" customHeight="1" thickBot="1" x14ac:dyDescent="0.25">
      <c r="A4" s="14"/>
      <c r="B4" s="14"/>
      <c r="C4" s="16" t="s">
        <v>145</v>
      </c>
      <c r="D4" s="17" t="s">
        <v>146</v>
      </c>
      <c r="E4" s="17" t="s">
        <v>147</v>
      </c>
      <c r="F4" s="17" t="s">
        <v>148</v>
      </c>
      <c r="G4" s="17" t="s">
        <v>149</v>
      </c>
      <c r="H4" s="17" t="s">
        <v>150</v>
      </c>
      <c r="I4" s="194" t="s">
        <v>246</v>
      </c>
      <c r="J4" s="17" t="s">
        <v>245</v>
      </c>
      <c r="K4" s="17" t="s">
        <v>151</v>
      </c>
      <c r="L4" s="17" t="s">
        <v>152</v>
      </c>
      <c r="M4" s="17" t="s">
        <v>153</v>
      </c>
      <c r="N4" s="17" t="s">
        <v>154</v>
      </c>
      <c r="O4" s="17" t="s">
        <v>155</v>
      </c>
      <c r="P4" s="17" t="s">
        <v>156</v>
      </c>
      <c r="Q4" s="194" t="s">
        <v>246</v>
      </c>
      <c r="R4" s="17" t="s">
        <v>245</v>
      </c>
      <c r="S4" s="17" t="s">
        <v>157</v>
      </c>
      <c r="T4" s="17" t="s">
        <v>158</v>
      </c>
      <c r="U4" s="17" t="s">
        <v>159</v>
      </c>
      <c r="V4" s="17" t="s">
        <v>160</v>
      </c>
      <c r="W4" s="17" t="s">
        <v>161</v>
      </c>
      <c r="X4" s="17" t="s">
        <v>162</v>
      </c>
      <c r="Y4" s="194" t="s">
        <v>246</v>
      </c>
      <c r="Z4" s="17" t="s">
        <v>245</v>
      </c>
      <c r="AA4" s="17" t="s">
        <v>163</v>
      </c>
      <c r="AB4" s="17" t="s">
        <v>164</v>
      </c>
      <c r="AC4" s="17" t="s">
        <v>165</v>
      </c>
      <c r="AD4" s="17" t="s">
        <v>166</v>
      </c>
      <c r="AE4" s="17" t="s">
        <v>167</v>
      </c>
      <c r="AF4" s="17" t="s">
        <v>168</v>
      </c>
      <c r="AG4" s="194" t="s">
        <v>246</v>
      </c>
      <c r="AH4" s="17" t="s">
        <v>245</v>
      </c>
      <c r="AI4" s="17" t="s">
        <v>169</v>
      </c>
      <c r="AJ4" s="17" t="s">
        <v>170</v>
      </c>
      <c r="AK4" s="17" t="s">
        <v>171</v>
      </c>
      <c r="AL4" s="194" t="s">
        <v>247</v>
      </c>
      <c r="AM4" s="17" t="s">
        <v>245</v>
      </c>
      <c r="AN4" s="17" t="s">
        <v>172</v>
      </c>
      <c r="AO4" s="17" t="s">
        <v>173</v>
      </c>
      <c r="AP4" s="17" t="s">
        <v>174</v>
      </c>
      <c r="AQ4" s="17" t="s">
        <v>175</v>
      </c>
      <c r="AR4" s="17" t="s">
        <v>176</v>
      </c>
      <c r="AS4" s="17" t="s">
        <v>177</v>
      </c>
      <c r="AT4" s="194" t="s">
        <v>246</v>
      </c>
      <c r="AU4" s="17" t="s">
        <v>245</v>
      </c>
      <c r="AV4" s="17" t="s">
        <v>178</v>
      </c>
      <c r="AW4" s="17" t="s">
        <v>179</v>
      </c>
      <c r="AX4" s="17" t="s">
        <v>180</v>
      </c>
      <c r="AY4" s="17" t="s">
        <v>181</v>
      </c>
      <c r="AZ4" s="17" t="s">
        <v>182</v>
      </c>
      <c r="BA4" s="194" t="s">
        <v>248</v>
      </c>
      <c r="BB4" s="17" t="s">
        <v>245</v>
      </c>
    </row>
    <row r="5" spans="1:266" s="20" customFormat="1" ht="13.5" customHeight="1" x14ac:dyDescent="0.2">
      <c r="A5" s="34"/>
      <c r="B5" s="50" t="s">
        <v>45</v>
      </c>
      <c r="C5" s="18" t="s">
        <v>183</v>
      </c>
      <c r="D5" s="19" t="s">
        <v>191</v>
      </c>
      <c r="E5" s="19" t="s">
        <v>195</v>
      </c>
      <c r="F5" s="19" t="s">
        <v>196</v>
      </c>
      <c r="G5" s="19" t="s">
        <v>198</v>
      </c>
      <c r="H5" s="19" t="s">
        <v>199</v>
      </c>
      <c r="I5" s="19"/>
      <c r="J5" s="19"/>
      <c r="K5" s="19" t="s">
        <v>200</v>
      </c>
      <c r="L5" s="19" t="s">
        <v>202</v>
      </c>
      <c r="M5" s="19" t="s">
        <v>203</v>
      </c>
      <c r="N5" s="19" t="s">
        <v>204</v>
      </c>
      <c r="O5" s="19" t="s">
        <v>205</v>
      </c>
      <c r="P5" s="19" t="s">
        <v>206</v>
      </c>
      <c r="Q5" s="19"/>
      <c r="R5" s="19"/>
      <c r="S5" s="19" t="s">
        <v>207</v>
      </c>
      <c r="T5" s="19" t="s">
        <v>208</v>
      </c>
      <c r="U5" s="19" t="s">
        <v>209</v>
      </c>
      <c r="V5" s="19" t="s">
        <v>210</v>
      </c>
      <c r="W5" s="19" t="s">
        <v>211</v>
      </c>
      <c r="X5" s="19" t="s">
        <v>212</v>
      </c>
      <c r="Y5" s="19"/>
      <c r="Z5" s="19"/>
      <c r="AA5" s="19" t="s">
        <v>213</v>
      </c>
      <c r="AB5" s="19" t="s">
        <v>214</v>
      </c>
      <c r="AC5" s="19" t="s">
        <v>215</v>
      </c>
      <c r="AD5" s="19" t="s">
        <v>216</v>
      </c>
      <c r="AE5" s="19" t="s">
        <v>217</v>
      </c>
      <c r="AF5" s="19" t="s">
        <v>218</v>
      </c>
      <c r="AG5" s="19"/>
      <c r="AH5" s="19"/>
      <c r="AI5" s="19" t="s">
        <v>224</v>
      </c>
      <c r="AJ5" s="19" t="s">
        <v>225</v>
      </c>
      <c r="AK5" s="19" t="s">
        <v>226</v>
      </c>
      <c r="AL5" s="19"/>
      <c r="AM5" s="19"/>
      <c r="AN5" s="19" t="s">
        <v>227</v>
      </c>
      <c r="AO5" s="19" t="s">
        <v>230</v>
      </c>
      <c r="AP5" s="19" t="s">
        <v>231</v>
      </c>
      <c r="AQ5" s="19" t="s">
        <v>232</v>
      </c>
      <c r="AR5" s="19" t="s">
        <v>233</v>
      </c>
      <c r="AS5" s="19" t="s">
        <v>234</v>
      </c>
      <c r="AT5" s="19"/>
      <c r="AU5" s="19"/>
      <c r="AV5" s="19" t="s">
        <v>235</v>
      </c>
      <c r="AW5" s="19" t="s">
        <v>236</v>
      </c>
      <c r="AX5" s="19" t="s">
        <v>237</v>
      </c>
      <c r="AY5" s="19" t="s">
        <v>241</v>
      </c>
      <c r="AZ5" s="19" t="s">
        <v>243</v>
      </c>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row>
    <row r="6" spans="1:266" s="26" customFormat="1" ht="13.5" customHeight="1" x14ac:dyDescent="0.2">
      <c r="A6" s="34"/>
      <c r="B6" s="188" t="s">
        <v>133</v>
      </c>
      <c r="C6" s="25"/>
    </row>
    <row r="7" spans="1:266" s="22" customFormat="1" ht="13.5" customHeight="1" x14ac:dyDescent="0.2">
      <c r="A7" s="34"/>
      <c r="B7" s="51" t="s">
        <v>1</v>
      </c>
      <c r="C7" s="21" t="s">
        <v>188</v>
      </c>
      <c r="D7" s="22" t="s">
        <v>193</v>
      </c>
      <c r="E7" s="22" t="s">
        <v>193</v>
      </c>
      <c r="F7" s="22" t="s">
        <v>193</v>
      </c>
      <c r="G7" s="22" t="s">
        <v>193</v>
      </c>
      <c r="H7" s="22" t="s">
        <v>193</v>
      </c>
      <c r="K7" s="22" t="s">
        <v>193</v>
      </c>
      <c r="L7" s="22" t="s">
        <v>193</v>
      </c>
      <c r="M7" s="22" t="s">
        <v>193</v>
      </c>
      <c r="N7" s="22" t="s">
        <v>193</v>
      </c>
      <c r="O7" s="22" t="s">
        <v>193</v>
      </c>
      <c r="P7" s="22" t="s">
        <v>193</v>
      </c>
      <c r="S7" s="22" t="s">
        <v>188</v>
      </c>
      <c r="T7" s="22" t="s">
        <v>188</v>
      </c>
      <c r="U7" s="22" t="s">
        <v>188</v>
      </c>
      <c r="V7" s="22" t="s">
        <v>193</v>
      </c>
      <c r="W7" s="22" t="s">
        <v>193</v>
      </c>
      <c r="X7" s="22" t="s">
        <v>193</v>
      </c>
      <c r="AA7" s="22" t="s">
        <v>188</v>
      </c>
      <c r="AB7" s="22" t="s">
        <v>188</v>
      </c>
      <c r="AC7" s="22" t="s">
        <v>188</v>
      </c>
      <c r="AD7" s="22" t="s">
        <v>188</v>
      </c>
      <c r="AE7" s="22" t="s">
        <v>188</v>
      </c>
      <c r="AF7" s="22" t="s">
        <v>188</v>
      </c>
      <c r="AI7" s="22" t="s">
        <v>222</v>
      </c>
      <c r="AJ7" s="22" t="s">
        <v>222</v>
      </c>
      <c r="AK7" s="22" t="s">
        <v>222</v>
      </c>
      <c r="AN7" s="22" t="s">
        <v>188</v>
      </c>
      <c r="AO7" s="22" t="s">
        <v>188</v>
      </c>
      <c r="AP7" s="22" t="s">
        <v>188</v>
      </c>
      <c r="AQ7" s="22" t="s">
        <v>188</v>
      </c>
      <c r="AR7" s="22" t="s">
        <v>188</v>
      </c>
      <c r="AS7" s="22" t="s">
        <v>188</v>
      </c>
      <c r="AV7" s="22" t="s">
        <v>188</v>
      </c>
      <c r="AW7" s="22" t="s">
        <v>188</v>
      </c>
      <c r="AX7" s="22" t="s">
        <v>239</v>
      </c>
      <c r="AY7" s="22" t="s">
        <v>239</v>
      </c>
      <c r="AZ7" s="22" t="s">
        <v>239</v>
      </c>
    </row>
    <row r="8" spans="1:266" s="39" customFormat="1" ht="13.5" customHeight="1" x14ac:dyDescent="0.2">
      <c r="A8" s="34"/>
      <c r="B8" s="51" t="s">
        <v>46</v>
      </c>
      <c r="C8" s="38" t="s">
        <v>189</v>
      </c>
      <c r="D8" s="39" t="s">
        <v>189</v>
      </c>
      <c r="E8" s="39" t="s">
        <v>189</v>
      </c>
      <c r="F8" s="39" t="s">
        <v>189</v>
      </c>
      <c r="G8" s="39" t="s">
        <v>189</v>
      </c>
      <c r="H8" s="39" t="s">
        <v>189</v>
      </c>
      <c r="K8" s="39" t="s">
        <v>189</v>
      </c>
      <c r="L8" s="39" t="s">
        <v>189</v>
      </c>
      <c r="M8" s="39" t="s">
        <v>189</v>
      </c>
      <c r="N8" s="39" t="s">
        <v>189</v>
      </c>
      <c r="O8" s="39" t="s">
        <v>189</v>
      </c>
      <c r="P8" s="39" t="s">
        <v>189</v>
      </c>
      <c r="S8" s="39" t="s">
        <v>189</v>
      </c>
      <c r="T8" s="39" t="s">
        <v>189</v>
      </c>
      <c r="U8" s="39" t="s">
        <v>189</v>
      </c>
      <c r="V8" s="39" t="s">
        <v>189</v>
      </c>
      <c r="W8" s="39" t="s">
        <v>189</v>
      </c>
      <c r="X8" s="39" t="s">
        <v>189</v>
      </c>
      <c r="AA8" s="39" t="s">
        <v>189</v>
      </c>
      <c r="AB8" s="39" t="s">
        <v>189</v>
      </c>
      <c r="AC8" s="39" t="s">
        <v>189</v>
      </c>
      <c r="AD8" s="39" t="s">
        <v>189</v>
      </c>
      <c r="AE8" s="39" t="s">
        <v>189</v>
      </c>
      <c r="AF8" s="39" t="s">
        <v>189</v>
      </c>
      <c r="AI8" s="39" t="s">
        <v>189</v>
      </c>
      <c r="AJ8" s="39" t="s">
        <v>189</v>
      </c>
      <c r="AK8" s="39" t="s">
        <v>189</v>
      </c>
      <c r="AN8" s="39" t="s">
        <v>189</v>
      </c>
      <c r="AO8" s="39" t="s">
        <v>189</v>
      </c>
      <c r="AP8" s="39" t="s">
        <v>189</v>
      </c>
      <c r="AQ8" s="39" t="s">
        <v>189</v>
      </c>
      <c r="AR8" s="39" t="s">
        <v>189</v>
      </c>
      <c r="AS8" s="39" t="s">
        <v>189</v>
      </c>
      <c r="AV8" s="39" t="s">
        <v>189</v>
      </c>
      <c r="AW8" s="39" t="s">
        <v>189</v>
      </c>
      <c r="AX8" s="39" t="s">
        <v>189</v>
      </c>
      <c r="AY8" s="39" t="s">
        <v>189</v>
      </c>
      <c r="AZ8" s="39" t="s">
        <v>189</v>
      </c>
    </row>
    <row r="9" spans="1:266" s="39" customFormat="1" ht="13.5" customHeight="1" thickBot="1" x14ac:dyDescent="0.25">
      <c r="A9" s="34"/>
      <c r="B9" s="52" t="s">
        <v>47</v>
      </c>
      <c r="C9" s="38" t="s">
        <v>190</v>
      </c>
      <c r="D9" s="39" t="s">
        <v>194</v>
      </c>
      <c r="E9" s="39" t="s">
        <v>194</v>
      </c>
      <c r="F9" s="39" t="s">
        <v>194</v>
      </c>
      <c r="G9" s="39" t="s">
        <v>194</v>
      </c>
      <c r="H9" s="39" t="s">
        <v>194</v>
      </c>
      <c r="K9" s="39" t="s">
        <v>194</v>
      </c>
      <c r="L9" s="39" t="s">
        <v>194</v>
      </c>
      <c r="M9" s="39" t="s">
        <v>194</v>
      </c>
      <c r="N9" s="39" t="s">
        <v>194</v>
      </c>
      <c r="O9" s="39" t="s">
        <v>194</v>
      </c>
      <c r="P9" s="39" t="s">
        <v>194</v>
      </c>
      <c r="S9" s="39" t="s">
        <v>190</v>
      </c>
      <c r="T9" s="39" t="s">
        <v>190</v>
      </c>
      <c r="U9" s="39" t="s">
        <v>190</v>
      </c>
      <c r="V9" s="39" t="s">
        <v>194</v>
      </c>
      <c r="W9" s="39" t="s">
        <v>194</v>
      </c>
      <c r="X9" s="39" t="s">
        <v>194</v>
      </c>
      <c r="AA9" s="39" t="s">
        <v>190</v>
      </c>
      <c r="AB9" s="39" t="s">
        <v>190</v>
      </c>
      <c r="AC9" s="39" t="s">
        <v>190</v>
      </c>
      <c r="AD9" s="39" t="s">
        <v>190</v>
      </c>
      <c r="AE9" s="39" t="s">
        <v>190</v>
      </c>
      <c r="AF9" s="39" t="s">
        <v>190</v>
      </c>
      <c r="AI9" s="39" t="s">
        <v>223</v>
      </c>
      <c r="AJ9" s="39" t="s">
        <v>223</v>
      </c>
      <c r="AK9" s="39" t="s">
        <v>223</v>
      </c>
      <c r="AN9" s="39" t="s">
        <v>190</v>
      </c>
      <c r="AO9" s="39" t="s">
        <v>190</v>
      </c>
      <c r="AP9" s="39" t="s">
        <v>190</v>
      </c>
      <c r="AQ9" s="39" t="s">
        <v>190</v>
      </c>
      <c r="AR9" s="39" t="s">
        <v>190</v>
      </c>
      <c r="AS9" s="39" t="s">
        <v>190</v>
      </c>
      <c r="AV9" s="39" t="s">
        <v>190</v>
      </c>
      <c r="AW9" s="39" t="s">
        <v>190</v>
      </c>
      <c r="AX9" s="39" t="s">
        <v>240</v>
      </c>
      <c r="AY9" s="39" t="s">
        <v>240</v>
      </c>
      <c r="AZ9" s="39" t="s">
        <v>240</v>
      </c>
    </row>
    <row r="10" spans="1:266" s="41" customFormat="1" ht="13.5" customHeight="1" x14ac:dyDescent="0.2">
      <c r="A10" s="35" t="s">
        <v>2</v>
      </c>
      <c r="B10" s="40" t="s">
        <v>122</v>
      </c>
      <c r="C10" s="62">
        <v>171.51059088726799</v>
      </c>
      <c r="D10" s="63">
        <v>164.30289649416699</v>
      </c>
      <c r="E10" s="63">
        <v>164.028748328067</v>
      </c>
      <c r="F10" s="63">
        <v>196.14020425467299</v>
      </c>
      <c r="G10" s="63">
        <v>191.26838040864101</v>
      </c>
      <c r="H10" s="63">
        <v>188.474783874194</v>
      </c>
      <c r="I10" s="63">
        <v>179.28760070783497</v>
      </c>
      <c r="J10" s="63">
        <v>13.100950863367636</v>
      </c>
      <c r="K10" s="63">
        <v>265.14359174562998</v>
      </c>
      <c r="L10" s="63">
        <v>266.53412641981703</v>
      </c>
      <c r="M10" s="63">
        <v>268.77337584427698</v>
      </c>
      <c r="N10" s="63">
        <v>281.40795539254998</v>
      </c>
      <c r="O10" s="63">
        <v>277.78598572272102</v>
      </c>
      <c r="P10" s="63">
        <v>280.33398693283999</v>
      </c>
      <c r="Q10" s="63">
        <v>273.32983700963916</v>
      </c>
      <c r="R10" s="63">
        <v>6.6849209220289723</v>
      </c>
      <c r="S10" s="63">
        <v>257.735450720355</v>
      </c>
      <c r="T10" s="63">
        <v>254.60272907424201</v>
      </c>
      <c r="U10" s="63">
        <v>249.18552372051099</v>
      </c>
      <c r="V10" s="63">
        <v>285.50537440257398</v>
      </c>
      <c r="W10" s="63">
        <v>279.82130102796299</v>
      </c>
      <c r="X10" s="63">
        <v>279.25520483613502</v>
      </c>
      <c r="Y10" s="63">
        <v>267.68426396362997</v>
      </c>
      <c r="Z10" s="63">
        <v>14.207363989889588</v>
      </c>
      <c r="AA10" s="63">
        <v>230.25478158161701</v>
      </c>
      <c r="AB10" s="63">
        <v>231.65686704669599</v>
      </c>
      <c r="AC10" s="63">
        <v>228.51639331954999</v>
      </c>
      <c r="AD10" s="63">
        <v>251.380247900353</v>
      </c>
      <c r="AE10" s="63">
        <v>253.41509068343299</v>
      </c>
      <c r="AF10" s="63">
        <v>253.117022617293</v>
      </c>
      <c r="AG10" s="63">
        <v>241.39006719149032</v>
      </c>
      <c r="AH10" s="63">
        <v>11.301826060195046</v>
      </c>
      <c r="AI10" s="63">
        <v>334.97393199335698</v>
      </c>
      <c r="AJ10" s="63">
        <v>336.32725437107899</v>
      </c>
      <c r="AK10" s="63">
        <v>335.84717099681598</v>
      </c>
      <c r="AL10" s="63">
        <v>335.71611912041732</v>
      </c>
      <c r="AM10" s="63">
        <v>0.56020907421039079</v>
      </c>
      <c r="AN10" s="63">
        <v>213.36773692204699</v>
      </c>
      <c r="AO10" s="63">
        <v>213.62446317152001</v>
      </c>
      <c r="AP10" s="63">
        <v>211.17702402102901</v>
      </c>
      <c r="AQ10" s="63">
        <v>220.59994809953099</v>
      </c>
      <c r="AR10" s="63">
        <v>219.391630504131</v>
      </c>
      <c r="AS10" s="63">
        <v>217.299101604415</v>
      </c>
      <c r="AT10" s="63">
        <v>215.90998405377886</v>
      </c>
      <c r="AU10" s="63">
        <v>3.4189376804993672</v>
      </c>
      <c r="AV10" s="63">
        <v>217.407463401971</v>
      </c>
      <c r="AW10" s="63">
        <v>220.80606107044201</v>
      </c>
      <c r="AX10" s="63">
        <v>213.05502154471901</v>
      </c>
      <c r="AY10" s="63">
        <v>207.02201203372601</v>
      </c>
      <c r="AZ10" s="63">
        <v>205.263218191459</v>
      </c>
      <c r="BA10" s="63">
        <v>212.71075524846341</v>
      </c>
      <c r="BB10" s="63">
        <v>5.925186422248629</v>
      </c>
      <c r="BD10" s="63"/>
      <c r="BE10" s="63"/>
      <c r="BF10" s="63"/>
      <c r="BG10" s="63"/>
      <c r="BH10" s="63"/>
      <c r="BI10" s="63"/>
      <c r="BJ10" s="63"/>
      <c r="BK10" s="63"/>
      <c r="BL10" s="63"/>
      <c r="BM10" s="63"/>
      <c r="BN10" s="63"/>
      <c r="BO10" s="63"/>
      <c r="BP10" s="63"/>
      <c r="BQ10" s="63"/>
      <c r="BR10" s="63"/>
      <c r="BS10" s="63"/>
      <c r="BT10" s="63"/>
      <c r="BU10" s="63"/>
      <c r="BV10" s="63"/>
      <c r="BW10" s="63"/>
      <c r="BX10" s="63"/>
      <c r="BY10" s="169"/>
      <c r="BZ10" s="169"/>
      <c r="CA10" s="169"/>
      <c r="CB10" s="169"/>
      <c r="CC10" s="63"/>
      <c r="CD10" s="63"/>
      <c r="CE10" s="63"/>
      <c r="CF10" s="63"/>
      <c r="CG10" s="169"/>
      <c r="CH10" s="169"/>
      <c r="CI10" s="169"/>
      <c r="CJ10" s="169"/>
      <c r="CK10" s="63"/>
      <c r="CL10" s="63"/>
      <c r="CM10" s="169"/>
      <c r="CN10" s="169"/>
      <c r="CO10" s="169"/>
      <c r="CP10" s="169"/>
      <c r="CQ10" s="169"/>
      <c r="CR10" s="169"/>
      <c r="CS10" s="169"/>
      <c r="CT10" s="169"/>
      <c r="CU10" s="63"/>
      <c r="CV10" s="63"/>
      <c r="CW10" s="63"/>
      <c r="CX10" s="63"/>
      <c r="CZ10" s="63"/>
      <c r="DA10" s="63"/>
      <c r="DB10" s="63"/>
      <c r="DC10" s="63"/>
      <c r="DD10" s="63"/>
      <c r="DE10" s="63"/>
      <c r="DF10" s="63"/>
      <c r="DG10" s="63"/>
      <c r="DH10" s="63"/>
      <c r="DI10" s="63"/>
      <c r="DJ10" s="63"/>
      <c r="DL10" s="63"/>
      <c r="DM10" s="63"/>
      <c r="DN10" s="63"/>
      <c r="DO10" s="63"/>
      <c r="DP10" s="63"/>
      <c r="DQ10" s="63"/>
      <c r="DR10" s="63"/>
      <c r="DS10" s="63"/>
      <c r="DT10" s="63"/>
      <c r="DU10" s="63"/>
      <c r="DV10" s="63"/>
      <c r="DW10" s="63"/>
      <c r="DX10" s="63"/>
      <c r="DY10" s="63"/>
      <c r="DZ10" s="63"/>
      <c r="EA10" s="63"/>
      <c r="EB10" s="63"/>
      <c r="EC10" s="63"/>
      <c r="ED10" s="63"/>
      <c r="EE10" s="63"/>
      <c r="EF10" s="63"/>
      <c r="EH10" s="63"/>
      <c r="EI10" s="63"/>
      <c r="EJ10" s="63"/>
      <c r="EK10" s="63"/>
      <c r="EL10" s="63"/>
      <c r="EM10" s="63"/>
      <c r="EN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row>
    <row r="11" spans="1:266" s="24" customFormat="1" ht="13.5" customHeight="1" x14ac:dyDescent="0.2">
      <c r="A11" s="36" t="s">
        <v>100</v>
      </c>
      <c r="B11" s="33" t="s">
        <v>121</v>
      </c>
      <c r="C11" s="172">
        <v>93.725620619477496</v>
      </c>
      <c r="D11" s="64">
        <v>65.231799290594296</v>
      </c>
      <c r="E11" s="64">
        <v>65.657723675330999</v>
      </c>
      <c r="F11" s="56">
        <v>157.834786814186</v>
      </c>
      <c r="G11" s="56">
        <v>140.15686014281999</v>
      </c>
      <c r="H11" s="56">
        <v>132.45431946784899</v>
      </c>
      <c r="I11" s="56">
        <v>109.1768516683763</v>
      </c>
      <c r="J11" s="56">
        <v>36.361652775906229</v>
      </c>
      <c r="K11" s="56">
        <v>260.86135539887698</v>
      </c>
      <c r="L11" s="56">
        <v>261.77383002778203</v>
      </c>
      <c r="M11" s="56">
        <v>267.95314123905598</v>
      </c>
      <c r="N11" s="56">
        <v>278.24715921547499</v>
      </c>
      <c r="O11" s="56">
        <v>274.50144613895299</v>
      </c>
      <c r="P11" s="56">
        <v>276.93095237411501</v>
      </c>
      <c r="Q11" s="56">
        <v>270.04464739904301</v>
      </c>
      <c r="R11" s="56">
        <v>6.9723157473300592</v>
      </c>
      <c r="S11" s="56">
        <v>242.81928075114001</v>
      </c>
      <c r="T11" s="56">
        <v>235.63998126311</v>
      </c>
      <c r="U11" s="56">
        <v>221.21983143857699</v>
      </c>
      <c r="V11" s="56">
        <v>284.61247918510298</v>
      </c>
      <c r="W11" s="56">
        <v>276.19330741567597</v>
      </c>
      <c r="X11" s="56">
        <v>276.09711629289899</v>
      </c>
      <c r="Y11" s="56">
        <v>256.09699939108418</v>
      </c>
      <c r="Z11" s="56">
        <v>23.903288154372561</v>
      </c>
      <c r="AA11" s="56">
        <v>199.84268343074999</v>
      </c>
      <c r="AB11" s="56">
        <v>204.41330846987699</v>
      </c>
      <c r="AC11" s="56">
        <v>198.406290982732</v>
      </c>
      <c r="AD11" s="56">
        <v>236.47398202411301</v>
      </c>
      <c r="AE11" s="56">
        <v>244.963209610256</v>
      </c>
      <c r="AF11" s="56">
        <v>243.75615237254499</v>
      </c>
      <c r="AG11" s="56">
        <v>221.30927114837883</v>
      </c>
      <c r="AH11" s="56">
        <v>20.672744459532129</v>
      </c>
      <c r="AI11" s="56">
        <v>356.59626586348799</v>
      </c>
      <c r="AJ11" s="56">
        <v>355.12962613561098</v>
      </c>
      <c r="AK11" s="56">
        <v>354.66031875631899</v>
      </c>
      <c r="AL11" s="56">
        <v>355.46207025180598</v>
      </c>
      <c r="AM11" s="56">
        <v>0.82456538783915878</v>
      </c>
      <c r="AN11" s="56">
        <v>169.35110370782701</v>
      </c>
      <c r="AO11" s="56">
        <v>175.21789609573</v>
      </c>
      <c r="AP11" s="56">
        <v>163.11479497436201</v>
      </c>
      <c r="AQ11" s="56">
        <v>190.32107877178899</v>
      </c>
      <c r="AR11" s="56">
        <v>189.469274644602</v>
      </c>
      <c r="AS11" s="56">
        <v>184.96792337158601</v>
      </c>
      <c r="AT11" s="56">
        <v>178.74034526098265</v>
      </c>
      <c r="AU11" s="56">
        <v>10.269123382870237</v>
      </c>
      <c r="AV11" s="56">
        <v>188.12641071366599</v>
      </c>
      <c r="AW11" s="56">
        <v>198.68851884048999</v>
      </c>
      <c r="AX11" s="56">
        <v>174.853428484944</v>
      </c>
      <c r="AY11" s="56">
        <v>154.302226706862</v>
      </c>
      <c r="AZ11" s="56">
        <v>147.72438245850401</v>
      </c>
      <c r="BA11" s="56">
        <v>172.73899344089321</v>
      </c>
      <c r="BB11" s="56">
        <v>19.392093463840126</v>
      </c>
      <c r="BD11" s="64"/>
      <c r="BE11" s="64"/>
      <c r="BF11" s="64"/>
      <c r="BG11" s="64"/>
      <c r="BH11" s="64"/>
      <c r="BI11" s="64"/>
      <c r="BJ11" s="64"/>
      <c r="BK11" s="64"/>
      <c r="BL11" s="64"/>
      <c r="BM11" s="64"/>
      <c r="BN11" s="64"/>
      <c r="BO11" s="64"/>
      <c r="BP11" s="64"/>
      <c r="BQ11" s="64"/>
      <c r="BR11" s="64"/>
      <c r="BS11" s="64"/>
      <c r="BT11" s="64"/>
      <c r="BU11" s="64"/>
      <c r="BV11" s="64"/>
      <c r="BW11" s="64"/>
      <c r="BX11" s="56"/>
      <c r="BY11" s="64"/>
      <c r="BZ11" s="64"/>
      <c r="CA11" s="64"/>
      <c r="CB11" s="64"/>
      <c r="CC11" s="64"/>
      <c r="CD11" s="64"/>
      <c r="CE11" s="64"/>
      <c r="CF11" s="64"/>
      <c r="CG11" s="64"/>
      <c r="CH11" s="64"/>
      <c r="CI11" s="64"/>
      <c r="CJ11" s="64"/>
      <c r="CK11" s="64"/>
      <c r="CL11" s="64"/>
      <c r="CM11" s="64"/>
      <c r="CN11" s="64"/>
      <c r="CO11" s="64"/>
      <c r="CP11" s="64"/>
      <c r="CQ11" s="64"/>
      <c r="CR11" s="64"/>
      <c r="CS11" s="64"/>
      <c r="CT11" s="64"/>
      <c r="CU11" s="64"/>
      <c r="CV11" s="64"/>
      <c r="CW11" s="64"/>
      <c r="CX11" s="64"/>
      <c r="CZ11" s="56"/>
      <c r="DA11" s="56"/>
      <c r="DB11" s="56"/>
      <c r="DC11" s="56"/>
      <c r="DD11" s="56"/>
      <c r="DE11" s="56"/>
      <c r="DF11" s="56"/>
      <c r="DG11" s="56"/>
      <c r="DH11" s="56"/>
      <c r="DI11" s="56"/>
      <c r="DJ11" s="56"/>
      <c r="DL11" s="64"/>
      <c r="DM11" s="64"/>
      <c r="DN11" s="64"/>
      <c r="DO11" s="64"/>
      <c r="DP11" s="64"/>
      <c r="DQ11" s="64"/>
      <c r="DR11" s="64"/>
      <c r="DS11" s="64"/>
      <c r="DT11" s="64"/>
      <c r="DU11" s="64"/>
      <c r="DV11" s="64"/>
      <c r="DW11" s="64"/>
      <c r="DX11" s="64"/>
      <c r="DY11" s="56"/>
      <c r="DZ11" s="56"/>
      <c r="EA11" s="56"/>
      <c r="EB11" s="64"/>
      <c r="EC11" s="56"/>
      <c r="ED11" s="56"/>
      <c r="EE11" s="56"/>
      <c r="EF11" s="64"/>
      <c r="EH11" s="56"/>
      <c r="EI11" s="56"/>
      <c r="EJ11" s="56"/>
      <c r="EK11" s="56"/>
      <c r="EL11" s="56"/>
      <c r="EM11" s="56"/>
      <c r="EN11" s="56"/>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row>
    <row r="12" spans="1:266" s="24" customFormat="1" ht="13.5" customHeight="1" x14ac:dyDescent="0.2">
      <c r="A12" s="36" t="s">
        <v>108</v>
      </c>
      <c r="B12" s="33" t="s">
        <v>123</v>
      </c>
      <c r="C12" s="23">
        <v>5.6990447658994503</v>
      </c>
      <c r="D12" s="24">
        <v>-0.317881292717687</v>
      </c>
      <c r="E12" s="24">
        <v>-0.33268590033638101</v>
      </c>
      <c r="F12" s="24">
        <v>4.7624702265848198</v>
      </c>
      <c r="G12" s="24">
        <v>4.0423777916365999</v>
      </c>
      <c r="H12" s="24">
        <v>3.93519384498792</v>
      </c>
      <c r="I12" s="24">
        <v>2.9647532393424538</v>
      </c>
      <c r="J12" s="24">
        <v>2.3965238893785807</v>
      </c>
      <c r="K12" s="24">
        <v>3.63770925779064</v>
      </c>
      <c r="L12" s="24">
        <v>3.5690267338261599</v>
      </c>
      <c r="M12" s="24">
        <v>3.5241704264172</v>
      </c>
      <c r="N12" s="24">
        <v>3.2613585919827699</v>
      </c>
      <c r="O12" s="24">
        <v>3.3545980364667201</v>
      </c>
      <c r="P12" s="24">
        <v>3.26686799609972</v>
      </c>
      <c r="Q12" s="24">
        <v>3.4356218404305348</v>
      </c>
      <c r="R12" s="24">
        <v>0.14826071544308711</v>
      </c>
      <c r="S12" s="24">
        <v>3.7235553131569001</v>
      </c>
      <c r="T12" s="24">
        <v>3.7770042266554298</v>
      </c>
      <c r="U12" s="24">
        <v>3.8469984152915102</v>
      </c>
      <c r="V12" s="24">
        <v>3.1568863203785398</v>
      </c>
      <c r="W12" s="24">
        <v>3.27589954052719</v>
      </c>
      <c r="X12" s="24">
        <v>3.2859083146661199</v>
      </c>
      <c r="Y12" s="24">
        <v>3.5110420217792817</v>
      </c>
      <c r="Z12" s="24">
        <v>0.27693799702551675</v>
      </c>
      <c r="AA12" s="24">
        <v>4.2173743540968402</v>
      </c>
      <c r="AB12" s="24">
        <v>4.1567423985930203</v>
      </c>
      <c r="AC12" s="24">
        <v>4.3483773608614102</v>
      </c>
      <c r="AD12" s="24">
        <v>3.7929574548706202</v>
      </c>
      <c r="AE12" s="24">
        <v>3.7956781300477398</v>
      </c>
      <c r="AF12" s="24">
        <v>3.7765189862114701</v>
      </c>
      <c r="AG12" s="24">
        <v>4.0146081141135168</v>
      </c>
      <c r="AH12" s="24">
        <v>0.2332609406034154</v>
      </c>
      <c r="AI12" s="24">
        <v>2.33070535068634</v>
      </c>
      <c r="AJ12" s="24">
        <v>2.3367011484889799</v>
      </c>
      <c r="AK12" s="24">
        <v>2.3472995818574001</v>
      </c>
      <c r="AL12" s="24">
        <v>2.3382353603442398</v>
      </c>
      <c r="AM12" s="24">
        <v>6.8608785420071301E-3</v>
      </c>
      <c r="AN12" s="24">
        <v>4.6230103356011103</v>
      </c>
      <c r="AO12" s="24">
        <v>4.7999977041338404</v>
      </c>
      <c r="AP12" s="24">
        <v>4.6156721181351896</v>
      </c>
      <c r="AQ12" s="24">
        <v>4.4512861258896796</v>
      </c>
      <c r="AR12" s="24">
        <v>4.5514862991081202</v>
      </c>
      <c r="AS12" s="24">
        <v>4.6746173961721604</v>
      </c>
      <c r="AT12" s="24">
        <v>4.6193449965066833</v>
      </c>
      <c r="AU12" s="24">
        <v>0.10690022644948327</v>
      </c>
      <c r="AV12" s="24">
        <v>5.1182303323096701</v>
      </c>
      <c r="AW12" s="24">
        <v>4.9080356955484099</v>
      </c>
      <c r="AX12" s="24">
        <v>5.1703938070955102</v>
      </c>
      <c r="AY12" s="24">
        <v>5.7245773128150699</v>
      </c>
      <c r="AZ12" s="24">
        <v>5.6701010113476604</v>
      </c>
      <c r="BA12" s="24">
        <v>5.3182676318232636</v>
      </c>
      <c r="BB12" s="24">
        <v>0.32219438685096385</v>
      </c>
      <c r="DH12" s="64"/>
      <c r="DI12" s="64"/>
      <c r="DY12" s="64"/>
      <c r="EA12" s="64"/>
      <c r="EC12" s="64"/>
      <c r="EI12" s="64"/>
    </row>
    <row r="13" spans="1:266" s="43" customFormat="1" ht="13.5" customHeight="1" thickBot="1" x14ac:dyDescent="0.25">
      <c r="A13" s="37"/>
      <c r="B13" s="42" t="s">
        <v>124</v>
      </c>
      <c r="C13" s="192">
        <v>79.1965680866479</v>
      </c>
      <c r="D13" s="43">
        <v>3.0715364662757998</v>
      </c>
      <c r="E13" s="43">
        <v>3.0754307703481301</v>
      </c>
      <c r="F13" s="66">
        <v>34.511748478513603</v>
      </c>
      <c r="G13" s="66">
        <v>26.345153274433699</v>
      </c>
      <c r="H13" s="66">
        <v>26.489739864713801</v>
      </c>
      <c r="I13" s="66">
        <v>28.781696156822161</v>
      </c>
      <c r="J13" s="66">
        <v>25.519623193423563</v>
      </c>
      <c r="K13" s="66">
        <v>17.232796661008301</v>
      </c>
      <c r="L13" s="66">
        <v>16.761074762887901</v>
      </c>
      <c r="M13" s="66">
        <v>16.254644418550001</v>
      </c>
      <c r="N13" s="66">
        <v>14.098639569064</v>
      </c>
      <c r="O13" s="66">
        <v>14.871830286072001</v>
      </c>
      <c r="P13" s="66">
        <v>14.206465418727101</v>
      </c>
      <c r="Q13" s="66">
        <v>15.570908519384885</v>
      </c>
      <c r="R13" s="66">
        <v>1.2358434282945658</v>
      </c>
      <c r="S13" s="66">
        <v>18.3548754283728</v>
      </c>
      <c r="T13" s="66">
        <v>19.0329480378577</v>
      </c>
      <c r="U13" s="66">
        <v>20.04205223624</v>
      </c>
      <c r="V13" s="66">
        <v>13.2858859173711</v>
      </c>
      <c r="W13" s="66">
        <v>14.330978380705201</v>
      </c>
      <c r="X13" s="66">
        <v>14.449319504813801</v>
      </c>
      <c r="Y13" s="66">
        <v>16.582676584226768</v>
      </c>
      <c r="Z13" s="66">
        <v>2.6331851678940446</v>
      </c>
      <c r="AA13" s="66">
        <v>23.7603000191814</v>
      </c>
      <c r="AB13" s="66">
        <v>22.9574617568158</v>
      </c>
      <c r="AC13" s="66">
        <v>25.254759909014499</v>
      </c>
      <c r="AD13" s="66">
        <v>18.989279511271299</v>
      </c>
      <c r="AE13" s="66">
        <v>18.832208570873401</v>
      </c>
      <c r="AF13" s="66">
        <v>18.727939401355499</v>
      </c>
      <c r="AG13" s="66">
        <v>21.420324861418653</v>
      </c>
      <c r="AH13" s="66">
        <v>2.6582711362144829</v>
      </c>
      <c r="AI13" s="43">
        <v>7.8213848862477802</v>
      </c>
      <c r="AJ13" s="43">
        <v>7.8145758718179401</v>
      </c>
      <c r="AK13" s="43">
        <v>7.9008756318159099</v>
      </c>
      <c r="AL13" s="43">
        <v>7.8456121299605437</v>
      </c>
      <c r="AM13" s="43">
        <v>3.9175941999863607E-2</v>
      </c>
      <c r="AN13" s="66">
        <v>29.7573448613268</v>
      </c>
      <c r="AO13" s="66">
        <v>31.507341909969</v>
      </c>
      <c r="AP13" s="66">
        <v>30.571749123356302</v>
      </c>
      <c r="AQ13" s="66">
        <v>26.7033678435611</v>
      </c>
      <c r="AR13" s="66">
        <v>27.741226182392801</v>
      </c>
      <c r="AS13" s="66">
        <v>29.8026381757603</v>
      </c>
      <c r="AT13" s="66">
        <v>29.34727801606105</v>
      </c>
      <c r="AU13" s="66">
        <v>1.638616118541854</v>
      </c>
      <c r="AV13" s="66">
        <v>33.787090105073098</v>
      </c>
      <c r="AW13" s="66">
        <v>30.689334584532801</v>
      </c>
      <c r="AX13" s="66">
        <v>35.098574078837999</v>
      </c>
      <c r="AY13" s="66">
        <v>44.290708373806901</v>
      </c>
      <c r="AZ13" s="66">
        <v>44.227541786959002</v>
      </c>
      <c r="BA13" s="66">
        <v>37.618649785841953</v>
      </c>
      <c r="BB13" s="66">
        <v>5.6078669670220522</v>
      </c>
      <c r="BX13" s="66"/>
      <c r="CG13" s="57"/>
      <c r="CH13" s="66"/>
      <c r="CI13" s="66"/>
      <c r="CJ13" s="66"/>
      <c r="CM13" s="66"/>
      <c r="CN13" s="66"/>
      <c r="CO13" s="66"/>
      <c r="CP13" s="66"/>
      <c r="CZ13" s="66"/>
      <c r="DA13" s="66"/>
      <c r="DB13" s="66"/>
      <c r="DE13" s="66"/>
      <c r="DF13" s="66"/>
      <c r="DG13" s="66"/>
      <c r="DH13" s="57"/>
      <c r="DI13" s="57"/>
      <c r="DJ13" s="66"/>
      <c r="DL13" s="66"/>
      <c r="DM13" s="66"/>
      <c r="DN13" s="66"/>
      <c r="DO13" s="66"/>
      <c r="DP13" s="66"/>
      <c r="DQ13" s="66"/>
      <c r="DR13" s="66"/>
      <c r="DS13" s="66"/>
      <c r="DT13" s="66"/>
      <c r="DU13" s="66"/>
      <c r="DV13" s="66"/>
      <c r="DW13" s="66"/>
      <c r="DX13" s="66"/>
      <c r="DY13" s="57"/>
      <c r="DZ13" s="66"/>
      <c r="EA13" s="57"/>
      <c r="EB13" s="66"/>
      <c r="EC13" s="57"/>
      <c r="ED13" s="57"/>
      <c r="EE13" s="66"/>
      <c r="EF13" s="66"/>
      <c r="EH13" s="66"/>
      <c r="EI13" s="57"/>
      <c r="EJ13" s="66"/>
      <c r="EL13" s="66"/>
      <c r="EM13" s="66"/>
      <c r="EN13" s="66"/>
      <c r="EO13" s="66"/>
      <c r="EP13" s="57"/>
      <c r="ES13" s="66"/>
      <c r="ET13" s="66"/>
      <c r="EU13" s="66"/>
      <c r="EV13" s="66"/>
      <c r="EW13" s="66"/>
      <c r="EY13" s="66"/>
      <c r="EZ13" s="66"/>
      <c r="FA13" s="66"/>
      <c r="FB13" s="66"/>
      <c r="FD13" s="66"/>
      <c r="FF13" s="66"/>
      <c r="FG13" s="66"/>
      <c r="FH13" s="66"/>
      <c r="FI13" s="66"/>
      <c r="FK13" s="66"/>
      <c r="FL13" s="66"/>
      <c r="FM13" s="66"/>
      <c r="FN13" s="66"/>
      <c r="FO13" s="66"/>
      <c r="FP13" s="66"/>
      <c r="FQ13" s="66"/>
      <c r="FR13" s="66"/>
      <c r="FT13" s="66"/>
      <c r="FU13" s="66"/>
      <c r="FV13" s="66"/>
      <c r="FW13" s="66"/>
      <c r="FX13" s="66"/>
      <c r="FY13" s="66"/>
    </row>
    <row r="14" spans="1:266" s="55" customFormat="1" ht="13.5" customHeight="1" x14ac:dyDescent="0.2">
      <c r="A14" s="35" t="s">
        <v>2</v>
      </c>
      <c r="B14" s="32" t="s">
        <v>122</v>
      </c>
      <c r="C14" s="70">
        <v>144.344629358421</v>
      </c>
      <c r="D14" s="55">
        <v>139.28824813995701</v>
      </c>
      <c r="E14" s="55">
        <v>138.145885694599</v>
      </c>
      <c r="F14" s="55">
        <v>155.18095577616401</v>
      </c>
      <c r="G14" s="55">
        <v>151.50448574748799</v>
      </c>
      <c r="H14" s="55">
        <v>149.378898227186</v>
      </c>
      <c r="I14" s="55">
        <v>146.30718382396915</v>
      </c>
      <c r="J14" s="55">
        <v>6.2571967983768557</v>
      </c>
      <c r="K14" s="55">
        <v>202.272030382564</v>
      </c>
      <c r="L14" s="55">
        <v>201.88449224983299</v>
      </c>
      <c r="M14" s="55">
        <v>201.73702351019901</v>
      </c>
      <c r="N14" s="55">
        <v>211.314258844731</v>
      </c>
      <c r="O14" s="55">
        <v>208.530495868136</v>
      </c>
      <c r="P14" s="55">
        <v>209.56164630594901</v>
      </c>
      <c r="Q14" s="55">
        <v>205.88332452690202</v>
      </c>
      <c r="R14" s="55">
        <v>4.0053408486420992</v>
      </c>
      <c r="S14" s="55">
        <v>202.09633102993101</v>
      </c>
      <c r="T14" s="55">
        <v>200.816235120339</v>
      </c>
      <c r="U14" s="55">
        <v>199.32149267571</v>
      </c>
      <c r="V14" s="55">
        <v>213.98120811167101</v>
      </c>
      <c r="W14" s="55">
        <v>210.652524415165</v>
      </c>
      <c r="X14" s="55">
        <v>209.480229001775</v>
      </c>
      <c r="Y14" s="55">
        <v>206.05800339243183</v>
      </c>
      <c r="Z14" s="55">
        <v>5.5400057721869027</v>
      </c>
      <c r="AA14" s="55">
        <v>186.917600173441</v>
      </c>
      <c r="AB14" s="55">
        <v>186.758289666553</v>
      </c>
      <c r="AC14" s="55">
        <v>185.30706412350099</v>
      </c>
      <c r="AD14" s="55">
        <v>197.17485536395901</v>
      </c>
      <c r="AE14" s="55">
        <v>196.075749090074</v>
      </c>
      <c r="AF14" s="55">
        <v>195.656964728388</v>
      </c>
      <c r="AG14" s="55">
        <v>191.31508719098599</v>
      </c>
      <c r="AH14" s="55">
        <v>5.0340726096571018</v>
      </c>
      <c r="AI14" s="55">
        <v>223.371538052505</v>
      </c>
      <c r="AJ14" s="55">
        <v>227.16481318474999</v>
      </c>
      <c r="AK14" s="55">
        <v>226.08962723195</v>
      </c>
      <c r="AL14" s="55">
        <v>225.54199282306831</v>
      </c>
      <c r="AM14" s="55">
        <v>1.596279349314198</v>
      </c>
      <c r="AN14" s="55">
        <v>176.12612370586399</v>
      </c>
      <c r="AO14" s="55">
        <v>174.63293598963699</v>
      </c>
      <c r="AP14" s="55">
        <v>173.719531635458</v>
      </c>
      <c r="AQ14" s="55">
        <v>178.25874220886499</v>
      </c>
      <c r="AR14" s="55">
        <v>176.861608440623</v>
      </c>
      <c r="AS14" s="55">
        <v>175.177394944344</v>
      </c>
      <c r="AT14" s="55">
        <v>175.79605615413186</v>
      </c>
      <c r="AU14" s="55">
        <v>1.4920183842887917</v>
      </c>
      <c r="AV14" s="55">
        <v>180.048670079733</v>
      </c>
      <c r="AW14" s="55">
        <v>180.35769527840799</v>
      </c>
      <c r="AX14" s="55">
        <v>178.123516631673</v>
      </c>
      <c r="AY14" s="55">
        <v>177.72416443983599</v>
      </c>
      <c r="AZ14" s="55">
        <v>176.736685181632</v>
      </c>
      <c r="BA14" s="55">
        <v>178.59814632225635</v>
      </c>
      <c r="BB14" s="55">
        <v>1.3895457496703949</v>
      </c>
      <c r="BC14" s="67"/>
      <c r="BY14" s="171"/>
      <c r="BZ14" s="171"/>
      <c r="CA14" s="171"/>
      <c r="CB14" s="171"/>
      <c r="CG14" s="171"/>
      <c r="CH14" s="171"/>
      <c r="CI14" s="67"/>
      <c r="CJ14" s="67"/>
      <c r="CM14" s="171"/>
      <c r="CN14" s="67"/>
      <c r="CO14" s="67"/>
      <c r="CP14" s="67"/>
      <c r="CQ14" s="171"/>
      <c r="CR14" s="171"/>
      <c r="CS14" s="171"/>
      <c r="CT14" s="171"/>
      <c r="CY14" s="67"/>
      <c r="DK14" s="67"/>
      <c r="EG14" s="67"/>
      <c r="FZ14" s="67"/>
    </row>
    <row r="15" spans="1:266" s="56" customFormat="1" ht="13.5" customHeight="1" x14ac:dyDescent="0.2">
      <c r="A15" s="36" t="s">
        <v>100</v>
      </c>
      <c r="B15" s="33" t="s">
        <v>121</v>
      </c>
      <c r="C15" s="23">
        <v>2.14593932873189</v>
      </c>
      <c r="D15" s="24">
        <v>2.1892622866661902</v>
      </c>
      <c r="E15" s="24">
        <v>2.2330489603113399</v>
      </c>
      <c r="F15" s="24">
        <v>2.2578829322101601</v>
      </c>
      <c r="G15" s="24">
        <v>2.31363414617203</v>
      </c>
      <c r="H15" s="24">
        <v>2.3458846644562898</v>
      </c>
      <c r="I15" s="24">
        <v>2.247608719757983</v>
      </c>
      <c r="J15" s="24">
        <v>6.8405696159396026E-2</v>
      </c>
      <c r="K15" s="24">
        <v>2.2183449729426901</v>
      </c>
      <c r="L15" s="24">
        <v>2.26485516043584</v>
      </c>
      <c r="M15" s="24">
        <v>2.3006088928693602</v>
      </c>
      <c r="N15" s="24">
        <v>2.2579393948464999</v>
      </c>
      <c r="O15" s="24">
        <v>2.2825595852101901</v>
      </c>
      <c r="P15" s="24">
        <v>2.29464809358088</v>
      </c>
      <c r="Q15" s="24">
        <v>2.2698260166475768</v>
      </c>
      <c r="R15" s="24">
        <v>2.7514129068447999E-2</v>
      </c>
      <c r="S15" s="24">
        <v>2.0946139056384201</v>
      </c>
      <c r="T15" s="24">
        <v>2.0830650855475001</v>
      </c>
      <c r="U15" s="24">
        <v>2.0468385930254498</v>
      </c>
      <c r="V15" s="24">
        <v>2.2357167443561599</v>
      </c>
      <c r="W15" s="24">
        <v>2.2482698058836701</v>
      </c>
      <c r="X15" s="24">
        <v>2.2755027291825098</v>
      </c>
      <c r="Y15" s="24">
        <v>2.1640011439389517</v>
      </c>
      <c r="Z15" s="24">
        <v>9.1076191514265048E-2</v>
      </c>
      <c r="AA15" s="24">
        <v>2.0046142373423002</v>
      </c>
      <c r="AB15" s="24">
        <v>2.02985018149259</v>
      </c>
      <c r="AC15" s="24">
        <v>2.0258158374511201</v>
      </c>
      <c r="AD15" s="24">
        <v>2.1014217714733401</v>
      </c>
      <c r="AE15" s="24">
        <v>2.1656251771547499</v>
      </c>
      <c r="AF15" s="24">
        <v>2.1741490777382899</v>
      </c>
      <c r="AG15" s="24">
        <v>2.0835793804420653</v>
      </c>
      <c r="AH15" s="24">
        <v>6.7960382193901867E-2</v>
      </c>
      <c r="AI15" s="24">
        <v>2.69835975529065</v>
      </c>
      <c r="AJ15" s="24">
        <v>2.6313586372154298</v>
      </c>
      <c r="AK15" s="24">
        <v>2.6603258703224402</v>
      </c>
      <c r="AL15" s="24">
        <v>2.6633480876095068</v>
      </c>
      <c r="AM15" s="24">
        <v>2.7436445394524417E-2</v>
      </c>
      <c r="AN15" s="24">
        <v>2.0126132407240598</v>
      </c>
      <c r="AO15" s="24">
        <v>2.0695281133898602</v>
      </c>
      <c r="AP15" s="24">
        <v>2.07594358205984</v>
      </c>
      <c r="AQ15" s="24">
        <v>2.0617339751035999</v>
      </c>
      <c r="AR15" s="24">
        <v>2.0946072166655298</v>
      </c>
      <c r="AS15" s="24">
        <v>2.1248804606200502</v>
      </c>
      <c r="AT15" s="24">
        <v>2.0732177647604901</v>
      </c>
      <c r="AU15" s="24">
        <v>3.4040104195951972E-2</v>
      </c>
      <c r="AV15" s="24">
        <v>1.95765452303689</v>
      </c>
      <c r="AW15" s="24">
        <v>2.0010778283295201</v>
      </c>
      <c r="AX15" s="24">
        <v>1.9464325702704699</v>
      </c>
      <c r="AY15" s="24">
        <v>1.8679808252266299</v>
      </c>
      <c r="AZ15" s="24">
        <v>1.87290532174894</v>
      </c>
      <c r="BA15" s="24">
        <v>1.9292102137224898</v>
      </c>
      <c r="BB15" s="24">
        <v>5.1361310735754624E-2</v>
      </c>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row>
    <row r="16" spans="1:266" s="24" customFormat="1" ht="13.5" customHeight="1" x14ac:dyDescent="0.2">
      <c r="A16" s="36" t="s">
        <v>109</v>
      </c>
      <c r="B16" s="33" t="s">
        <v>123</v>
      </c>
      <c r="C16" s="23">
        <v>-3.38030987754385</v>
      </c>
      <c r="D16" s="24">
        <v>-3.50716752867018</v>
      </c>
      <c r="E16" s="24">
        <v>-3.4518853360172699</v>
      </c>
      <c r="F16" s="24">
        <v>-2.6091787062474601</v>
      </c>
      <c r="G16" s="24">
        <v>-2.6974454735941502</v>
      </c>
      <c r="H16" s="24">
        <v>-2.75700273245489</v>
      </c>
      <c r="I16" s="24">
        <v>-3.0671649424213001</v>
      </c>
      <c r="J16" s="24">
        <v>0.38347452809649746</v>
      </c>
      <c r="K16" s="24">
        <v>-2.3225889907147601</v>
      </c>
      <c r="L16" s="24">
        <v>-2.36903753450592</v>
      </c>
      <c r="M16" s="24">
        <v>-2.3543008690643701</v>
      </c>
      <c r="N16" s="24">
        <v>-2.1440632000429001</v>
      </c>
      <c r="O16" s="24">
        <v>-2.2565994704645802</v>
      </c>
      <c r="P16" s="24">
        <v>-2.19977419685303</v>
      </c>
      <c r="Q16" s="24">
        <v>-2.2743940436075936</v>
      </c>
      <c r="R16" s="24">
        <v>8.2195033505645526E-2</v>
      </c>
      <c r="S16" s="24">
        <v>-2.2856466253048899</v>
      </c>
      <c r="T16" s="24">
        <v>-2.3186991010873799</v>
      </c>
      <c r="U16" s="24">
        <v>-2.3940566072821801</v>
      </c>
      <c r="V16" s="24">
        <v>-2.0479083573892298</v>
      </c>
      <c r="W16" s="24">
        <v>-2.2005143889393999</v>
      </c>
      <c r="X16" s="24">
        <v>-2.2557885160387001</v>
      </c>
      <c r="Y16" s="24">
        <v>-2.2504355993402965</v>
      </c>
      <c r="Z16" s="24">
        <v>0.10806231276434324</v>
      </c>
      <c r="AA16" s="24">
        <v>-2.4701751262748899</v>
      </c>
      <c r="AB16" s="24">
        <v>-2.4458553141973902</v>
      </c>
      <c r="AC16" s="24">
        <v>-2.5800862968007401</v>
      </c>
      <c r="AD16" s="24">
        <v>-2.2753311773535199</v>
      </c>
      <c r="AE16" s="24">
        <v>-2.3541040074867401</v>
      </c>
      <c r="AF16" s="24">
        <v>-2.3497048165068901</v>
      </c>
      <c r="AG16" s="24">
        <v>-2.4125427897700282</v>
      </c>
      <c r="AH16" s="24">
        <v>9.8904639243561202E-2</v>
      </c>
      <c r="AI16" s="24">
        <v>-1.7633589194927899</v>
      </c>
      <c r="AJ16" s="24">
        <v>-1.73647869964874</v>
      </c>
      <c r="AK16" s="24">
        <v>-1.7761154352214801</v>
      </c>
      <c r="AL16" s="24">
        <v>-1.7586510181210031</v>
      </c>
      <c r="AM16" s="24">
        <v>1.6520511558073932E-2</v>
      </c>
      <c r="AN16" s="24">
        <v>-2.8511263342793001</v>
      </c>
      <c r="AO16" s="24">
        <v>-2.9778863016246899</v>
      </c>
      <c r="AP16" s="24">
        <v>-3.1051350325351001</v>
      </c>
      <c r="AQ16" s="24">
        <v>-2.6221015822084102</v>
      </c>
      <c r="AR16" s="24">
        <v>-2.7808921945651499</v>
      </c>
      <c r="AS16" s="24">
        <v>-2.9263754444656702</v>
      </c>
      <c r="AT16" s="24">
        <v>-2.8772528149463867</v>
      </c>
      <c r="AU16" s="24">
        <v>0.15250166675869714</v>
      </c>
      <c r="AV16" s="24">
        <v>-3.00551872763966</v>
      </c>
      <c r="AW16" s="24">
        <v>-2.8802305870465199</v>
      </c>
      <c r="AX16" s="24">
        <v>-3.1313909487589</v>
      </c>
      <c r="AY16" s="24">
        <v>-3.5376431951981302</v>
      </c>
      <c r="AZ16" s="24">
        <v>-3.6231674714740998</v>
      </c>
      <c r="BA16" s="24">
        <v>-3.2355901860234626</v>
      </c>
      <c r="BB16" s="24">
        <v>0.29377643681656179</v>
      </c>
    </row>
    <row r="17" spans="1:182" s="46" customFormat="1" ht="13.5" customHeight="1" thickBot="1" x14ac:dyDescent="0.25">
      <c r="A17" s="37"/>
      <c r="B17" s="44" t="s">
        <v>124</v>
      </c>
      <c r="C17" s="174">
        <v>19.533924748340901</v>
      </c>
      <c r="D17" s="65">
        <v>18.6906497540249</v>
      </c>
      <c r="E17" s="65">
        <v>17.8808912294589</v>
      </c>
      <c r="F17" s="65">
        <v>16.032905306150401</v>
      </c>
      <c r="G17" s="65">
        <v>15.291534528264</v>
      </c>
      <c r="H17" s="65">
        <v>15.026194784082399</v>
      </c>
      <c r="I17" s="65">
        <v>17.076016725053581</v>
      </c>
      <c r="J17" s="65">
        <v>1.7209688535637429</v>
      </c>
      <c r="K17" s="65">
        <v>19.759614873983399</v>
      </c>
      <c r="L17" s="65">
        <v>19.180465078782099</v>
      </c>
      <c r="M17" s="65">
        <v>18.6724319874779</v>
      </c>
      <c r="N17" s="65">
        <v>18.462335861594799</v>
      </c>
      <c r="O17" s="65">
        <v>18.535675851333</v>
      </c>
      <c r="P17" s="65">
        <v>17.992033010226599</v>
      </c>
      <c r="Q17" s="65">
        <v>18.767092777232964</v>
      </c>
      <c r="R17" s="65">
        <v>0.56451832727810203</v>
      </c>
      <c r="S17" s="65">
        <v>21.8968097994243</v>
      </c>
      <c r="T17" s="65">
        <v>21.857704022486399</v>
      </c>
      <c r="U17" s="65">
        <v>22.369593207495502</v>
      </c>
      <c r="V17" s="65">
        <v>18.950889726872401</v>
      </c>
      <c r="W17" s="65">
        <v>19.287769264306402</v>
      </c>
      <c r="X17" s="65">
        <v>19.101517017464701</v>
      </c>
      <c r="Y17" s="65">
        <v>20.577380506341619</v>
      </c>
      <c r="Z17" s="65">
        <v>1.4764196998537398</v>
      </c>
      <c r="AA17" s="65">
        <v>22.550963905623298</v>
      </c>
      <c r="AB17" s="65">
        <v>21.920322600262899</v>
      </c>
      <c r="AC17" s="65">
        <v>22.490391986731399</v>
      </c>
      <c r="AD17" s="65">
        <v>20.998341661761501</v>
      </c>
      <c r="AE17" s="65">
        <v>20.454041987668301</v>
      </c>
      <c r="AF17" s="65">
        <v>20.088515798706801</v>
      </c>
      <c r="AG17" s="65">
        <v>21.417096323459035</v>
      </c>
      <c r="AH17" s="65">
        <v>0.9625323623544515</v>
      </c>
      <c r="AI17" s="65">
        <v>12.902471986438099</v>
      </c>
      <c r="AJ17" s="65">
        <v>13.2955184759078</v>
      </c>
      <c r="AK17" s="65">
        <v>13.194063859050599</v>
      </c>
      <c r="AL17" s="65">
        <v>13.130684773798833</v>
      </c>
      <c r="AM17" s="65">
        <v>0.16660145468878082</v>
      </c>
      <c r="AN17" s="65">
        <v>22.7782806759236</v>
      </c>
      <c r="AO17" s="65">
        <v>22.998775988645299</v>
      </c>
      <c r="AP17" s="65">
        <v>23.1186322005973</v>
      </c>
      <c r="AQ17" s="65">
        <v>21.356127757717399</v>
      </c>
      <c r="AR17" s="65">
        <v>21.889996384060101</v>
      </c>
      <c r="AS17" s="65">
        <v>22.029913057867699</v>
      </c>
      <c r="AT17" s="65">
        <v>22.361954344135231</v>
      </c>
      <c r="AU17" s="65">
        <v>0.64499530408191386</v>
      </c>
      <c r="AV17" s="65">
        <v>27.657614956219099</v>
      </c>
      <c r="AW17" s="65">
        <v>25.960982023624599</v>
      </c>
      <c r="AX17" s="65">
        <v>27.639336434122001</v>
      </c>
      <c r="AY17" s="65">
        <v>32.235434957914897</v>
      </c>
      <c r="AZ17" s="65">
        <v>31.943562555065</v>
      </c>
      <c r="BA17" s="65">
        <v>29.087386185389118</v>
      </c>
      <c r="BB17" s="65">
        <v>2.5291679011683499</v>
      </c>
      <c r="BD17" s="65"/>
      <c r="BE17" s="65"/>
      <c r="BF17" s="65"/>
      <c r="BG17" s="65"/>
      <c r="BH17" s="65"/>
      <c r="BI17" s="65"/>
      <c r="BJ17" s="65"/>
      <c r="BK17" s="65"/>
      <c r="BL17" s="65"/>
      <c r="BM17" s="65"/>
      <c r="BN17" s="65"/>
      <c r="BO17" s="65"/>
      <c r="BP17" s="65"/>
      <c r="BQ17" s="65"/>
      <c r="BR17" s="65"/>
      <c r="BS17" s="65"/>
      <c r="BT17" s="65"/>
      <c r="BU17" s="65"/>
      <c r="BV17" s="65"/>
      <c r="BW17" s="65"/>
      <c r="BX17" s="65"/>
      <c r="CC17" s="65"/>
      <c r="CD17" s="65"/>
      <c r="CE17" s="65"/>
      <c r="CF17" s="65"/>
      <c r="CK17" s="65"/>
      <c r="CL17" s="65"/>
      <c r="CQ17" s="65"/>
      <c r="CR17" s="65"/>
      <c r="CS17" s="65"/>
      <c r="CT17" s="65"/>
      <c r="CU17" s="65"/>
      <c r="CV17" s="65"/>
      <c r="CW17" s="65"/>
      <c r="CX17" s="65"/>
      <c r="DH17" s="65"/>
      <c r="DI17" s="65"/>
      <c r="DN17" s="65"/>
      <c r="DP17" s="65"/>
      <c r="DQ17" s="65"/>
      <c r="DR17" s="65"/>
      <c r="DS17" s="65"/>
      <c r="DV17" s="65"/>
      <c r="DY17" s="65"/>
      <c r="DZ17" s="65"/>
      <c r="EA17" s="65"/>
      <c r="EC17" s="65"/>
      <c r="ED17" s="65"/>
      <c r="EE17" s="65"/>
      <c r="EI17" s="65"/>
      <c r="EJ17" s="65"/>
      <c r="EM17" s="65"/>
      <c r="EO17" s="65"/>
      <c r="EP17" s="65"/>
    </row>
    <row r="18" spans="1:182" s="41" customFormat="1" ht="13.5" customHeight="1" x14ac:dyDescent="0.2">
      <c r="A18" s="36" t="s">
        <v>2</v>
      </c>
      <c r="B18" s="50" t="s">
        <v>122</v>
      </c>
      <c r="C18" s="47">
        <v>2.7895199745098598</v>
      </c>
      <c r="D18" s="41">
        <v>2.8438545531392401</v>
      </c>
      <c r="E18" s="41">
        <v>2.8557354989069701</v>
      </c>
      <c r="F18" s="41">
        <v>2.6873190721925302</v>
      </c>
      <c r="G18" s="41">
        <v>2.7225675852165301</v>
      </c>
      <c r="H18" s="41">
        <v>2.74295173239048</v>
      </c>
      <c r="I18" s="41">
        <v>2.7736580693926016</v>
      </c>
      <c r="J18" s="41">
        <v>6.1810719058232301E-2</v>
      </c>
      <c r="K18" s="41">
        <v>2.2717456177603301</v>
      </c>
      <c r="L18" s="41">
        <v>2.2705428973044999</v>
      </c>
      <c r="M18" s="41">
        <v>2.2695996019636899</v>
      </c>
      <c r="N18" s="41">
        <v>2.2086319243050401</v>
      </c>
      <c r="O18" s="41">
        <v>2.2247915875758602</v>
      </c>
      <c r="P18" s="41">
        <v>2.2206654236421199</v>
      </c>
      <c r="Q18" s="41">
        <v>2.2443295087585899</v>
      </c>
      <c r="R18" s="41">
        <v>2.6750075410513659E-2</v>
      </c>
      <c r="S18" s="41">
        <v>2.28297137941441</v>
      </c>
      <c r="T18" s="41">
        <v>2.2971054633050501</v>
      </c>
      <c r="U18" s="41">
        <v>2.3148794226216798</v>
      </c>
      <c r="V18" s="41">
        <v>2.18757824204789</v>
      </c>
      <c r="W18" s="41">
        <v>2.2081803388288201</v>
      </c>
      <c r="X18" s="41">
        <v>2.2132690036327798</v>
      </c>
      <c r="Y18" s="41">
        <v>2.250663974975105</v>
      </c>
      <c r="Z18" s="41">
        <v>4.9171903998832471E-2</v>
      </c>
      <c r="AA18" s="41">
        <v>2.4185884969679901</v>
      </c>
      <c r="AB18" s="41">
        <v>2.4196586073613</v>
      </c>
      <c r="AC18" s="41">
        <v>2.43091432669413</v>
      </c>
      <c r="AD18" s="41">
        <v>2.32550969282565</v>
      </c>
      <c r="AE18" s="41">
        <v>2.3255951202639902</v>
      </c>
      <c r="AF18" s="41">
        <v>2.33167501973249</v>
      </c>
      <c r="AG18" s="41">
        <v>2.3753235439742584</v>
      </c>
      <c r="AH18" s="41">
        <v>4.7936274862117212E-2</v>
      </c>
      <c r="AI18" s="41">
        <v>2.0977067532361602</v>
      </c>
      <c r="AJ18" s="41">
        <v>2.0793918701308698</v>
      </c>
      <c r="AK18" s="41">
        <v>2.08523882416831</v>
      </c>
      <c r="AL18" s="41">
        <v>2.0874458158451135</v>
      </c>
      <c r="AM18" s="41">
        <v>7.6381430983462765E-3</v>
      </c>
      <c r="AN18" s="41">
        <v>2.50499017255044</v>
      </c>
      <c r="AO18" s="41">
        <v>2.5170339577473699</v>
      </c>
      <c r="AP18" s="41">
        <v>2.5248391731733499</v>
      </c>
      <c r="AQ18" s="41">
        <v>2.48307680714055</v>
      </c>
      <c r="AR18" s="41">
        <v>2.4976124564545601</v>
      </c>
      <c r="AS18" s="41">
        <v>2.50573120742856</v>
      </c>
      <c r="AT18" s="41">
        <v>2.5055472957491385</v>
      </c>
      <c r="AU18" s="41">
        <v>1.3368798756284847E-2</v>
      </c>
      <c r="AV18" s="41">
        <v>2.4605948900144101</v>
      </c>
      <c r="AW18" s="41">
        <v>2.45710700701764</v>
      </c>
      <c r="AX18" s="41">
        <v>2.4839661129349802</v>
      </c>
      <c r="AY18" s="41">
        <v>2.4863128061883799</v>
      </c>
      <c r="AZ18" s="41">
        <v>2.4967411090720799</v>
      </c>
      <c r="BA18" s="41">
        <v>2.4769443850454977</v>
      </c>
      <c r="BB18" s="41">
        <v>1.5426015780107877E-2</v>
      </c>
    </row>
    <row r="19" spans="1:182" s="24" customFormat="1" ht="13.5" customHeight="1" x14ac:dyDescent="0.2">
      <c r="A19" s="36" t="s">
        <v>100</v>
      </c>
      <c r="B19" s="51" t="s">
        <v>121</v>
      </c>
      <c r="C19" s="48">
        <v>1.0958424431492499</v>
      </c>
      <c r="D19" s="24">
        <v>1.1304448083354099</v>
      </c>
      <c r="E19" s="24">
        <v>1.1590148830564999</v>
      </c>
      <c r="F19" s="24">
        <v>1.1736855803969599</v>
      </c>
      <c r="G19" s="24">
        <v>1.2101607498245299</v>
      </c>
      <c r="H19" s="24">
        <v>1.2301320849319499</v>
      </c>
      <c r="I19" s="24">
        <v>1.1665467582824331</v>
      </c>
      <c r="J19" s="24">
        <v>4.5378807310225706E-2</v>
      </c>
      <c r="K19" s="24">
        <v>1.0671097642473999</v>
      </c>
      <c r="L19" s="24">
        <v>1.0895453975818401</v>
      </c>
      <c r="M19" s="24">
        <v>1.10912869772126</v>
      </c>
      <c r="N19" s="24">
        <v>1.09254844081293</v>
      </c>
      <c r="O19" s="24">
        <v>1.1025362870106199</v>
      </c>
      <c r="P19" s="24">
        <v>1.1179418006656101</v>
      </c>
      <c r="Q19" s="24">
        <v>1.0964683980066099</v>
      </c>
      <c r="R19" s="24">
        <v>1.6245167810123223E-2</v>
      </c>
      <c r="S19" s="24">
        <v>1.0046182221897999</v>
      </c>
      <c r="T19" s="24">
        <v>1.00967704014096</v>
      </c>
      <c r="U19" s="24">
        <v>1.00213770675929</v>
      </c>
      <c r="V19" s="24">
        <v>1.06890961029191</v>
      </c>
      <c r="W19" s="24">
        <v>1.0732497501313201</v>
      </c>
      <c r="X19" s="24">
        <v>1.08489484558365</v>
      </c>
      <c r="Y19" s="24">
        <v>1.0405811958494884</v>
      </c>
      <c r="Z19" s="24">
        <v>3.5495861787869398E-2</v>
      </c>
      <c r="AA19" s="24">
        <v>1.0009269616702201</v>
      </c>
      <c r="AB19" s="24">
        <v>1.0186165755977501</v>
      </c>
      <c r="AC19" s="24">
        <v>1.0157540313014699</v>
      </c>
      <c r="AD19" s="24">
        <v>1.02862264167582</v>
      </c>
      <c r="AE19" s="24">
        <v>1.05399901071236</v>
      </c>
      <c r="AF19" s="24">
        <v>1.0675329125333299</v>
      </c>
      <c r="AG19" s="24">
        <v>1.0309086889151584</v>
      </c>
      <c r="AH19" s="24">
        <v>2.2946991066726857E-2</v>
      </c>
      <c r="AI19" s="24">
        <v>1.2966400537994001</v>
      </c>
      <c r="AJ19" s="24">
        <v>1.2689773283275301</v>
      </c>
      <c r="AK19" s="24">
        <v>1.2843952162666099</v>
      </c>
      <c r="AL19" s="24">
        <v>1.2833375327978467</v>
      </c>
      <c r="AM19" s="24">
        <v>1.1317997934649113E-2</v>
      </c>
      <c r="AN19" s="24">
        <v>1.0082617598497601</v>
      </c>
      <c r="AO19" s="24">
        <v>1.0479652729714799</v>
      </c>
      <c r="AP19" s="24">
        <v>1.05299967999313</v>
      </c>
      <c r="AQ19" s="24">
        <v>1.03212075312839</v>
      </c>
      <c r="AR19" s="24">
        <v>1.0627251759492999</v>
      </c>
      <c r="AS19" s="24">
        <v>1.07046212964982</v>
      </c>
      <c r="AT19" s="24">
        <v>1.0457557952569798</v>
      </c>
      <c r="AU19" s="24">
        <v>2.060515939847548E-2</v>
      </c>
      <c r="AV19" s="24">
        <v>0.93491418489424105</v>
      </c>
      <c r="AW19" s="24">
        <v>0.96500237275203704</v>
      </c>
      <c r="AX19" s="24">
        <v>0.94753136786095904</v>
      </c>
      <c r="AY19" s="24">
        <v>0.884796561341191</v>
      </c>
      <c r="AZ19" s="24">
        <v>0.895384327878883</v>
      </c>
      <c r="BA19" s="24">
        <v>0.92552576294546218</v>
      </c>
      <c r="BB19" s="24">
        <v>3.0653436373105022E-2</v>
      </c>
    </row>
    <row r="20" spans="1:182" s="24" customFormat="1" ht="13.5" customHeight="1" x14ac:dyDescent="0.2">
      <c r="A20" s="36" t="s">
        <v>101</v>
      </c>
      <c r="B20" s="51" t="s">
        <v>123</v>
      </c>
      <c r="C20" s="48">
        <v>3.3557109139511998</v>
      </c>
      <c r="D20" s="24">
        <v>3.50716752867016</v>
      </c>
      <c r="E20" s="24">
        <v>3.4518853360172601</v>
      </c>
      <c r="F20" s="24">
        <v>2.6029166069116401</v>
      </c>
      <c r="G20" s="24">
        <v>2.69744547359414</v>
      </c>
      <c r="H20" s="24">
        <v>2.75700273245489</v>
      </c>
      <c r="I20" s="24">
        <v>3.0620214319332155</v>
      </c>
      <c r="J20" s="24">
        <v>0.38147339352047593</v>
      </c>
      <c r="K20" s="24">
        <v>1.70630808925662</v>
      </c>
      <c r="L20" s="24">
        <v>1.75450137421743</v>
      </c>
      <c r="M20" s="24">
        <v>1.75305016609797</v>
      </c>
      <c r="N20" s="24">
        <v>1.5289628497827901</v>
      </c>
      <c r="O20" s="24">
        <v>1.64794017375457</v>
      </c>
      <c r="P20" s="24">
        <v>1.6559857488131999</v>
      </c>
      <c r="Q20" s="24">
        <v>1.6744580669870965</v>
      </c>
      <c r="R20" s="24">
        <v>7.7256452182681498E-2</v>
      </c>
      <c r="S20" s="24">
        <v>1.71512050950997</v>
      </c>
      <c r="T20" s="24">
        <v>1.8796928114337199</v>
      </c>
      <c r="U20" s="24">
        <v>2.1147575269443601</v>
      </c>
      <c r="V20" s="24">
        <v>1.28731586991052</v>
      </c>
      <c r="W20" s="24">
        <v>1.46379018140171</v>
      </c>
      <c r="X20" s="24">
        <v>1.5190434994126401</v>
      </c>
      <c r="Y20" s="24">
        <v>1.6632867331021532</v>
      </c>
      <c r="Z20" s="24">
        <v>0.2754702898023359</v>
      </c>
      <c r="AA20" s="24">
        <v>2.4491504850384902</v>
      </c>
      <c r="AB20" s="24">
        <v>2.4227772132566199</v>
      </c>
      <c r="AC20" s="24">
        <v>2.55795131431092</v>
      </c>
      <c r="AD20" s="24">
        <v>1.9082124976986099</v>
      </c>
      <c r="AE20" s="24">
        <v>1.88534290395308</v>
      </c>
      <c r="AF20" s="24">
        <v>1.9570802274735899</v>
      </c>
      <c r="AG20" s="24">
        <v>2.1967524402885519</v>
      </c>
      <c r="AH20" s="24">
        <v>0.28370482458886248</v>
      </c>
      <c r="AI20" s="24">
        <v>1.0788126557136299</v>
      </c>
      <c r="AJ20" s="24">
        <v>1.03706404016834</v>
      </c>
      <c r="AK20" s="24">
        <v>1.1150863510451501</v>
      </c>
      <c r="AL20" s="24">
        <v>1.0769876823090401</v>
      </c>
      <c r="AM20" s="24">
        <v>3.1878604576162532E-2</v>
      </c>
      <c r="AN20" s="24">
        <v>2.8450860000019902</v>
      </c>
      <c r="AO20" s="24">
        <v>2.9696528017466401</v>
      </c>
      <c r="AP20" s="24">
        <v>3.1007664998333002</v>
      </c>
      <c r="AQ20" s="24">
        <v>2.5337346405000001</v>
      </c>
      <c r="AR20" s="24">
        <v>2.7556487704753101</v>
      </c>
      <c r="AS20" s="24">
        <v>2.8285333162949402</v>
      </c>
      <c r="AT20" s="24">
        <v>2.8389036714753639</v>
      </c>
      <c r="AU20" s="24">
        <v>0.17600793419704305</v>
      </c>
      <c r="AV20" s="24">
        <v>2.6965962008833602</v>
      </c>
      <c r="AW20" s="24">
        <v>2.5762325113538602</v>
      </c>
      <c r="AX20" s="24">
        <v>3.0213327592602699</v>
      </c>
      <c r="AY20" s="24">
        <v>3.3870838189510302</v>
      </c>
      <c r="AZ20" s="24">
        <v>3.5402497033334002</v>
      </c>
      <c r="BA20" s="24">
        <v>3.0442989987563842</v>
      </c>
      <c r="BB20" s="24">
        <v>0.37522778542132934</v>
      </c>
    </row>
    <row r="21" spans="1:182" s="43" customFormat="1" ht="13.5" customHeight="1" thickBot="1" x14ac:dyDescent="0.25">
      <c r="A21" s="37"/>
      <c r="B21" s="52" t="s">
        <v>124</v>
      </c>
      <c r="C21" s="175">
        <v>19.463376797691499</v>
      </c>
      <c r="D21" s="66">
        <v>18.6906497540248</v>
      </c>
      <c r="E21" s="66">
        <v>17.8808912294589</v>
      </c>
      <c r="F21" s="66">
        <v>16.013346197280999</v>
      </c>
      <c r="G21" s="66">
        <v>15.291534528263901</v>
      </c>
      <c r="H21" s="66">
        <v>15.026194784082399</v>
      </c>
      <c r="I21" s="66">
        <v>17.060998881800415</v>
      </c>
      <c r="J21" s="66">
        <v>1.7062831456980303</v>
      </c>
      <c r="K21" s="66">
        <v>17.8606393591879</v>
      </c>
      <c r="L21" s="66">
        <v>17.381823225261801</v>
      </c>
      <c r="M21" s="66">
        <v>16.997168102434198</v>
      </c>
      <c r="N21" s="66">
        <v>16.447981895766102</v>
      </c>
      <c r="O21" s="66">
        <v>16.667339275985501</v>
      </c>
      <c r="P21" s="66">
        <v>16.301947372635201</v>
      </c>
      <c r="Q21" s="66">
        <v>16.942816538545117</v>
      </c>
      <c r="R21" s="66">
        <v>0.54306875366867224</v>
      </c>
      <c r="S21" s="66">
        <v>19.951303616019199</v>
      </c>
      <c r="T21" s="66">
        <v>20.3500674195699</v>
      </c>
      <c r="U21" s="66">
        <v>21.380041026063299</v>
      </c>
      <c r="V21" s="66">
        <v>16.414284466087899</v>
      </c>
      <c r="W21" s="66">
        <v>16.971892942228902</v>
      </c>
      <c r="X21" s="66">
        <v>16.887648409373</v>
      </c>
      <c r="Y21" s="66">
        <v>18.659206313223702</v>
      </c>
      <c r="Z21" s="66">
        <v>1.956041332803748</v>
      </c>
      <c r="AA21" s="66">
        <v>22.4763708463718</v>
      </c>
      <c r="AB21" s="66">
        <v>21.841103592749899</v>
      </c>
      <c r="AC21" s="66">
        <v>22.416721099620101</v>
      </c>
      <c r="AD21" s="66">
        <v>19.753077971069199</v>
      </c>
      <c r="AE21" s="66">
        <v>19.018580533350399</v>
      </c>
      <c r="AF21" s="66">
        <v>18.8998563520407</v>
      </c>
      <c r="AG21" s="66">
        <v>20.734285065867017</v>
      </c>
      <c r="AH21" s="66">
        <v>1.5471500270739249</v>
      </c>
      <c r="AI21" s="66">
        <v>10.923531713550499</v>
      </c>
      <c r="AJ21" s="66">
        <v>11.1474722390843</v>
      </c>
      <c r="AK21" s="66">
        <v>11.2434672658644</v>
      </c>
      <c r="AL21" s="66">
        <v>11.10482373949973</v>
      </c>
      <c r="AM21" s="66">
        <v>0.13404939461808155</v>
      </c>
      <c r="AN21" s="66">
        <v>22.757411927954202</v>
      </c>
      <c r="AO21" s="66">
        <v>22.9791266018957</v>
      </c>
      <c r="AP21" s="66">
        <v>23.1087887691601</v>
      </c>
      <c r="AQ21" s="66">
        <v>21.0597735585064</v>
      </c>
      <c r="AR21" s="66">
        <v>21.826058523104098</v>
      </c>
      <c r="AS21" s="66">
        <v>21.8164085050545</v>
      </c>
      <c r="AT21" s="66">
        <v>22.257927980945833</v>
      </c>
      <c r="AU21" s="66">
        <v>0.74281002969789145</v>
      </c>
      <c r="AV21" s="66">
        <v>26.787669025449102</v>
      </c>
      <c r="AW21" s="66">
        <v>25.141537243829799</v>
      </c>
      <c r="AX21" s="66">
        <v>27.335511100534799</v>
      </c>
      <c r="AY21" s="66">
        <v>31.813303044307201</v>
      </c>
      <c r="AZ21" s="66">
        <v>31.718793700636301</v>
      </c>
      <c r="BA21" s="66">
        <v>28.559362822951442</v>
      </c>
      <c r="BB21" s="66">
        <v>2.7161875515101652</v>
      </c>
      <c r="BD21" s="66"/>
      <c r="BE21" s="66"/>
      <c r="BF21" s="66"/>
      <c r="BG21" s="66"/>
      <c r="BH21" s="66"/>
      <c r="BI21" s="66"/>
      <c r="BJ21" s="66"/>
      <c r="BK21" s="66"/>
      <c r="BL21" s="66"/>
      <c r="BM21" s="66"/>
      <c r="BN21" s="66"/>
      <c r="BO21" s="66"/>
      <c r="BP21" s="66"/>
      <c r="BQ21" s="66"/>
      <c r="BR21" s="66"/>
      <c r="BS21" s="66"/>
      <c r="BT21" s="66"/>
      <c r="BU21" s="66"/>
      <c r="BV21" s="66"/>
      <c r="BW21" s="66"/>
      <c r="BX21" s="66"/>
      <c r="CC21" s="66"/>
      <c r="CD21" s="66"/>
      <c r="CE21" s="66"/>
      <c r="CF21" s="66"/>
      <c r="CK21" s="66"/>
      <c r="CL21" s="66"/>
      <c r="CQ21" s="66"/>
      <c r="CR21" s="66"/>
      <c r="CS21" s="66"/>
      <c r="CT21" s="66"/>
      <c r="CU21" s="66"/>
      <c r="CV21" s="66"/>
      <c r="CW21" s="66"/>
      <c r="CX21" s="66"/>
      <c r="DH21" s="66"/>
      <c r="DI21" s="66"/>
      <c r="DY21" s="66"/>
      <c r="DZ21" s="66"/>
      <c r="EA21" s="66"/>
      <c r="EC21" s="66"/>
      <c r="ED21" s="66"/>
      <c r="EE21" s="66"/>
      <c r="EI21" s="66"/>
      <c r="EJ21" s="66"/>
      <c r="EM21" s="66"/>
      <c r="EO21" s="66"/>
      <c r="EP21" s="66"/>
    </row>
    <row r="22" spans="1:182" s="63" customFormat="1" ht="13.5" customHeight="1" x14ac:dyDescent="0.2">
      <c r="A22" s="35" t="s">
        <v>42</v>
      </c>
      <c r="B22" s="40" t="s">
        <v>122</v>
      </c>
      <c r="C22" s="62">
        <v>160.90187742925301</v>
      </c>
      <c r="D22" s="63">
        <v>158.38001780388299</v>
      </c>
      <c r="E22" s="63">
        <v>158.13011981766601</v>
      </c>
      <c r="F22" s="63">
        <v>167.600342401462</v>
      </c>
      <c r="G22" s="63">
        <v>166.28849649059299</v>
      </c>
      <c r="H22" s="63">
        <v>165.66255775809501</v>
      </c>
      <c r="I22" s="63">
        <v>162.827235283492</v>
      </c>
      <c r="J22" s="63">
        <v>3.8373075221112254</v>
      </c>
      <c r="K22" s="63">
        <v>202.114870108243</v>
      </c>
      <c r="L22" s="63">
        <v>202.68327731933201</v>
      </c>
      <c r="M22" s="63">
        <v>202.782728853229</v>
      </c>
      <c r="N22" s="63">
        <v>209.09486249939201</v>
      </c>
      <c r="O22" s="63">
        <v>208.00558100358401</v>
      </c>
      <c r="P22" s="63">
        <v>208.60653501685701</v>
      </c>
      <c r="Q22" s="63">
        <v>205.54797580010617</v>
      </c>
      <c r="R22" s="63">
        <v>3.0445118883703475</v>
      </c>
      <c r="S22" s="63">
        <v>199.23914083425001</v>
      </c>
      <c r="T22" s="63">
        <v>198.58115158982201</v>
      </c>
      <c r="U22" s="63">
        <v>197.815344193876</v>
      </c>
      <c r="V22" s="63">
        <v>209.13257790077799</v>
      </c>
      <c r="W22" s="63">
        <v>207.60890073716399</v>
      </c>
      <c r="X22" s="63">
        <v>207.348552324314</v>
      </c>
      <c r="Y22" s="63">
        <v>203.28761126336732</v>
      </c>
      <c r="Z22" s="63">
        <v>4.7926158891092907</v>
      </c>
      <c r="AA22" s="63">
        <v>187.15276129811801</v>
      </c>
      <c r="AB22" s="63">
        <v>187.09814406531899</v>
      </c>
      <c r="AC22" s="63">
        <v>186.70634937881599</v>
      </c>
      <c r="AD22" s="63">
        <v>195.42381306842199</v>
      </c>
      <c r="AE22" s="63">
        <v>195.490972897717</v>
      </c>
      <c r="AF22" s="63">
        <v>195.27889291175299</v>
      </c>
      <c r="AG22" s="63">
        <v>191.19182227002418</v>
      </c>
      <c r="AH22" s="63">
        <v>4.208884858328755</v>
      </c>
      <c r="AI22" s="63">
        <v>254.427174612725</v>
      </c>
      <c r="AJ22" s="63">
        <v>253.71191640274901</v>
      </c>
      <c r="AK22" s="63">
        <v>254.57175457677101</v>
      </c>
      <c r="AL22" s="63">
        <v>254.23694853074835</v>
      </c>
      <c r="AM22" s="63">
        <v>0.37591656261686124</v>
      </c>
      <c r="AN22" s="63">
        <v>181.298313950866</v>
      </c>
      <c r="AO22" s="63">
        <v>180.92179182069901</v>
      </c>
      <c r="AP22" s="63">
        <v>180.89429037252299</v>
      </c>
      <c r="AQ22" s="63">
        <v>182.37432373946899</v>
      </c>
      <c r="AR22" s="63">
        <v>182.024948540075</v>
      </c>
      <c r="AS22" s="63">
        <v>181.798691162267</v>
      </c>
      <c r="AT22" s="63">
        <v>181.55205993098318</v>
      </c>
      <c r="AU22" s="63">
        <v>0.55600570694053753</v>
      </c>
      <c r="AV22" s="63">
        <v>182.149852800682</v>
      </c>
      <c r="AW22" s="63">
        <v>182.34417671176101</v>
      </c>
      <c r="AX22" s="63">
        <v>181.27084245553701</v>
      </c>
      <c r="AY22" s="63">
        <v>181.62458618685699</v>
      </c>
      <c r="AZ22" s="63">
        <v>181.340737893046</v>
      </c>
      <c r="BA22" s="63">
        <v>181.74603920957662</v>
      </c>
      <c r="BB22" s="63">
        <v>0.43027103942509931</v>
      </c>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row>
    <row r="23" spans="1:182" s="56" customFormat="1" ht="13.5" customHeight="1" x14ac:dyDescent="0.2">
      <c r="A23" s="36" t="s">
        <v>43</v>
      </c>
      <c r="B23" s="33" t="s">
        <v>121</v>
      </c>
      <c r="C23" s="23">
        <v>1.6095003630109499</v>
      </c>
      <c r="D23" s="24">
        <v>1.6461048673062399</v>
      </c>
      <c r="E23" s="24">
        <v>1.66933848526638</v>
      </c>
      <c r="F23" s="24">
        <v>1.6758485482700001</v>
      </c>
      <c r="G23" s="24">
        <v>1.7066568529018999</v>
      </c>
      <c r="H23" s="24">
        <v>1.71987824694283</v>
      </c>
      <c r="I23" s="24">
        <v>1.6712212272830502</v>
      </c>
      <c r="J23" s="24">
        <v>3.671612399470843E-2</v>
      </c>
      <c r="K23" s="24">
        <v>1.6539544422471899</v>
      </c>
      <c r="L23" s="24">
        <v>1.6652491016529101</v>
      </c>
      <c r="M23" s="24">
        <v>1.6761582012043399</v>
      </c>
      <c r="N23" s="24">
        <v>1.68880702689499</v>
      </c>
      <c r="O23" s="24">
        <v>1.68267835584923</v>
      </c>
      <c r="P23" s="24">
        <v>1.6894284106664901</v>
      </c>
      <c r="Q23" s="24">
        <v>1.6760459230858584</v>
      </c>
      <c r="R23" s="24">
        <v>1.2848757356971382E-2</v>
      </c>
      <c r="S23" s="24">
        <v>1.6200969375863701</v>
      </c>
      <c r="T23" s="24">
        <v>1.60684124715446</v>
      </c>
      <c r="U23" s="24">
        <v>1.5829218152376801</v>
      </c>
      <c r="V23" s="24">
        <v>1.7028131586162101</v>
      </c>
      <c r="W23" s="24">
        <v>1.68916692893468</v>
      </c>
      <c r="X23" s="24">
        <v>1.68924158717387</v>
      </c>
      <c r="Y23" s="24">
        <v>1.6485136124505448</v>
      </c>
      <c r="Z23" s="24">
        <v>4.6737347809042422E-2</v>
      </c>
      <c r="AA23" s="24">
        <v>1.54048748626447</v>
      </c>
      <c r="AB23" s="24">
        <v>1.5476724842668901</v>
      </c>
      <c r="AC23" s="24">
        <v>1.5346552424076201</v>
      </c>
      <c r="AD23" s="24">
        <v>1.6040080620769901</v>
      </c>
      <c r="AE23" s="24">
        <v>1.6160219884837601</v>
      </c>
      <c r="AF23" s="24">
        <v>1.61735104682482</v>
      </c>
      <c r="AG23" s="24">
        <v>1.576699385054092</v>
      </c>
      <c r="AH23" s="24">
        <v>3.6208104755902255E-2</v>
      </c>
      <c r="AI23" s="24">
        <v>2.08995973371163</v>
      </c>
      <c r="AJ23" s="24">
        <v>2.0516342704995099</v>
      </c>
      <c r="AK23" s="24">
        <v>2.0610045630835501</v>
      </c>
      <c r="AL23" s="24">
        <v>2.0675328557648966</v>
      </c>
      <c r="AM23" s="24">
        <v>1.6313067085537827E-2</v>
      </c>
      <c r="AN23" s="24">
        <v>1.5119785675961199</v>
      </c>
      <c r="AO23" s="24">
        <v>1.5165262233993599</v>
      </c>
      <c r="AP23" s="24">
        <v>1.51538791043819</v>
      </c>
      <c r="AQ23" s="24">
        <v>1.5461486989118101</v>
      </c>
      <c r="AR23" s="24">
        <v>1.5380190669996601</v>
      </c>
      <c r="AS23" s="24">
        <v>1.53472366526284</v>
      </c>
      <c r="AT23" s="24">
        <v>1.5271306887679967</v>
      </c>
      <c r="AU23" s="24">
        <v>1.3024522301297798E-2</v>
      </c>
      <c r="AV23" s="24">
        <v>1.4478562146912499</v>
      </c>
      <c r="AW23" s="24">
        <v>1.4745734924396601</v>
      </c>
      <c r="AX23" s="24">
        <v>1.3799940098332399</v>
      </c>
      <c r="AY23" s="24">
        <v>1.3583240719479399</v>
      </c>
      <c r="AZ23" s="24">
        <v>1.35691652361979</v>
      </c>
      <c r="BA23" s="24">
        <v>1.4035328625063759</v>
      </c>
      <c r="BB23" s="24">
        <v>4.854343628202553E-2</v>
      </c>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row>
    <row r="24" spans="1:182" s="24" customFormat="1" ht="13.5" customHeight="1" x14ac:dyDescent="0.2">
      <c r="A24" s="36" t="s">
        <v>126</v>
      </c>
      <c r="B24" s="33" t="s">
        <v>123</v>
      </c>
      <c r="C24" s="23">
        <v>-0.33433589466800601</v>
      </c>
      <c r="D24" s="24">
        <v>-0.37530880301267999</v>
      </c>
      <c r="E24" s="24">
        <v>-0.38643571285599398</v>
      </c>
      <c r="F24" s="24">
        <v>-0.24842415859640801</v>
      </c>
      <c r="G24" s="24">
        <v>-0.29106468327021201</v>
      </c>
      <c r="H24" s="24">
        <v>-0.31714135248806102</v>
      </c>
      <c r="I24" s="24">
        <v>-0.32545176748189347</v>
      </c>
      <c r="J24" s="24">
        <v>4.737875823217054E-2</v>
      </c>
      <c r="K24" s="24">
        <v>0.21164102949261701</v>
      </c>
      <c r="L24" s="24">
        <v>0.21377001150428601</v>
      </c>
      <c r="M24" s="24">
        <v>0.21749284745495301</v>
      </c>
      <c r="N24" s="24">
        <v>0.247017750155438</v>
      </c>
      <c r="O24" s="24">
        <v>0.237573419190104</v>
      </c>
      <c r="P24" s="24">
        <v>0.238666549026888</v>
      </c>
      <c r="Q24" s="24">
        <v>0.22769360113738102</v>
      </c>
      <c r="R24" s="24">
        <v>1.3826580113339065E-2</v>
      </c>
      <c r="S24" s="24">
        <v>0.23200079772180099</v>
      </c>
      <c r="T24" s="24">
        <v>0.21908232289100199</v>
      </c>
      <c r="U24" s="24">
        <v>0.200942920366281</v>
      </c>
      <c r="V24" s="24">
        <v>0.28714201422006802</v>
      </c>
      <c r="W24" s="24">
        <v>0.27473575983696003</v>
      </c>
      <c r="X24" s="24">
        <v>0.271348311335882</v>
      </c>
      <c r="Y24" s="24">
        <v>0.24754202106199905</v>
      </c>
      <c r="Z24" s="24">
        <v>3.1878306552230992E-2</v>
      </c>
      <c r="AA24" s="24">
        <v>0.13984141836854899</v>
      </c>
      <c r="AB24" s="24">
        <v>0.14197201463447201</v>
      </c>
      <c r="AC24" s="24">
        <v>0.13030113150469999</v>
      </c>
      <c r="AD24" s="24">
        <v>0.21359097030076399</v>
      </c>
      <c r="AE24" s="24">
        <v>0.21494834594805001</v>
      </c>
      <c r="AF24" s="24">
        <v>0.210567805379828</v>
      </c>
      <c r="AG24" s="24">
        <v>0.17520361435606049</v>
      </c>
      <c r="AH24" s="24">
        <v>3.8023930806449426E-2</v>
      </c>
      <c r="AI24" s="24">
        <v>0.439911936454629</v>
      </c>
      <c r="AJ24" s="24">
        <v>0.43714390755226301</v>
      </c>
      <c r="AK24" s="24">
        <v>0.43688745563554399</v>
      </c>
      <c r="AL24" s="24">
        <v>0.43798109988081202</v>
      </c>
      <c r="AM24" s="24">
        <v>1.3693159612227937E-3</v>
      </c>
      <c r="AN24" s="24">
        <v>3.9475867308212099E-2</v>
      </c>
      <c r="AO24" s="24">
        <v>3.2845110331369699E-2</v>
      </c>
      <c r="AP24" s="24">
        <v>2.3482739559840302E-2</v>
      </c>
      <c r="AQ24" s="24">
        <v>7.8801207696810205E-2</v>
      </c>
      <c r="AR24" s="24">
        <v>6.3943217008925801E-2</v>
      </c>
      <c r="AS24" s="24">
        <v>5.5577876959911503E-2</v>
      </c>
      <c r="AT24" s="24">
        <v>4.9021003144178267E-2</v>
      </c>
      <c r="AU24" s="24">
        <v>1.8962672444300274E-2</v>
      </c>
      <c r="AV24" s="24">
        <v>0.111287342038016</v>
      </c>
      <c r="AW24" s="24">
        <v>0.13648169413738101</v>
      </c>
      <c r="AX24" s="24">
        <v>-3.7608135861806301E-3</v>
      </c>
      <c r="AY24" s="24">
        <v>-2.1047459787817701E-2</v>
      </c>
      <c r="AZ24" s="24">
        <v>-2.9146088940105602E-2</v>
      </c>
      <c r="BA24" s="24">
        <v>3.8762934772258624E-2</v>
      </c>
      <c r="BB24" s="24">
        <v>7.0435692024084576E-2</v>
      </c>
    </row>
    <row r="25" spans="1:182" s="43" customFormat="1" ht="13.5" customHeight="1" thickBot="1" x14ac:dyDescent="0.25">
      <c r="A25" s="37"/>
      <c r="B25" s="42" t="s">
        <v>124</v>
      </c>
      <c r="C25" s="173">
        <v>1.57934668891848</v>
      </c>
      <c r="D25" s="43">
        <v>1.69509173813271</v>
      </c>
      <c r="E25" s="43">
        <v>1.761056356681</v>
      </c>
      <c r="F25" s="43">
        <v>1.7320560024949101</v>
      </c>
      <c r="G25" s="43">
        <v>1.8057365827596701</v>
      </c>
      <c r="H25" s="43">
        <v>1.85174306094653</v>
      </c>
      <c r="I25" s="43">
        <v>1.7375050716555502</v>
      </c>
      <c r="J25" s="43">
        <v>8.6701766203069491E-2</v>
      </c>
      <c r="K25" s="43">
        <v>1.8836402778300201</v>
      </c>
      <c r="L25" s="43">
        <v>1.89255780580094</v>
      </c>
      <c r="M25" s="43">
        <v>1.9265352432865599</v>
      </c>
      <c r="N25" s="43">
        <v>1.9163798049077001</v>
      </c>
      <c r="O25" s="43">
        <v>1.9132489436089</v>
      </c>
      <c r="P25" s="43">
        <v>1.91834962049594</v>
      </c>
      <c r="Q25" s="43">
        <v>1.9084519493216767</v>
      </c>
      <c r="R25" s="43">
        <v>1.5160663486725446E-2</v>
      </c>
      <c r="S25" s="43">
        <v>1.7465416900094399</v>
      </c>
      <c r="T25" s="43">
        <v>1.7091259071492499</v>
      </c>
      <c r="U25" s="43">
        <v>1.6476768330995599</v>
      </c>
      <c r="V25" s="43">
        <v>1.83226826936239</v>
      </c>
      <c r="W25" s="43">
        <v>1.81840381844439</v>
      </c>
      <c r="X25" s="43">
        <v>1.8169638670038499</v>
      </c>
      <c r="Y25" s="43">
        <v>1.7618300641781464</v>
      </c>
      <c r="Z25" s="43">
        <v>6.7384826870135209E-2</v>
      </c>
      <c r="AA25" s="43">
        <v>1.6049965117351801</v>
      </c>
      <c r="AB25" s="43">
        <v>1.62666171375605</v>
      </c>
      <c r="AC25" s="43">
        <v>1.5856886345843499</v>
      </c>
      <c r="AD25" s="43">
        <v>1.7889785147985799</v>
      </c>
      <c r="AE25" s="43">
        <v>1.8217915254683901</v>
      </c>
      <c r="AF25" s="43">
        <v>1.8241836822253199</v>
      </c>
      <c r="AG25" s="43">
        <v>1.7087167637613117</v>
      </c>
      <c r="AH25" s="43">
        <v>0.10423315383853671</v>
      </c>
      <c r="AI25" s="43">
        <v>1.80962324505031</v>
      </c>
      <c r="AJ25" s="43">
        <v>1.7984971594330099</v>
      </c>
      <c r="AK25" s="43">
        <v>1.8033418985099601</v>
      </c>
      <c r="AL25" s="43">
        <v>1.8038207676644269</v>
      </c>
      <c r="AM25" s="43">
        <v>4.5548093294302859E-3</v>
      </c>
      <c r="AN25" s="43">
        <v>1.49768831252972</v>
      </c>
      <c r="AO25" s="43">
        <v>1.5156393009047899</v>
      </c>
      <c r="AP25" s="43">
        <v>1.50861223727685</v>
      </c>
      <c r="AQ25" s="43">
        <v>1.5900821450237199</v>
      </c>
      <c r="AR25" s="43">
        <v>1.5695847868256201</v>
      </c>
      <c r="AS25" s="43">
        <v>1.55833221013242</v>
      </c>
      <c r="AT25" s="43">
        <v>1.5399898321155199</v>
      </c>
      <c r="AU25" s="43">
        <v>3.4371655899090831E-2</v>
      </c>
      <c r="AV25" s="43">
        <v>1.45235828042857</v>
      </c>
      <c r="AW25" s="43">
        <v>1.5565917907418101</v>
      </c>
      <c r="AX25" s="43">
        <v>1.1506791085127099</v>
      </c>
      <c r="AY25" s="43">
        <v>1.08464620135061</v>
      </c>
      <c r="AZ25" s="43">
        <v>1.0765868324599801</v>
      </c>
      <c r="BA25" s="43">
        <v>1.2641724426987362</v>
      </c>
      <c r="BB25" s="43">
        <v>0.200609946930808</v>
      </c>
    </row>
    <row r="26" spans="1:182" s="55" customFormat="1" ht="13.5" customHeight="1" x14ac:dyDescent="0.2">
      <c r="A26" s="36" t="s">
        <v>42</v>
      </c>
      <c r="B26" s="32" t="s">
        <v>122</v>
      </c>
      <c r="C26" s="180">
        <v>2.6357469351276102</v>
      </c>
      <c r="D26" s="67">
        <v>2.6585377672586001</v>
      </c>
      <c r="E26" s="67">
        <v>2.6608159038330998</v>
      </c>
      <c r="F26" s="67">
        <v>2.57690299847309</v>
      </c>
      <c r="G26" s="67">
        <v>2.5882397256007401</v>
      </c>
      <c r="H26" s="67">
        <v>2.5936805263694498</v>
      </c>
      <c r="I26" s="67">
        <v>2.618987309443765</v>
      </c>
      <c r="J26" s="67">
        <v>3.4038437798670877E-2</v>
      </c>
      <c r="K26" s="67">
        <v>2.3067526264986502</v>
      </c>
      <c r="L26" s="67">
        <v>2.3027010328398601</v>
      </c>
      <c r="M26" s="67">
        <v>2.3019933126588601</v>
      </c>
      <c r="N26" s="67">
        <v>2.2577704798164202</v>
      </c>
      <c r="O26" s="67">
        <v>2.26530585701054</v>
      </c>
      <c r="P26" s="67">
        <v>2.26114374101466</v>
      </c>
      <c r="Q26" s="67">
        <v>2.282611174973165</v>
      </c>
      <c r="R26" s="67">
        <v>2.1367671135577901E-2</v>
      </c>
      <c r="S26" s="67">
        <v>2.32742699998908</v>
      </c>
      <c r="T26" s="67">
        <v>2.33219939950519</v>
      </c>
      <c r="U26" s="67">
        <v>2.3377737570925401</v>
      </c>
      <c r="V26" s="67">
        <v>2.25751027774723</v>
      </c>
      <c r="W26" s="67">
        <v>2.26805979775179</v>
      </c>
      <c r="X26" s="67">
        <v>2.2698701202831</v>
      </c>
      <c r="Y26" s="67">
        <v>2.2988067253948214</v>
      </c>
      <c r="Z26" s="67">
        <v>3.4011560839933092E-2</v>
      </c>
      <c r="AA26" s="67">
        <v>2.41771176061309</v>
      </c>
      <c r="AB26" s="67">
        <v>2.4181328471640402</v>
      </c>
      <c r="AC26" s="67">
        <v>2.4211571043260798</v>
      </c>
      <c r="AD26" s="67">
        <v>2.3553218194822998</v>
      </c>
      <c r="AE26" s="67">
        <v>2.3548261045229202</v>
      </c>
      <c r="AF26" s="67">
        <v>2.35639207365633</v>
      </c>
      <c r="AG26" s="67">
        <v>2.3872569516274602</v>
      </c>
      <c r="AH26" s="67">
        <v>3.1765520798885054E-2</v>
      </c>
      <c r="AI26" s="67">
        <v>1.97467532605254</v>
      </c>
      <c r="AJ26" s="67">
        <v>1.978736813044</v>
      </c>
      <c r="AK26" s="67">
        <v>1.97385573767705</v>
      </c>
      <c r="AL26" s="67">
        <v>1.9757559589245297</v>
      </c>
      <c r="AM26" s="67">
        <v>2.1341742724029994E-3</v>
      </c>
      <c r="AN26" s="67">
        <v>2.4635625866063702</v>
      </c>
      <c r="AO26" s="67">
        <v>2.46656190551204</v>
      </c>
      <c r="AP26" s="67">
        <v>2.4667812224795802</v>
      </c>
      <c r="AQ26" s="67">
        <v>2.45502546637832</v>
      </c>
      <c r="AR26" s="67">
        <v>2.4577918935386598</v>
      </c>
      <c r="AS26" s="67">
        <v>2.45958628182676</v>
      </c>
      <c r="AT26" s="67">
        <v>2.4615515593902884</v>
      </c>
      <c r="AU26" s="67">
        <v>4.4174741646018298E-3</v>
      </c>
      <c r="AV26" s="67">
        <v>2.4568022656799098</v>
      </c>
      <c r="AW26" s="67">
        <v>2.45526396794825</v>
      </c>
      <c r="AX26" s="67">
        <v>2.4637812096715299</v>
      </c>
      <c r="AY26" s="67">
        <v>2.46096858405939</v>
      </c>
      <c r="AZ26" s="67">
        <v>2.46322503437107</v>
      </c>
      <c r="BA26" s="67">
        <v>2.4600082123460298</v>
      </c>
      <c r="BB26" s="67">
        <v>3.4144315930681188E-3</v>
      </c>
      <c r="BC26" s="67"/>
      <c r="BD26" s="67"/>
      <c r="BE26" s="67"/>
      <c r="BF26" s="67"/>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row>
    <row r="27" spans="1:182" s="56" customFormat="1" ht="13.5" customHeight="1" x14ac:dyDescent="0.2">
      <c r="A27" s="36" t="s">
        <v>43</v>
      </c>
      <c r="B27" s="33" t="s">
        <v>121</v>
      </c>
      <c r="C27" s="23">
        <v>0.68661290220486704</v>
      </c>
      <c r="D27" s="24">
        <v>0.71905624749917396</v>
      </c>
      <c r="E27" s="24">
        <v>0.73927651401949901</v>
      </c>
      <c r="F27" s="24">
        <v>0.74489177401774598</v>
      </c>
      <c r="G27" s="24">
        <v>0.77117301361907498</v>
      </c>
      <c r="H27" s="24">
        <v>0.78230643774771202</v>
      </c>
      <c r="I27" s="24">
        <v>0.7405528148513455</v>
      </c>
      <c r="J27" s="24">
        <v>3.1814655145714639E-2</v>
      </c>
      <c r="K27" s="24">
        <v>0.72591949638993103</v>
      </c>
      <c r="L27" s="24">
        <v>0.73573800362605501</v>
      </c>
      <c r="M27" s="24">
        <v>0.74515832166363205</v>
      </c>
      <c r="N27" s="24">
        <v>0.75600448666687803</v>
      </c>
      <c r="O27" s="24">
        <v>0.75075943170735704</v>
      </c>
      <c r="P27" s="24">
        <v>0.75653521776144805</v>
      </c>
      <c r="Q27" s="24">
        <v>0.74501915963588361</v>
      </c>
      <c r="R27" s="24">
        <v>1.1084554473390363E-2</v>
      </c>
      <c r="S27" s="24">
        <v>0.69608013853649697</v>
      </c>
      <c r="T27" s="24">
        <v>0.68422740053971998</v>
      </c>
      <c r="U27" s="24">
        <v>0.66258999864976398</v>
      </c>
      <c r="V27" s="24">
        <v>0.76792014380930795</v>
      </c>
      <c r="W27" s="24">
        <v>0.75631190697065898</v>
      </c>
      <c r="X27" s="24">
        <v>0.75637567017215102</v>
      </c>
      <c r="Y27" s="24">
        <v>0.72058420977968307</v>
      </c>
      <c r="Z27" s="24">
        <v>4.0995494151261115E-2</v>
      </c>
      <c r="AA27" s="24">
        <v>0.62338696307994501</v>
      </c>
      <c r="AB27" s="24">
        <v>0.63010020319045101</v>
      </c>
      <c r="AC27" s="24">
        <v>0.61791459309876196</v>
      </c>
      <c r="AD27" s="24">
        <v>0.68168139309537001</v>
      </c>
      <c r="AE27" s="24">
        <v>0.69244682832525895</v>
      </c>
      <c r="AF27" s="24">
        <v>0.69363285045431999</v>
      </c>
      <c r="AG27" s="24">
        <v>0.65652713854068445</v>
      </c>
      <c r="AH27" s="24">
        <v>3.3134516997933947E-2</v>
      </c>
      <c r="AI27" s="24">
        <v>1.0634751468352699</v>
      </c>
      <c r="AJ27" s="24">
        <v>1.03677357540757</v>
      </c>
      <c r="AK27" s="24">
        <v>1.0433476990211401</v>
      </c>
      <c r="AL27" s="24">
        <v>1.04786547375466</v>
      </c>
      <c r="AM27" s="24">
        <v>1.1359319098850455E-2</v>
      </c>
      <c r="AN27" s="24">
        <v>0.59643768939897501</v>
      </c>
      <c r="AO27" s="24">
        <v>0.60077044490643605</v>
      </c>
      <c r="AP27" s="24">
        <v>0.59968714342181495</v>
      </c>
      <c r="AQ27" s="24">
        <v>0.62867907532121803</v>
      </c>
      <c r="AR27" s="24">
        <v>0.62107338866732598</v>
      </c>
      <c r="AS27" s="24">
        <v>0.61797891445945796</v>
      </c>
      <c r="AT27" s="24">
        <v>0.61077110936253798</v>
      </c>
      <c r="AU27" s="24">
        <v>1.2295657609882755E-2</v>
      </c>
      <c r="AV27" s="24">
        <v>0.53391833677760703</v>
      </c>
      <c r="AW27" s="24">
        <v>0.56029772781572995</v>
      </c>
      <c r="AX27" s="24">
        <v>0.46466200468269803</v>
      </c>
      <c r="AY27" s="24">
        <v>0.44182772200881598</v>
      </c>
      <c r="AZ27" s="24">
        <v>0.440331970083151</v>
      </c>
      <c r="BA27" s="24">
        <v>0.48820755227360041</v>
      </c>
      <c r="BB27" s="24">
        <v>4.956616197868647E-2</v>
      </c>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row>
    <row r="28" spans="1:182" s="24" customFormat="1" ht="13.5" customHeight="1" x14ac:dyDescent="0.2">
      <c r="A28" s="36" t="s">
        <v>74</v>
      </c>
      <c r="B28" s="33" t="s">
        <v>123</v>
      </c>
      <c r="C28" s="23">
        <v>0.33433589466800601</v>
      </c>
      <c r="D28" s="24">
        <v>0.37530880301268099</v>
      </c>
      <c r="E28" s="24">
        <v>0.38643571285599398</v>
      </c>
      <c r="F28" s="24">
        <v>0.24842415859640701</v>
      </c>
      <c r="G28" s="24">
        <v>0.29106468327021101</v>
      </c>
      <c r="H28" s="24">
        <v>0.31714135248806002</v>
      </c>
      <c r="I28" s="24">
        <v>0.32545176748189314</v>
      </c>
      <c r="J28" s="24">
        <v>4.7378758232170928E-2</v>
      </c>
      <c r="K28" s="24">
        <v>-0.21164102949261801</v>
      </c>
      <c r="L28" s="24">
        <v>-0.21377001150428601</v>
      </c>
      <c r="M28" s="24">
        <v>-0.21749284745495401</v>
      </c>
      <c r="N28" s="24">
        <v>-0.247017750155438</v>
      </c>
      <c r="O28" s="24">
        <v>-0.237573419190105</v>
      </c>
      <c r="P28" s="24">
        <v>-0.238666549026888</v>
      </c>
      <c r="Q28" s="24">
        <v>-0.22769360113738155</v>
      </c>
      <c r="R28" s="24">
        <v>1.3826580113338869E-2</v>
      </c>
      <c r="S28" s="24">
        <v>-0.23200079772180099</v>
      </c>
      <c r="T28" s="24">
        <v>-0.21908232289100299</v>
      </c>
      <c r="U28" s="24">
        <v>-0.200942920366282</v>
      </c>
      <c r="V28" s="24">
        <v>-0.28714201422006702</v>
      </c>
      <c r="W28" s="24">
        <v>-0.27473575983695903</v>
      </c>
      <c r="X28" s="24">
        <v>-0.271348311335883</v>
      </c>
      <c r="Y28" s="24">
        <v>-0.24754202106199918</v>
      </c>
      <c r="Z28" s="24">
        <v>3.1878306552230416E-2</v>
      </c>
      <c r="AA28" s="24">
        <v>-0.13984141836854899</v>
      </c>
      <c r="AB28" s="24">
        <v>-0.14197201463447201</v>
      </c>
      <c r="AC28" s="24">
        <v>-0.13030113150469999</v>
      </c>
      <c r="AD28" s="24">
        <v>-0.21359097030076299</v>
      </c>
      <c r="AE28" s="24">
        <v>-0.21494834594805101</v>
      </c>
      <c r="AF28" s="24">
        <v>-0.210567805379828</v>
      </c>
      <c r="AG28" s="24">
        <v>-0.17520361435606049</v>
      </c>
      <c r="AH28" s="24">
        <v>3.8023930806449426E-2</v>
      </c>
      <c r="AI28" s="24">
        <v>-0.43991193645463</v>
      </c>
      <c r="AJ28" s="24">
        <v>-0.43714390755226301</v>
      </c>
      <c r="AK28" s="24">
        <v>-0.43688745563554399</v>
      </c>
      <c r="AL28" s="24">
        <v>-0.4379810998808123</v>
      </c>
      <c r="AM28" s="24">
        <v>1.3693159612232632E-3</v>
      </c>
      <c r="AN28" s="24">
        <v>-3.9475867308212703E-2</v>
      </c>
      <c r="AO28" s="24">
        <v>-3.2845110331369998E-2</v>
      </c>
      <c r="AP28" s="24">
        <v>-2.34827395598406E-2</v>
      </c>
      <c r="AQ28" s="24">
        <v>-7.8801207696811607E-2</v>
      </c>
      <c r="AR28" s="24">
        <v>-6.3943217008925995E-2</v>
      </c>
      <c r="AS28" s="24">
        <v>-5.55778769599111E-2</v>
      </c>
      <c r="AT28" s="24">
        <v>-4.9021003144178669E-2</v>
      </c>
      <c r="AU28" s="24">
        <v>1.8962672444300485E-2</v>
      </c>
      <c r="AV28" s="24">
        <v>-0.111287342038016</v>
      </c>
      <c r="AW28" s="24">
        <v>-0.13648169413738201</v>
      </c>
      <c r="AX28" s="24">
        <v>3.76081358617963E-3</v>
      </c>
      <c r="AY28" s="24">
        <v>2.1047459787818301E-2</v>
      </c>
      <c r="AZ28" s="24">
        <v>2.9146088940107201E-2</v>
      </c>
      <c r="BA28" s="24">
        <v>-3.8762934772258575E-2</v>
      </c>
      <c r="BB28" s="24">
        <v>7.0435692024085131E-2</v>
      </c>
    </row>
    <row r="29" spans="1:182" s="46" customFormat="1" ht="13.5" customHeight="1" thickBot="1" x14ac:dyDescent="0.25">
      <c r="A29" s="36"/>
      <c r="B29" s="44" t="s">
        <v>124</v>
      </c>
      <c r="C29" s="45">
        <v>1.57934668891848</v>
      </c>
      <c r="D29" s="46">
        <v>1.6950917381327</v>
      </c>
      <c r="E29" s="46">
        <v>1.761056356681</v>
      </c>
      <c r="F29" s="46">
        <v>1.7320560024949101</v>
      </c>
      <c r="G29" s="46">
        <v>1.8057365827596701</v>
      </c>
      <c r="H29" s="46">
        <v>1.85174306094652</v>
      </c>
      <c r="I29" s="46">
        <v>1.7375050716555467</v>
      </c>
      <c r="J29" s="46">
        <v>8.6701766203068117E-2</v>
      </c>
      <c r="K29" s="46">
        <v>1.8836402778300201</v>
      </c>
      <c r="L29" s="46">
        <v>1.89255780580094</v>
      </c>
      <c r="M29" s="46">
        <v>1.9265352432865599</v>
      </c>
      <c r="N29" s="46">
        <v>1.9163798049077001</v>
      </c>
      <c r="O29" s="46">
        <v>1.9132489436089</v>
      </c>
      <c r="P29" s="46">
        <v>1.91834962049594</v>
      </c>
      <c r="Q29" s="46">
        <v>1.9084519493216767</v>
      </c>
      <c r="R29" s="46">
        <v>1.5160663486725446E-2</v>
      </c>
      <c r="S29" s="46">
        <v>1.7465416900094399</v>
      </c>
      <c r="T29" s="46">
        <v>1.70912590714924</v>
      </c>
      <c r="U29" s="46">
        <v>1.6476768330995599</v>
      </c>
      <c r="V29" s="46">
        <v>1.83226826936239</v>
      </c>
      <c r="W29" s="46">
        <v>1.81840381844439</v>
      </c>
      <c r="X29" s="46">
        <v>1.8169638670038499</v>
      </c>
      <c r="Y29" s="46">
        <v>1.761830064178145</v>
      </c>
      <c r="Z29" s="46">
        <v>6.7384826870136513E-2</v>
      </c>
      <c r="AA29" s="46">
        <v>1.6049965117351801</v>
      </c>
      <c r="AB29" s="46">
        <v>1.62666171375604</v>
      </c>
      <c r="AC29" s="46">
        <v>1.5856886345843499</v>
      </c>
      <c r="AD29" s="46">
        <v>1.7889785147985899</v>
      </c>
      <c r="AE29" s="46">
        <v>1.8217915254683901</v>
      </c>
      <c r="AF29" s="46">
        <v>1.8241836822253199</v>
      </c>
      <c r="AG29" s="46">
        <v>1.7087167637613117</v>
      </c>
      <c r="AH29" s="46">
        <v>0.1042331538385393</v>
      </c>
      <c r="AI29" s="46">
        <v>1.80962324505031</v>
      </c>
      <c r="AJ29" s="46">
        <v>1.7984971594330099</v>
      </c>
      <c r="AK29" s="46">
        <v>1.8033418985099601</v>
      </c>
      <c r="AL29" s="46">
        <v>1.8038207676644269</v>
      </c>
      <c r="AM29" s="46">
        <v>4.5548093294302859E-3</v>
      </c>
      <c r="AN29" s="46">
        <v>1.49768831252972</v>
      </c>
      <c r="AO29" s="46">
        <v>1.5156393009047899</v>
      </c>
      <c r="AP29" s="46">
        <v>1.50861223727685</v>
      </c>
      <c r="AQ29" s="46">
        <v>1.5900821450237199</v>
      </c>
      <c r="AR29" s="46">
        <v>1.5695847868256201</v>
      </c>
      <c r="AS29" s="46">
        <v>1.55833221013242</v>
      </c>
      <c r="AT29" s="46">
        <v>1.5399898321155199</v>
      </c>
      <c r="AU29" s="46">
        <v>3.4371655899090831E-2</v>
      </c>
      <c r="AV29" s="46">
        <v>1.45235828042857</v>
      </c>
      <c r="AW29" s="46">
        <v>1.5565917907418101</v>
      </c>
      <c r="AX29" s="46">
        <v>1.1506791085127099</v>
      </c>
      <c r="AY29" s="46">
        <v>1.08464620135061</v>
      </c>
      <c r="AZ29" s="46">
        <v>1.0765868324599801</v>
      </c>
      <c r="BA29" s="46">
        <v>1.2641724426987362</v>
      </c>
      <c r="BB29" s="46">
        <v>0.200609946930808</v>
      </c>
    </row>
    <row r="30" spans="1:182" s="41" customFormat="1" ht="13.5" customHeight="1" x14ac:dyDescent="0.2">
      <c r="A30" s="35" t="s">
        <v>42</v>
      </c>
      <c r="B30" s="40" t="s">
        <v>73</v>
      </c>
      <c r="C30" s="62" t="s">
        <v>184</v>
      </c>
      <c r="D30" s="63" t="s">
        <v>184</v>
      </c>
      <c r="E30" s="63" t="s">
        <v>184</v>
      </c>
      <c r="F30" s="41" t="s">
        <v>184</v>
      </c>
      <c r="G30" s="63" t="s">
        <v>184</v>
      </c>
      <c r="H30" s="63" t="s">
        <v>184</v>
      </c>
      <c r="I30" s="63"/>
      <c r="J30" s="63"/>
      <c r="K30" s="41" t="s">
        <v>184</v>
      </c>
      <c r="L30" s="63" t="s">
        <v>184</v>
      </c>
      <c r="M30" s="63" t="s">
        <v>184</v>
      </c>
      <c r="N30" s="63" t="s">
        <v>184</v>
      </c>
      <c r="O30" s="63" t="s">
        <v>184</v>
      </c>
      <c r="P30" s="63" t="s">
        <v>184</v>
      </c>
      <c r="Q30" s="63"/>
      <c r="R30" s="63"/>
      <c r="S30" s="63" t="s">
        <v>184</v>
      </c>
      <c r="T30" s="63" t="s">
        <v>184</v>
      </c>
      <c r="U30" s="63" t="s">
        <v>184</v>
      </c>
      <c r="V30" s="63" t="s">
        <v>184</v>
      </c>
      <c r="W30" s="63" t="s">
        <v>184</v>
      </c>
      <c r="X30" s="63" t="s">
        <v>184</v>
      </c>
      <c r="Y30" s="63"/>
      <c r="Z30" s="63"/>
      <c r="AA30" s="63" t="s">
        <v>184</v>
      </c>
      <c r="AB30" s="63" t="s">
        <v>184</v>
      </c>
      <c r="AC30" s="63" t="s">
        <v>184</v>
      </c>
      <c r="AD30" s="63" t="s">
        <v>184</v>
      </c>
      <c r="AE30" s="63" t="s">
        <v>184</v>
      </c>
      <c r="AF30" s="63" t="s">
        <v>184</v>
      </c>
      <c r="AG30" s="63"/>
      <c r="AH30" s="63"/>
      <c r="AI30" s="63" t="s">
        <v>219</v>
      </c>
      <c r="AJ30" s="63" t="s">
        <v>219</v>
      </c>
      <c r="AK30" s="63" t="s">
        <v>219</v>
      </c>
      <c r="AL30" s="63"/>
      <c r="AM30" s="63"/>
      <c r="AN30" s="63" t="s">
        <v>184</v>
      </c>
      <c r="AO30" s="63" t="s">
        <v>184</v>
      </c>
      <c r="AP30" s="63" t="s">
        <v>184</v>
      </c>
      <c r="AQ30" s="63" t="s">
        <v>184</v>
      </c>
      <c r="AR30" s="63" t="s">
        <v>184</v>
      </c>
      <c r="AS30" s="63" t="s">
        <v>184</v>
      </c>
      <c r="AT30" s="63"/>
      <c r="AU30" s="63"/>
      <c r="AV30" s="63" t="s">
        <v>184</v>
      </c>
      <c r="AW30" s="63" t="s">
        <v>184</v>
      </c>
      <c r="AX30" s="63" t="s">
        <v>184</v>
      </c>
      <c r="AY30" s="63" t="s">
        <v>184</v>
      </c>
      <c r="AZ30" s="63" t="s">
        <v>184</v>
      </c>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W30" s="63"/>
      <c r="CX30" s="63"/>
      <c r="CZ30" s="63"/>
      <c r="DA30" s="63"/>
      <c r="DB30" s="63"/>
      <c r="DC30" s="63"/>
      <c r="DD30" s="63"/>
      <c r="DE30" s="63"/>
      <c r="DF30" s="63"/>
      <c r="DG30" s="63"/>
      <c r="DH30" s="63"/>
      <c r="DI30" s="63"/>
      <c r="DJ30" s="63"/>
      <c r="DL30" s="63"/>
      <c r="DM30" s="63"/>
      <c r="DN30" s="63"/>
      <c r="DO30" s="63"/>
      <c r="DP30" s="63"/>
      <c r="DQ30" s="63"/>
      <c r="DR30" s="63"/>
      <c r="DS30" s="63"/>
      <c r="DT30" s="63"/>
      <c r="DU30" s="63"/>
      <c r="DV30" s="63"/>
      <c r="DW30" s="63"/>
      <c r="DX30" s="63"/>
      <c r="DY30" s="63"/>
      <c r="DZ30" s="63"/>
      <c r="EA30" s="63"/>
      <c r="EB30" s="63"/>
      <c r="EC30" s="63"/>
      <c r="ED30" s="63"/>
      <c r="EE30" s="63"/>
      <c r="EF30" s="63"/>
      <c r="EH30" s="63"/>
      <c r="EI30" s="63"/>
      <c r="EJ30" s="63"/>
      <c r="EK30" s="63"/>
      <c r="EL30" s="63"/>
      <c r="EM30" s="63"/>
      <c r="EN30" s="63"/>
      <c r="EO30" s="63"/>
      <c r="EP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row>
    <row r="31" spans="1:182" s="24" customFormat="1" ht="13.5" customHeight="1" x14ac:dyDescent="0.2">
      <c r="A31" s="36" t="s">
        <v>43</v>
      </c>
      <c r="B31" s="33" t="s">
        <v>110</v>
      </c>
      <c r="C31" s="181" t="s">
        <v>185</v>
      </c>
      <c r="D31" s="56" t="s">
        <v>192</v>
      </c>
      <c r="E31" s="56" t="s">
        <v>192</v>
      </c>
      <c r="F31" s="24" t="s">
        <v>192</v>
      </c>
      <c r="G31" s="56" t="s">
        <v>192</v>
      </c>
      <c r="H31" s="56" t="s">
        <v>192</v>
      </c>
      <c r="I31" s="56"/>
      <c r="J31" s="56"/>
      <c r="K31" s="24" t="s">
        <v>192</v>
      </c>
      <c r="L31" s="56" t="s">
        <v>192</v>
      </c>
      <c r="M31" s="56" t="s">
        <v>192</v>
      </c>
      <c r="N31" s="56" t="s">
        <v>192</v>
      </c>
      <c r="O31" s="56" t="s">
        <v>192</v>
      </c>
      <c r="P31" s="56" t="s">
        <v>192</v>
      </c>
      <c r="Q31" s="56"/>
      <c r="R31" s="56"/>
      <c r="S31" s="56" t="s">
        <v>185</v>
      </c>
      <c r="T31" s="56" t="s">
        <v>185</v>
      </c>
      <c r="U31" s="56" t="s">
        <v>185</v>
      </c>
      <c r="V31" s="56" t="s">
        <v>192</v>
      </c>
      <c r="W31" s="56" t="s">
        <v>192</v>
      </c>
      <c r="X31" s="56" t="s">
        <v>192</v>
      </c>
      <c r="Y31" s="56"/>
      <c r="Z31" s="56"/>
      <c r="AA31" s="56" t="s">
        <v>185</v>
      </c>
      <c r="AB31" s="56" t="s">
        <v>185</v>
      </c>
      <c r="AC31" s="56" t="s">
        <v>185</v>
      </c>
      <c r="AD31" s="56" t="s">
        <v>185</v>
      </c>
      <c r="AE31" s="56" t="s">
        <v>185</v>
      </c>
      <c r="AF31" s="56" t="s">
        <v>185</v>
      </c>
      <c r="AG31" s="56"/>
      <c r="AH31" s="56"/>
      <c r="AI31" s="56" t="s">
        <v>220</v>
      </c>
      <c r="AJ31" s="56" t="s">
        <v>220</v>
      </c>
      <c r="AK31" s="56" t="s">
        <v>220</v>
      </c>
      <c r="AL31" s="56"/>
      <c r="AM31" s="56"/>
      <c r="AN31" s="56" t="s">
        <v>185</v>
      </c>
      <c r="AO31" s="56" t="s">
        <v>185</v>
      </c>
      <c r="AP31" s="56" t="s">
        <v>185</v>
      </c>
      <c r="AQ31" s="56" t="s">
        <v>185</v>
      </c>
      <c r="AR31" s="56" t="s">
        <v>185</v>
      </c>
      <c r="AS31" s="56" t="s">
        <v>185</v>
      </c>
      <c r="AT31" s="56"/>
      <c r="AU31" s="56"/>
      <c r="AV31" s="56" t="s">
        <v>185</v>
      </c>
      <c r="AW31" s="56" t="s">
        <v>185</v>
      </c>
      <c r="AX31" s="56" t="s">
        <v>238</v>
      </c>
      <c r="AY31" s="56" t="s">
        <v>238</v>
      </c>
      <c r="AZ31" s="56" t="s">
        <v>238</v>
      </c>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Z31" s="56"/>
      <c r="DA31" s="56"/>
      <c r="DB31" s="56"/>
      <c r="DC31" s="56"/>
      <c r="DD31" s="56"/>
      <c r="DE31" s="56"/>
      <c r="DF31" s="56"/>
      <c r="DG31" s="56"/>
      <c r="DH31" s="56"/>
      <c r="DI31" s="56"/>
      <c r="DJ31" s="56"/>
      <c r="DL31" s="56"/>
      <c r="DM31" s="56"/>
      <c r="DN31" s="56"/>
      <c r="DO31" s="56"/>
      <c r="DP31" s="56"/>
      <c r="DQ31" s="56"/>
      <c r="DR31" s="56"/>
      <c r="DS31" s="56"/>
      <c r="DT31" s="56"/>
      <c r="DU31" s="56"/>
      <c r="DV31" s="56"/>
      <c r="DW31" s="56"/>
      <c r="DX31" s="56"/>
      <c r="DY31" s="56"/>
      <c r="DZ31" s="56"/>
      <c r="EA31" s="56"/>
      <c r="EB31" s="56"/>
      <c r="EC31" s="56"/>
      <c r="ED31" s="56"/>
      <c r="EE31" s="56"/>
      <c r="EF31" s="56"/>
      <c r="EH31" s="56"/>
      <c r="EI31" s="56"/>
      <c r="EJ31" s="56"/>
      <c r="EK31" s="56"/>
      <c r="EL31" s="56"/>
      <c r="EM31" s="56"/>
      <c r="EN31" s="56"/>
      <c r="EO31" s="56"/>
      <c r="EP31" s="56"/>
      <c r="EQ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row>
    <row r="32" spans="1:182" s="24" customFormat="1" ht="13.5" customHeight="1" x14ac:dyDescent="0.2">
      <c r="A32" s="36" t="s">
        <v>77</v>
      </c>
      <c r="B32" s="33" t="s">
        <v>111</v>
      </c>
      <c r="C32" s="181" t="s">
        <v>186</v>
      </c>
      <c r="D32" s="56" t="s">
        <v>186</v>
      </c>
      <c r="E32" s="56" t="s">
        <v>186</v>
      </c>
      <c r="F32" s="24" t="s">
        <v>197</v>
      </c>
      <c r="G32" s="56" t="s">
        <v>197</v>
      </c>
      <c r="H32" s="56" t="s">
        <v>186</v>
      </c>
      <c r="I32" s="56"/>
      <c r="J32" s="56"/>
      <c r="K32" s="24" t="s">
        <v>201</v>
      </c>
      <c r="L32" s="56" t="s">
        <v>201</v>
      </c>
      <c r="M32" s="56" t="s">
        <v>201</v>
      </c>
      <c r="N32" s="56" t="s">
        <v>201</v>
      </c>
      <c r="O32" s="56" t="s">
        <v>201</v>
      </c>
      <c r="P32" s="56" t="s">
        <v>201</v>
      </c>
      <c r="Q32" s="56"/>
      <c r="R32" s="56"/>
      <c r="S32" s="56" t="s">
        <v>201</v>
      </c>
      <c r="T32" s="56" t="s">
        <v>201</v>
      </c>
      <c r="U32" s="56" t="s">
        <v>201</v>
      </c>
      <c r="V32" s="56" t="s">
        <v>201</v>
      </c>
      <c r="W32" s="56" t="s">
        <v>201</v>
      </c>
      <c r="X32" s="56" t="s">
        <v>201</v>
      </c>
      <c r="Y32" s="56"/>
      <c r="Z32" s="56"/>
      <c r="AA32" s="56" t="s">
        <v>201</v>
      </c>
      <c r="AB32" s="56" t="s">
        <v>201</v>
      </c>
      <c r="AC32" s="56" t="s">
        <v>201</v>
      </c>
      <c r="AD32" s="56" t="s">
        <v>201</v>
      </c>
      <c r="AE32" s="56" t="s">
        <v>201</v>
      </c>
      <c r="AF32" s="56" t="s">
        <v>201</v>
      </c>
      <c r="AG32" s="56"/>
      <c r="AH32" s="56"/>
      <c r="AI32" s="56" t="s">
        <v>221</v>
      </c>
      <c r="AJ32" s="56" t="s">
        <v>221</v>
      </c>
      <c r="AK32" s="56" t="s">
        <v>221</v>
      </c>
      <c r="AL32" s="56"/>
      <c r="AM32" s="56"/>
      <c r="AN32" s="56" t="s">
        <v>228</v>
      </c>
      <c r="AO32" s="56" t="s">
        <v>228</v>
      </c>
      <c r="AP32" s="56" t="s">
        <v>228</v>
      </c>
      <c r="AQ32" s="56" t="s">
        <v>228</v>
      </c>
      <c r="AR32" s="56" t="s">
        <v>228</v>
      </c>
      <c r="AS32" s="56" t="s">
        <v>228</v>
      </c>
      <c r="AT32" s="56"/>
      <c r="AU32" s="56"/>
      <c r="AV32" s="56" t="s">
        <v>201</v>
      </c>
      <c r="AW32" s="56" t="s">
        <v>201</v>
      </c>
      <c r="AX32" s="56" t="s">
        <v>228</v>
      </c>
      <c r="AY32" s="56" t="s">
        <v>228</v>
      </c>
      <c r="AZ32" s="56" t="s">
        <v>228</v>
      </c>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Z32" s="56"/>
      <c r="DA32" s="56"/>
      <c r="DB32" s="56"/>
      <c r="DC32" s="56"/>
      <c r="DD32" s="56"/>
      <c r="DE32" s="56"/>
      <c r="DF32" s="56"/>
      <c r="DG32" s="56"/>
      <c r="DH32" s="56"/>
      <c r="DI32" s="56"/>
      <c r="DJ32" s="56"/>
      <c r="DL32" s="56"/>
      <c r="DM32" s="56"/>
      <c r="DN32" s="56"/>
      <c r="DO32" s="56"/>
      <c r="DP32" s="56"/>
      <c r="DQ32" s="56"/>
      <c r="DR32" s="56"/>
      <c r="DS32" s="56"/>
      <c r="DT32" s="56"/>
      <c r="DU32" s="56"/>
      <c r="DV32" s="56"/>
      <c r="DW32" s="56"/>
      <c r="DX32" s="56"/>
      <c r="DY32" s="56"/>
      <c r="DZ32" s="56"/>
      <c r="EA32" s="56"/>
      <c r="EB32" s="56"/>
      <c r="EC32" s="56"/>
      <c r="ED32" s="56"/>
      <c r="EE32" s="56"/>
      <c r="EF32" s="56"/>
      <c r="EH32" s="56"/>
      <c r="EI32" s="56"/>
      <c r="EJ32" s="56"/>
      <c r="EK32" s="56"/>
      <c r="EL32" s="56"/>
      <c r="EM32" s="56"/>
      <c r="EN32" s="56"/>
      <c r="EO32" s="56"/>
      <c r="EP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row>
    <row r="33" spans="1:182" s="43" customFormat="1" ht="13.5" customHeight="1" thickBot="1" x14ac:dyDescent="0.25">
      <c r="A33" s="37"/>
      <c r="B33" s="44" t="s">
        <v>112</v>
      </c>
      <c r="C33" s="182" t="s">
        <v>187</v>
      </c>
      <c r="D33" s="57" t="s">
        <v>187</v>
      </c>
      <c r="E33" s="57" t="s">
        <v>187</v>
      </c>
      <c r="F33" s="43" t="s">
        <v>187</v>
      </c>
      <c r="G33" s="57" t="s">
        <v>187</v>
      </c>
      <c r="H33" s="57" t="s">
        <v>187</v>
      </c>
      <c r="I33" s="57"/>
      <c r="J33" s="57"/>
      <c r="K33" s="43" t="s">
        <v>187</v>
      </c>
      <c r="L33" s="57" t="s">
        <v>187</v>
      </c>
      <c r="M33" s="57" t="s">
        <v>187</v>
      </c>
      <c r="N33" s="57" t="s">
        <v>187</v>
      </c>
      <c r="O33" s="57" t="s">
        <v>187</v>
      </c>
      <c r="P33" s="57" t="s">
        <v>187</v>
      </c>
      <c r="Q33" s="57"/>
      <c r="R33" s="57"/>
      <c r="S33" s="57" t="s">
        <v>187</v>
      </c>
      <c r="T33" s="57" t="s">
        <v>187</v>
      </c>
      <c r="U33" s="57" t="s">
        <v>187</v>
      </c>
      <c r="V33" s="57" t="s">
        <v>187</v>
      </c>
      <c r="W33" s="57" t="s">
        <v>187</v>
      </c>
      <c r="X33" s="57" t="s">
        <v>187</v>
      </c>
      <c r="Y33" s="57"/>
      <c r="Z33" s="57"/>
      <c r="AA33" s="57" t="s">
        <v>187</v>
      </c>
      <c r="AB33" s="57" t="s">
        <v>187</v>
      </c>
      <c r="AC33" s="57" t="s">
        <v>187</v>
      </c>
      <c r="AD33" s="57" t="s">
        <v>187</v>
      </c>
      <c r="AE33" s="57" t="s">
        <v>187</v>
      </c>
      <c r="AF33" s="57" t="s">
        <v>187</v>
      </c>
      <c r="AG33" s="57"/>
      <c r="AH33" s="57"/>
      <c r="AI33" s="57" t="s">
        <v>187</v>
      </c>
      <c r="AJ33" s="57" t="s">
        <v>187</v>
      </c>
      <c r="AK33" s="57" t="s">
        <v>187</v>
      </c>
      <c r="AL33" s="57"/>
      <c r="AM33" s="57"/>
      <c r="AN33" s="57" t="s">
        <v>229</v>
      </c>
      <c r="AO33" s="57" t="s">
        <v>187</v>
      </c>
      <c r="AP33" s="57" t="s">
        <v>187</v>
      </c>
      <c r="AQ33" s="57" t="s">
        <v>187</v>
      </c>
      <c r="AR33" s="57" t="s">
        <v>187</v>
      </c>
      <c r="AS33" s="57" t="s">
        <v>187</v>
      </c>
      <c r="AT33" s="57"/>
      <c r="AU33" s="57"/>
      <c r="AV33" s="57" t="s">
        <v>229</v>
      </c>
      <c r="AW33" s="57" t="s">
        <v>187</v>
      </c>
      <c r="AX33" s="57" t="s">
        <v>229</v>
      </c>
      <c r="AY33" s="57" t="s">
        <v>242</v>
      </c>
      <c r="AZ33" s="57" t="s">
        <v>242</v>
      </c>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Z33" s="57"/>
      <c r="DA33" s="57"/>
      <c r="DB33" s="57"/>
      <c r="DC33" s="57"/>
      <c r="DD33" s="57"/>
      <c r="DE33" s="57"/>
      <c r="DF33" s="57"/>
      <c r="DG33" s="57"/>
      <c r="DH33" s="57"/>
      <c r="DI33" s="57"/>
      <c r="DJ33" s="57"/>
      <c r="DL33" s="57"/>
      <c r="DM33" s="57"/>
      <c r="DN33" s="57"/>
      <c r="DO33" s="57"/>
      <c r="DP33" s="57"/>
      <c r="DQ33" s="57"/>
      <c r="DR33" s="57"/>
      <c r="DS33" s="57"/>
      <c r="DT33" s="57"/>
      <c r="DU33" s="57"/>
      <c r="DV33" s="57"/>
      <c r="DW33" s="57"/>
      <c r="DX33" s="57"/>
      <c r="DY33" s="57"/>
      <c r="DZ33" s="57"/>
      <c r="EA33" s="57"/>
      <c r="EB33" s="57"/>
      <c r="EC33" s="57"/>
      <c r="ED33" s="57"/>
      <c r="EE33" s="57"/>
      <c r="EF33" s="57"/>
      <c r="EH33" s="57"/>
      <c r="EI33" s="57"/>
      <c r="EJ33" s="57"/>
      <c r="EK33" s="57"/>
      <c r="EL33" s="57"/>
      <c r="EM33" s="57"/>
      <c r="EN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row>
    <row r="34" spans="1:182" s="41" customFormat="1" ht="13.5" customHeight="1" x14ac:dyDescent="0.2">
      <c r="A34" s="34"/>
      <c r="B34" s="50" t="s">
        <v>113</v>
      </c>
      <c r="C34" s="71">
        <v>177.15</v>
      </c>
      <c r="D34" s="63">
        <v>177.15</v>
      </c>
      <c r="E34" s="63">
        <v>177.15</v>
      </c>
      <c r="F34" s="63">
        <v>177.15</v>
      </c>
      <c r="G34" s="63">
        <v>177.15</v>
      </c>
      <c r="H34" s="63">
        <v>194.45</v>
      </c>
      <c r="I34" s="63">
        <v>180.03333333333333</v>
      </c>
      <c r="J34" s="63">
        <v>6.4473293351243877</v>
      </c>
      <c r="K34" s="63">
        <v>194.45</v>
      </c>
      <c r="L34" s="63">
        <v>194.45</v>
      </c>
      <c r="M34" s="63">
        <v>194.45</v>
      </c>
      <c r="N34" s="63">
        <v>194.45</v>
      </c>
      <c r="O34" s="63">
        <v>194.45</v>
      </c>
      <c r="P34" s="63">
        <v>194.45</v>
      </c>
      <c r="Q34" s="63">
        <v>194.45000000000002</v>
      </c>
      <c r="R34" s="63">
        <v>2.8421709430404007E-14</v>
      </c>
      <c r="S34" s="63">
        <v>194.45</v>
      </c>
      <c r="T34" s="63">
        <v>194.45</v>
      </c>
      <c r="U34" s="63">
        <v>194.45</v>
      </c>
      <c r="V34" s="63">
        <v>194.45</v>
      </c>
      <c r="W34" s="63">
        <v>194.45</v>
      </c>
      <c r="X34" s="63">
        <v>194.45</v>
      </c>
      <c r="Y34" s="63">
        <v>194.45000000000002</v>
      </c>
      <c r="Z34" s="63">
        <v>2.8421709430404007E-14</v>
      </c>
      <c r="AA34" s="63">
        <v>194.45</v>
      </c>
      <c r="AB34" s="63">
        <v>194.45</v>
      </c>
      <c r="AC34" s="63">
        <v>194.45</v>
      </c>
      <c r="AD34" s="63">
        <v>194.45</v>
      </c>
      <c r="AE34" s="63">
        <v>194.45</v>
      </c>
      <c r="AF34" s="63">
        <v>194.45</v>
      </c>
      <c r="AG34" s="63">
        <v>194.45000000000002</v>
      </c>
      <c r="AH34" s="63">
        <v>2.8421709430404007E-14</v>
      </c>
      <c r="AI34" s="63">
        <v>194.45</v>
      </c>
      <c r="AJ34" s="63">
        <v>194.45</v>
      </c>
      <c r="AK34" s="63">
        <v>194.45</v>
      </c>
      <c r="AL34" s="63">
        <v>194.44999999999996</v>
      </c>
      <c r="AM34" s="63">
        <v>2.8421709430404007E-14</v>
      </c>
      <c r="AN34" s="63">
        <v>194.45</v>
      </c>
      <c r="AO34" s="63">
        <v>194.45</v>
      </c>
      <c r="AP34" s="63">
        <v>194.45</v>
      </c>
      <c r="AQ34" s="63">
        <v>194.45</v>
      </c>
      <c r="AR34" s="63">
        <v>194.45</v>
      </c>
      <c r="AS34" s="63">
        <v>194.45</v>
      </c>
      <c r="AT34" s="63">
        <v>194.45000000000002</v>
      </c>
      <c r="AU34" s="63">
        <v>2.8421709430404007E-14</v>
      </c>
      <c r="AV34" s="63">
        <v>177.15</v>
      </c>
      <c r="AW34" s="63">
        <v>177.15</v>
      </c>
      <c r="AX34" s="63">
        <v>177.15</v>
      </c>
      <c r="AY34" s="63">
        <v>177.15</v>
      </c>
      <c r="AZ34" s="63">
        <v>177.15</v>
      </c>
      <c r="BA34" s="63">
        <v>177.15</v>
      </c>
      <c r="BB34" s="63">
        <v>0</v>
      </c>
      <c r="BD34" s="63"/>
      <c r="BE34" s="63"/>
      <c r="BF34" s="63"/>
      <c r="BG34" s="63"/>
      <c r="BH34" s="63"/>
      <c r="BI34" s="63"/>
      <c r="BJ34" s="63"/>
      <c r="BK34" s="63"/>
      <c r="BL34" s="63"/>
      <c r="BM34" s="63"/>
      <c r="BN34" s="63"/>
      <c r="BO34" s="63"/>
      <c r="BP34" s="63"/>
      <c r="BQ34" s="63"/>
      <c r="BR34" s="63"/>
      <c r="BS34" s="63"/>
      <c r="BT34" s="63"/>
      <c r="BU34" s="63"/>
      <c r="BV34" s="63"/>
      <c r="BW34" s="63"/>
      <c r="BX34" s="63"/>
      <c r="BY34" s="169"/>
      <c r="BZ34" s="169"/>
      <c r="CA34" s="169"/>
      <c r="CB34" s="169"/>
      <c r="CC34" s="63"/>
      <c r="CD34" s="63"/>
      <c r="CE34" s="63"/>
      <c r="CF34" s="63"/>
      <c r="CG34" s="169"/>
      <c r="CH34" s="169"/>
      <c r="CI34" s="169"/>
      <c r="CJ34" s="169"/>
      <c r="CK34" s="63"/>
      <c r="CL34" s="63"/>
      <c r="CM34" s="169"/>
      <c r="CN34" s="169"/>
      <c r="CQ34" s="169"/>
      <c r="CR34" s="169"/>
      <c r="CS34" s="169"/>
      <c r="CT34" s="169"/>
      <c r="CU34" s="63"/>
      <c r="CV34" s="63"/>
      <c r="CW34" s="63"/>
      <c r="CX34" s="63"/>
      <c r="CZ34" s="63"/>
      <c r="DA34" s="63"/>
      <c r="DB34" s="63"/>
      <c r="DC34" s="63"/>
      <c r="DD34" s="63"/>
      <c r="DE34" s="63"/>
      <c r="DF34" s="63"/>
      <c r="DG34" s="63"/>
      <c r="DH34" s="63"/>
      <c r="DI34" s="63"/>
      <c r="DJ34" s="63"/>
      <c r="DL34" s="63"/>
      <c r="DM34" s="63"/>
      <c r="DN34" s="63"/>
      <c r="DO34" s="63"/>
      <c r="DP34" s="63"/>
      <c r="DQ34" s="63"/>
      <c r="DR34" s="63"/>
      <c r="DS34" s="63"/>
      <c r="DT34" s="63"/>
      <c r="DU34" s="63"/>
      <c r="DV34" s="63"/>
      <c r="DW34" s="63"/>
      <c r="DX34" s="63"/>
      <c r="DY34" s="63"/>
      <c r="DZ34" s="63"/>
      <c r="EA34" s="63"/>
      <c r="EB34" s="63"/>
      <c r="EC34" s="63"/>
      <c r="ED34" s="63"/>
      <c r="EE34" s="63"/>
      <c r="EF34" s="63"/>
      <c r="EH34" s="63"/>
      <c r="EI34" s="63"/>
      <c r="EJ34" s="63"/>
      <c r="EK34" s="63"/>
      <c r="EL34" s="63"/>
      <c r="EM34" s="63"/>
      <c r="EN34" s="63"/>
      <c r="EO34" s="63"/>
      <c r="EP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row>
    <row r="35" spans="1:182" s="24" customFormat="1" ht="13.5" customHeight="1" x14ac:dyDescent="0.2">
      <c r="A35" s="34"/>
      <c r="B35" s="51" t="s">
        <v>114</v>
      </c>
      <c r="C35" s="48"/>
      <c r="AI35" s="56">
        <v>1042.3</v>
      </c>
      <c r="AJ35" s="56">
        <v>1042.3</v>
      </c>
      <c r="AK35" s="56">
        <v>1042.3</v>
      </c>
      <c r="AL35" s="56">
        <v>1042.3</v>
      </c>
      <c r="AM35" s="56">
        <v>0</v>
      </c>
      <c r="CN35" s="64"/>
      <c r="CO35" s="64"/>
      <c r="CP35" s="64"/>
      <c r="DD35" s="56"/>
      <c r="DF35" s="56"/>
      <c r="DG35" s="56"/>
      <c r="EL35" s="56"/>
      <c r="EQ35" s="56"/>
      <c r="ER35" s="56"/>
      <c r="EX35" s="56"/>
      <c r="FC35" s="56"/>
      <c r="FD35" s="56"/>
      <c r="FE35" s="56"/>
      <c r="FS35" s="56"/>
    </row>
    <row r="36" spans="1:182" s="24" customFormat="1" ht="13.5" customHeight="1" x14ac:dyDescent="0.2">
      <c r="A36" s="34"/>
      <c r="B36" s="51" t="s">
        <v>115</v>
      </c>
      <c r="C36" s="48"/>
      <c r="CO36" s="56"/>
      <c r="CP36" s="56"/>
      <c r="DD36" s="56"/>
      <c r="EL36" s="56"/>
    </row>
    <row r="37" spans="1:182" s="56" customFormat="1" ht="13.5" customHeight="1" x14ac:dyDescent="0.2">
      <c r="A37" s="34"/>
      <c r="B37" s="51" t="s">
        <v>48</v>
      </c>
      <c r="C37" s="48">
        <v>2.4985228088359901</v>
      </c>
      <c r="D37" s="24">
        <v>2.4985228088359901</v>
      </c>
      <c r="E37" s="24">
        <v>2.4985228088359901</v>
      </c>
      <c r="F37" s="24">
        <v>2.4985228088359901</v>
      </c>
      <c r="G37" s="24">
        <v>2.4985228088359901</v>
      </c>
      <c r="H37" s="24">
        <v>2.3640930756598801</v>
      </c>
      <c r="I37" s="24">
        <v>2.4761178533066386</v>
      </c>
      <c r="J37" s="24">
        <v>5.0099003596490096E-2</v>
      </c>
      <c r="K37" s="24">
        <v>2.3640930756598801</v>
      </c>
      <c r="L37" s="24">
        <v>2.3640930756598801</v>
      </c>
      <c r="M37" s="24">
        <v>2.3640930756598801</v>
      </c>
      <c r="N37" s="24">
        <v>2.3640930756598801</v>
      </c>
      <c r="O37" s="24">
        <v>2.3640930756598801</v>
      </c>
      <c r="P37" s="24">
        <v>2.3640930756598801</v>
      </c>
      <c r="Q37" s="24">
        <v>2.3640930756598801</v>
      </c>
      <c r="R37" s="24">
        <v>0</v>
      </c>
      <c r="S37" s="24">
        <v>2.3640930756598801</v>
      </c>
      <c r="T37" s="24">
        <v>2.3640930756598801</v>
      </c>
      <c r="U37" s="24">
        <v>2.3640930756598801</v>
      </c>
      <c r="V37" s="24">
        <v>2.3640930756598801</v>
      </c>
      <c r="W37" s="24">
        <v>2.3640930756598801</v>
      </c>
      <c r="X37" s="24">
        <v>2.3640930756598801</v>
      </c>
      <c r="Y37" s="24">
        <v>2.3640930756598801</v>
      </c>
      <c r="Z37" s="24">
        <v>0</v>
      </c>
      <c r="AA37" s="24">
        <v>2.3640930756598801</v>
      </c>
      <c r="AB37" s="24">
        <v>2.3640930756598801</v>
      </c>
      <c r="AC37" s="24">
        <v>2.3640930756598801</v>
      </c>
      <c r="AD37" s="24">
        <v>2.3640930756598801</v>
      </c>
      <c r="AE37" s="24">
        <v>2.3640930756598801</v>
      </c>
      <c r="AF37" s="24">
        <v>2.3640930756598801</v>
      </c>
      <c r="AG37" s="24">
        <v>2.3640930756598801</v>
      </c>
      <c r="AH37" s="24">
        <v>0</v>
      </c>
      <c r="AI37" s="24">
        <v>2.3640930756598801</v>
      </c>
      <c r="AJ37" s="24">
        <v>2.3640930756598801</v>
      </c>
      <c r="AK37" s="24">
        <v>2.3640930756598801</v>
      </c>
      <c r="AL37" s="24">
        <v>2.3640930756598801</v>
      </c>
      <c r="AM37" s="24">
        <v>0</v>
      </c>
      <c r="AN37" s="24">
        <v>2.3640930756598801</v>
      </c>
      <c r="AO37" s="24">
        <v>2.3640930756598801</v>
      </c>
      <c r="AP37" s="24">
        <v>2.3640930756598801</v>
      </c>
      <c r="AQ37" s="24">
        <v>2.3640930756598801</v>
      </c>
      <c r="AR37" s="24">
        <v>2.3640930756598801</v>
      </c>
      <c r="AS37" s="24">
        <v>2.3640930756598801</v>
      </c>
      <c r="AT37" s="24">
        <v>2.3640930756598801</v>
      </c>
      <c r="AU37" s="24">
        <v>0</v>
      </c>
      <c r="AV37" s="24">
        <v>2.4985228088359901</v>
      </c>
      <c r="AW37" s="24">
        <v>2.4985228088359901</v>
      </c>
      <c r="AX37" s="24">
        <v>2.4985228088359901</v>
      </c>
      <c r="AY37" s="24">
        <v>2.4985228088359901</v>
      </c>
      <c r="AZ37" s="24">
        <v>2.4985228088359901</v>
      </c>
      <c r="BA37" s="24">
        <v>2.4985228088359901</v>
      </c>
      <c r="BB37" s="24">
        <v>0</v>
      </c>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row>
    <row r="38" spans="1:182"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v>-5.8194090166276101E-2</v>
      </c>
      <c r="AJ38" s="24">
        <v>-5.8194090166276101E-2</v>
      </c>
      <c r="AK38" s="24">
        <v>-5.8194090166276101E-2</v>
      </c>
      <c r="AL38" s="24">
        <v>-5.8194090166276101E-2</v>
      </c>
      <c r="AM38" s="24">
        <v>0</v>
      </c>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row>
    <row r="39" spans="1:182"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row>
    <row r="40" spans="1:182" s="41" customFormat="1" ht="13.5" customHeight="1" x14ac:dyDescent="0.2">
      <c r="A40" s="60"/>
      <c r="B40" s="50" t="s">
        <v>116</v>
      </c>
      <c r="C40" s="170">
        <v>80.365434241534899</v>
      </c>
      <c r="D40" s="169">
        <v>75.7929170840208</v>
      </c>
      <c r="E40" s="169">
        <v>74.607456793729199</v>
      </c>
      <c r="F40" s="169">
        <v>83.357975302797101</v>
      </c>
      <c r="G40" s="169">
        <v>79.358309469256398</v>
      </c>
      <c r="H40" s="169">
        <v>77.535051375495698</v>
      </c>
      <c r="I40" s="169">
        <v>78.502857377805682</v>
      </c>
      <c r="J40" s="169">
        <v>2.9219779683189855</v>
      </c>
      <c r="K40" s="63">
        <v>127.103285395309</v>
      </c>
      <c r="L40" s="63">
        <v>126.752222672334</v>
      </c>
      <c r="M40" s="63">
        <v>126.636137665175</v>
      </c>
      <c r="N40" s="63">
        <v>130.23021027522</v>
      </c>
      <c r="O40" s="63">
        <v>129.71008288432699</v>
      </c>
      <c r="P40" s="63">
        <v>129.61372539391499</v>
      </c>
      <c r="Q40" s="63">
        <v>128.34094404771335</v>
      </c>
      <c r="R40" s="63">
        <v>1.5289451558706493</v>
      </c>
      <c r="S40" s="63">
        <v>126.49493995452499</v>
      </c>
      <c r="T40" s="63">
        <v>125.960121995413</v>
      </c>
      <c r="U40" s="63">
        <v>125.698156993621</v>
      </c>
      <c r="V40" s="63">
        <v>129.59927688243599</v>
      </c>
      <c r="W40" s="63">
        <v>129.08582614069201</v>
      </c>
      <c r="X40" s="63">
        <v>128.79823680138</v>
      </c>
      <c r="Y40" s="63">
        <v>127.60609312801115</v>
      </c>
      <c r="Z40" s="63">
        <v>1.5899528527014273</v>
      </c>
      <c r="AA40" s="63">
        <v>119.96797063728501</v>
      </c>
      <c r="AB40" s="63">
        <v>119.736598394571</v>
      </c>
      <c r="AC40" s="63">
        <v>119.60994554786301</v>
      </c>
      <c r="AD40" s="63">
        <v>124.820783003261</v>
      </c>
      <c r="AE40" s="63">
        <v>124.439853334055</v>
      </c>
      <c r="AF40" s="63">
        <v>124.05645908560101</v>
      </c>
      <c r="AG40" s="63">
        <v>122.10526833377266</v>
      </c>
      <c r="AH40" s="63">
        <v>2.3465125514238871</v>
      </c>
      <c r="AI40" s="63">
        <v>123.84616452618501</v>
      </c>
      <c r="AJ40" s="63">
        <v>126.776917906302</v>
      </c>
      <c r="AK40" s="63">
        <v>126.498051236051</v>
      </c>
      <c r="AL40" s="63">
        <v>125.70704455617935</v>
      </c>
      <c r="AM40" s="63">
        <v>1.3207567324499976</v>
      </c>
      <c r="AN40" s="63">
        <v>114.09609792171899</v>
      </c>
      <c r="AO40" s="63">
        <v>113.439526978118</v>
      </c>
      <c r="AP40" s="63">
        <v>113.171688641239</v>
      </c>
      <c r="AQ40" s="63">
        <v>114.339392098753</v>
      </c>
      <c r="AR40" s="63">
        <v>114.033022606012</v>
      </c>
      <c r="AS40" s="63">
        <v>113.73556182398799</v>
      </c>
      <c r="AT40" s="63">
        <v>113.8025483449715</v>
      </c>
      <c r="AU40" s="63">
        <v>0.40036371538142629</v>
      </c>
      <c r="AV40" s="63">
        <v>121.91619121282299</v>
      </c>
      <c r="AW40" s="63">
        <v>121.704260466477</v>
      </c>
      <c r="AX40" s="63">
        <v>121.46832562291</v>
      </c>
      <c r="AY40" s="63">
        <v>122.904765400443</v>
      </c>
      <c r="AZ40" s="63">
        <v>122.56668584681999</v>
      </c>
      <c r="BA40" s="63">
        <v>122.1120457098946</v>
      </c>
      <c r="BB40" s="63">
        <v>0.5392820228871853</v>
      </c>
      <c r="BD40" s="169"/>
      <c r="BE40" s="169"/>
      <c r="BF40" s="169"/>
      <c r="BG40" s="169"/>
      <c r="BH40" s="169"/>
      <c r="BI40" s="169"/>
      <c r="BJ40" s="169"/>
      <c r="BK40" s="169"/>
      <c r="BL40" s="169"/>
      <c r="BM40" s="169"/>
      <c r="BN40" s="169"/>
      <c r="BO40" s="63"/>
      <c r="BP40" s="63"/>
      <c r="BQ40" s="63"/>
      <c r="BR40" s="63"/>
      <c r="BS40" s="63"/>
      <c r="BT40" s="63"/>
      <c r="BU40" s="63"/>
      <c r="BV40" s="63"/>
      <c r="BW40" s="63"/>
      <c r="BX40" s="63"/>
      <c r="CC40" s="63"/>
      <c r="CD40" s="63"/>
      <c r="CE40" s="169"/>
      <c r="CF40" s="63"/>
      <c r="CK40" s="63"/>
      <c r="CL40" s="63"/>
      <c r="CQ40" s="169"/>
      <c r="CR40" s="169"/>
      <c r="CS40" s="169"/>
      <c r="CT40" s="169"/>
      <c r="CU40" s="63"/>
      <c r="CV40" s="63"/>
      <c r="CW40" s="169"/>
      <c r="CX40" s="63"/>
      <c r="CZ40" s="63"/>
      <c r="DA40" s="63"/>
      <c r="DB40" s="63"/>
      <c r="DC40" s="63"/>
      <c r="DD40" s="63"/>
      <c r="DE40" s="63"/>
      <c r="DF40" s="63"/>
      <c r="DG40" s="63"/>
      <c r="DH40" s="63"/>
      <c r="DI40" s="63"/>
      <c r="DJ40" s="63"/>
      <c r="DL40" s="63"/>
      <c r="DM40" s="63"/>
      <c r="DN40" s="63"/>
      <c r="DO40" s="63"/>
      <c r="DP40" s="63"/>
      <c r="DQ40" s="63"/>
      <c r="DR40" s="63"/>
      <c r="DS40" s="63"/>
      <c r="DT40" s="63"/>
      <c r="DU40" s="63"/>
      <c r="DV40" s="63"/>
      <c r="DW40" s="63"/>
      <c r="DX40" s="63"/>
      <c r="DY40" s="63"/>
      <c r="DZ40" s="63"/>
      <c r="EA40" s="63"/>
      <c r="EB40" s="63"/>
      <c r="EC40" s="63"/>
      <c r="ED40" s="63"/>
      <c r="EE40" s="63"/>
      <c r="EF40" s="63"/>
      <c r="EH40" s="63"/>
      <c r="EI40" s="63"/>
      <c r="EJ40" s="63"/>
      <c r="EK40" s="63"/>
      <c r="EL40" s="63"/>
      <c r="EM40" s="63"/>
      <c r="EN40" s="63"/>
      <c r="EO40" s="63"/>
      <c r="EP40" s="63"/>
      <c r="EQ40" s="63"/>
      <c r="ER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c r="FX40" s="63"/>
      <c r="FY40" s="63"/>
    </row>
    <row r="41" spans="1:182" s="24" customFormat="1" ht="13.5" customHeight="1" x14ac:dyDescent="0.2">
      <c r="A41" s="60"/>
      <c r="B41" s="51" t="s">
        <v>117</v>
      </c>
      <c r="C41" s="72">
        <v>168.86216481116099</v>
      </c>
      <c r="D41" s="56">
        <v>167.36635108246699</v>
      </c>
      <c r="E41" s="56">
        <v>167.321996634539</v>
      </c>
      <c r="F41" s="56">
        <v>174.29793807378101</v>
      </c>
      <c r="G41" s="56">
        <v>173.710468758904</v>
      </c>
      <c r="H41" s="56">
        <v>173.47211552739299</v>
      </c>
      <c r="I41" s="56">
        <v>170.83850581470747</v>
      </c>
      <c r="J41" s="56">
        <v>3.040815731779777</v>
      </c>
      <c r="K41" s="56">
        <v>200.37563376071299</v>
      </c>
      <c r="L41" s="56">
        <v>200.65995994012599</v>
      </c>
      <c r="M41" s="56">
        <v>200.670920282244</v>
      </c>
      <c r="N41" s="56">
        <v>205.34125658976001</v>
      </c>
      <c r="O41" s="56">
        <v>204.73946292416801</v>
      </c>
      <c r="P41" s="56">
        <v>205.150375077853</v>
      </c>
      <c r="Q41" s="56">
        <v>202.8229347624773</v>
      </c>
      <c r="R41" s="56">
        <v>2.2631435379597682</v>
      </c>
      <c r="S41" s="56">
        <v>196.52848671210799</v>
      </c>
      <c r="T41" s="56">
        <v>196.159248656057</v>
      </c>
      <c r="U41" s="56">
        <v>195.689525622606</v>
      </c>
      <c r="V41" s="56">
        <v>202.958433117216</v>
      </c>
      <c r="W41" s="56">
        <v>202.16418073576</v>
      </c>
      <c r="X41" s="56">
        <v>202.014906103702</v>
      </c>
      <c r="Y41" s="56">
        <v>199.25246349124151</v>
      </c>
      <c r="Z41" s="56">
        <v>3.149760602898537</v>
      </c>
      <c r="AA41" s="56">
        <v>187.187753258828</v>
      </c>
      <c r="AB41" s="56">
        <v>187.178186313433</v>
      </c>
      <c r="AC41" s="56">
        <v>186.81597379395799</v>
      </c>
      <c r="AD41" s="56">
        <v>193.74381036407499</v>
      </c>
      <c r="AE41" s="56">
        <v>193.82753087703199</v>
      </c>
      <c r="AF41" s="56">
        <v>193.649391191864</v>
      </c>
      <c r="AG41" s="56">
        <v>190.4004409665317</v>
      </c>
      <c r="AH41" s="56">
        <v>3.3424400771909601</v>
      </c>
      <c r="AI41" s="56">
        <v>205.95732130958001</v>
      </c>
      <c r="AJ41" s="56">
        <v>208.455495816124</v>
      </c>
      <c r="AK41" s="56">
        <v>208.374431424666</v>
      </c>
      <c r="AL41" s="56">
        <v>207.59574951678999</v>
      </c>
      <c r="AM41" s="56">
        <v>1.1590162787256637</v>
      </c>
      <c r="AN41" s="56">
        <v>182.725829500744</v>
      </c>
      <c r="AO41" s="56">
        <v>182.468313061971</v>
      </c>
      <c r="AP41" s="56">
        <v>182.480655319579</v>
      </c>
      <c r="AQ41" s="56">
        <v>183.299749431245</v>
      </c>
      <c r="AR41" s="56">
        <v>183.14562074320099</v>
      </c>
      <c r="AS41" s="56">
        <v>182.99615994144</v>
      </c>
      <c r="AT41" s="56">
        <v>182.85272133302999</v>
      </c>
      <c r="AU41" s="56">
        <v>0.3184606709835146</v>
      </c>
      <c r="AV41" s="56">
        <v>182.62961058158899</v>
      </c>
      <c r="AW41" s="56">
        <v>182.67728726162099</v>
      </c>
      <c r="AX41" s="56">
        <v>181.98278785968299</v>
      </c>
      <c r="AY41" s="56">
        <v>182.39260521577</v>
      </c>
      <c r="AZ41" s="56">
        <v>182.19193993007201</v>
      </c>
      <c r="BA41" s="56">
        <v>182.37484616974697</v>
      </c>
      <c r="BB41" s="56">
        <v>0.26224237426970848</v>
      </c>
      <c r="BD41" s="56"/>
      <c r="BE41" s="56"/>
      <c r="BF41" s="56"/>
      <c r="BG41" s="56"/>
      <c r="BH41" s="56"/>
      <c r="BI41" s="56"/>
      <c r="BJ41" s="56"/>
      <c r="BK41" s="56"/>
      <c r="BL41" s="56"/>
      <c r="BM41" s="56"/>
      <c r="BN41" s="56"/>
      <c r="BO41" s="56"/>
      <c r="BP41" s="56"/>
      <c r="BQ41" s="56"/>
      <c r="BR41" s="56"/>
      <c r="BS41" s="56"/>
      <c r="BT41" s="56"/>
      <c r="BU41" s="56"/>
      <c r="BV41" s="56"/>
      <c r="BW41" s="56"/>
      <c r="BX41" s="56"/>
      <c r="BY41" s="64"/>
      <c r="BZ41" s="64"/>
      <c r="CA41" s="64"/>
      <c r="CB41" s="64"/>
      <c r="CC41" s="56"/>
      <c r="CD41" s="56"/>
      <c r="CE41" s="56"/>
      <c r="CF41" s="56"/>
      <c r="CG41" s="64"/>
      <c r="CH41" s="64"/>
      <c r="CI41" s="64"/>
      <c r="CJ41" s="64"/>
      <c r="CK41" s="56"/>
      <c r="CL41" s="56"/>
      <c r="CM41" s="64"/>
      <c r="CQ41" s="64"/>
      <c r="CR41" s="64"/>
      <c r="CS41" s="64"/>
      <c r="CT41" s="64"/>
      <c r="CU41" s="56"/>
      <c r="CV41" s="56"/>
      <c r="CW41" s="56"/>
      <c r="CX41" s="56"/>
      <c r="CZ41" s="56"/>
      <c r="DA41" s="56"/>
      <c r="DB41" s="56"/>
      <c r="DC41" s="56"/>
      <c r="DD41" s="56"/>
      <c r="DE41" s="56"/>
      <c r="DF41" s="56"/>
      <c r="DG41" s="56"/>
      <c r="DH41" s="56"/>
      <c r="DI41" s="56"/>
      <c r="DJ41" s="56"/>
      <c r="DL41" s="56"/>
      <c r="DM41" s="56"/>
      <c r="DN41" s="56"/>
      <c r="DO41" s="56"/>
      <c r="DP41" s="56"/>
      <c r="DQ41" s="56"/>
      <c r="DR41" s="56"/>
      <c r="DS41" s="56"/>
      <c r="DT41" s="56"/>
      <c r="DU41" s="56"/>
      <c r="DV41" s="56"/>
      <c r="DW41" s="56"/>
      <c r="DX41" s="56"/>
      <c r="DY41" s="56"/>
      <c r="DZ41" s="56"/>
      <c r="EA41" s="56"/>
      <c r="EB41" s="56"/>
      <c r="EC41" s="56"/>
      <c r="ED41" s="56"/>
      <c r="EE41" s="56"/>
      <c r="EF41" s="56"/>
      <c r="EH41" s="56"/>
      <c r="EI41" s="56"/>
      <c r="EJ41" s="56"/>
      <c r="EK41" s="56"/>
      <c r="EL41" s="56"/>
      <c r="EM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row>
    <row r="42" spans="1:182" s="24" customFormat="1" ht="13.5" customHeight="1" x14ac:dyDescent="0.2">
      <c r="A42" s="60"/>
      <c r="B42" s="51" t="s">
        <v>118</v>
      </c>
      <c r="C42" s="72">
        <v>249.39391711009</v>
      </c>
      <c r="D42" s="56">
        <v>244.26875634213999</v>
      </c>
      <c r="E42" s="56">
        <v>244.281138148867</v>
      </c>
      <c r="F42" s="56">
        <v>269.68518245395899</v>
      </c>
      <c r="G42" s="56">
        <v>267.88430287256398</v>
      </c>
      <c r="H42" s="56">
        <v>265.89378146109999</v>
      </c>
      <c r="I42" s="56">
        <v>256.90117973145328</v>
      </c>
      <c r="J42" s="56">
        <v>11.106523366240477</v>
      </c>
      <c r="K42" s="56">
        <v>359.67834080527001</v>
      </c>
      <c r="L42" s="56">
        <v>379.13889413448697</v>
      </c>
      <c r="M42" s="56">
        <v>390.85809887349501</v>
      </c>
      <c r="N42" s="56">
        <v>498.69768408332999</v>
      </c>
      <c r="O42" s="56">
        <v>463.02006990847502</v>
      </c>
      <c r="P42" s="56">
        <v>506.14939648810798</v>
      </c>
      <c r="Q42" s="56">
        <v>432.92374738219411</v>
      </c>
      <c r="R42" s="56">
        <v>58.624815385220984</v>
      </c>
      <c r="S42" s="56">
        <v>353.50066333156798</v>
      </c>
      <c r="T42" s="56">
        <v>347.28957327050603</v>
      </c>
      <c r="U42" s="56">
        <v>339.43936534835899</v>
      </c>
      <c r="V42" s="56">
        <v>554.53591482215995</v>
      </c>
      <c r="W42" s="56">
        <v>524.32765325187302</v>
      </c>
      <c r="X42" s="56">
        <v>527.76384760685096</v>
      </c>
      <c r="Y42" s="56">
        <v>441.14283627188615</v>
      </c>
      <c r="Z42" s="56">
        <v>94.968490472186062</v>
      </c>
      <c r="AA42" s="56">
        <v>294.75317034596799</v>
      </c>
      <c r="AB42" s="56">
        <v>295.31757534088001</v>
      </c>
      <c r="AC42" s="56">
        <v>293.465035272904</v>
      </c>
      <c r="AD42" s="56">
        <v>328.98350192138503</v>
      </c>
      <c r="AE42" s="56">
        <v>333.31103706906799</v>
      </c>
      <c r="AF42" s="56">
        <v>335.11584392467302</v>
      </c>
      <c r="AG42" s="56">
        <v>313.49102731247962</v>
      </c>
      <c r="AH42" s="56">
        <v>19.073997340185691</v>
      </c>
      <c r="AI42" s="56">
        <v>936.20948112107806</v>
      </c>
      <c r="AJ42" s="56">
        <v>938.42686880776296</v>
      </c>
      <c r="AK42" s="56">
        <v>927.65588175718995</v>
      </c>
      <c r="AL42" s="56">
        <v>934.09741056201028</v>
      </c>
      <c r="AM42" s="56">
        <v>4.6439331064492739</v>
      </c>
      <c r="AN42" s="56">
        <v>280.33897544693201</v>
      </c>
      <c r="AO42" s="56">
        <v>279.64027827301902</v>
      </c>
      <c r="AP42" s="56">
        <v>279.53516921001102</v>
      </c>
      <c r="AQ42" s="56">
        <v>286.73929009440502</v>
      </c>
      <c r="AR42" s="56">
        <v>285.08461060201</v>
      </c>
      <c r="AS42" s="56">
        <v>284.277208862012</v>
      </c>
      <c r="AT42" s="56">
        <v>282.60258874806487</v>
      </c>
      <c r="AU42" s="56">
        <v>2.8689537636676432</v>
      </c>
      <c r="AV42" s="56">
        <v>271.47117806151903</v>
      </c>
      <c r="AW42" s="56">
        <v>273.59927993976203</v>
      </c>
      <c r="AX42" s="56">
        <v>267.95156788303001</v>
      </c>
      <c r="AY42" s="56">
        <v>265.45658704142102</v>
      </c>
      <c r="AZ42" s="56">
        <v>264.77663538009398</v>
      </c>
      <c r="BA42" s="56">
        <v>268.65104966116519</v>
      </c>
      <c r="BB42" s="56">
        <v>3.4100750517476688</v>
      </c>
      <c r="BD42" s="56"/>
      <c r="BE42" s="56"/>
      <c r="BF42" s="56"/>
      <c r="BG42" s="56"/>
      <c r="BH42" s="56"/>
      <c r="BI42" s="56"/>
      <c r="BJ42" s="56"/>
      <c r="BK42" s="56"/>
      <c r="BL42" s="56"/>
      <c r="BM42" s="56"/>
      <c r="BN42" s="56"/>
      <c r="BO42" s="56"/>
      <c r="BP42" s="56"/>
      <c r="BQ42" s="56"/>
      <c r="BR42" s="56"/>
      <c r="BS42" s="56"/>
      <c r="BT42" s="56"/>
      <c r="BU42" s="56"/>
      <c r="BV42" s="56"/>
      <c r="BW42" s="56"/>
      <c r="BX42" s="56"/>
      <c r="BY42" s="64"/>
      <c r="BZ42" s="64"/>
      <c r="CA42" s="64"/>
      <c r="CB42" s="64"/>
      <c r="CC42" s="56"/>
      <c r="CD42" s="56"/>
      <c r="CE42" s="56"/>
      <c r="CF42" s="56"/>
      <c r="CG42" s="64"/>
      <c r="CH42" s="64"/>
      <c r="CI42" s="64"/>
      <c r="CJ42" s="64"/>
      <c r="CK42" s="56"/>
      <c r="CL42" s="56"/>
      <c r="CM42" s="64"/>
      <c r="CN42" s="64"/>
      <c r="CO42" s="64"/>
      <c r="CP42" s="64"/>
      <c r="CQ42" s="56"/>
      <c r="CR42" s="56"/>
      <c r="CS42" s="56"/>
      <c r="CT42" s="56"/>
      <c r="CU42" s="56"/>
      <c r="CV42" s="56"/>
      <c r="CW42" s="56"/>
      <c r="CX42" s="56"/>
      <c r="CZ42" s="56"/>
      <c r="DA42" s="56"/>
      <c r="DB42" s="56"/>
      <c r="DC42" s="56"/>
      <c r="DD42" s="56"/>
      <c r="DE42" s="56"/>
      <c r="DF42" s="56"/>
      <c r="DG42" s="56"/>
      <c r="DH42" s="56"/>
      <c r="DI42" s="56"/>
      <c r="DJ42" s="56"/>
      <c r="DL42" s="56"/>
      <c r="DM42" s="56"/>
      <c r="DN42" s="56"/>
      <c r="DO42" s="56"/>
      <c r="DP42" s="56"/>
      <c r="DQ42" s="56"/>
      <c r="DR42" s="56"/>
      <c r="DS42" s="56"/>
      <c r="DT42" s="56"/>
      <c r="DU42" s="56"/>
      <c r="DV42" s="56"/>
      <c r="DW42" s="56"/>
      <c r="DX42" s="56"/>
      <c r="DY42" s="56"/>
      <c r="DZ42" s="56"/>
      <c r="EA42" s="56"/>
      <c r="EB42" s="56"/>
      <c r="EC42" s="56"/>
      <c r="ED42" s="56"/>
      <c r="EE42" s="56"/>
      <c r="EF42" s="56"/>
      <c r="EH42" s="56"/>
      <c r="EI42" s="56"/>
      <c r="EJ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row>
    <row r="43" spans="1:182" s="24" customFormat="1" ht="13.5" customHeight="1" x14ac:dyDescent="0.2">
      <c r="A43" s="60"/>
      <c r="B43" s="51" t="s">
        <v>119</v>
      </c>
      <c r="C43" s="48">
        <v>3.1032485478837502</v>
      </c>
      <c r="D43" s="24">
        <v>3.22284410918442</v>
      </c>
      <c r="E43" s="24">
        <v>3.2742188066300502</v>
      </c>
      <c r="F43" s="24">
        <v>3.2352655096807501</v>
      </c>
      <c r="G43" s="24">
        <v>3.37563015976724</v>
      </c>
      <c r="H43" s="24">
        <v>3.4293364967722599</v>
      </c>
      <c r="I43" s="24">
        <v>3.2734239383197448</v>
      </c>
      <c r="J43" s="24">
        <v>0.10624619028700373</v>
      </c>
      <c r="K43" s="24">
        <v>2.82981151656797</v>
      </c>
      <c r="L43" s="24">
        <v>2.99118142578528</v>
      </c>
      <c r="M43" s="24">
        <v>3.0864657283446402</v>
      </c>
      <c r="N43" s="24">
        <v>3.8293548250395602</v>
      </c>
      <c r="O43" s="24">
        <v>3.5696536430509198</v>
      </c>
      <c r="P43" s="24">
        <v>3.9050601697454899</v>
      </c>
      <c r="Q43" s="24">
        <v>3.3685878847556432</v>
      </c>
      <c r="R43" s="24">
        <v>0.4188962970926704</v>
      </c>
      <c r="S43" s="24">
        <v>2.7945834312317301</v>
      </c>
      <c r="T43" s="24">
        <v>2.7571390672609302</v>
      </c>
      <c r="U43" s="24">
        <v>2.7004323171228699</v>
      </c>
      <c r="V43" s="24">
        <v>4.2788503775773199</v>
      </c>
      <c r="W43" s="24">
        <v>4.0618530238974797</v>
      </c>
      <c r="X43" s="24">
        <v>4.0976014945042696</v>
      </c>
      <c r="Y43" s="24">
        <v>3.4484099519324332</v>
      </c>
      <c r="Z43" s="24">
        <v>0.70145188233351452</v>
      </c>
      <c r="AA43" s="24">
        <v>2.4569322026554401</v>
      </c>
      <c r="AB43" s="24">
        <v>2.4663935613713801</v>
      </c>
      <c r="AC43" s="24">
        <v>2.4535170041982002</v>
      </c>
      <c r="AD43" s="24">
        <v>2.6356468370559001</v>
      </c>
      <c r="AE43" s="24">
        <v>2.67849107933537</v>
      </c>
      <c r="AF43" s="24">
        <v>2.7013171776363398</v>
      </c>
      <c r="AG43" s="24">
        <v>2.5653829770421051</v>
      </c>
      <c r="AH43" s="24">
        <v>0.1082304874483369</v>
      </c>
      <c r="AI43" s="24">
        <v>7.5594547857243803</v>
      </c>
      <c r="AJ43" s="24">
        <v>7.4021902748995299</v>
      </c>
      <c r="AK43" s="24">
        <v>7.33336104938207</v>
      </c>
      <c r="AL43" s="24">
        <v>7.4316687033353261</v>
      </c>
      <c r="AM43" s="24">
        <v>9.4626732342010814E-2</v>
      </c>
      <c r="AN43" s="24">
        <v>2.4570426206799101</v>
      </c>
      <c r="AO43" s="24">
        <v>2.4651044104490998</v>
      </c>
      <c r="AP43" s="24">
        <v>2.4700097044248701</v>
      </c>
      <c r="AQ43" s="24">
        <v>2.5077909269165302</v>
      </c>
      <c r="AR43" s="24">
        <v>2.5000180130889502</v>
      </c>
      <c r="AS43" s="24">
        <v>2.4994575513852499</v>
      </c>
      <c r="AT43" s="24">
        <v>2.4832372044907687</v>
      </c>
      <c r="AU43" s="24">
        <v>1.9737872539538799E-2</v>
      </c>
      <c r="AV43" s="24">
        <v>2.2267032406518101</v>
      </c>
      <c r="AW43" s="24">
        <v>2.2480665745890098</v>
      </c>
      <c r="AX43" s="24">
        <v>2.20593777438628</v>
      </c>
      <c r="AY43" s="24">
        <v>2.1598559354189502</v>
      </c>
      <c r="AZ43" s="24">
        <v>2.1602659283045602</v>
      </c>
      <c r="BA43" s="24">
        <v>2.2001658906701222</v>
      </c>
      <c r="BB43" s="24">
        <v>3.5352285908284278E-2</v>
      </c>
      <c r="BZ43" s="64"/>
      <c r="CA43" s="64"/>
      <c r="CB43" s="64"/>
      <c r="CG43" s="64"/>
      <c r="CH43" s="64"/>
      <c r="CI43" s="64"/>
      <c r="CJ43" s="64"/>
      <c r="CM43" s="64"/>
      <c r="CN43" s="64"/>
      <c r="CO43" s="64"/>
      <c r="CP43" s="64"/>
      <c r="DD43" s="64"/>
      <c r="DG43" s="64"/>
      <c r="ER43" s="64"/>
      <c r="FC43" s="64"/>
      <c r="FE43" s="64"/>
      <c r="FS43" s="64"/>
    </row>
    <row r="44" spans="1:182" s="24" customFormat="1" ht="13.5" customHeight="1" x14ac:dyDescent="0.2">
      <c r="A44" s="60"/>
      <c r="B44" s="51" t="s">
        <v>120</v>
      </c>
      <c r="C44" s="72">
        <v>169.02848286855601</v>
      </c>
      <c r="D44" s="56">
        <v>168.47583925811901</v>
      </c>
      <c r="E44" s="56">
        <v>169.673681355138</v>
      </c>
      <c r="F44" s="56">
        <v>186.32720715116201</v>
      </c>
      <c r="G44" s="56">
        <v>188.52599340330801</v>
      </c>
      <c r="H44" s="56">
        <v>188.35873008560401</v>
      </c>
      <c r="I44" s="56">
        <v>178.39832235364784</v>
      </c>
      <c r="J44" s="56">
        <v>9.3720824839832009</v>
      </c>
      <c r="K44" s="56">
        <v>232.575055409962</v>
      </c>
      <c r="L44" s="56">
        <v>252.38667146215201</v>
      </c>
      <c r="M44" s="56">
        <v>264.22196120832098</v>
      </c>
      <c r="N44" s="56">
        <v>368.46747380811001</v>
      </c>
      <c r="O44" s="56">
        <v>333.30998702414797</v>
      </c>
      <c r="P44" s="56">
        <v>376.53567109419299</v>
      </c>
      <c r="Q44" s="56">
        <v>304.58280333448096</v>
      </c>
      <c r="R44" s="56">
        <v>57.187217254438572</v>
      </c>
      <c r="S44" s="56">
        <v>227.00572337704301</v>
      </c>
      <c r="T44" s="56">
        <v>221.32945127509299</v>
      </c>
      <c r="U44" s="56">
        <v>213.74120835473801</v>
      </c>
      <c r="V44" s="56">
        <v>424.93663793972399</v>
      </c>
      <c r="W44" s="56">
        <v>395.24182711118198</v>
      </c>
      <c r="X44" s="56">
        <v>398.96561080547002</v>
      </c>
      <c r="Y44" s="56">
        <v>313.53674314387501</v>
      </c>
      <c r="Z44" s="56">
        <v>93.392272660434486</v>
      </c>
      <c r="AA44" s="56">
        <v>174.785199708683</v>
      </c>
      <c r="AB44" s="56">
        <v>175.58097694630899</v>
      </c>
      <c r="AC44" s="56">
        <v>173.85508972504101</v>
      </c>
      <c r="AD44" s="56">
        <v>204.16271891812499</v>
      </c>
      <c r="AE44" s="56">
        <v>208.87118373501301</v>
      </c>
      <c r="AF44" s="56">
        <v>211.059384839073</v>
      </c>
      <c r="AG44" s="56">
        <v>191.38575897870734</v>
      </c>
      <c r="AH44" s="56">
        <v>16.776652458830068</v>
      </c>
      <c r="AI44" s="56">
        <v>812.36331659489304</v>
      </c>
      <c r="AJ44" s="56">
        <v>811.64995090146101</v>
      </c>
      <c r="AK44" s="56">
        <v>801.15783052113898</v>
      </c>
      <c r="AL44" s="56">
        <v>808.39036600583097</v>
      </c>
      <c r="AM44" s="56">
        <v>5.1224603337418815</v>
      </c>
      <c r="AN44" s="56">
        <v>166.242877525213</v>
      </c>
      <c r="AO44" s="56">
        <v>166.20075129489999</v>
      </c>
      <c r="AP44" s="56">
        <v>166.363480568771</v>
      </c>
      <c r="AQ44" s="56">
        <v>172.399897995652</v>
      </c>
      <c r="AR44" s="56">
        <v>171.05158799599801</v>
      </c>
      <c r="AS44" s="56">
        <v>170.541647038024</v>
      </c>
      <c r="AT44" s="56">
        <v>168.80004040309299</v>
      </c>
      <c r="AU44" s="56">
        <v>2.5914553375425378</v>
      </c>
      <c r="AV44" s="56">
        <v>149.55498684869599</v>
      </c>
      <c r="AW44" s="56">
        <v>151.895019473285</v>
      </c>
      <c r="AX44" s="56">
        <v>146.48324226011999</v>
      </c>
      <c r="AY44" s="56">
        <v>142.55182164097801</v>
      </c>
      <c r="AZ44" s="56">
        <v>142.209949533274</v>
      </c>
      <c r="BA44" s="56">
        <v>146.53900395127059</v>
      </c>
      <c r="BB44" s="56">
        <v>3.8059032937085444</v>
      </c>
      <c r="BZ44" s="64"/>
      <c r="CA44" s="64"/>
      <c r="CB44" s="64"/>
      <c r="CG44" s="64"/>
      <c r="CH44" s="64"/>
      <c r="CI44" s="64"/>
      <c r="CJ44" s="64"/>
      <c r="CM44" s="64"/>
      <c r="CN44" s="64"/>
      <c r="CO44" s="64"/>
      <c r="CP44" s="64"/>
      <c r="DD44" s="64"/>
      <c r="DG44" s="64"/>
      <c r="ER44" s="64"/>
      <c r="FC44" s="64"/>
      <c r="FE44" s="64"/>
      <c r="FS44" s="64"/>
    </row>
    <row r="45" spans="1:182" s="24" customFormat="1" ht="13.5" customHeight="1" x14ac:dyDescent="0.2">
      <c r="A45" s="60"/>
      <c r="B45" s="51" t="s">
        <v>131</v>
      </c>
      <c r="C45" s="48">
        <v>1.6264927140430701</v>
      </c>
      <c r="D45" s="24">
        <v>1.6255452116103699</v>
      </c>
      <c r="E45" s="24">
        <v>1.62815710228431</v>
      </c>
      <c r="F45" s="24">
        <v>1.64752829168868</v>
      </c>
      <c r="G45" s="24">
        <v>1.6521151917480501</v>
      </c>
      <c r="H45" s="24">
        <v>1.6500131718606199</v>
      </c>
      <c r="I45" s="24">
        <v>1.6383086138725165</v>
      </c>
      <c r="J45" s="24">
        <v>1.1677569973916366E-2</v>
      </c>
      <c r="K45" s="24">
        <v>1.5945804156952501</v>
      </c>
      <c r="L45" s="24">
        <v>1.60181813281756</v>
      </c>
      <c r="M45" s="24">
        <v>1.6022768889897201</v>
      </c>
      <c r="N45" s="24">
        <v>1.6110735401207901</v>
      </c>
      <c r="O45" s="24">
        <v>1.6079902378903199</v>
      </c>
      <c r="P45" s="24">
        <v>1.6113476735793799</v>
      </c>
      <c r="Q45" s="24">
        <v>1.6048478148488365</v>
      </c>
      <c r="R45" s="24">
        <v>5.9454570838202193E-3</v>
      </c>
      <c r="S45" s="24">
        <v>1.6000931635973401</v>
      </c>
      <c r="T45" s="24">
        <v>1.59764691760099</v>
      </c>
      <c r="U45" s="24">
        <v>1.5904124034371301</v>
      </c>
      <c r="V45" s="24">
        <v>1.64323184909633</v>
      </c>
      <c r="W45" s="24">
        <v>1.6369412536004699</v>
      </c>
      <c r="X45" s="24">
        <v>1.63761465379814</v>
      </c>
      <c r="Y45" s="24">
        <v>1.6176567068550669</v>
      </c>
      <c r="Z45" s="24">
        <v>2.1891486459756495E-2</v>
      </c>
      <c r="AA45" s="24">
        <v>1.56163372320661</v>
      </c>
      <c r="AB45" s="24">
        <v>1.56323708320865</v>
      </c>
      <c r="AC45" s="24">
        <v>1.5606188832368699</v>
      </c>
      <c r="AD45" s="24">
        <v>1.57303684464008</v>
      </c>
      <c r="AE45" s="24">
        <v>1.57531478147403</v>
      </c>
      <c r="AF45" s="24">
        <v>1.57555336883204</v>
      </c>
      <c r="AG45" s="24">
        <v>1.5682324474330465</v>
      </c>
      <c r="AH45" s="24">
        <v>6.4974451779335187E-3</v>
      </c>
      <c r="AI45" s="24">
        <v>1.78639537195515</v>
      </c>
      <c r="AJ45" s="24">
        <v>1.77661207911027</v>
      </c>
      <c r="AK45" s="24">
        <v>1.77806033150039</v>
      </c>
      <c r="AL45" s="24">
        <v>1.7803559275219367</v>
      </c>
      <c r="AM45" s="24">
        <v>4.3112662906061704E-3</v>
      </c>
      <c r="AN45" s="24">
        <v>1.56066669460931</v>
      </c>
      <c r="AO45" s="24">
        <v>1.5605864077551801</v>
      </c>
      <c r="AP45" s="24">
        <v>1.5611729148534601</v>
      </c>
      <c r="AQ45" s="24">
        <v>1.5714390838005201</v>
      </c>
      <c r="AR45" s="24">
        <v>1.56849436748949</v>
      </c>
      <c r="AS45" s="24">
        <v>1.56811181498355</v>
      </c>
      <c r="AT45" s="24">
        <v>1.5650785472485851</v>
      </c>
      <c r="AU45" s="24">
        <v>4.4011871815718461E-3</v>
      </c>
      <c r="AV45" s="24">
        <v>1.50217333665425</v>
      </c>
      <c r="AW45" s="24">
        <v>1.5059056617089099</v>
      </c>
      <c r="AX45" s="24">
        <v>1.49797137609552</v>
      </c>
      <c r="AY45" s="24">
        <v>1.4872175617732299</v>
      </c>
      <c r="AZ45" s="24">
        <v>1.4875339939669201</v>
      </c>
      <c r="BA45" s="24">
        <v>1.4961603860397661</v>
      </c>
      <c r="BB45" s="24">
        <v>7.5999263680443258E-3</v>
      </c>
      <c r="BZ45" s="64"/>
      <c r="CA45" s="64"/>
      <c r="CB45" s="64"/>
      <c r="CG45" s="64"/>
      <c r="CH45" s="64"/>
      <c r="CI45" s="64"/>
      <c r="CJ45" s="64"/>
      <c r="CM45" s="64"/>
      <c r="CN45" s="64"/>
      <c r="CO45" s="64"/>
      <c r="CP45" s="64"/>
      <c r="DD45" s="64"/>
      <c r="DG45" s="64"/>
      <c r="ER45" s="64"/>
      <c r="FC45" s="64"/>
      <c r="FE45" s="64"/>
      <c r="FS45" s="64"/>
    </row>
    <row r="46" spans="1:182" s="24" customFormat="1" ht="13.5" customHeight="1" x14ac:dyDescent="0.2">
      <c r="A46" s="60"/>
      <c r="B46" s="51" t="s">
        <v>132</v>
      </c>
      <c r="C46" s="193">
        <v>80.839415700001794</v>
      </c>
      <c r="D46" s="64">
        <v>79.844269683777796</v>
      </c>
      <c r="E46" s="64">
        <v>80.039367827311594</v>
      </c>
      <c r="F46" s="64">
        <v>86.124096647415598</v>
      </c>
      <c r="G46" s="64">
        <v>86.166435189204606</v>
      </c>
      <c r="H46" s="64">
        <v>85.719402282705502</v>
      </c>
      <c r="I46" s="64">
        <v>83.122164555069489</v>
      </c>
      <c r="J46" s="64">
        <v>2.9006894749926508</v>
      </c>
      <c r="K46" s="64">
        <v>94.670254798274996</v>
      </c>
      <c r="L46" s="64">
        <v>95.8415808364241</v>
      </c>
      <c r="M46" s="64">
        <v>95.9181452027304</v>
      </c>
      <c r="N46" s="64">
        <v>99.593457407391</v>
      </c>
      <c r="O46" s="64">
        <v>98.855840534424004</v>
      </c>
      <c r="P46" s="64">
        <v>99.468455546272807</v>
      </c>
      <c r="Q46" s="64">
        <v>97.39128905425288</v>
      </c>
      <c r="R46" s="64">
        <v>1.9699768576937866</v>
      </c>
      <c r="S46" s="64">
        <v>93.785583688719896</v>
      </c>
      <c r="T46" s="64">
        <v>93.2226569400529</v>
      </c>
      <c r="U46" s="64">
        <v>91.991312812739807</v>
      </c>
      <c r="V46" s="56">
        <v>103.125111868679</v>
      </c>
      <c r="W46" s="56">
        <v>101.808859578973</v>
      </c>
      <c r="X46" s="56">
        <v>101.799475305185</v>
      </c>
      <c r="Y46" s="56">
        <v>97.622166699058269</v>
      </c>
      <c r="Z46" s="56">
        <v>4.6733692486483012</v>
      </c>
      <c r="AA46" s="64">
        <v>84.074149231197694</v>
      </c>
      <c r="AB46" s="64">
        <v>84.224801679266093</v>
      </c>
      <c r="AC46" s="64">
        <v>83.776112066908794</v>
      </c>
      <c r="AD46" s="64">
        <v>88.802773944828402</v>
      </c>
      <c r="AE46" s="64">
        <v>89.094900494109496</v>
      </c>
      <c r="AF46" s="64">
        <v>89.038845195534705</v>
      </c>
      <c r="AG46" s="64">
        <v>86.501930435307528</v>
      </c>
      <c r="AH46" s="64">
        <v>2.4820298751198941</v>
      </c>
      <c r="AI46" s="56">
        <v>125.181557660007</v>
      </c>
      <c r="AJ46" s="56">
        <v>125.36068252741499</v>
      </c>
      <c r="AK46" s="56">
        <v>125.536622198692</v>
      </c>
      <c r="AL46" s="56">
        <v>125.35962079537133</v>
      </c>
      <c r="AM46" s="56">
        <v>0.14495643509711748</v>
      </c>
      <c r="AN46" s="64">
        <v>81.512354079125501</v>
      </c>
      <c r="AO46" s="64">
        <v>81.349554969418605</v>
      </c>
      <c r="AP46" s="64">
        <v>81.420418061163701</v>
      </c>
      <c r="AQ46" s="64">
        <v>83.1946125155239</v>
      </c>
      <c r="AR46" s="64">
        <v>82.703510118474597</v>
      </c>
      <c r="AS46" s="64">
        <v>82.5687438433621</v>
      </c>
      <c r="AT46" s="64">
        <v>82.124865597844732</v>
      </c>
      <c r="AU46" s="64">
        <v>0.72442380655626926</v>
      </c>
      <c r="AV46" s="64">
        <v>74.638126561475204</v>
      </c>
      <c r="AW46" s="64">
        <v>75.159288817782098</v>
      </c>
      <c r="AX46" s="64">
        <v>73.832739290763996</v>
      </c>
      <c r="AY46" s="64">
        <v>72.6436698443529</v>
      </c>
      <c r="AZ46" s="64">
        <v>72.5845413648358</v>
      </c>
      <c r="BA46" s="64">
        <v>73.771673175841983</v>
      </c>
      <c r="BB46" s="64">
        <v>1.0355308940033714</v>
      </c>
      <c r="BD46" s="56"/>
      <c r="BE46" s="56"/>
      <c r="BF46" s="56"/>
      <c r="BG46" s="56"/>
      <c r="BH46" s="56"/>
      <c r="BI46" s="56"/>
      <c r="BJ46" s="56"/>
      <c r="BK46" s="56"/>
      <c r="BL46" s="56"/>
      <c r="BM46" s="56"/>
      <c r="BN46" s="56"/>
      <c r="BO46" s="56"/>
      <c r="BP46" s="56"/>
      <c r="BQ46" s="56"/>
      <c r="BR46" s="56"/>
      <c r="BS46" s="56"/>
      <c r="BT46" s="56"/>
      <c r="BU46" s="56"/>
      <c r="BV46" s="56"/>
      <c r="BW46" s="56"/>
      <c r="BX46" s="56"/>
      <c r="BY46" s="64"/>
      <c r="BZ46" s="64"/>
      <c r="CA46" s="64"/>
      <c r="CB46" s="64"/>
      <c r="CC46" s="56"/>
      <c r="CD46" s="56"/>
      <c r="CE46" s="56"/>
      <c r="CF46" s="56"/>
      <c r="CG46" s="64"/>
      <c r="CH46" s="64"/>
      <c r="CI46" s="64"/>
      <c r="CJ46" s="64"/>
      <c r="CK46" s="56"/>
      <c r="CL46" s="56"/>
      <c r="CM46" s="64"/>
      <c r="CN46" s="64"/>
      <c r="CO46" s="64"/>
      <c r="CP46" s="64"/>
      <c r="CQ46" s="64"/>
      <c r="CR46" s="64"/>
      <c r="CS46" s="64"/>
      <c r="CT46" s="64"/>
      <c r="CU46" s="56"/>
      <c r="CV46" s="56"/>
      <c r="CW46" s="56"/>
      <c r="CX46" s="56"/>
      <c r="CZ46" s="56"/>
      <c r="DA46" s="56"/>
      <c r="DB46" s="56"/>
      <c r="DC46" s="56"/>
      <c r="DD46" s="56"/>
      <c r="DE46" s="56"/>
      <c r="DF46" s="56"/>
      <c r="DG46" s="56"/>
      <c r="DH46" s="56"/>
      <c r="DI46" s="56"/>
      <c r="DJ46" s="56"/>
      <c r="DL46" s="56"/>
      <c r="DM46" s="56"/>
      <c r="DN46" s="56"/>
      <c r="DO46" s="56"/>
      <c r="DP46" s="56"/>
      <c r="DQ46" s="56"/>
      <c r="DR46" s="56"/>
      <c r="DS46" s="56"/>
      <c r="DT46" s="56"/>
      <c r="DU46" s="56"/>
      <c r="DV46" s="56"/>
      <c r="DW46" s="56"/>
      <c r="DX46" s="56"/>
      <c r="DY46" s="56"/>
      <c r="DZ46" s="56"/>
      <c r="EA46" s="56"/>
      <c r="EB46" s="56"/>
      <c r="EC46" s="56"/>
      <c r="ED46" s="56"/>
      <c r="EE46" s="56"/>
      <c r="EF46" s="56"/>
      <c r="EH46" s="56"/>
      <c r="EI46" s="56"/>
      <c r="EJ46" s="56"/>
      <c r="EK46" s="56"/>
      <c r="EL46" s="56"/>
      <c r="EM46" s="56"/>
      <c r="EN46" s="56"/>
      <c r="EO46" s="56"/>
      <c r="EP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row>
    <row r="47" spans="1:182" s="56" customFormat="1" ht="13.5" customHeight="1" x14ac:dyDescent="0.2">
      <c r="A47" s="34"/>
      <c r="B47" s="51" t="s">
        <v>51</v>
      </c>
      <c r="C47" s="48">
        <v>2.0035018176192598</v>
      </c>
      <c r="D47" s="24">
        <v>2.0334587501231201</v>
      </c>
      <c r="E47" s="24">
        <v>2.03338562280749</v>
      </c>
      <c r="F47" s="24">
        <v>1.8906518383767099</v>
      </c>
      <c r="G47" s="24">
        <v>1.9003180483520501</v>
      </c>
      <c r="H47" s="24">
        <v>1.91107805804583</v>
      </c>
      <c r="I47" s="24">
        <v>1.9620656892207433</v>
      </c>
      <c r="J47" s="24">
        <v>6.2467194839289766E-2</v>
      </c>
      <c r="K47" s="24">
        <v>1.4752208093469199</v>
      </c>
      <c r="L47" s="24">
        <v>1.3992016312654101</v>
      </c>
      <c r="M47" s="24">
        <v>1.3552831630806701</v>
      </c>
      <c r="N47" s="24">
        <v>1.0037625916422099</v>
      </c>
      <c r="O47" s="24">
        <v>1.1108533654841699</v>
      </c>
      <c r="P47" s="24">
        <v>0.98236481716018798</v>
      </c>
      <c r="Q47" s="24">
        <v>1.2211143963299278</v>
      </c>
      <c r="R47" s="24">
        <v>0.19608121354541178</v>
      </c>
      <c r="S47" s="24">
        <v>1.5002151726836199</v>
      </c>
      <c r="T47" s="24">
        <v>1.52578899777733</v>
      </c>
      <c r="U47" s="24">
        <v>1.55877420855837</v>
      </c>
      <c r="V47" s="24">
        <v>0.85064719454022697</v>
      </c>
      <c r="W47" s="24">
        <v>0.93145945870832003</v>
      </c>
      <c r="X47" s="24">
        <v>0.92203556700581302</v>
      </c>
      <c r="Y47" s="24">
        <v>1.2148200998789467</v>
      </c>
      <c r="Z47" s="24">
        <v>0.3149323664312676</v>
      </c>
      <c r="AA47" s="24">
        <v>1.7624207640646501</v>
      </c>
      <c r="AB47" s="24">
        <v>1.7596608762326</v>
      </c>
      <c r="AC47" s="24">
        <v>1.76873947040483</v>
      </c>
      <c r="AD47" s="24">
        <v>1.6039128583219899</v>
      </c>
      <c r="AE47" s="24">
        <v>1.5850590040783501</v>
      </c>
      <c r="AF47" s="24">
        <v>1.5772681976281899</v>
      </c>
      <c r="AG47" s="24">
        <v>1.6761768617884349</v>
      </c>
      <c r="AH47" s="24">
        <v>8.782833815465696E-2</v>
      </c>
      <c r="AI47" s="24">
        <v>9.5096719394106896E-2</v>
      </c>
      <c r="AJ47" s="24">
        <v>9.1683774039295896E-2</v>
      </c>
      <c r="AK47" s="24">
        <v>0.108338364698992</v>
      </c>
      <c r="AL47" s="24">
        <v>9.8372952710798267E-2</v>
      </c>
      <c r="AM47" s="24">
        <v>7.1830414203436152E-3</v>
      </c>
      <c r="AN47" s="24">
        <v>1.8347557590969601</v>
      </c>
      <c r="AO47" s="24">
        <v>1.8383559191538901</v>
      </c>
      <c r="AP47" s="24">
        <v>1.8388982903414099</v>
      </c>
      <c r="AQ47" s="24">
        <v>1.8021884932713399</v>
      </c>
      <c r="AR47" s="24">
        <v>1.81053793287354</v>
      </c>
      <c r="AS47" s="24">
        <v>1.81462965531538</v>
      </c>
      <c r="AT47" s="24">
        <v>1.8232276750087533</v>
      </c>
      <c r="AU47" s="24">
        <v>1.4634043328539775E-2</v>
      </c>
      <c r="AV47" s="24">
        <v>1.88112905882814</v>
      </c>
      <c r="AW47" s="24">
        <v>1.8698636615520801</v>
      </c>
      <c r="AX47" s="24">
        <v>1.8999558370749401</v>
      </c>
      <c r="AY47" s="24">
        <v>1.91345215393773</v>
      </c>
      <c r="AZ47" s="24">
        <v>1.91715227451138</v>
      </c>
      <c r="BA47" s="24">
        <v>1.8963105971808543</v>
      </c>
      <c r="BB47" s="24">
        <v>1.8283411972560497E-2</v>
      </c>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row>
    <row r="48" spans="1:182" s="56" customFormat="1" ht="13.5" customHeight="1" x14ac:dyDescent="0.2">
      <c r="A48" s="34"/>
      <c r="B48" s="51" t="s">
        <v>52</v>
      </c>
      <c r="C48" s="48">
        <v>2.5660819802114099</v>
      </c>
      <c r="D48" s="24">
        <v>2.5789185909304999</v>
      </c>
      <c r="E48" s="24">
        <v>2.57930097617264</v>
      </c>
      <c r="F48" s="24">
        <v>2.5203725922529499</v>
      </c>
      <c r="G48" s="24">
        <v>2.5252433933926302</v>
      </c>
      <c r="H48" s="24">
        <v>2.5272243169450799</v>
      </c>
      <c r="I48" s="24">
        <v>2.5495236416508686</v>
      </c>
      <c r="J48" s="24">
        <v>2.5695347468218423E-2</v>
      </c>
      <c r="K48" s="24">
        <v>2.3192210114532998</v>
      </c>
      <c r="L48" s="24">
        <v>2.31717532750802</v>
      </c>
      <c r="M48" s="24">
        <v>2.31709652753521</v>
      </c>
      <c r="N48" s="24">
        <v>2.2839045760736401</v>
      </c>
      <c r="O48" s="24">
        <v>2.2881388905337898</v>
      </c>
      <c r="P48" s="24">
        <v>2.28524630296516</v>
      </c>
      <c r="Q48" s="24">
        <v>2.3017971060115201</v>
      </c>
      <c r="R48" s="24">
        <v>1.6097479281409706E-2</v>
      </c>
      <c r="S48" s="24">
        <v>2.3471896492757298</v>
      </c>
      <c r="T48" s="24">
        <v>2.34990273665476</v>
      </c>
      <c r="U48" s="24">
        <v>2.3533615578124598</v>
      </c>
      <c r="V48" s="24">
        <v>2.3007438082460898</v>
      </c>
      <c r="W48" s="24">
        <v>2.30640069038924</v>
      </c>
      <c r="X48" s="24">
        <v>2.3074663456307101</v>
      </c>
      <c r="Y48" s="24">
        <v>2.3275107980014984</v>
      </c>
      <c r="Z48" s="24">
        <v>2.2806455013660968E-2</v>
      </c>
      <c r="AA48" s="24">
        <v>2.4174420450660299</v>
      </c>
      <c r="AB48" s="24">
        <v>2.4175157813930901</v>
      </c>
      <c r="AC48" s="24">
        <v>2.4203102761992699</v>
      </c>
      <c r="AD48" s="24">
        <v>2.3677778743053599</v>
      </c>
      <c r="AE48" s="24">
        <v>2.3671545920453498</v>
      </c>
      <c r="AF48" s="24">
        <v>2.3684811291568302</v>
      </c>
      <c r="AG48" s="24">
        <v>2.3931136163609881</v>
      </c>
      <c r="AH48" s="24">
        <v>2.5329582845169001E-2</v>
      </c>
      <c r="AI48" s="24">
        <v>2.2795826832755801</v>
      </c>
      <c r="AJ48" s="24">
        <v>2.2621886863671201</v>
      </c>
      <c r="AK48" s="24">
        <v>2.2627498322416399</v>
      </c>
      <c r="AL48" s="24">
        <v>2.2681737339614467</v>
      </c>
      <c r="AM48" s="24">
        <v>8.0705974381277447E-3</v>
      </c>
      <c r="AN48" s="24">
        <v>2.45224751205089</v>
      </c>
      <c r="AO48" s="24">
        <v>2.45428214353832</v>
      </c>
      <c r="AP48" s="24">
        <v>2.4541845621480798</v>
      </c>
      <c r="AQ48" s="24">
        <v>2.4477232811565801</v>
      </c>
      <c r="AR48" s="24">
        <v>2.4489368901968902</v>
      </c>
      <c r="AS48" s="24">
        <v>2.45011472010246</v>
      </c>
      <c r="AT48" s="24">
        <v>2.4512481848655368</v>
      </c>
      <c r="AU48" s="24">
        <v>2.5125565721274214E-3</v>
      </c>
      <c r="AV48" s="24">
        <v>2.45300739979572</v>
      </c>
      <c r="AW48" s="24">
        <v>2.4526308237680401</v>
      </c>
      <c r="AX48" s="24">
        <v>2.4581260897587498</v>
      </c>
      <c r="AY48" s="24">
        <v>2.45488085570708</v>
      </c>
      <c r="AZ48" s="24">
        <v>2.4564689583605901</v>
      </c>
      <c r="BA48" s="24">
        <v>2.4550228254780362</v>
      </c>
      <c r="BB48" s="24">
        <v>2.0748647082345301E-3</v>
      </c>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row>
    <row r="49" spans="1:266" s="56" customFormat="1" ht="13.5" customHeight="1" x14ac:dyDescent="0.2">
      <c r="A49" s="34"/>
      <c r="B49" s="51" t="s">
        <v>53</v>
      </c>
      <c r="C49" s="48">
        <v>3.6372810686074302</v>
      </c>
      <c r="D49" s="24">
        <v>3.7217931562227702</v>
      </c>
      <c r="E49" s="24">
        <v>3.7445363590032299</v>
      </c>
      <c r="F49" s="24">
        <v>3.5845359536180901</v>
      </c>
      <c r="G49" s="24">
        <v>3.6554748967401798</v>
      </c>
      <c r="H49" s="24">
        <v>3.68900753082516</v>
      </c>
      <c r="I49" s="24">
        <v>3.6721048275028103</v>
      </c>
      <c r="J49" s="24">
        <v>5.3476653161752E-2</v>
      </c>
      <c r="K49" s="24">
        <v>2.9759267729452699</v>
      </c>
      <c r="L49" s="24">
        <v>2.97991704895863</v>
      </c>
      <c r="M49" s="24">
        <v>2.9812389350598298</v>
      </c>
      <c r="N49" s="24">
        <v>2.9408639370243002</v>
      </c>
      <c r="O49" s="24">
        <v>2.94663746447414</v>
      </c>
      <c r="P49" s="24">
        <v>2.94770959495757</v>
      </c>
      <c r="Q49" s="24">
        <v>2.9620489589032899</v>
      </c>
      <c r="R49" s="24">
        <v>1.7185527926227611E-2</v>
      </c>
      <c r="S49" s="24">
        <v>2.98284841944225</v>
      </c>
      <c r="T49" s="24">
        <v>2.9889610350158198</v>
      </c>
      <c r="U49" s="24">
        <v>2.9919645979981202</v>
      </c>
      <c r="V49" s="24">
        <v>2.94787042636416</v>
      </c>
      <c r="W49" s="24">
        <v>2.9535974960945999</v>
      </c>
      <c r="X49" s="24">
        <v>2.95681525124319</v>
      </c>
      <c r="Y49" s="24">
        <v>2.9703428710263569</v>
      </c>
      <c r="Z49" s="24">
        <v>1.7976552767706436E-2</v>
      </c>
      <c r="AA49" s="24">
        <v>3.0592788121423098</v>
      </c>
      <c r="AB49" s="24">
        <v>3.0620639045765299</v>
      </c>
      <c r="AC49" s="24">
        <v>3.0635907405015801</v>
      </c>
      <c r="AD49" s="24">
        <v>3.00206992799946</v>
      </c>
      <c r="AE49" s="24">
        <v>3.0064794952749501</v>
      </c>
      <c r="AF49" s="24">
        <v>3.0109312427833901</v>
      </c>
      <c r="AG49" s="24">
        <v>3.0340690205463701</v>
      </c>
      <c r="AH49" s="24">
        <v>2.7722613097204429E-2</v>
      </c>
      <c r="AI49" s="24">
        <v>3.01337890538856</v>
      </c>
      <c r="AJ49" s="24">
        <v>2.97963599494165</v>
      </c>
      <c r="AK49" s="24">
        <v>2.9828129352147501</v>
      </c>
      <c r="AL49" s="24">
        <v>2.9919426118483199</v>
      </c>
      <c r="AM49" s="24">
        <v>1.5213135726124141E-2</v>
      </c>
      <c r="AN49" s="24">
        <v>3.1316786424829299</v>
      </c>
      <c r="AO49" s="24">
        <v>3.1400046729566902</v>
      </c>
      <c r="AP49" s="24">
        <v>3.1434150003692301</v>
      </c>
      <c r="AQ49" s="24">
        <v>3.12860556977108</v>
      </c>
      <c r="AR49" s="24">
        <v>3.1324764226810999</v>
      </c>
      <c r="AS49" s="24">
        <v>3.1362446810661502</v>
      </c>
      <c r="AT49" s="24">
        <v>3.1354041648878632</v>
      </c>
      <c r="AU49" s="24">
        <v>5.0780034499742456E-3</v>
      </c>
      <c r="AV49" s="24">
        <v>3.0360383575160399</v>
      </c>
      <c r="AW49" s="24">
        <v>3.0385484219361998</v>
      </c>
      <c r="AX49" s="24">
        <v>3.04134793269577</v>
      </c>
      <c r="AY49" s="24">
        <v>3.0243872403134602</v>
      </c>
      <c r="AZ49" s="24">
        <v>3.0283611933035601</v>
      </c>
      <c r="BA49" s="24">
        <v>3.0337366291530059</v>
      </c>
      <c r="BB49" s="24">
        <v>6.3669400360018107E-3</v>
      </c>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row>
    <row r="50" spans="1:266" s="24" customFormat="1" ht="13.5" customHeight="1" x14ac:dyDescent="0.2">
      <c r="A50" s="34"/>
      <c r="B50" s="51" t="s">
        <v>75</v>
      </c>
      <c r="C50" s="48">
        <v>1.8154618261986799</v>
      </c>
      <c r="D50" s="24">
        <v>1.83027718462321</v>
      </c>
      <c r="E50" s="24">
        <v>1.8415279015463699</v>
      </c>
      <c r="F50" s="24">
        <v>1.89592598746036</v>
      </c>
      <c r="G50" s="24">
        <v>1.9236121552969501</v>
      </c>
      <c r="H50" s="24">
        <v>1.9303280236482601</v>
      </c>
      <c r="I50" s="24">
        <v>1.8728555131289717</v>
      </c>
      <c r="J50" s="24">
        <v>4.5643439800078664E-2</v>
      </c>
      <c r="K50" s="24">
        <v>2.0172754845172798</v>
      </c>
      <c r="L50" s="24">
        <v>2.12972668296824</v>
      </c>
      <c r="M50" s="24">
        <v>2.1997166468763898</v>
      </c>
      <c r="N50" s="24">
        <v>2.9298401449817799</v>
      </c>
      <c r="O50" s="24">
        <v>2.6525890419297999</v>
      </c>
      <c r="P50" s="24">
        <v>3.0006261863884598</v>
      </c>
      <c r="Q50" s="24">
        <v>2.4882956979436579</v>
      </c>
      <c r="R50" s="24">
        <v>0.39118324343159866</v>
      </c>
      <c r="S50" s="24">
        <v>1.98828039720893</v>
      </c>
      <c r="T50" s="24">
        <v>1.9589609306201199</v>
      </c>
      <c r="U50" s="24">
        <v>1.91943424619863</v>
      </c>
      <c r="V50" s="24">
        <v>3.46544424678609</v>
      </c>
      <c r="W50" s="24">
        <v>3.1709351045620799</v>
      </c>
      <c r="X50" s="24">
        <v>3.2068342665403402</v>
      </c>
      <c r="Y50" s="24">
        <v>2.6183148653193649</v>
      </c>
      <c r="Z50" s="24">
        <v>0.66951444661678894</v>
      </c>
      <c r="AA50" s="24">
        <v>1.7358390655173199</v>
      </c>
      <c r="AB50" s="24">
        <v>1.7401443345904</v>
      </c>
      <c r="AC50" s="24">
        <v>1.73207574759463</v>
      </c>
      <c r="AD50" s="24">
        <v>1.87171635442852</v>
      </c>
      <c r="AE50" s="24">
        <v>1.8967618792356</v>
      </c>
      <c r="AF50" s="24">
        <v>1.90895324416676</v>
      </c>
      <c r="AG50" s="24">
        <v>1.8142484375888717</v>
      </c>
      <c r="AH50" s="24">
        <v>7.9027240659982678E-2</v>
      </c>
      <c r="AI50" s="64">
        <v>31.687516925797301</v>
      </c>
      <c r="AJ50" s="64">
        <v>32.499054780015598</v>
      </c>
      <c r="AK50" s="64">
        <v>27.532379166901801</v>
      </c>
      <c r="AL50" s="64">
        <v>30.572983624238233</v>
      </c>
      <c r="AM50" s="64">
        <v>2.1754087771708477</v>
      </c>
      <c r="AN50" s="24">
        <v>1.70686404822858</v>
      </c>
      <c r="AO50" s="24">
        <v>1.7080504597835899</v>
      </c>
      <c r="AP50" s="24">
        <v>1.70940123055181</v>
      </c>
      <c r="AQ50" s="24">
        <v>1.73600352097023</v>
      </c>
      <c r="AR50" s="24">
        <v>1.73013576009947</v>
      </c>
      <c r="AS50" s="24">
        <v>1.72831115808095</v>
      </c>
      <c r="AT50" s="24">
        <v>1.7197943629524384</v>
      </c>
      <c r="AU50" s="24">
        <v>1.1939755716748159E-2</v>
      </c>
      <c r="AV50" s="24">
        <v>1.6139447441247601</v>
      </c>
      <c r="AW50" s="24">
        <v>1.62501068094668</v>
      </c>
      <c r="AX50" s="24">
        <v>1.60074664544732</v>
      </c>
      <c r="AY50" s="24">
        <v>1.58059203836872</v>
      </c>
      <c r="AZ50" s="24">
        <v>1.5796143235807301</v>
      </c>
      <c r="BA50" s="24">
        <v>1.599981686493642</v>
      </c>
      <c r="BB50" s="24">
        <v>1.7959903286908295E-2</v>
      </c>
      <c r="FB50" s="64"/>
      <c r="FK50" s="56"/>
    </row>
    <row r="51" spans="1:266" s="46" customFormat="1" ht="13.5" customHeight="1" x14ac:dyDescent="0.2">
      <c r="A51" s="34"/>
      <c r="B51" s="51" t="s">
        <v>76</v>
      </c>
      <c r="C51" s="185">
        <v>1.6337792509881699</v>
      </c>
      <c r="D51" s="46">
        <v>1.6883344060996599</v>
      </c>
      <c r="E51" s="46">
        <v>1.7111507361957401</v>
      </c>
      <c r="F51" s="46">
        <v>1.6938841152413899</v>
      </c>
      <c r="G51" s="46">
        <v>1.7551568483881299</v>
      </c>
      <c r="H51" s="46">
        <v>1.77792947277933</v>
      </c>
      <c r="I51" s="46">
        <v>1.7100391382820703</v>
      </c>
      <c r="J51" s="46">
        <v>4.689277043056031E-2</v>
      </c>
      <c r="K51" s="46">
        <v>1.5007059635983599</v>
      </c>
      <c r="L51" s="46">
        <v>1.5807154176932301</v>
      </c>
      <c r="M51" s="46">
        <v>1.62595577197916</v>
      </c>
      <c r="N51" s="46">
        <v>1.93710134538209</v>
      </c>
      <c r="O51" s="46">
        <v>1.8357840989899701</v>
      </c>
      <c r="P51" s="46">
        <v>1.96534477779738</v>
      </c>
      <c r="Q51" s="46">
        <v>1.740934562573365</v>
      </c>
      <c r="R51" s="46">
        <v>0.18001752802203302</v>
      </c>
      <c r="S51" s="46">
        <v>1.4826332467586301</v>
      </c>
      <c r="T51" s="46">
        <v>1.46317203723849</v>
      </c>
      <c r="U51" s="46">
        <v>1.43319038943974</v>
      </c>
      <c r="V51" s="46">
        <v>2.0972232318239299</v>
      </c>
      <c r="W51" s="46">
        <v>2.0221380373862798</v>
      </c>
      <c r="X51" s="46">
        <v>2.03477968423738</v>
      </c>
      <c r="Y51" s="46">
        <v>1.7555227711474084</v>
      </c>
      <c r="Z51" s="46">
        <v>0.29711477495020422</v>
      </c>
      <c r="AA51" s="46">
        <v>1.2968580480776599</v>
      </c>
      <c r="AB51" s="46">
        <v>1.3024030283439301</v>
      </c>
      <c r="AC51" s="46">
        <v>1.2948512700967501</v>
      </c>
      <c r="AD51" s="46">
        <v>1.3981570696774701</v>
      </c>
      <c r="AE51" s="46">
        <v>1.4214204911966</v>
      </c>
      <c r="AF51" s="46">
        <v>1.4336630451551999</v>
      </c>
      <c r="AG51" s="46">
        <v>1.3578921587579351</v>
      </c>
      <c r="AH51" s="46">
        <v>6.0795695027210175E-2</v>
      </c>
      <c r="AI51" s="46">
        <v>2.9182821859944501</v>
      </c>
      <c r="AJ51" s="46">
        <v>2.8879522209023598</v>
      </c>
      <c r="AK51" s="46">
        <v>2.8744745705157499</v>
      </c>
      <c r="AL51" s="46">
        <v>2.8935696591375195</v>
      </c>
      <c r="AM51" s="46">
        <v>1.8320180179732436E-2</v>
      </c>
      <c r="AN51" s="46">
        <v>1.2969228833859701</v>
      </c>
      <c r="AO51" s="46">
        <v>1.3016487538028001</v>
      </c>
      <c r="AP51" s="46">
        <v>1.3045167100278201</v>
      </c>
      <c r="AQ51" s="46">
        <v>1.3264170764997301</v>
      </c>
      <c r="AR51" s="46">
        <v>1.3219384898075599</v>
      </c>
      <c r="AS51" s="46">
        <v>1.3216150257507799</v>
      </c>
      <c r="AT51" s="46">
        <v>1.31217648987911</v>
      </c>
      <c r="AU51" s="46">
        <v>1.1469923529340145E-2</v>
      </c>
      <c r="AV51" s="46">
        <v>1.1549092986878999</v>
      </c>
      <c r="AW51" s="46">
        <v>1.1686847603841199</v>
      </c>
      <c r="AX51" s="46">
        <v>1.1413920956208301</v>
      </c>
      <c r="AY51" s="46">
        <v>1.1109350863757299</v>
      </c>
      <c r="AZ51" s="46">
        <v>1.1112089187921801</v>
      </c>
      <c r="BA51" s="46">
        <v>1.1374260319721521</v>
      </c>
      <c r="BB51" s="46">
        <v>2.3184518972523757E-2</v>
      </c>
      <c r="FB51" s="65"/>
      <c r="FK51" s="186"/>
    </row>
    <row r="52" spans="1:266" s="46" customFormat="1" ht="13.5" customHeight="1" x14ac:dyDescent="0.2">
      <c r="A52" s="34"/>
      <c r="B52" s="51" t="s">
        <v>129</v>
      </c>
      <c r="C52" s="185">
        <v>1.31156258136943</v>
      </c>
      <c r="D52" s="46">
        <v>1.30892260886071</v>
      </c>
      <c r="E52" s="46">
        <v>1.30991967107147</v>
      </c>
      <c r="F52" s="46">
        <v>1.3288828918055899</v>
      </c>
      <c r="G52" s="46">
        <v>1.3298913505577901</v>
      </c>
      <c r="H52" s="46">
        <v>1.3283544476572899</v>
      </c>
      <c r="I52" s="46">
        <v>1.3195889252203801</v>
      </c>
      <c r="J52" s="46">
        <v>9.4959565290209935E-3</v>
      </c>
      <c r="K52" s="46">
        <v>1.34038164435728</v>
      </c>
      <c r="L52" s="46">
        <v>1.34487419969888</v>
      </c>
      <c r="M52" s="46">
        <v>1.3451653987911201</v>
      </c>
      <c r="N52" s="46">
        <v>1.3566359469853599</v>
      </c>
      <c r="O52" s="46">
        <v>1.3540672173024599</v>
      </c>
      <c r="P52" s="46">
        <v>1.3563543141962999</v>
      </c>
      <c r="Q52" s="46">
        <v>1.3495797868885668</v>
      </c>
      <c r="R52" s="46">
        <v>6.3515857124398639E-3</v>
      </c>
      <c r="S52" s="46">
        <v>1.33914705335481</v>
      </c>
      <c r="T52" s="46">
        <v>1.3372000464917999</v>
      </c>
      <c r="U52" s="46">
        <v>1.33257983053289</v>
      </c>
      <c r="V52" s="46">
        <v>1.3723411985923699</v>
      </c>
      <c r="W52" s="46">
        <v>1.3675771658116</v>
      </c>
      <c r="X52" s="46">
        <v>1.3676816608618001</v>
      </c>
      <c r="Y52" s="46">
        <v>1.352754492607545</v>
      </c>
      <c r="Z52" s="46">
        <v>1.6634758946014436E-2</v>
      </c>
      <c r="AA52" s="46">
        <v>1.3066787816313901</v>
      </c>
      <c r="AB52" s="46">
        <v>1.30737759135513</v>
      </c>
      <c r="AC52" s="46">
        <v>1.3057282005886199</v>
      </c>
      <c r="AD52" s="46">
        <v>1.3209354009295999</v>
      </c>
      <c r="AE52" s="46">
        <v>1.3221349298010601</v>
      </c>
      <c r="AF52" s="46">
        <v>1.32203853470596</v>
      </c>
      <c r="AG52" s="46">
        <v>1.31414890650196</v>
      </c>
      <c r="AH52" s="46">
        <v>7.5789298983658937E-3</v>
      </c>
      <c r="AI52" s="46">
        <v>1.4613934572384299</v>
      </c>
      <c r="AJ52" s="46">
        <v>1.46012079734987</v>
      </c>
      <c r="AK52" s="46">
        <v>1.4609038889289401</v>
      </c>
      <c r="AL52" s="46">
        <v>1.4608060478390801</v>
      </c>
      <c r="AM52" s="46">
        <v>5.2414721668383427E-4</v>
      </c>
      <c r="AN52" s="46">
        <v>1.30009130236813</v>
      </c>
      <c r="AO52" s="46">
        <v>1.2996712422919201</v>
      </c>
      <c r="AP52" s="46">
        <v>1.29996479883446</v>
      </c>
      <c r="AQ52" s="46">
        <v>1.30643855947374</v>
      </c>
      <c r="AR52" s="46">
        <v>1.3046238060108899</v>
      </c>
      <c r="AS52" s="46">
        <v>1.3042113342182799</v>
      </c>
      <c r="AT52" s="46">
        <v>1.3025001738662365</v>
      </c>
      <c r="AU52" s="46">
        <v>2.6827351319101875E-3</v>
      </c>
      <c r="AV52" s="46">
        <v>1.27138730281638</v>
      </c>
      <c r="AW52" s="46">
        <v>1.27341341400714</v>
      </c>
      <c r="AX52" s="46">
        <v>1.26857909388957</v>
      </c>
      <c r="AY52" s="46">
        <v>1.26350887882943</v>
      </c>
      <c r="AZ52" s="46">
        <v>1.2634313654992499</v>
      </c>
      <c r="BA52" s="46">
        <v>1.2680640110083539</v>
      </c>
      <c r="BB52" s="46">
        <v>4.0530562502814277E-3</v>
      </c>
      <c r="FB52" s="65"/>
      <c r="FK52" s="186"/>
    </row>
    <row r="53" spans="1:266" s="57" customFormat="1" ht="13.5" customHeight="1" thickBot="1" x14ac:dyDescent="0.25">
      <c r="A53" s="34"/>
      <c r="B53" s="52" t="s">
        <v>130</v>
      </c>
      <c r="C53" s="49">
        <v>0.70176435976762297</v>
      </c>
      <c r="D53" s="43">
        <v>0.70092368254871695</v>
      </c>
      <c r="E53" s="43">
        <v>0.70323991321059298</v>
      </c>
      <c r="F53" s="43">
        <v>0.72030323969675503</v>
      </c>
      <c r="G53" s="43">
        <v>0.724314280443766</v>
      </c>
      <c r="H53" s="43">
        <v>0.72247754138148201</v>
      </c>
      <c r="I53" s="43">
        <v>0.71217050284148931</v>
      </c>
      <c r="J53" s="43">
        <v>1.0282525615517285E-2</v>
      </c>
      <c r="K53" s="43">
        <v>0.67317685544488504</v>
      </c>
      <c r="L53" s="43">
        <v>0.67971035637544697</v>
      </c>
      <c r="M53" s="43">
        <v>0.68012348098915298</v>
      </c>
      <c r="N53" s="43">
        <v>0.68802234975277898</v>
      </c>
      <c r="O53" s="43">
        <v>0.68525864794098401</v>
      </c>
      <c r="P53" s="43">
        <v>0.68826781175539897</v>
      </c>
      <c r="Q53" s="43">
        <v>0.68242658370977438</v>
      </c>
      <c r="R53" s="43">
        <v>5.3493422733781899E-3</v>
      </c>
      <c r="S53" s="43">
        <v>0.67815590682948701</v>
      </c>
      <c r="T53" s="43">
        <v>0.67594860569396298</v>
      </c>
      <c r="U53" s="43">
        <v>0.66940091346370201</v>
      </c>
      <c r="V53" s="43">
        <v>0.716536049334494</v>
      </c>
      <c r="W53" s="43">
        <v>0.71100254743206304</v>
      </c>
      <c r="X53" s="43">
        <v>0.71159591713890602</v>
      </c>
      <c r="Y53" s="43">
        <v>0.69377332331543584</v>
      </c>
      <c r="Z53" s="43">
        <v>1.9528915860153786E-2</v>
      </c>
      <c r="AA53" s="43">
        <v>0.64305611309643695</v>
      </c>
      <c r="AB53" s="43">
        <v>0.64453659652759399</v>
      </c>
      <c r="AC53" s="43">
        <v>0.64211826159769803</v>
      </c>
      <c r="AD53" s="43">
        <v>0.65355246284323398</v>
      </c>
      <c r="AE53" s="43">
        <v>0.65564013864158999</v>
      </c>
      <c r="AF53" s="43">
        <v>0.65585862369552395</v>
      </c>
      <c r="AG53" s="43">
        <v>0.64912703273367944</v>
      </c>
      <c r="AH53" s="43">
        <v>5.9773229757749229E-3</v>
      </c>
      <c r="AI53" s="43">
        <v>0.83705141866330601</v>
      </c>
      <c r="AJ53" s="43">
        <v>0.82912870520508097</v>
      </c>
      <c r="AK53" s="43">
        <v>0.83030427719340105</v>
      </c>
      <c r="AL53" s="43">
        <v>0.83216146702059601</v>
      </c>
      <c r="AM53" s="43">
        <v>3.4908654777826829E-3</v>
      </c>
      <c r="AN53" s="43">
        <v>0.64216245955921003</v>
      </c>
      <c r="AO53" s="43">
        <v>0.64208823972344498</v>
      </c>
      <c r="AP53" s="43">
        <v>0.64263033845985795</v>
      </c>
      <c r="AQ53" s="43">
        <v>0.65208634773178398</v>
      </c>
      <c r="AR53" s="43">
        <v>0.649380348429482</v>
      </c>
      <c r="AS53" s="43">
        <v>0.64902843519981501</v>
      </c>
      <c r="AT53" s="43">
        <v>0.64622936151726573</v>
      </c>
      <c r="AU53" s="43">
        <v>4.0560524268020816E-3</v>
      </c>
      <c r="AV53" s="43">
        <v>0.58705129587679705</v>
      </c>
      <c r="AW53" s="43">
        <v>0.59063139441375401</v>
      </c>
      <c r="AX53" s="43">
        <v>0.58301005640040904</v>
      </c>
      <c r="AY53" s="43">
        <v>0.572615711500716</v>
      </c>
      <c r="AZ53" s="43">
        <v>0.57292263807914201</v>
      </c>
      <c r="BA53" s="43">
        <v>0.58124621925416364</v>
      </c>
      <c r="BB53" s="43">
        <v>7.3302007681755408E-3</v>
      </c>
      <c r="BC53" s="43"/>
      <c r="BD53" s="43"/>
      <c r="BE53" s="43"/>
      <c r="BF53" s="43"/>
      <c r="BG53" s="43"/>
      <c r="BH53" s="43"/>
      <c r="BI53" s="43"/>
      <c r="BJ53" s="43"/>
      <c r="BK53" s="43"/>
      <c r="BL53" s="43"/>
      <c r="BM53" s="43"/>
      <c r="BN53" s="43"/>
      <c r="BO53" s="43"/>
      <c r="BP53" s="43"/>
      <c r="BQ53" s="43"/>
      <c r="BR53" s="43"/>
      <c r="BS53" s="43"/>
      <c r="BT53" s="43"/>
      <c r="BU53" s="43"/>
      <c r="BV53" s="43"/>
      <c r="BW53" s="43"/>
      <c r="BX53" s="43"/>
      <c r="BY53" s="43"/>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row>
    <row r="54" spans="1:266"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c r="BD54" s="54"/>
      <c r="BE54" s="54"/>
      <c r="BF54" s="54"/>
      <c r="BG54" s="54"/>
      <c r="BH54" s="54"/>
      <c r="BI54" s="54"/>
      <c r="BJ54" s="54"/>
      <c r="BK54" s="54"/>
      <c r="BL54" s="54"/>
      <c r="BM54" s="54"/>
      <c r="BN54" s="54"/>
      <c r="BO54" s="54"/>
      <c r="BP54" s="54"/>
      <c r="BQ54" s="54"/>
      <c r="BR54" s="54"/>
      <c r="BS54" s="54"/>
      <c r="BT54" s="54"/>
      <c r="BU54" s="54"/>
      <c r="BV54" s="54"/>
      <c r="BW54" s="54"/>
      <c r="BX54" s="54"/>
      <c r="BY54" s="54"/>
      <c r="BZ54" s="54"/>
      <c r="CA54" s="54"/>
      <c r="CB54" s="54"/>
      <c r="CC54" s="54"/>
      <c r="CD54" s="54"/>
      <c r="CE54" s="54"/>
      <c r="CF54" s="54"/>
      <c r="CG54" s="54"/>
      <c r="CH54" s="54"/>
      <c r="CI54" s="54"/>
      <c r="CJ54" s="54"/>
      <c r="CK54" s="54"/>
      <c r="CL54" s="54"/>
      <c r="CM54" s="54"/>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c r="JE54" s="54"/>
      <c r="JF54" s="54"/>
    </row>
    <row r="55" spans="1:266" s="26" customFormat="1" ht="13.5" customHeight="1" x14ac:dyDescent="0.2">
      <c r="A55" s="34"/>
      <c r="B55" s="51" t="s">
        <v>55</v>
      </c>
      <c r="C55" s="25">
        <v>0.92613478769711299</v>
      </c>
      <c r="D55" s="26">
        <v>0.91887965523003701</v>
      </c>
      <c r="E55" s="27">
        <v>0.91661505691770395</v>
      </c>
      <c r="F55" s="26">
        <v>0.92768599548294695</v>
      </c>
      <c r="G55" s="26">
        <v>0.92137002390015499</v>
      </c>
      <c r="H55" s="26">
        <v>0.91852730321493503</v>
      </c>
      <c r="I55" s="26">
        <v>0.92153547040714845</v>
      </c>
      <c r="J55" s="26">
        <v>4.0686390805538654E-3</v>
      </c>
      <c r="K55" s="26">
        <v>0.97646729330428295</v>
      </c>
      <c r="L55" s="26">
        <v>0.975161645482017</v>
      </c>
      <c r="M55" s="26">
        <v>0.97448761927720295</v>
      </c>
      <c r="N55" s="26">
        <v>0.97715865105842103</v>
      </c>
      <c r="O55" s="26">
        <v>0.97573852302179098</v>
      </c>
      <c r="P55" s="26">
        <v>0.97503736066179703</v>
      </c>
      <c r="Q55" s="26">
        <v>0.97567518213425197</v>
      </c>
      <c r="R55" s="26">
        <v>9.0489169573427467E-4</v>
      </c>
      <c r="S55" s="26">
        <v>0.98283988495211805</v>
      </c>
      <c r="T55" s="26">
        <v>0.98162432306028202</v>
      </c>
      <c r="U55" s="26">
        <v>0.98069679897217299</v>
      </c>
      <c r="V55" s="26">
        <v>0.98338099829249903</v>
      </c>
      <c r="W55" s="26">
        <v>0.98198904028001099</v>
      </c>
      <c r="X55" s="26">
        <v>0.98112044189252101</v>
      </c>
      <c r="Y55" s="26">
        <v>0.98194191457493396</v>
      </c>
      <c r="Z55" s="26">
        <v>9.314440561934373E-4</v>
      </c>
      <c r="AA55" s="26">
        <v>0.97628980438735802</v>
      </c>
      <c r="AB55" s="26">
        <v>0.97544698405319796</v>
      </c>
      <c r="AC55" s="26">
        <v>0.97490554647879402</v>
      </c>
      <c r="AD55" s="26">
        <v>0.97847038004607301</v>
      </c>
      <c r="AE55" s="26">
        <v>0.977303790142665</v>
      </c>
      <c r="AF55" s="26">
        <v>0.97629739486321199</v>
      </c>
      <c r="AG55" s="26">
        <v>0.97645231666188337</v>
      </c>
      <c r="AH55" s="26">
        <v>1.1726884757923257E-3</v>
      </c>
      <c r="AI55" s="26">
        <v>0.972686146132273</v>
      </c>
      <c r="AJ55" s="26">
        <v>0.97495785588579897</v>
      </c>
      <c r="AK55" s="26">
        <v>0.97377531236159198</v>
      </c>
      <c r="AL55" s="26">
        <v>0.97380643812655465</v>
      </c>
      <c r="AM55" s="26">
        <v>9.2768274426107702E-4</v>
      </c>
      <c r="AN55" s="26">
        <v>0.96789042509594303</v>
      </c>
      <c r="AO55" s="26">
        <v>0.96611625741872398</v>
      </c>
      <c r="AP55" s="26">
        <v>0.96527990508581596</v>
      </c>
      <c r="AQ55" s="26">
        <v>0.96815640744418896</v>
      </c>
      <c r="AR55" s="26">
        <v>0.96678734844794501</v>
      </c>
      <c r="AS55" s="26">
        <v>0.96591013725769403</v>
      </c>
      <c r="AT55" s="26">
        <v>0.96669008012505186</v>
      </c>
      <c r="AU55" s="26">
        <v>1.0429590914439661E-3</v>
      </c>
      <c r="AV55" s="26">
        <v>0.97823534791140099</v>
      </c>
      <c r="AW55" s="26">
        <v>0.97719559884330798</v>
      </c>
      <c r="AX55" s="26">
        <v>0.97632991614607001</v>
      </c>
      <c r="AY55" s="26">
        <v>0.97874845438128899</v>
      </c>
      <c r="AZ55" s="26">
        <v>0.97778680629876902</v>
      </c>
      <c r="BA55" s="26">
        <v>0.97765922471616729</v>
      </c>
      <c r="BB55" s="26">
        <v>8.3864491701854534E-4</v>
      </c>
    </row>
    <row r="56" spans="1:266" s="26" customFormat="1" ht="13.5" customHeight="1" x14ac:dyDescent="0.2">
      <c r="A56" s="34"/>
      <c r="B56" s="51" t="s">
        <v>56</v>
      </c>
      <c r="C56" s="25">
        <v>7.3865212302886604E-2</v>
      </c>
      <c r="D56" s="26">
        <v>8.1120344769963104E-2</v>
      </c>
      <c r="E56" s="26">
        <v>8.3384943082296298E-2</v>
      </c>
      <c r="F56" s="26">
        <v>7.2314004517053596E-2</v>
      </c>
      <c r="G56" s="26">
        <v>7.8629976099845497E-2</v>
      </c>
      <c r="H56" s="26">
        <v>8.1472696785064899E-2</v>
      </c>
      <c r="I56" s="26">
        <v>7.8464529592851676E-2</v>
      </c>
      <c r="J56" s="26">
        <v>4.0686390805538628E-3</v>
      </c>
      <c r="K56" s="26">
        <v>2.3532706695717099E-2</v>
      </c>
      <c r="L56" s="26">
        <v>2.4838354517982698E-2</v>
      </c>
      <c r="M56" s="26">
        <v>2.5512380722797001E-2</v>
      </c>
      <c r="N56" s="26">
        <v>2.2841348941578601E-2</v>
      </c>
      <c r="O56" s="26">
        <v>2.4261476978209101E-2</v>
      </c>
      <c r="P56" s="26">
        <v>2.4962639338203401E-2</v>
      </c>
      <c r="Q56" s="26">
        <v>2.4324817865747986E-2</v>
      </c>
      <c r="R56" s="26">
        <v>9.0489169573437864E-4</v>
      </c>
      <c r="S56" s="26">
        <v>1.7160115047882101E-2</v>
      </c>
      <c r="T56" s="26">
        <v>1.8375676939718099E-2</v>
      </c>
      <c r="U56" s="26">
        <v>1.93032010278269E-2</v>
      </c>
      <c r="V56" s="26">
        <v>1.6619001707501201E-2</v>
      </c>
      <c r="W56" s="26">
        <v>1.8010959719989301E-2</v>
      </c>
      <c r="X56" s="26">
        <v>1.8879558107478499E-2</v>
      </c>
      <c r="Y56" s="26">
        <v>1.8058085425066015E-2</v>
      </c>
      <c r="Z56" s="26">
        <v>9.3144405619326111E-4</v>
      </c>
      <c r="AA56" s="26">
        <v>2.3710195612642201E-2</v>
      </c>
      <c r="AB56" s="26">
        <v>2.45530159468022E-2</v>
      </c>
      <c r="AC56" s="26">
        <v>2.5094453521205901E-2</v>
      </c>
      <c r="AD56" s="26">
        <v>2.1529619953927201E-2</v>
      </c>
      <c r="AE56" s="26">
        <v>2.2696209857335101E-2</v>
      </c>
      <c r="AF56" s="26">
        <v>2.3702605136788402E-2</v>
      </c>
      <c r="AG56" s="26">
        <v>2.3547683338116836E-2</v>
      </c>
      <c r="AH56" s="26">
        <v>1.1726884757922728E-3</v>
      </c>
      <c r="AI56" s="26">
        <v>2.7313853867726601E-2</v>
      </c>
      <c r="AJ56" s="26">
        <v>2.5042144114201501E-2</v>
      </c>
      <c r="AK56" s="26">
        <v>2.6224687638407601E-2</v>
      </c>
      <c r="AL56" s="26">
        <v>2.6193561873445237E-2</v>
      </c>
      <c r="AM56" s="26">
        <v>9.2768274426071511E-4</v>
      </c>
      <c r="AN56" s="26">
        <v>3.2109574904056498E-2</v>
      </c>
      <c r="AO56" s="26">
        <v>3.3883742581276299E-2</v>
      </c>
      <c r="AP56" s="26">
        <v>3.4720094914183999E-2</v>
      </c>
      <c r="AQ56" s="26">
        <v>3.1843592555811297E-2</v>
      </c>
      <c r="AR56" s="26">
        <v>3.3212651552055203E-2</v>
      </c>
      <c r="AS56" s="26">
        <v>3.4089862742306E-2</v>
      </c>
      <c r="AT56" s="26">
        <v>3.3309919874948211E-2</v>
      </c>
      <c r="AU56" s="26">
        <v>1.0429590914440136E-3</v>
      </c>
      <c r="AV56" s="26">
        <v>2.17646520885992E-2</v>
      </c>
      <c r="AW56" s="26">
        <v>2.2804401156692099E-2</v>
      </c>
      <c r="AX56" s="26">
        <v>2.3670083853929502E-2</v>
      </c>
      <c r="AY56" s="26">
        <v>2.1251545618710899E-2</v>
      </c>
      <c r="AZ56" s="26">
        <v>2.22131937012306E-2</v>
      </c>
      <c r="BA56" s="26">
        <v>2.2340775283832458E-2</v>
      </c>
      <c r="BB56" s="26">
        <v>8.386449170184135E-4</v>
      </c>
    </row>
    <row r="57" spans="1:266"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row>
    <row r="58" spans="1:266"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row>
    <row r="59" spans="1:266"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row>
    <row r="60" spans="1:266"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row>
    <row r="61" spans="1:266"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row>
    <row r="62" spans="1:266" s="26" customFormat="1" ht="13.5" customHeight="1" x14ac:dyDescent="0.2">
      <c r="A62" s="34"/>
      <c r="B62" s="51" t="s">
        <v>62</v>
      </c>
      <c r="C62" s="25">
        <v>2.19888350260593E-3</v>
      </c>
      <c r="D62" s="26">
        <v>0</v>
      </c>
      <c r="E62" s="26">
        <v>0</v>
      </c>
      <c r="F62" s="26">
        <v>1.0759894915224199E-2</v>
      </c>
      <c r="G62" s="26">
        <v>8.29532776484883E-3</v>
      </c>
      <c r="H62" s="26">
        <v>6.4883562389205498E-3</v>
      </c>
      <c r="I62" s="26">
        <v>4.623743736933251E-3</v>
      </c>
      <c r="J62" s="26">
        <v>4.1482450061267754E-3</v>
      </c>
      <c r="K62" s="26">
        <v>4.2256178356727597E-2</v>
      </c>
      <c r="L62" s="26">
        <v>4.2695749068559399E-2</v>
      </c>
      <c r="M62" s="26">
        <v>4.5293705163976503E-2</v>
      </c>
      <c r="N62" s="26">
        <v>5.0128905072410697E-2</v>
      </c>
      <c r="O62" s="26">
        <v>4.8150038559846703E-2</v>
      </c>
      <c r="P62" s="26">
        <v>4.9115779264855802E-2</v>
      </c>
      <c r="Q62" s="26">
        <v>4.6273392581062778E-2</v>
      </c>
      <c r="R62" s="26">
        <v>3.0649434313100902E-3</v>
      </c>
      <c r="S62" s="26">
        <v>3.5433624258878499E-2</v>
      </c>
      <c r="T62" s="26">
        <v>3.2387509210075202E-2</v>
      </c>
      <c r="U62" s="26">
        <v>2.78635794601187E-2</v>
      </c>
      <c r="V62" s="26">
        <v>5.2550571491622199E-2</v>
      </c>
      <c r="W62" s="26">
        <v>4.8443197839767901E-2</v>
      </c>
      <c r="X62" s="26">
        <v>4.7917210884803302E-2</v>
      </c>
      <c r="Y62" s="26">
        <v>4.0765948857544303E-2</v>
      </c>
      <c r="Z62" s="26">
        <v>9.2561790511765142E-3</v>
      </c>
      <c r="AA62" s="26">
        <v>2.1806754468578701E-2</v>
      </c>
      <c r="AB62" s="26">
        <v>2.3196613989852701E-2</v>
      </c>
      <c r="AC62" s="26">
        <v>2.10680858767959E-2</v>
      </c>
      <c r="AD62" s="26">
        <v>3.30556438056702E-2</v>
      </c>
      <c r="AE62" s="26">
        <v>3.6178199789709799E-2</v>
      </c>
      <c r="AF62" s="26">
        <v>3.5177342393887603E-2</v>
      </c>
      <c r="AG62" s="26">
        <v>2.8413773387415815E-2</v>
      </c>
      <c r="AH62" s="26">
        <v>6.4860069922223233E-3</v>
      </c>
      <c r="AI62" s="26">
        <v>8.9426691244685899E-2</v>
      </c>
      <c r="AJ62" s="26">
        <v>8.9920100808624906E-2</v>
      </c>
      <c r="AK62" s="26">
        <v>8.8362911382008705E-2</v>
      </c>
      <c r="AL62" s="26">
        <v>8.9236567811773179E-2</v>
      </c>
      <c r="AM62" s="26">
        <v>6.4977940738798127E-4</v>
      </c>
      <c r="AN62" s="26">
        <v>1.4818419815513999E-2</v>
      </c>
      <c r="AO62" s="26">
        <v>1.6302149984319499E-2</v>
      </c>
      <c r="AP62" s="26">
        <v>1.28096439591145E-2</v>
      </c>
      <c r="AQ62" s="26">
        <v>1.9771674810527901E-2</v>
      </c>
      <c r="AR62" s="26">
        <v>1.9671643422107098E-2</v>
      </c>
      <c r="AS62" s="26">
        <v>1.8179129769090599E-2</v>
      </c>
      <c r="AT62" s="26">
        <v>1.6925443626778933E-2</v>
      </c>
      <c r="AU62" s="26">
        <v>2.5489287102932814E-3</v>
      </c>
      <c r="AV62" s="26">
        <v>1.9573163560825599E-2</v>
      </c>
      <c r="AW62" s="26">
        <v>2.2565779595401701E-2</v>
      </c>
      <c r="AX62" s="26">
        <v>1.65881016067033E-2</v>
      </c>
      <c r="AY62" s="26">
        <v>1.21838613717048E-2</v>
      </c>
      <c r="AZ62" s="26">
        <v>1.0875330940936401E-2</v>
      </c>
      <c r="BA62" s="26">
        <v>1.6357247415114358E-2</v>
      </c>
      <c r="BB62" s="26">
        <v>4.391123807065184E-3</v>
      </c>
    </row>
    <row r="63" spans="1:266" s="26" customFormat="1" ht="13.5" customHeight="1" x14ac:dyDescent="0.2">
      <c r="A63" s="34"/>
      <c r="B63" s="51" t="s">
        <v>63</v>
      </c>
      <c r="C63" s="25">
        <v>5.8700094353471696E-3</v>
      </c>
      <c r="D63" s="26">
        <v>0</v>
      </c>
      <c r="E63" s="26">
        <v>0</v>
      </c>
      <c r="F63" s="26">
        <v>2.5601599114820201E-2</v>
      </c>
      <c r="G63" s="26">
        <v>2.4051286790300899E-2</v>
      </c>
      <c r="H63" s="26">
        <v>2.3762984258607799E-2</v>
      </c>
      <c r="I63" s="26">
        <v>1.3214313266512678E-2</v>
      </c>
      <c r="J63" s="26">
        <v>1.1440674911020866E-2</v>
      </c>
      <c r="K63" s="26">
        <v>4.3079008544007098E-2</v>
      </c>
      <c r="L63" s="26">
        <v>4.5236149930984598E-2</v>
      </c>
      <c r="M63" s="26">
        <v>4.4757659440043999E-2</v>
      </c>
      <c r="N63" s="26">
        <v>4.9739711733730499E-2</v>
      </c>
      <c r="O63" s="26">
        <v>4.8101202078879898E-2</v>
      </c>
      <c r="P63" s="26">
        <v>5.1499682444107103E-2</v>
      </c>
      <c r="Q63" s="26">
        <v>4.7068902361958875E-2</v>
      </c>
      <c r="R63" s="26">
        <v>2.9566522605286019E-3</v>
      </c>
      <c r="S63" s="26">
        <v>4.5435663622790098E-2</v>
      </c>
      <c r="T63" s="26">
        <v>4.6108688418722503E-2</v>
      </c>
      <c r="U63" s="26">
        <v>4.5191441021989701E-2</v>
      </c>
      <c r="V63" s="26">
        <v>5.4219765007646498E-2</v>
      </c>
      <c r="W63" s="26">
        <v>5.4700409075307301E-2</v>
      </c>
      <c r="X63" s="26">
        <v>5.55473763906758E-2</v>
      </c>
      <c r="Y63" s="26">
        <v>5.0200557256188653E-2</v>
      </c>
      <c r="Z63" s="26">
        <v>4.6463250633998598E-3</v>
      </c>
      <c r="AA63" s="26">
        <v>3.7408443920074003E-2</v>
      </c>
      <c r="AB63" s="26">
        <v>3.7216826811303297E-2</v>
      </c>
      <c r="AC63" s="26">
        <v>3.5940100137432797E-2</v>
      </c>
      <c r="AD63" s="26">
        <v>4.40877490802574E-2</v>
      </c>
      <c r="AE63" s="26">
        <v>4.3120490085458998E-2</v>
      </c>
      <c r="AF63" s="26">
        <v>4.4413314536243698E-2</v>
      </c>
      <c r="AG63" s="26">
        <v>4.0364487428461694E-2</v>
      </c>
      <c r="AH63" s="26">
        <v>3.5607207230917005E-3</v>
      </c>
      <c r="AI63" s="26">
        <v>8.2958484716973799E-2</v>
      </c>
      <c r="AJ63" s="26">
        <v>7.7467235834053794E-2</v>
      </c>
      <c r="AK63" s="26">
        <v>8.0536097375732502E-2</v>
      </c>
      <c r="AL63" s="26">
        <v>8.0320605975586698E-2</v>
      </c>
      <c r="AM63" s="26">
        <v>2.2469655065139368E-3</v>
      </c>
      <c r="AN63" s="26">
        <v>3.0011111238506701E-2</v>
      </c>
      <c r="AO63" s="26">
        <v>2.80014794411136E-2</v>
      </c>
      <c r="AP63" s="26">
        <v>3.1308068155127301E-2</v>
      </c>
      <c r="AQ63" s="26">
        <v>3.1925285969310199E-2</v>
      </c>
      <c r="AR63" s="26">
        <v>2.9785317297913699E-2</v>
      </c>
      <c r="AS63" s="26">
        <v>3.0026090913567199E-2</v>
      </c>
      <c r="AT63" s="26">
        <v>3.017622550258978E-2</v>
      </c>
      <c r="AU63" s="26">
        <v>1.2431420593105556E-3</v>
      </c>
      <c r="AV63" s="26">
        <v>2.65878283307735E-2</v>
      </c>
      <c r="AW63" s="26">
        <v>2.6929076789042501E-2</v>
      </c>
      <c r="AX63" s="26">
        <v>2.4736223000864501E-2</v>
      </c>
      <c r="AY63" s="26">
        <v>2.0739413338214101E-2</v>
      </c>
      <c r="AZ63" s="26">
        <v>2.0432040204358699E-2</v>
      </c>
      <c r="BA63" s="26">
        <v>2.388491633265066E-2</v>
      </c>
      <c r="BB63" s="26">
        <v>2.7969237330517037E-3</v>
      </c>
    </row>
    <row r="64" spans="1:266" s="26" customFormat="1" ht="13.5" customHeight="1" x14ac:dyDescent="0.2">
      <c r="A64" s="34"/>
      <c r="B64" s="51" t="s">
        <v>64</v>
      </c>
      <c r="C64" s="25">
        <v>9.0560963800024402E-2</v>
      </c>
      <c r="D64" s="26">
        <v>8.5935635647982497E-2</v>
      </c>
      <c r="E64" s="26">
        <v>8.5985480990512397E-2</v>
      </c>
      <c r="F64" s="26">
        <v>0.10687366063689099</v>
      </c>
      <c r="G64" s="26">
        <v>0.107223812098885</v>
      </c>
      <c r="H64" s="26">
        <v>0.10520076428240201</v>
      </c>
      <c r="I64" s="26">
        <v>9.6963386242782876E-2</v>
      </c>
      <c r="J64" s="26">
        <v>9.6130204612214082E-3</v>
      </c>
      <c r="K64" s="26">
        <v>0.17722246035727501</v>
      </c>
      <c r="L64" s="26">
        <v>0.17833041863426899</v>
      </c>
      <c r="M64" s="26">
        <v>0.17640753200488701</v>
      </c>
      <c r="N64" s="26">
        <v>0.190992103902557</v>
      </c>
      <c r="O64" s="26">
        <v>0.19111274312650001</v>
      </c>
      <c r="P64" s="26">
        <v>0.189048498052834</v>
      </c>
      <c r="Q64" s="26">
        <v>0.18385229267972034</v>
      </c>
      <c r="R64" s="26">
        <v>6.5899143440383886E-3</v>
      </c>
      <c r="S64" s="26">
        <v>0.16934543073060301</v>
      </c>
      <c r="T64" s="26">
        <v>0.169075258792245</v>
      </c>
      <c r="U64" s="26">
        <v>0.17020942089261401</v>
      </c>
      <c r="V64" s="26">
        <v>0.183621450253109</v>
      </c>
      <c r="W64" s="26">
        <v>0.182084257370834</v>
      </c>
      <c r="X64" s="26">
        <v>0.181169168602513</v>
      </c>
      <c r="Y64" s="26">
        <v>0.17591749777365304</v>
      </c>
      <c r="Z64" s="26">
        <v>6.4232688381998318E-3</v>
      </c>
      <c r="AA64" s="26">
        <v>0.13244633683009799</v>
      </c>
      <c r="AB64" s="26">
        <v>0.131426015833154</v>
      </c>
      <c r="AC64" s="26">
        <v>0.13246931866310399</v>
      </c>
      <c r="AD64" s="26">
        <v>0.152761822980158</v>
      </c>
      <c r="AE64" s="26">
        <v>0.15142397616265801</v>
      </c>
      <c r="AF64" s="26">
        <v>0.15036628182088099</v>
      </c>
      <c r="AG64" s="26">
        <v>0.1418156253816755</v>
      </c>
      <c r="AH64" s="26">
        <v>9.7325431409937182E-3</v>
      </c>
      <c r="AI64" s="26">
        <v>0.15338568824406301</v>
      </c>
      <c r="AJ64" s="26">
        <v>0.16652384446014401</v>
      </c>
      <c r="AK64" s="26">
        <v>0.16475967238720299</v>
      </c>
      <c r="AL64" s="26">
        <v>0.16155640169713667</v>
      </c>
      <c r="AM64" s="26">
        <v>5.82228446144154E-3</v>
      </c>
      <c r="AN64" s="26">
        <v>0.120942343836913</v>
      </c>
      <c r="AO64" s="26">
        <v>0.119942680901945</v>
      </c>
      <c r="AP64" s="26">
        <v>0.12022623342436101</v>
      </c>
      <c r="AQ64" s="26">
        <v>0.122884793102641</v>
      </c>
      <c r="AR64" s="26">
        <v>0.12251139744945699</v>
      </c>
      <c r="AS64" s="26">
        <v>0.12263760760157499</v>
      </c>
      <c r="AT64" s="26">
        <v>0.12152417605281533</v>
      </c>
      <c r="AU64" s="26">
        <v>1.1965175414847221E-3</v>
      </c>
      <c r="AV64" s="26">
        <v>0.10438550672432099</v>
      </c>
      <c r="AW64" s="26">
        <v>0.103550920754507</v>
      </c>
      <c r="AX64" s="26">
        <v>0.10287349437908</v>
      </c>
      <c r="AY64" s="26">
        <v>0.106623734334528</v>
      </c>
      <c r="AZ64" s="26">
        <v>0.10661240930635101</v>
      </c>
      <c r="BA64" s="26">
        <v>0.1048092130997574</v>
      </c>
      <c r="BB64" s="26">
        <v>1.5526646486082657E-3</v>
      </c>
    </row>
    <row r="65" spans="1:54" s="26" customFormat="1" ht="13.5" customHeight="1" x14ac:dyDescent="0.2">
      <c r="A65" s="34"/>
      <c r="B65" s="51" t="s">
        <v>65</v>
      </c>
      <c r="C65" s="25">
        <v>0.67064686127129602</v>
      </c>
      <c r="D65" s="26">
        <v>0.67543282507199198</v>
      </c>
      <c r="E65" s="26">
        <v>0.67441729858589206</v>
      </c>
      <c r="F65" s="26">
        <v>0.645150207120053</v>
      </c>
      <c r="G65" s="26">
        <v>0.64407693090289297</v>
      </c>
      <c r="H65" s="26">
        <v>0.64675652196218003</v>
      </c>
      <c r="I65" s="26">
        <v>0.65941344081905107</v>
      </c>
      <c r="J65" s="26">
        <v>1.4181984591363017E-2</v>
      </c>
      <c r="K65" s="26">
        <v>0.64295654826620197</v>
      </c>
      <c r="L65" s="26">
        <v>0.63832091327951601</v>
      </c>
      <c r="M65" s="26">
        <v>0.63779540632544796</v>
      </c>
      <c r="N65" s="26">
        <v>0.62475120156150599</v>
      </c>
      <c r="O65" s="26">
        <v>0.626360499620216</v>
      </c>
      <c r="P65" s="26">
        <v>0.62363661166352202</v>
      </c>
      <c r="Q65" s="26">
        <v>0.63230353011940166</v>
      </c>
      <c r="R65" s="26">
        <v>7.6084290283402831E-3</v>
      </c>
      <c r="S65" s="26">
        <v>0.65450117672595198</v>
      </c>
      <c r="T65" s="26">
        <v>0.65546617726635203</v>
      </c>
      <c r="U65" s="26">
        <v>0.658943925942586</v>
      </c>
      <c r="V65" s="26">
        <v>0.62515964347400399</v>
      </c>
      <c r="W65" s="26">
        <v>0.62821218533617096</v>
      </c>
      <c r="X65" s="26">
        <v>0.62758447937180795</v>
      </c>
      <c r="Y65" s="26">
        <v>0.64164459801947882</v>
      </c>
      <c r="Z65" s="26">
        <v>1.4750507272362844E-2</v>
      </c>
      <c r="AA65" s="26">
        <v>0.68965594751852499</v>
      </c>
      <c r="AB65" s="26">
        <v>0.68859120419252096</v>
      </c>
      <c r="AC65" s="26">
        <v>0.69044868397817205</v>
      </c>
      <c r="AD65" s="26">
        <v>0.669525513843926</v>
      </c>
      <c r="AE65" s="26">
        <v>0.66749972577078298</v>
      </c>
      <c r="AF65" s="26">
        <v>0.66705288112438499</v>
      </c>
      <c r="AG65" s="26">
        <v>0.67879565940471875</v>
      </c>
      <c r="AH65" s="26">
        <v>1.0809857341302518E-2</v>
      </c>
      <c r="AI65" s="26">
        <v>0.571105327509558</v>
      </c>
      <c r="AJ65" s="26">
        <v>0.57060206494280397</v>
      </c>
      <c r="AK65" s="26">
        <v>0.57012505255308898</v>
      </c>
      <c r="AL65" s="26">
        <v>0.57061081500181698</v>
      </c>
      <c r="AM65" s="26">
        <v>4.0024340112789072E-4</v>
      </c>
      <c r="AN65" s="26">
        <v>0.69339712860993996</v>
      </c>
      <c r="AO65" s="26">
        <v>0.69311670159907801</v>
      </c>
      <c r="AP65" s="26">
        <v>0.69248798114312704</v>
      </c>
      <c r="AQ65" s="26">
        <v>0.68530564032451402</v>
      </c>
      <c r="AR65" s="26">
        <v>0.68722958784343302</v>
      </c>
      <c r="AS65" s="26">
        <v>0.68753082243749597</v>
      </c>
      <c r="AT65" s="26">
        <v>0.68984464365959797</v>
      </c>
      <c r="AU65" s="26">
        <v>3.2431615844974856E-3</v>
      </c>
      <c r="AV65" s="26">
        <v>0.73736097969359504</v>
      </c>
      <c r="AW65" s="26">
        <v>0.73405995902696697</v>
      </c>
      <c r="AX65" s="26">
        <v>0.74191421972191096</v>
      </c>
      <c r="AY65" s="26">
        <v>0.75234188560453497</v>
      </c>
      <c r="AZ65" s="26">
        <v>0.75262587445565898</v>
      </c>
      <c r="BA65" s="26">
        <v>0.74366058370053334</v>
      </c>
      <c r="BB65" s="26">
        <v>7.624280070736093E-3</v>
      </c>
    </row>
    <row r="66" spans="1:54" s="26" customFormat="1" ht="13.5" customHeight="1" x14ac:dyDescent="0.2">
      <c r="A66" s="34"/>
      <c r="B66" s="51" t="s">
        <v>66</v>
      </c>
      <c r="C66" s="25">
        <v>0.156858069687839</v>
      </c>
      <c r="D66" s="26">
        <v>0.15751119451006201</v>
      </c>
      <c r="E66" s="26">
        <v>0.156212277341299</v>
      </c>
      <c r="F66" s="26">
        <v>0.13930063369595899</v>
      </c>
      <c r="G66" s="26">
        <v>0.137722666343226</v>
      </c>
      <c r="H66" s="26">
        <v>0.136318676472825</v>
      </c>
      <c r="I66" s="26">
        <v>0.14732058634186831</v>
      </c>
      <c r="J66" s="26">
        <v>9.5860661183407216E-3</v>
      </c>
      <c r="K66" s="26">
        <v>7.09530977800715E-2</v>
      </c>
      <c r="L66" s="26">
        <v>7.0578414568688699E-2</v>
      </c>
      <c r="M66" s="26">
        <v>7.0233316342847005E-2</v>
      </c>
      <c r="N66" s="26">
        <v>6.1546728788217299E-2</v>
      </c>
      <c r="O66" s="26">
        <v>6.2014039636348502E-2</v>
      </c>
      <c r="P66" s="26">
        <v>6.1736789236477803E-2</v>
      </c>
      <c r="Q66" s="26">
        <v>6.6177064392108478E-2</v>
      </c>
      <c r="R66" s="26">
        <v>4.4181893834302401E-3</v>
      </c>
      <c r="S66" s="26">
        <v>7.8123989613893899E-2</v>
      </c>
      <c r="T66" s="26">
        <v>7.8586689372887097E-2</v>
      </c>
      <c r="U66" s="26">
        <v>7.8488431654864896E-2</v>
      </c>
      <c r="V66" s="26">
        <v>6.7829568066116494E-2</v>
      </c>
      <c r="W66" s="26">
        <v>6.8548990657930603E-2</v>
      </c>
      <c r="X66" s="26">
        <v>6.8902206642721106E-2</v>
      </c>
      <c r="Y66" s="26">
        <v>7.3413312668069025E-2</v>
      </c>
      <c r="Z66" s="26">
        <v>4.9983505032176641E-3</v>
      </c>
      <c r="AA66" s="26">
        <v>9.4972321650082098E-2</v>
      </c>
      <c r="AB66" s="26">
        <v>9.5016323226367105E-2</v>
      </c>
      <c r="AC66" s="26">
        <v>9.4979357823288701E-2</v>
      </c>
      <c r="AD66" s="26">
        <v>7.9039650336060696E-2</v>
      </c>
      <c r="AE66" s="26">
        <v>7.9081398334055295E-2</v>
      </c>
      <c r="AF66" s="26">
        <v>7.9287574987815093E-2</v>
      </c>
      <c r="AG66" s="26">
        <v>8.7062771059611507E-2</v>
      </c>
      <c r="AH66" s="26">
        <v>7.9269453898622132E-3</v>
      </c>
      <c r="AI66" s="26">
        <v>7.5809954416992703E-2</v>
      </c>
      <c r="AJ66" s="26">
        <v>7.0444609840171896E-2</v>
      </c>
      <c r="AK66" s="26">
        <v>6.99915786635599E-2</v>
      </c>
      <c r="AL66" s="26">
        <v>7.2082047640241495E-2</v>
      </c>
      <c r="AM66" s="26">
        <v>2.6425084060233721E-3</v>
      </c>
      <c r="AN66" s="26">
        <v>0.10872142159507001</v>
      </c>
      <c r="AO66" s="26">
        <v>0.108753245492268</v>
      </c>
      <c r="AP66" s="26">
        <v>0.108447978404086</v>
      </c>
      <c r="AQ66" s="26">
        <v>0.108269013237195</v>
      </c>
      <c r="AR66" s="26">
        <v>0.107589402435034</v>
      </c>
      <c r="AS66" s="26">
        <v>0.107536486535964</v>
      </c>
      <c r="AT66" s="26">
        <v>0.10821959128326951</v>
      </c>
      <c r="AU66" s="26">
        <v>4.9244183469386907E-4</v>
      </c>
      <c r="AV66" s="26">
        <v>9.0327869601885699E-2</v>
      </c>
      <c r="AW66" s="26">
        <v>9.0089862677389596E-2</v>
      </c>
      <c r="AX66" s="26">
        <v>9.0217877437512195E-2</v>
      </c>
      <c r="AY66" s="26">
        <v>8.6859559732307606E-2</v>
      </c>
      <c r="AZ66" s="26">
        <v>8.7241151391464794E-2</v>
      </c>
      <c r="BA66" s="26">
        <v>8.8947264168111981E-2</v>
      </c>
      <c r="BB66" s="26">
        <v>1.5553386393619159E-3</v>
      </c>
    </row>
    <row r="67" spans="1:54" s="26" customFormat="1" ht="13.5" customHeight="1" x14ac:dyDescent="0.2">
      <c r="A67" s="34"/>
      <c r="B67" s="51" t="s">
        <v>67</v>
      </c>
      <c r="C67" s="25">
        <v>3.49673350896045E-2</v>
      </c>
      <c r="D67" s="26">
        <v>3.5816417412349297E-2</v>
      </c>
      <c r="E67" s="26">
        <v>3.5036607512368798E-2</v>
      </c>
      <c r="F67" s="26">
        <v>3.3273389234627498E-2</v>
      </c>
      <c r="G67" s="26">
        <v>3.39555089313495E-2</v>
      </c>
      <c r="H67" s="26">
        <v>3.3615866250423503E-2</v>
      </c>
      <c r="I67" s="26">
        <v>3.4444187405120515E-2</v>
      </c>
      <c r="J67" s="26">
        <v>8.9473936782987992E-4</v>
      </c>
      <c r="K67" s="26">
        <v>8.3620175628502103E-3</v>
      </c>
      <c r="L67" s="26">
        <v>8.3556985512110802E-3</v>
      </c>
      <c r="M67" s="26">
        <v>8.1768236592957098E-3</v>
      </c>
      <c r="N67" s="26">
        <v>7.8555216478329703E-3</v>
      </c>
      <c r="O67" s="26">
        <v>7.9531282934371499E-3</v>
      </c>
      <c r="P67" s="26">
        <v>7.9531195438853793E-3</v>
      </c>
      <c r="Q67" s="26">
        <v>8.1093848764187491E-3</v>
      </c>
      <c r="R67" s="26">
        <v>2.00965669864304E-4</v>
      </c>
      <c r="S67" s="26">
        <v>5.95702251621987E-3</v>
      </c>
      <c r="T67" s="26">
        <v>6.1545649977054499E-3</v>
      </c>
      <c r="U67" s="26">
        <v>6.3385228437363101E-3</v>
      </c>
      <c r="V67" s="26">
        <v>5.5482942589772204E-3</v>
      </c>
      <c r="W67" s="26">
        <v>5.7135701415268201E-3</v>
      </c>
      <c r="X67" s="26">
        <v>5.7914316871202198E-3</v>
      </c>
      <c r="Y67" s="26">
        <v>5.9172344075476479E-3</v>
      </c>
      <c r="Z67" s="26">
        <v>2.6733722151076186E-4</v>
      </c>
      <c r="AA67" s="26">
        <v>7.8789931194802407E-3</v>
      </c>
      <c r="AB67" s="26">
        <v>7.9235667321853505E-3</v>
      </c>
      <c r="AC67" s="26">
        <v>7.9249363342394508E-3</v>
      </c>
      <c r="AD67" s="26">
        <v>7.2165621926079402E-3</v>
      </c>
      <c r="AE67" s="26">
        <v>7.2491829503117302E-3</v>
      </c>
      <c r="AF67" s="26">
        <v>7.3085447796030698E-3</v>
      </c>
      <c r="AG67" s="26">
        <v>7.5836310180712975E-3</v>
      </c>
      <c r="AH67" s="26">
        <v>3.2699435539810585E-4</v>
      </c>
      <c r="AI67" s="26">
        <v>9.0221923052342806E-3</v>
      </c>
      <c r="AJ67" s="26">
        <v>8.2500430474937107E-3</v>
      </c>
      <c r="AK67" s="26">
        <v>8.2710776717566208E-3</v>
      </c>
      <c r="AL67" s="26">
        <v>8.5144376748282034E-3</v>
      </c>
      <c r="AM67" s="26">
        <v>3.5913942267461072E-4</v>
      </c>
      <c r="AN67" s="26">
        <v>1.17855618450658E-2</v>
      </c>
      <c r="AO67" s="26">
        <v>1.1589755369680901E-2</v>
      </c>
      <c r="AP67" s="26">
        <v>1.15834427470685E-2</v>
      </c>
      <c r="AQ67" s="26">
        <v>1.16573440349289E-2</v>
      </c>
      <c r="AR67" s="26">
        <v>1.11279876115745E-2</v>
      </c>
      <c r="AS67" s="26">
        <v>1.1132865362605901E-2</v>
      </c>
      <c r="AT67" s="26">
        <v>1.1479492828487417E-2</v>
      </c>
      <c r="AU67" s="26">
        <v>2.5559708713971644E-4</v>
      </c>
      <c r="AV67" s="26">
        <v>7.9573254699396006E-3</v>
      </c>
      <c r="AW67" s="26">
        <v>7.9084406492587796E-3</v>
      </c>
      <c r="AX67" s="26">
        <v>7.9179073257696995E-3</v>
      </c>
      <c r="AY67" s="26">
        <v>7.6417592822792804E-3</v>
      </c>
      <c r="AZ67" s="26">
        <v>7.4631691459282499E-3</v>
      </c>
      <c r="BA67" s="26">
        <v>7.7777203746351217E-3</v>
      </c>
      <c r="BB67" s="26">
        <v>1.9309378852827989E-4</v>
      </c>
    </row>
    <row r="68" spans="1:54" s="26" customFormat="1" ht="13.5" customHeight="1" x14ac:dyDescent="0.2">
      <c r="A68" s="34"/>
      <c r="B68" s="51" t="s">
        <v>68</v>
      </c>
      <c r="C68" s="25">
        <v>1.4981677517397001E-2</v>
      </c>
      <c r="D68" s="26">
        <v>1.6565120902868099E-2</v>
      </c>
      <c r="E68" s="26">
        <v>1.6998041850177E-2</v>
      </c>
      <c r="F68" s="26">
        <v>1.5472946613928701E-2</v>
      </c>
      <c r="G68" s="26">
        <v>1.6957985783037401E-2</v>
      </c>
      <c r="H68" s="26">
        <v>1.7611258703392099E-2</v>
      </c>
      <c r="I68" s="26">
        <v>1.6431171895133385E-2</v>
      </c>
      <c r="J68" s="26">
        <v>9.1548268422985779E-4</v>
      </c>
      <c r="K68" s="26">
        <v>4.1210163759971899E-3</v>
      </c>
      <c r="L68" s="26">
        <v>4.3180736064265101E-3</v>
      </c>
      <c r="M68" s="26">
        <v>4.38899577930314E-3</v>
      </c>
      <c r="N68" s="26">
        <v>4.2369920742689297E-3</v>
      </c>
      <c r="O68" s="26">
        <v>4.4437577218737097E-3</v>
      </c>
      <c r="P68" s="26">
        <v>4.5441494483242197E-3</v>
      </c>
      <c r="Q68" s="26">
        <v>4.3421641676989501E-3</v>
      </c>
      <c r="R68" s="26">
        <v>1.3775604877101503E-4</v>
      </c>
      <c r="S68" s="26">
        <v>2.3695862907535999E-3</v>
      </c>
      <c r="T68" s="26">
        <v>2.5393072113774899E-3</v>
      </c>
      <c r="U68" s="26">
        <v>2.6746545577100299E-3</v>
      </c>
      <c r="V68" s="26">
        <v>2.3395264197253601E-3</v>
      </c>
      <c r="W68" s="26">
        <v>2.5396664698020301E-3</v>
      </c>
      <c r="X68" s="26">
        <v>2.65651497681517E-3</v>
      </c>
      <c r="Y68" s="26">
        <v>2.5198759876972798E-3</v>
      </c>
      <c r="Z68" s="26">
        <v>1.28133273321882E-4</v>
      </c>
      <c r="AA68" s="26">
        <v>3.5482260202285001E-3</v>
      </c>
      <c r="AB68" s="26">
        <v>3.6342494213217002E-3</v>
      </c>
      <c r="AC68" s="26">
        <v>3.6941702112616801E-3</v>
      </c>
      <c r="AD68" s="26">
        <v>3.4374354546926598E-3</v>
      </c>
      <c r="AE68" s="26">
        <v>3.55778923529982E-3</v>
      </c>
      <c r="AF68" s="26">
        <v>3.65654350118746E-3</v>
      </c>
      <c r="AG68" s="26">
        <v>3.5880689739986368E-3</v>
      </c>
      <c r="AH68" s="26">
        <v>8.4925111928825994E-5</v>
      </c>
      <c r="AI68" s="26">
        <v>4.3961230965476302E-3</v>
      </c>
      <c r="AJ68" s="26">
        <v>4.1189236356638003E-3</v>
      </c>
      <c r="AK68" s="26">
        <v>4.2184937983201099E-3</v>
      </c>
      <c r="AL68" s="26">
        <v>4.2445135101771801E-3</v>
      </c>
      <c r="AM68" s="26">
        <v>1.1465209500169111E-4</v>
      </c>
      <c r="AN68" s="26">
        <v>5.7736313338180899E-3</v>
      </c>
      <c r="AO68" s="26">
        <v>5.9353170700667604E-3</v>
      </c>
      <c r="AP68" s="26">
        <v>5.9286166249145804E-3</v>
      </c>
      <c r="AQ68" s="26">
        <v>5.7173433792108604E-3</v>
      </c>
      <c r="AR68" s="26">
        <v>5.8403818243708402E-3</v>
      </c>
      <c r="AS68" s="26">
        <v>5.8833563081292098E-3</v>
      </c>
      <c r="AT68" s="26">
        <v>5.8464410900850574E-3</v>
      </c>
      <c r="AU68" s="26">
        <v>7.9601806854578809E-5</v>
      </c>
      <c r="AV68" s="26">
        <v>3.24592091723687E-3</v>
      </c>
      <c r="AW68" s="26">
        <v>3.37967816682095E-3</v>
      </c>
      <c r="AX68" s="26">
        <v>3.4773282704355802E-3</v>
      </c>
      <c r="AY68" s="26">
        <v>3.1526958231791E-3</v>
      </c>
      <c r="AZ68" s="26">
        <v>3.2922758785573999E-3</v>
      </c>
      <c r="BA68" s="26">
        <v>3.3095798112459801E-3</v>
      </c>
      <c r="BB68" s="26">
        <v>1.1137126343857541E-4</v>
      </c>
    </row>
    <row r="69" spans="1:54" s="26" customFormat="1" ht="13.5" customHeight="1" x14ac:dyDescent="0.2">
      <c r="A69" s="34"/>
      <c r="B69" s="51" t="s">
        <v>69</v>
      </c>
      <c r="C69" s="25">
        <v>7.9031754279226592E-3</v>
      </c>
      <c r="D69" s="26">
        <v>9.5093264771136908E-3</v>
      </c>
      <c r="E69" s="26">
        <v>1.03459382154118E-2</v>
      </c>
      <c r="F69" s="26">
        <v>7.9281521877733498E-3</v>
      </c>
      <c r="G69" s="26">
        <v>9.4154627504164506E-3</v>
      </c>
      <c r="H69" s="26">
        <v>1.025928740417E-2</v>
      </c>
      <c r="I69" s="26">
        <v>9.2268904104679909E-3</v>
      </c>
      <c r="J69" s="26">
        <v>9.8930813598809703E-4</v>
      </c>
      <c r="K69" s="26">
        <v>2.6122357320853898E-3</v>
      </c>
      <c r="L69" s="26">
        <v>2.9276578603646898E-3</v>
      </c>
      <c r="M69" s="26">
        <v>3.0961025130358199E-3</v>
      </c>
      <c r="N69" s="26">
        <v>2.5991095212005199E-3</v>
      </c>
      <c r="O69" s="26">
        <v>2.9344939664865399E-3</v>
      </c>
      <c r="P69" s="26">
        <v>3.1026235451952302E-3</v>
      </c>
      <c r="Q69" s="26">
        <v>2.8787038563946985E-3</v>
      </c>
      <c r="R69" s="26">
        <v>2.0497539989644317E-4</v>
      </c>
      <c r="S69" s="26">
        <v>1.5755808439632799E-3</v>
      </c>
      <c r="T69" s="26">
        <v>1.78508075203823E-3</v>
      </c>
      <c r="U69" s="26">
        <v>1.93086676952078E-3</v>
      </c>
      <c r="V69" s="26">
        <v>1.59503128702283E-3</v>
      </c>
      <c r="W69" s="26">
        <v>1.8437306358009701E-3</v>
      </c>
      <c r="X69" s="26">
        <v>2.0010454418485299E-3</v>
      </c>
      <c r="Y69" s="26">
        <v>1.7885559550324366E-3</v>
      </c>
      <c r="Z69" s="26">
        <v>1.5878217124130098E-4</v>
      </c>
      <c r="AA69" s="26">
        <v>2.6272608915816399E-3</v>
      </c>
      <c r="AB69" s="26">
        <v>2.7719082766203898E-3</v>
      </c>
      <c r="AC69" s="26">
        <v>2.8723520137279501E-3</v>
      </c>
      <c r="AD69" s="26">
        <v>2.3691843935363002E-3</v>
      </c>
      <c r="AE69" s="26">
        <v>2.62693527724991E-3</v>
      </c>
      <c r="AF69" s="26">
        <v>2.8045074388575101E-3</v>
      </c>
      <c r="AG69" s="26">
        <v>2.6786913819289502E-3</v>
      </c>
      <c r="AH69" s="26">
        <v>1.6489485312290875E-4</v>
      </c>
      <c r="AI69" s="26">
        <v>3.3291365887380699E-3</v>
      </c>
      <c r="AJ69" s="26">
        <v>3.03242927115107E-3</v>
      </c>
      <c r="AK69" s="26">
        <v>3.2400926148541502E-3</v>
      </c>
      <c r="AL69" s="26">
        <v>3.2005528249144303E-3</v>
      </c>
      <c r="AM69" s="26">
        <v>1.2431506832446903E-4</v>
      </c>
      <c r="AN69" s="26">
        <v>3.7036885166260398E-3</v>
      </c>
      <c r="AO69" s="26">
        <v>4.0317321776241503E-3</v>
      </c>
      <c r="AP69" s="26">
        <v>4.19318923930064E-3</v>
      </c>
      <c r="AQ69" s="26">
        <v>3.7179659572919399E-3</v>
      </c>
      <c r="AR69" s="26">
        <v>4.0053029862585302E-3</v>
      </c>
      <c r="AS69" s="26">
        <v>4.1953126004401001E-3</v>
      </c>
      <c r="AT69" s="26">
        <v>3.9745319129235665E-3</v>
      </c>
      <c r="AU69" s="26">
        <v>1.9998170853930398E-4</v>
      </c>
      <c r="AV69" s="26">
        <v>2.06034736048792E-3</v>
      </c>
      <c r="AW69" s="26">
        <v>2.3007507795551902E-3</v>
      </c>
      <c r="AX69" s="26">
        <v>2.4582345476257201E-3</v>
      </c>
      <c r="AY69" s="26">
        <v>2.0056586271636001E-3</v>
      </c>
      <c r="AZ69" s="26">
        <v>2.2532228391477799E-3</v>
      </c>
      <c r="BA69" s="26">
        <v>2.2156428307960421E-3</v>
      </c>
      <c r="BB69" s="26">
        <v>1.6475218354695563E-4</v>
      </c>
    </row>
    <row r="70" spans="1:54" s="26" customFormat="1" ht="13.5" customHeight="1" x14ac:dyDescent="0.2">
      <c r="A70" s="34"/>
      <c r="B70" s="51" t="s">
        <v>70</v>
      </c>
      <c r="C70" s="25">
        <v>4.8587230528336503E-3</v>
      </c>
      <c r="D70" s="26">
        <v>6.3390960787289398E-3</v>
      </c>
      <c r="E70" s="26">
        <v>7.1476969466044704E-3</v>
      </c>
      <c r="F70" s="26">
        <v>4.8426400654058496E-3</v>
      </c>
      <c r="G70" s="26">
        <v>6.0834548604854896E-3</v>
      </c>
      <c r="H70" s="26">
        <v>6.8477903368034301E-3</v>
      </c>
      <c r="I70" s="26">
        <v>6.0199002234769721E-3</v>
      </c>
      <c r="J70" s="26">
        <v>8.9419671360584964E-4</v>
      </c>
      <c r="K70" s="26">
        <v>1.80910371358266E-3</v>
      </c>
      <c r="L70" s="26">
        <v>2.1659191627615799E-3</v>
      </c>
      <c r="M70" s="26">
        <v>2.40908702302832E-3</v>
      </c>
      <c r="N70" s="26">
        <v>1.7458336530313499E-3</v>
      </c>
      <c r="O70" s="26">
        <v>2.0727183332081701E-3</v>
      </c>
      <c r="P70" s="26">
        <v>2.2718780088263201E-3</v>
      </c>
      <c r="Q70" s="26">
        <v>2.0790899824063998E-3</v>
      </c>
      <c r="R70" s="26">
        <v>2.3720509439676432E-4</v>
      </c>
      <c r="S70" s="26">
        <v>1.2141832989628701E-3</v>
      </c>
      <c r="T70" s="26">
        <v>1.4782694851764699E-3</v>
      </c>
      <c r="U70" s="26">
        <v>1.6354573575367199E-3</v>
      </c>
      <c r="V70" s="26">
        <v>1.2646405086553601E-3</v>
      </c>
      <c r="W70" s="26">
        <v>1.57282015296687E-3</v>
      </c>
      <c r="X70" s="26">
        <v>1.78414298294783E-3</v>
      </c>
      <c r="Y70" s="26">
        <v>1.4915856310410199E-3</v>
      </c>
      <c r="Z70" s="26">
        <v>2.006329100412925E-4</v>
      </c>
      <c r="AA70" s="26">
        <v>2.1604925903579899E-3</v>
      </c>
      <c r="AB70" s="26">
        <v>2.38464343990898E-3</v>
      </c>
      <c r="AC70" s="26">
        <v>2.5303681082424101E-3</v>
      </c>
      <c r="AD70" s="26">
        <v>1.7880993725843601E-3</v>
      </c>
      <c r="AE70" s="26">
        <v>2.12021294227071E-3</v>
      </c>
      <c r="AF70" s="26">
        <v>2.3827405694512999E-3</v>
      </c>
      <c r="AG70" s="26">
        <v>2.2277595038026252E-3</v>
      </c>
      <c r="AH70" s="26">
        <v>2.4138344292963428E-4</v>
      </c>
      <c r="AI70" s="26">
        <v>2.79124071687718E-3</v>
      </c>
      <c r="AJ70" s="26">
        <v>2.4734848433645598E-3</v>
      </c>
      <c r="AK70" s="26">
        <v>2.79079805350364E-3</v>
      </c>
      <c r="AL70" s="26">
        <v>2.6851745379151263E-3</v>
      </c>
      <c r="AM70" s="26">
        <v>1.4968732761303871E-4</v>
      </c>
      <c r="AN70" s="26">
        <v>2.6209806532270399E-3</v>
      </c>
      <c r="AO70" s="26">
        <v>3.0812979946131199E-3</v>
      </c>
      <c r="AP70" s="26">
        <v>3.3366886939070598E-3</v>
      </c>
      <c r="AQ70" s="26">
        <v>2.63778092266591E-3</v>
      </c>
      <c r="AR70" s="26">
        <v>3.1238950545575501E-3</v>
      </c>
      <c r="AS70" s="26">
        <v>3.3784086403858301E-3</v>
      </c>
      <c r="AT70" s="26">
        <v>3.0298419932260848E-3</v>
      </c>
      <c r="AU70" s="26">
        <v>3.0222143704303808E-4</v>
      </c>
      <c r="AV70" s="26">
        <v>1.5172722599646701E-3</v>
      </c>
      <c r="AW70" s="26">
        <v>1.81285168898995E-3</v>
      </c>
      <c r="AX70" s="26">
        <v>2.0353374822693099E-3</v>
      </c>
      <c r="AY70" s="26">
        <v>1.48735314924693E-3</v>
      </c>
      <c r="AZ70" s="26">
        <v>1.81068667612735E-3</v>
      </c>
      <c r="BA70" s="26">
        <v>1.732700251319642E-3</v>
      </c>
      <c r="BB70" s="26">
        <v>2.0528022258683559E-4</v>
      </c>
    </row>
    <row r="71" spans="1:54" s="29" customFormat="1" ht="13.5" customHeight="1" x14ac:dyDescent="0.2">
      <c r="A71" s="34"/>
      <c r="B71" s="51" t="s">
        <v>71</v>
      </c>
      <c r="C71" s="28">
        <v>4.1216521692626898E-3</v>
      </c>
      <c r="D71" s="29">
        <v>5.0982933009184701E-3</v>
      </c>
      <c r="E71" s="29">
        <v>5.6633450966555197E-3</v>
      </c>
      <c r="F71" s="29">
        <v>3.9969314087828396E-3</v>
      </c>
      <c r="G71" s="29">
        <v>4.8360826467636299E-3</v>
      </c>
      <c r="H71" s="29">
        <v>5.3491075169061703E-3</v>
      </c>
      <c r="I71" s="29">
        <v>4.8442353565482195E-3</v>
      </c>
      <c r="J71" s="29">
        <v>6.0971291234264988E-4</v>
      </c>
      <c r="K71" s="29">
        <v>2.13450540776407E-3</v>
      </c>
      <c r="L71" s="29">
        <v>2.4025153355387401E-3</v>
      </c>
      <c r="M71" s="29">
        <v>2.5975538603303502E-3</v>
      </c>
      <c r="N71" s="29">
        <v>2.06144431795636E-3</v>
      </c>
      <c r="O71" s="29">
        <v>2.3194586061312302E-3</v>
      </c>
      <c r="P71" s="29">
        <v>2.43995340746807E-3</v>
      </c>
      <c r="Q71" s="29">
        <v>2.3259051558648033E-3</v>
      </c>
      <c r="R71" s="29">
        <v>1.8224712998424807E-4</v>
      </c>
      <c r="S71" s="29">
        <v>1.8387888222626699E-3</v>
      </c>
      <c r="T71" s="29">
        <v>2.0451657097054002E-3</v>
      </c>
      <c r="U71" s="29">
        <v>2.1911108613087999E-3</v>
      </c>
      <c r="V71" s="29">
        <v>1.8206272591329801E-3</v>
      </c>
      <c r="W71" s="29">
        <v>2.08093924272816E-3</v>
      </c>
      <c r="X71" s="29">
        <v>2.2542552448365401E-3</v>
      </c>
      <c r="Y71" s="29">
        <v>2.0384811899957587E-3</v>
      </c>
      <c r="Z71" s="29">
        <v>1.6280817202889776E-4</v>
      </c>
      <c r="AA71" s="29">
        <v>2.5269351829284399E-3</v>
      </c>
      <c r="AB71" s="29">
        <v>2.7311795341282202E-3</v>
      </c>
      <c r="AC71" s="29">
        <v>2.8483439880103798E-3</v>
      </c>
      <c r="AD71" s="29">
        <v>2.19262281564752E-3</v>
      </c>
      <c r="AE71" s="29">
        <v>2.4584877355054899E-3</v>
      </c>
      <c r="AF71" s="29">
        <v>2.6527655276903802E-3</v>
      </c>
      <c r="AG71" s="29">
        <v>2.5683891306517385E-3</v>
      </c>
      <c r="AH71" s="29">
        <v>2.1094702491729326E-4</v>
      </c>
      <c r="AI71" s="29">
        <v>2.8253168082214598E-3</v>
      </c>
      <c r="AJ71" s="29">
        <v>2.5662533916578001E-3</v>
      </c>
      <c r="AK71" s="29">
        <v>2.8253764221675198E-3</v>
      </c>
      <c r="AL71" s="29">
        <v>2.7389822073489267E-3</v>
      </c>
      <c r="AM71" s="29">
        <v>1.2213771930625418E-4</v>
      </c>
      <c r="AN71" s="29">
        <v>2.7742469745726298E-3</v>
      </c>
      <c r="AO71" s="29">
        <v>3.1848698073928001E-3</v>
      </c>
      <c r="AP71" s="29">
        <v>3.4225170688513599E-3</v>
      </c>
      <c r="AQ71" s="29">
        <v>2.77035047698092E-3</v>
      </c>
      <c r="AR71" s="29">
        <v>3.18166481513487E-3</v>
      </c>
      <c r="AS71" s="29">
        <v>3.39611484474247E-3</v>
      </c>
      <c r="AT71" s="29">
        <v>3.1216273312791747E-3</v>
      </c>
      <c r="AU71" s="29">
        <v>2.6380253981196812E-4</v>
      </c>
      <c r="AV71" s="29">
        <v>2.13671347307994E-3</v>
      </c>
      <c r="AW71" s="29">
        <v>2.3724968973502301E-3</v>
      </c>
      <c r="AX71" s="29">
        <v>2.5566358534342701E-3</v>
      </c>
      <c r="AY71" s="29">
        <v>2.1367988839578801E-3</v>
      </c>
      <c r="AZ71" s="29">
        <v>2.3696635236497301E-3</v>
      </c>
      <c r="BA71" s="29">
        <v>2.3144617262944103E-3</v>
      </c>
      <c r="BB71" s="29">
        <v>1.6013878632897108E-4</v>
      </c>
    </row>
    <row r="72" spans="1:54" s="31" customFormat="1" ht="13.5" customHeight="1" thickBot="1" x14ac:dyDescent="0.25">
      <c r="A72" s="34"/>
      <c r="B72" s="179" t="s">
        <v>72</v>
      </c>
      <c r="C72" s="30">
        <v>7.03264904586618E-3</v>
      </c>
      <c r="D72" s="31">
        <v>7.7920905979846104E-3</v>
      </c>
      <c r="E72" s="31">
        <v>8.1933134610787297E-3</v>
      </c>
      <c r="F72" s="31">
        <v>6.7999450065353503E-3</v>
      </c>
      <c r="G72" s="31">
        <v>7.3814811277929902E-3</v>
      </c>
      <c r="H72" s="31">
        <v>7.7893865733696501E-3</v>
      </c>
      <c r="I72" s="31">
        <v>7.4981443021045853E-3</v>
      </c>
      <c r="J72" s="31">
        <v>4.7823721993315069E-4</v>
      </c>
      <c r="K72" s="31">
        <v>4.4938279034376196E-3</v>
      </c>
      <c r="L72" s="31">
        <v>4.66849000168011E-3</v>
      </c>
      <c r="M72" s="31">
        <v>4.8438178878036798E-3</v>
      </c>
      <c r="N72" s="31">
        <v>4.3424477272884596E-3</v>
      </c>
      <c r="O72" s="31">
        <v>4.53792005707228E-3</v>
      </c>
      <c r="P72" s="31">
        <v>4.6509153845042299E-3</v>
      </c>
      <c r="Q72" s="31">
        <v>4.5895698269643962E-3</v>
      </c>
      <c r="R72" s="31">
        <v>1.5681055164663244E-4</v>
      </c>
      <c r="S72" s="31">
        <v>4.2049532757198402E-3</v>
      </c>
      <c r="T72" s="31">
        <v>4.3732887837150299E-3</v>
      </c>
      <c r="U72" s="31">
        <v>4.5325886380142297E-3</v>
      </c>
      <c r="V72" s="31">
        <v>4.0508819739874004E-3</v>
      </c>
      <c r="W72" s="31">
        <v>4.2602330771644896E-3</v>
      </c>
      <c r="X72" s="31">
        <v>4.3921677739102404E-3</v>
      </c>
      <c r="Y72" s="31">
        <v>4.3023522537518717E-3</v>
      </c>
      <c r="Z72" s="31">
        <v>1.53082493635317E-4</v>
      </c>
      <c r="AA72" s="31">
        <v>4.9682878080653803E-3</v>
      </c>
      <c r="AB72" s="31">
        <v>5.1074685426375803E-3</v>
      </c>
      <c r="AC72" s="31">
        <v>5.2242828657240604E-3</v>
      </c>
      <c r="AD72" s="31">
        <v>4.52571572485837E-3</v>
      </c>
      <c r="AE72" s="31">
        <v>4.68360171669744E-3</v>
      </c>
      <c r="AF72" s="31">
        <v>4.8975033199987203E-3</v>
      </c>
      <c r="AG72" s="31">
        <v>4.9011433296635917E-3</v>
      </c>
      <c r="AH72" s="31">
        <v>2.3797097993454508E-4</v>
      </c>
      <c r="AI72" s="31">
        <v>4.9498443521079601E-3</v>
      </c>
      <c r="AJ72" s="31">
        <v>4.6010099248705704E-3</v>
      </c>
      <c r="AK72" s="31">
        <v>4.87884907780554E-3</v>
      </c>
      <c r="AL72" s="31">
        <v>4.8099011182613574E-3</v>
      </c>
      <c r="AM72" s="31">
        <v>1.5052514795539242E-4</v>
      </c>
      <c r="AN72" s="31">
        <v>5.4514655807469097E-3</v>
      </c>
      <c r="AO72" s="31">
        <v>6.0607701618985701E-3</v>
      </c>
      <c r="AP72" s="31">
        <v>6.2556405401419102E-3</v>
      </c>
      <c r="AQ72" s="31">
        <v>5.3428077847327404E-3</v>
      </c>
      <c r="AR72" s="31">
        <v>5.93341926015896E-3</v>
      </c>
      <c r="AS72" s="31">
        <v>6.1038049860025001E-3</v>
      </c>
      <c r="AT72" s="31">
        <v>5.8579847189469307E-3</v>
      </c>
      <c r="AU72" s="31">
        <v>3.4059632631012207E-4</v>
      </c>
      <c r="AV72" s="31">
        <v>4.8470726078902304E-3</v>
      </c>
      <c r="AW72" s="31">
        <v>5.0301829747169801E-3</v>
      </c>
      <c r="AX72" s="31">
        <v>5.2246403743949101E-3</v>
      </c>
      <c r="AY72" s="31">
        <v>4.8272798528840597E-3</v>
      </c>
      <c r="AZ72" s="31">
        <v>5.0241756378200404E-3</v>
      </c>
      <c r="BA72" s="31">
        <v>4.9906702895412434E-3</v>
      </c>
      <c r="BB72" s="31">
        <v>1.4473602884291332E-4</v>
      </c>
    </row>
    <row r="73" spans="1:54" x14ac:dyDescent="0.2">
      <c r="A73" s="13"/>
      <c r="B73" s="178"/>
    </row>
    <row r="74" spans="1:54" x14ac:dyDescent="0.2">
      <c r="A74" s="13"/>
      <c r="B74" s="178"/>
    </row>
    <row r="75" spans="1:54" x14ac:dyDescent="0.2">
      <c r="A75" s="13"/>
      <c r="B75" s="178"/>
    </row>
    <row r="76" spans="1:54" x14ac:dyDescent="0.2">
      <c r="A76" s="13"/>
      <c r="B76" s="178"/>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244</v>
      </c>
      <c r="D3" s="58">
        <f>LARGE(O30:O250,1)</f>
        <v>12.716967360960224</v>
      </c>
      <c r="E3" s="58"/>
      <c r="F3" s="58">
        <f>LARGE(D6:H6,1)</f>
        <v>12.716967360960224</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2.5253809596012537</v>
      </c>
      <c r="C4" s="80" t="s">
        <v>244</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0.87953358908342238</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4.0748373794377892</v>
      </c>
      <c r="C6" s="86"/>
      <c r="D6" s="75">
        <v>12.716967360960224</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34.55856226817982</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189</v>
      </c>
      <c r="E9" s="58">
        <f>LARGE(O30:O250,1)</f>
        <v>12.716967360960224</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99.978630000000052</v>
      </c>
      <c r="C10" s="93"/>
      <c r="D10" s="183"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3">
        <v>88</v>
      </c>
      <c r="E11" s="184">
        <v>4</v>
      </c>
      <c r="F11" s="2"/>
      <c r="G11" s="73">
        <f>(((2.095-1)/(11-1))*(513.74-43.91))+43.91</f>
        <v>95.356385000000017</v>
      </c>
      <c r="H11" s="176"/>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742.81624102993339</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197.39670612724927</v>
      </c>
      <c r="C15" s="86"/>
      <c r="D15" s="81" t="s">
        <v>22</v>
      </c>
      <c r="E15" s="82">
        <f>10^((SUMIF(V30:V250, "&gt;0")+SUMIF(V30:V250, "&lt;0"))/100)</f>
        <v>173.07097776714465</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124.6489499008818</v>
      </c>
      <c r="C16" s="86"/>
      <c r="D16" s="84" t="s">
        <v>23</v>
      </c>
      <c r="E16" s="85">
        <f>10^(SQRT((SUMIF(W30:W250, "&gt;0")+SUMIF(W30:W250, "&lt;0"))/100))</f>
        <v>1.8581719171209103</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6.4993216372120717</v>
      </c>
      <c r="C17" s="95"/>
      <c r="D17" s="84" t="s">
        <v>24</v>
      </c>
      <c r="E17" s="85">
        <f>(SUMIF(X30:X250, "&gt;0")+SUMIF(X30:X250, "&lt;0"))/((100)*(LOG(E16))^3)</f>
        <v>-4.1759965367220708</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62.80896770940722</v>
      </c>
      <c r="D18" s="84" t="s">
        <v>25</v>
      </c>
      <c r="E18" s="85">
        <f>(SUMIF(Y30:Y250, "&gt;0")+SUMIF(Y30:Y250, "&lt;0"))/((100)*(LOG(E16))^4)</f>
        <v>34.758675509147352</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6">
        <v>1</v>
      </c>
      <c r="BM18" s="196"/>
      <c r="BN18" s="196"/>
      <c r="BO18" s="196"/>
      <c r="BP18" s="196"/>
      <c r="BQ18" s="196"/>
      <c r="BR18" s="196"/>
      <c r="BS18" s="196"/>
      <c r="BT18" s="196"/>
      <c r="BU18" s="196"/>
      <c r="BV18" s="196"/>
    </row>
    <row r="19" spans="1:78" ht="15" customHeight="1" thickBot="1" x14ac:dyDescent="0.3">
      <c r="A19" s="88" t="s">
        <v>99</v>
      </c>
      <c r="B19" s="104">
        <f>B18-3</f>
        <v>59.80896770940722</v>
      </c>
      <c r="C19" s="105"/>
      <c r="D19" s="88" t="s">
        <v>26</v>
      </c>
      <c r="E19" s="104">
        <f>E18-3</f>
        <v>31.758675509147352</v>
      </c>
      <c r="F19" s="106"/>
      <c r="G19" s="2"/>
      <c r="H19" s="177"/>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7">
        <v>0</v>
      </c>
      <c r="AC20" s="197"/>
      <c r="AD20" s="197"/>
      <c r="AE20" s="197"/>
      <c r="AF20" s="197"/>
      <c r="BV20" s="195">
        <v>1</v>
      </c>
      <c r="BW20" s="195"/>
      <c r="BX20" s="195"/>
      <c r="BY20" s="195"/>
      <c r="BZ20" s="195"/>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9"/>
      <c r="AC22" s="190"/>
      <c r="AD22" s="190"/>
      <c r="AE22" s="190"/>
      <c r="AF22" s="190"/>
      <c r="AG22" s="190"/>
      <c r="AH22" s="190"/>
      <c r="AI22" s="190"/>
      <c r="AJ22" s="190"/>
      <c r="AK22" s="190"/>
      <c r="AL22" s="190"/>
      <c r="AM22" s="190"/>
      <c r="AN22" s="190"/>
      <c r="AO22" s="190"/>
      <c r="AP22" s="190"/>
      <c r="AQ22" s="190"/>
      <c r="AR22" s="190"/>
      <c r="AS22" s="190"/>
      <c r="AT22" s="190"/>
      <c r="AU22" s="190"/>
      <c r="AV22" s="190"/>
      <c r="AW22" s="190"/>
      <c r="AX22" s="190"/>
      <c r="AY22" s="190"/>
      <c r="AZ22" s="190"/>
      <c r="BA22" s="190"/>
      <c r="BB22" s="190"/>
      <c r="BC22" s="190"/>
      <c r="BD22" s="190"/>
      <c r="BE22" s="190"/>
      <c r="BF22" s="190"/>
      <c r="BG22" s="190"/>
      <c r="BH22" s="190"/>
      <c r="BI22" s="190"/>
      <c r="BJ22" s="190"/>
      <c r="BK22" s="190"/>
      <c r="BL22" s="190"/>
      <c r="BM22" s="190"/>
      <c r="BN22" s="190"/>
      <c r="BO22" s="190"/>
      <c r="BP22" s="190"/>
      <c r="BQ22" s="190"/>
      <c r="BR22" s="190"/>
      <c r="BS22" s="190"/>
      <c r="BT22" s="190"/>
      <c r="BU22" s="190"/>
      <c r="BV22" s="190"/>
      <c r="BW22" s="190"/>
      <c r="BX22" s="190"/>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201" t="s">
        <v>27</v>
      </c>
      <c r="V24" s="202"/>
      <c r="W24" s="202"/>
      <c r="X24" s="202"/>
      <c r="Y24" s="203"/>
      <c r="Z24" s="2"/>
    </row>
    <row r="25" spans="1:78" ht="15.75" customHeight="1" x14ac:dyDescent="0.2">
      <c r="A25" s="129" t="s">
        <v>28</v>
      </c>
      <c r="B25" s="130" t="s">
        <v>85</v>
      </c>
      <c r="C25" s="130" t="s">
        <v>28</v>
      </c>
      <c r="D25" s="130" t="s">
        <v>85</v>
      </c>
      <c r="E25" s="129" t="s">
        <v>29</v>
      </c>
      <c r="F25" s="129" t="s">
        <v>30</v>
      </c>
      <c r="G25" s="129" t="s">
        <v>30</v>
      </c>
      <c r="H25" s="129" t="s">
        <v>28</v>
      </c>
      <c r="I25" s="198" t="s">
        <v>84</v>
      </c>
      <c r="J25" s="199"/>
      <c r="K25" s="199"/>
      <c r="L25" s="200"/>
      <c r="M25" s="130" t="s">
        <v>85</v>
      </c>
      <c r="N25" s="131" t="s">
        <v>31</v>
      </c>
      <c r="O25" s="132"/>
      <c r="P25" s="2"/>
      <c r="Q25" s="198" t="s">
        <v>91</v>
      </c>
      <c r="R25" s="199"/>
      <c r="S25" s="199"/>
      <c r="T25" s="200"/>
      <c r="U25" s="198" t="s">
        <v>102</v>
      </c>
      <c r="V25" s="199"/>
      <c r="W25" s="199"/>
      <c r="X25" s="199"/>
      <c r="Y25" s="200"/>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5.2011114775227442E-2</v>
      </c>
      <c r="F30" s="162">
        <f>(G30*100)/$A$10</f>
        <v>5.2011114775227442E-2</v>
      </c>
      <c r="G30" s="162">
        <v>5.1999999999999998E-2</v>
      </c>
      <c r="H30" s="168">
        <f>A30*1000</f>
        <v>1909</v>
      </c>
      <c r="I30" s="162">
        <f t="shared" ref="I30:I93" si="0">D30*F30</f>
        <v>0</v>
      </c>
      <c r="J30" s="165">
        <f>(F30)*(D30-$B$4)^2</f>
        <v>0.33170343256159879</v>
      </c>
      <c r="K30" s="165">
        <f>(F30)*(D30-$B$4)^3</f>
        <v>-0.83767753282544011</v>
      </c>
      <c r="L30" s="165">
        <f>(F30)*(D30-$B$4)^4</f>
        <v>2.1154548916831208</v>
      </c>
      <c r="M30" s="187"/>
      <c r="N30" s="162"/>
      <c r="O30" s="166"/>
      <c r="P30" s="2"/>
      <c r="Q30" s="162">
        <f>(B30*1000)*F30</f>
        <v>0</v>
      </c>
      <c r="R30" s="165">
        <f>(F30)*((B30*1000)-$B$15)^2</f>
        <v>2026.6369909991315</v>
      </c>
      <c r="S30" s="165">
        <f>(F30)*((B30*1000)-$B$15)^3</f>
        <v>-400051.46653886826</v>
      </c>
      <c r="T30" s="165">
        <f>(F30)*((B30*1000)-$B$15)^4</f>
        <v>78968841.776148081</v>
      </c>
      <c r="U30" s="68"/>
      <c r="V30" s="148">
        <f>U30*F30</f>
        <v>0</v>
      </c>
      <c r="W30" s="167">
        <f>(F30)*(U30-LOG($E$15))^2</f>
        <v>0.2605573657171249</v>
      </c>
      <c r="X30" s="167">
        <f>(F30)*(U30-LOG($E$15))^3</f>
        <v>-0.5831858137445477</v>
      </c>
      <c r="Y30" s="167">
        <f>(F30)*(U30-LOG($E$15))^4</f>
        <v>1.3053006289683147</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0.11102372577019703</v>
      </c>
      <c r="F31" s="162">
        <f t="shared" ref="F31:F94" si="3">(G31*100)/$A$10</f>
        <v>5.9012610994969586E-2</v>
      </c>
      <c r="G31" s="162">
        <v>5.8999999999999997E-2</v>
      </c>
      <c r="H31" s="168">
        <f t="shared" ref="H31:H94" si="4">A31*1000</f>
        <v>1739</v>
      </c>
      <c r="I31" s="162">
        <f t="shared" si="0"/>
        <v>-5.107762883317897E-2</v>
      </c>
      <c r="J31" s="165">
        <f t="shared" ref="J31:J94" si="5">(F31)*(D31-$B$4)^2</f>
        <v>0.67854636441782501</v>
      </c>
      <c r="K31" s="165">
        <f t="shared" ref="K31:K94" si="6">(F31)*(D31-$B$4)^3</f>
        <v>-2.3008954048053618</v>
      </c>
      <c r="L31" s="165">
        <f t="shared" ref="L31:L94" si="7">(F31)*(D31-$B$4)^4</f>
        <v>7.802148742476346</v>
      </c>
      <c r="M31" s="187">
        <f>((2^(-D31))*1000)</f>
        <v>1822.0183862958136</v>
      </c>
      <c r="N31" s="162">
        <v>0.43856253685479324</v>
      </c>
      <c r="O31" s="166">
        <f>(N31*100)/$A$13</f>
        <v>5.9040515356357216E-2</v>
      </c>
      <c r="P31" s="107"/>
      <c r="Q31" s="162">
        <f t="shared" ref="Q31:Q94" si="8">(B31*1000)*F31</f>
        <v>107.63900245482452</v>
      </c>
      <c r="R31" s="165">
        <f t="shared" ref="R31:R94" si="9">(F31)*((B31*1000)-$B$15)^2</f>
        <v>156137.82491580767</v>
      </c>
      <c r="S31" s="165">
        <f t="shared" ref="S31:S94" si="10">(F31)*((B31*1000)-$B$15)^3</f>
        <v>253974300.30617964</v>
      </c>
      <c r="T31" s="165">
        <f t="shared" ref="T31:T94" si="11">(F31)*((B31*1000)-$B$15)^4</f>
        <v>413115433437.05896</v>
      </c>
      <c r="U31" s="68">
        <f t="shared" ref="U31:U94" si="12">LOG(((2^(-D31))*1000),10)</f>
        <v>3.2605527551981894</v>
      </c>
      <c r="V31" s="148">
        <f t="shared" ref="V31:V94" si="13">U31*F31</f>
        <v>0.19241373137108705</v>
      </c>
      <c r="W31" s="165">
        <f t="shared" ref="W31:W94" si="14">(F31)*(U31-LOG($E$15))^2</f>
        <v>6.1677359564828227E-2</v>
      </c>
      <c r="X31" s="165">
        <f t="shared" ref="X31:X94" si="15">(F31)*(U31-LOG($E$15))^3</f>
        <v>6.3054522978830324E-2</v>
      </c>
      <c r="Y31" s="165">
        <f t="shared" ref="Y31:Y94" si="16">(F31)*(U31-LOG($E$15))^4</f>
        <v>6.4462436397084349E-2</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0.17603761923923134</v>
      </c>
      <c r="F32" s="162">
        <f t="shared" si="3"/>
        <v>6.5013893469034301E-2</v>
      </c>
      <c r="G32" s="162">
        <v>6.5000000000000002E-2</v>
      </c>
      <c r="H32" s="168">
        <f t="shared" si="4"/>
        <v>1584</v>
      </c>
      <c r="I32" s="162">
        <f t="shared" si="0"/>
        <v>-4.751963865879711E-2</v>
      </c>
      <c r="J32" s="165">
        <f t="shared" si="5"/>
        <v>0.68937249511351428</v>
      </c>
      <c r="K32" s="165">
        <f t="shared" si="6"/>
        <v>-2.2448009628956642</v>
      </c>
      <c r="L32" s="165">
        <f t="shared" si="7"/>
        <v>7.3097366064591007</v>
      </c>
      <c r="M32" s="187">
        <f t="shared" ref="M32:M95" si="18">((2^(-D32))*1000)</f>
        <v>1659.6915376057084</v>
      </c>
      <c r="N32" s="162">
        <v>0.48270858063219835</v>
      </c>
      <c r="O32" s="166">
        <f t="shared" ref="O32:O95" si="19">(N32*100)/$A$13</f>
        <v>6.4983579244701314E-2</v>
      </c>
      <c r="P32" s="107"/>
      <c r="Q32" s="162">
        <f t="shared" si="8"/>
        <v>108.0205839988005</v>
      </c>
      <c r="R32" s="165">
        <f t="shared" si="9"/>
        <v>139363.68160214584</v>
      </c>
      <c r="S32" s="165">
        <f t="shared" si="10"/>
        <v>204042825.27993506</v>
      </c>
      <c r="T32" s="165">
        <f t="shared" si="11"/>
        <v>298739772583.45508</v>
      </c>
      <c r="U32" s="68">
        <f t="shared" si="12"/>
        <v>3.2200273796280934</v>
      </c>
      <c r="V32" s="148">
        <f t="shared" si="13"/>
        <v>0.20934651702651452</v>
      </c>
      <c r="W32" s="165">
        <f t="shared" si="14"/>
        <v>6.2669322834395039E-2</v>
      </c>
      <c r="X32" s="165">
        <f t="shared" si="15"/>
        <v>6.1528937463570348E-2</v>
      </c>
      <c r="Y32" s="165">
        <f t="shared" si="16"/>
        <v>6.0409303534362913E-2</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0.24905322267368524</v>
      </c>
      <c r="F33" s="162">
        <f t="shared" si="3"/>
        <v>7.3015603434453902E-2</v>
      </c>
      <c r="G33" s="162">
        <v>7.2999999999999995E-2</v>
      </c>
      <c r="H33" s="168">
        <f t="shared" si="4"/>
        <v>1443</v>
      </c>
      <c r="I33" s="162">
        <f t="shared" si="0"/>
        <v>-4.3540797354896854E-2</v>
      </c>
      <c r="J33" s="165">
        <f t="shared" si="5"/>
        <v>0.71153911665043446</v>
      </c>
      <c r="K33" s="165">
        <f t="shared" si="6"/>
        <v>-2.2212136365515796</v>
      </c>
      <c r="L33" s="165">
        <f t="shared" si="7"/>
        <v>6.9339687780321535</v>
      </c>
      <c r="M33" s="187">
        <f t="shared" si="18"/>
        <v>1511.8571361077738</v>
      </c>
      <c r="N33" s="162">
        <v>0.54286276023844127</v>
      </c>
      <c r="O33" s="166">
        <f t="shared" si="19"/>
        <v>7.3081703152552024E-2</v>
      </c>
      <c r="P33" s="107"/>
      <c r="Q33" s="162">
        <f t="shared" si="8"/>
        <v>110.50911579804598</v>
      </c>
      <c r="R33" s="165">
        <f t="shared" si="9"/>
        <v>126472.36239426098</v>
      </c>
      <c r="S33" s="165">
        <f t="shared" si="10"/>
        <v>166450692.73095509</v>
      </c>
      <c r="T33" s="165">
        <f t="shared" si="11"/>
        <v>219066304970.61115</v>
      </c>
      <c r="U33" s="68">
        <f t="shared" si="12"/>
        <v>3.1795107541734842</v>
      </c>
      <c r="V33" s="148">
        <f t="shared" si="13"/>
        <v>0.23215389634231257</v>
      </c>
      <c r="W33" s="165">
        <f t="shared" si="14"/>
        <v>6.4693305993613254E-2</v>
      </c>
      <c r="X33" s="165">
        <f t="shared" si="15"/>
        <v>6.0894936020831784E-2</v>
      </c>
      <c r="Y33" s="165">
        <f t="shared" si="16"/>
        <v>5.7319581617103967E-2</v>
      </c>
      <c r="Z33" s="2"/>
    </row>
    <row r="34" spans="1:26" ht="13.5" customHeight="1" x14ac:dyDescent="0.2">
      <c r="A34" s="162">
        <v>1.3140000000000001</v>
      </c>
      <c r="B34" s="7">
        <f t="shared" si="20"/>
        <v>1.3785000000000001</v>
      </c>
      <c r="C34" s="7">
        <f t="shared" si="1"/>
        <v>-0.39396527566024264</v>
      </c>
      <c r="D34" s="163">
        <f t="shared" si="2"/>
        <v>-0.4615182877446769</v>
      </c>
      <c r="E34" s="164">
        <f t="shared" si="17"/>
        <v>0.3370720322933009</v>
      </c>
      <c r="F34" s="162">
        <f t="shared" si="3"/>
        <v>8.8018809619615654E-2</v>
      </c>
      <c r="G34" s="162">
        <v>8.7999999999999995E-2</v>
      </c>
      <c r="H34" s="168">
        <f t="shared" si="4"/>
        <v>1314</v>
      </c>
      <c r="I34" s="162">
        <f t="shared" si="0"/>
        <v>-4.0622290304969715E-2</v>
      </c>
      <c r="J34" s="165">
        <f t="shared" si="5"/>
        <v>0.78526571729780648</v>
      </c>
      <c r="K34" s="165">
        <f t="shared" si="6"/>
        <v>-2.3455095799633807</v>
      </c>
      <c r="L34" s="165">
        <f t="shared" si="7"/>
        <v>7.0058007990352911</v>
      </c>
      <c r="M34" s="187">
        <f t="shared" si="18"/>
        <v>1376.9901960435304</v>
      </c>
      <c r="N34" s="162">
        <v>0.65147953365574041</v>
      </c>
      <c r="O34" s="166">
        <f t="shared" si="19"/>
        <v>8.7703996987525151E-2</v>
      </c>
      <c r="P34" s="107"/>
      <c r="Q34" s="162">
        <f t="shared" si="8"/>
        <v>121.33392906064017</v>
      </c>
      <c r="R34" s="165">
        <f t="shared" si="9"/>
        <v>122786.67870338024</v>
      </c>
      <c r="S34" s="165">
        <f t="shared" si="10"/>
        <v>145023750.66025755</v>
      </c>
      <c r="T34" s="165">
        <f t="shared" si="11"/>
        <v>171288029594.61069</v>
      </c>
      <c r="U34" s="68">
        <f t="shared" si="12"/>
        <v>3.138930848158628</v>
      </c>
      <c r="V34" s="148">
        <f t="shared" si="13"/>
        <v>0.27628495673321296</v>
      </c>
      <c r="W34" s="165">
        <f t="shared" si="14"/>
        <v>7.140722924777354E-2</v>
      </c>
      <c r="X34" s="165">
        <f t="shared" si="15"/>
        <v>6.4316962736916797E-2</v>
      </c>
      <c r="Y34" s="165">
        <f t="shared" si="16"/>
        <v>5.7930712888302191E-2</v>
      </c>
      <c r="Z34" s="2"/>
    </row>
    <row r="35" spans="1:26" ht="12.75" customHeight="1" x14ac:dyDescent="0.2">
      <c r="A35" s="162">
        <v>1.1970000000000001</v>
      </c>
      <c r="B35" s="7">
        <f t="shared" si="20"/>
        <v>1.2555000000000001</v>
      </c>
      <c r="C35" s="7">
        <f t="shared" si="1"/>
        <v>-0.25942315228141505</v>
      </c>
      <c r="D35" s="163">
        <f t="shared" si="2"/>
        <v>-0.32669421397082887</v>
      </c>
      <c r="E35" s="164">
        <f t="shared" si="17"/>
        <v>0.43709340686104597</v>
      </c>
      <c r="F35" s="162">
        <f t="shared" si="3"/>
        <v>0.10002137456774507</v>
      </c>
      <c r="G35" s="162">
        <v>0.1</v>
      </c>
      <c r="H35" s="168">
        <f t="shared" si="4"/>
        <v>1197</v>
      </c>
      <c r="I35" s="162">
        <f t="shared" si="0"/>
        <v>-3.267640434469133E-2</v>
      </c>
      <c r="J35" s="165">
        <f t="shared" si="5"/>
        <v>0.81360714741802531</v>
      </c>
      <c r="K35" s="165">
        <f t="shared" si="6"/>
        <v>-2.3204687461917515</v>
      </c>
      <c r="L35" s="165">
        <f t="shared" si="7"/>
        <v>6.6181513020634331</v>
      </c>
      <c r="M35" s="187">
        <f t="shared" si="18"/>
        <v>1254.1363562228792</v>
      </c>
      <c r="N35" s="162">
        <v>0.7434205143776188</v>
      </c>
      <c r="O35" s="166">
        <f t="shared" si="19"/>
        <v>0.10008134896819805</v>
      </c>
      <c r="P35" s="107"/>
      <c r="Q35" s="162">
        <f t="shared" si="8"/>
        <v>125.57683576980394</v>
      </c>
      <c r="R35" s="165">
        <f t="shared" si="9"/>
        <v>111982.18864414968</v>
      </c>
      <c r="S35" s="165">
        <f t="shared" si="10"/>
        <v>118488722.65945449</v>
      </c>
      <c r="T35" s="165">
        <f t="shared" si="11"/>
        <v>125373307732.74367</v>
      </c>
      <c r="U35" s="68">
        <f t="shared" si="12"/>
        <v>3.0983447578150862</v>
      </c>
      <c r="V35" s="148">
        <f t="shared" si="13"/>
        <v>0.30990070156143212</v>
      </c>
      <c r="W35" s="165">
        <f t="shared" si="14"/>
        <v>7.3996542332622262E-2</v>
      </c>
      <c r="X35" s="165">
        <f t="shared" si="15"/>
        <v>6.3645943772068475E-2</v>
      </c>
      <c r="Y35" s="165">
        <f t="shared" si="16"/>
        <v>5.4743181653387277E-2</v>
      </c>
      <c r="Z35" s="2"/>
    </row>
    <row r="36" spans="1:26" x14ac:dyDescent="0.2">
      <c r="A36" s="162">
        <v>1.091</v>
      </c>
      <c r="B36" s="7">
        <f t="shared" si="20"/>
        <v>1.1440000000000001</v>
      </c>
      <c r="C36" s="7">
        <f t="shared" si="1"/>
        <v>-0.12565110166152013</v>
      </c>
      <c r="D36" s="163">
        <f t="shared" si="2"/>
        <v>-0.19253712697146758</v>
      </c>
      <c r="E36" s="164">
        <f t="shared" si="17"/>
        <v>0.55711905634234005</v>
      </c>
      <c r="F36" s="162">
        <f t="shared" si="3"/>
        <v>0.12002564948129409</v>
      </c>
      <c r="G36" s="162">
        <v>0.12</v>
      </c>
      <c r="H36" s="168">
        <f t="shared" si="4"/>
        <v>1091</v>
      </c>
      <c r="I36" s="162">
        <f t="shared" si="0"/>
        <v>-2.3109393714012782E-2</v>
      </c>
      <c r="J36" s="165">
        <f t="shared" si="5"/>
        <v>0.88663892177587789</v>
      </c>
      <c r="K36" s="165">
        <f t="shared" si="6"/>
        <v>-2.4098119617539946</v>
      </c>
      <c r="L36" s="165">
        <f t="shared" si="7"/>
        <v>6.5496715160904744</v>
      </c>
      <c r="M36" s="187">
        <f t="shared" si="18"/>
        <v>1142.7716307294297</v>
      </c>
      <c r="N36" s="162">
        <v>0.89724011050962815</v>
      </c>
      <c r="O36" s="166">
        <f t="shared" si="19"/>
        <v>0.12078897322783118</v>
      </c>
      <c r="P36" s="107"/>
      <c r="Q36" s="162">
        <f t="shared" si="8"/>
        <v>137.30934300660047</v>
      </c>
      <c r="R36" s="165">
        <f t="shared" si="9"/>
        <v>107549.91893416518</v>
      </c>
      <c r="S36" s="165">
        <f t="shared" si="10"/>
        <v>101807107.51882812</v>
      </c>
      <c r="T36" s="165">
        <f t="shared" si="11"/>
        <v>96370943316.979996</v>
      </c>
      <c r="U36" s="68">
        <f t="shared" si="12"/>
        <v>3.0579594504973762</v>
      </c>
      <c r="V36" s="148">
        <f t="shared" si="13"/>
        <v>0.36703356913340873</v>
      </c>
      <c r="W36" s="165">
        <f t="shared" si="14"/>
        <v>8.0653131989814289E-2</v>
      </c>
      <c r="X36" s="165">
        <f t="shared" si="15"/>
        <v>6.6114211545169652E-2</v>
      </c>
      <c r="Y36" s="165">
        <f t="shared" si="16"/>
        <v>5.4196146639308079E-2</v>
      </c>
      <c r="Z36" s="2"/>
    </row>
    <row r="37" spans="1:26" x14ac:dyDescent="0.2">
      <c r="A37" s="162">
        <v>0.99360000000000004</v>
      </c>
      <c r="B37" s="7">
        <f t="shared" si="20"/>
        <v>1.0423</v>
      </c>
      <c r="C37" s="7">
        <f t="shared" si="1"/>
        <v>9.2629213289679192E-3</v>
      </c>
      <c r="D37" s="163">
        <f t="shared" si="2"/>
        <v>-5.8194090166276108E-2</v>
      </c>
      <c r="E37" s="164">
        <f t="shared" si="17"/>
        <v>0.69714898073718312</v>
      </c>
      <c r="F37" s="162">
        <f t="shared" si="3"/>
        <v>0.14002992439484313</v>
      </c>
      <c r="G37" s="162">
        <v>0.14000000000000001</v>
      </c>
      <c r="H37" s="168">
        <f t="shared" si="4"/>
        <v>993.6</v>
      </c>
      <c r="I37" s="162">
        <f t="shared" si="0"/>
        <v>-8.1489140462103274E-3</v>
      </c>
      <c r="J37" s="165">
        <f t="shared" si="5"/>
        <v>0.93468014643667441</v>
      </c>
      <c r="K37" s="165">
        <f t="shared" si="6"/>
        <v>-2.4148163058468533</v>
      </c>
      <c r="L37" s="165">
        <f t="shared" si="7"/>
        <v>6.2388591575577266</v>
      </c>
      <c r="M37" s="187">
        <f t="shared" si="18"/>
        <v>1041.1616589175765</v>
      </c>
      <c r="N37" s="162">
        <v>1.0379197157638371</v>
      </c>
      <c r="O37" s="166">
        <f t="shared" si="19"/>
        <v>0.13972765516337329</v>
      </c>
      <c r="P37" s="107"/>
      <c r="Q37" s="162">
        <f t="shared" si="8"/>
        <v>145.953190196745</v>
      </c>
      <c r="R37" s="165">
        <f t="shared" si="9"/>
        <v>99961.982515246811</v>
      </c>
      <c r="S37" s="165">
        <f t="shared" si="10"/>
        <v>84458208.28918235</v>
      </c>
      <c r="T37" s="165">
        <f t="shared" si="11"/>
        <v>71359018378.121033</v>
      </c>
      <c r="U37" s="68">
        <f t="shared" si="12"/>
        <v>3.0175181667104227</v>
      </c>
      <c r="V37" s="148">
        <f t="shared" si="13"/>
        <v>0.42254284074452614</v>
      </c>
      <c r="W37" s="165">
        <f t="shared" si="14"/>
        <v>8.5040034865170991E-2</v>
      </c>
      <c r="X37" s="165">
        <f t="shared" si="15"/>
        <v>6.6271182082144192E-2</v>
      </c>
      <c r="Y37" s="165">
        <f t="shared" si="16"/>
        <v>5.1644729232859773E-2</v>
      </c>
      <c r="Z37" s="2"/>
    </row>
    <row r="38" spans="1:26" x14ac:dyDescent="0.2">
      <c r="A38" s="162">
        <v>0.90510000000000002</v>
      </c>
      <c r="B38" s="7">
        <f t="shared" si="20"/>
        <v>0.94935000000000003</v>
      </c>
      <c r="C38" s="7">
        <f t="shared" si="1"/>
        <v>0.14385089768159096</v>
      </c>
      <c r="D38" s="163">
        <f t="shared" si="2"/>
        <v>7.6556909505279436E-2</v>
      </c>
      <c r="E38" s="164">
        <f t="shared" si="17"/>
        <v>0.82717676767525172</v>
      </c>
      <c r="F38" s="162">
        <f t="shared" si="3"/>
        <v>0.1300277869380686</v>
      </c>
      <c r="G38" s="162">
        <v>0.13</v>
      </c>
      <c r="H38" s="168">
        <f t="shared" si="4"/>
        <v>905.1</v>
      </c>
      <c r="I38" s="162">
        <f t="shared" si="0"/>
        <v>9.9545255177894733E-3</v>
      </c>
      <c r="J38" s="165">
        <f t="shared" si="5"/>
        <v>0.7797427307042496</v>
      </c>
      <c r="K38" s="165">
        <f t="shared" si="6"/>
        <v>-1.9094527518360751</v>
      </c>
      <c r="L38" s="165">
        <f t="shared" si="7"/>
        <v>4.6759138212181206</v>
      </c>
      <c r="M38" s="187">
        <f t="shared" si="18"/>
        <v>948.31817445412275</v>
      </c>
      <c r="N38" s="162">
        <v>0.96611740856696848</v>
      </c>
      <c r="O38" s="166">
        <f t="shared" si="19"/>
        <v>0.1300614277398435</v>
      </c>
      <c r="P38" s="107"/>
      <c r="Q38" s="162">
        <f t="shared" si="8"/>
        <v>123.44187952965542</v>
      </c>
      <c r="R38" s="165">
        <f t="shared" si="9"/>
        <v>73522.099974354787</v>
      </c>
      <c r="S38" s="165">
        <f t="shared" si="10"/>
        <v>55285185.248157762</v>
      </c>
      <c r="T38" s="165">
        <f t="shared" si="11"/>
        <v>41571877149.717438</v>
      </c>
      <c r="U38" s="68">
        <f t="shared" si="12"/>
        <v>2.9769540738635776</v>
      </c>
      <c r="V38" s="148">
        <f t="shared" si="13"/>
        <v>0.38708675004074861</v>
      </c>
      <c r="W38" s="165">
        <f t="shared" si="14"/>
        <v>7.0958992313656225E-2</v>
      </c>
      <c r="X38" s="165">
        <f t="shared" si="15"/>
        <v>5.2419524089387624E-2</v>
      </c>
      <c r="Y38" s="165">
        <f t="shared" si="16"/>
        <v>3.8723865942344664E-2</v>
      </c>
      <c r="Z38" s="2"/>
    </row>
    <row r="39" spans="1:26" x14ac:dyDescent="0.2">
      <c r="A39" s="162">
        <v>0.82450000000000001</v>
      </c>
      <c r="B39" s="7">
        <f t="shared" si="20"/>
        <v>0.86480000000000001</v>
      </c>
      <c r="C39" s="7">
        <f t="shared" si="1"/>
        <v>0.27840860122461997</v>
      </c>
      <c r="D39" s="163">
        <f t="shared" si="2"/>
        <v>0.21112974945310548</v>
      </c>
      <c r="E39" s="164">
        <f t="shared" si="17"/>
        <v>0.94720241715654585</v>
      </c>
      <c r="F39" s="162">
        <f t="shared" si="3"/>
        <v>0.12002564948129409</v>
      </c>
      <c r="G39" s="162">
        <v>0.12</v>
      </c>
      <c r="H39" s="168">
        <f t="shared" si="4"/>
        <v>824.5</v>
      </c>
      <c r="I39" s="162">
        <f t="shared" si="0"/>
        <v>2.5340985302931881E-2</v>
      </c>
      <c r="J39" s="165">
        <f t="shared" si="5"/>
        <v>0.64282841207231978</v>
      </c>
      <c r="K39" s="165">
        <f t="shared" si="6"/>
        <v>-1.4876664305559784</v>
      </c>
      <c r="L39" s="165">
        <f t="shared" si="7"/>
        <v>3.4428338372109493</v>
      </c>
      <c r="M39" s="187">
        <f t="shared" si="18"/>
        <v>863.86049220924554</v>
      </c>
      <c r="N39" s="162">
        <v>0.89200132226477957</v>
      </c>
      <c r="O39" s="166">
        <f t="shared" si="19"/>
        <v>0.12008371290159156</v>
      </c>
      <c r="P39" s="107"/>
      <c r="Q39" s="162">
        <f t="shared" si="8"/>
        <v>103.79818167142314</v>
      </c>
      <c r="R39" s="165">
        <f t="shared" si="9"/>
        <v>53462.683776186612</v>
      </c>
      <c r="S39" s="165">
        <f t="shared" si="10"/>
        <v>35681171.25150422</v>
      </c>
      <c r="T39" s="165">
        <f t="shared" si="11"/>
        <v>23813731222.491615</v>
      </c>
      <c r="U39" s="68">
        <f t="shared" si="12"/>
        <v>2.9364436124375941</v>
      </c>
      <c r="V39" s="148">
        <f t="shared" si="13"/>
        <v>0.35244855174801965</v>
      </c>
      <c r="W39" s="165">
        <f t="shared" si="14"/>
        <v>5.8513738218611597E-2</v>
      </c>
      <c r="X39" s="165">
        <f t="shared" si="15"/>
        <v>4.0855425154449822E-2</v>
      </c>
      <c r="Y39" s="165">
        <f t="shared" si="16"/>
        <v>2.8526049016296413E-2</v>
      </c>
      <c r="Z39" s="2"/>
    </row>
    <row r="40" spans="1:26" x14ac:dyDescent="0.2">
      <c r="A40" s="162">
        <v>0.75109999999999999</v>
      </c>
      <c r="B40" s="7">
        <f t="shared" si="20"/>
        <v>0.78780000000000006</v>
      </c>
      <c r="C40" s="7">
        <f t="shared" si="1"/>
        <v>0.41292309673532346</v>
      </c>
      <c r="D40" s="163">
        <f t="shared" si="2"/>
        <v>0.34566584897997171</v>
      </c>
      <c r="E40" s="164">
        <f t="shared" si="17"/>
        <v>1.0772302040946145</v>
      </c>
      <c r="F40" s="162">
        <f t="shared" si="3"/>
        <v>0.1300277869380686</v>
      </c>
      <c r="G40" s="162">
        <v>0.13</v>
      </c>
      <c r="H40" s="168">
        <f t="shared" si="4"/>
        <v>751.1</v>
      </c>
      <c r="I40" s="162">
        <f t="shared" si="0"/>
        <v>4.4946165362934359E-2</v>
      </c>
      <c r="J40" s="165">
        <f t="shared" si="5"/>
        <v>0.61778255538328242</v>
      </c>
      <c r="K40" s="165">
        <f t="shared" si="6"/>
        <v>-1.3465899710471698</v>
      </c>
      <c r="L40" s="165">
        <f t="shared" si="7"/>
        <v>2.9351825077025913</v>
      </c>
      <c r="M40" s="187">
        <f t="shared" si="18"/>
        <v>786.94469310110981</v>
      </c>
      <c r="N40" s="162">
        <v>0.96664516671158407</v>
      </c>
      <c r="O40" s="166">
        <f t="shared" si="19"/>
        <v>0.13013247601739378</v>
      </c>
      <c r="P40" s="107"/>
      <c r="Q40" s="162">
        <f t="shared" si="8"/>
        <v>102.43589054981045</v>
      </c>
      <c r="R40" s="165">
        <f t="shared" si="9"/>
        <v>45324.572285150491</v>
      </c>
      <c r="S40" s="165">
        <f t="shared" si="10"/>
        <v>26759776.770526443</v>
      </c>
      <c r="T40" s="165">
        <f t="shared" si="11"/>
        <v>15799060348.618332</v>
      </c>
      <c r="U40" s="68">
        <f t="shared" si="12"/>
        <v>2.8959442109803724</v>
      </c>
      <c r="V40" s="148">
        <f t="shared" si="13"/>
        <v>0.37655321684988902</v>
      </c>
      <c r="W40" s="165">
        <f t="shared" si="14"/>
        <v>5.6249442097448143E-2</v>
      </c>
      <c r="X40" s="165">
        <f t="shared" si="15"/>
        <v>3.6996381016858045E-2</v>
      </c>
      <c r="Y40" s="165">
        <f t="shared" si="16"/>
        <v>2.4333258381004082E-2</v>
      </c>
      <c r="Z40" s="2"/>
    </row>
    <row r="41" spans="1:26" x14ac:dyDescent="0.2">
      <c r="A41" s="162">
        <v>0.68420000000000003</v>
      </c>
      <c r="B41" s="7">
        <f t="shared" si="20"/>
        <v>0.71765000000000001</v>
      </c>
      <c r="C41" s="7">
        <f t="shared" si="1"/>
        <v>0.5475099907815496</v>
      </c>
      <c r="D41" s="163">
        <f t="shared" si="2"/>
        <v>0.48021654375843653</v>
      </c>
      <c r="E41" s="164">
        <f t="shared" si="17"/>
        <v>1.2372644034030067</v>
      </c>
      <c r="F41" s="162">
        <f t="shared" si="3"/>
        <v>0.16003419930839213</v>
      </c>
      <c r="G41" s="162">
        <v>0.16</v>
      </c>
      <c r="H41" s="168">
        <f t="shared" si="4"/>
        <v>684.2</v>
      </c>
      <c r="I41" s="162">
        <f t="shared" si="0"/>
        <v>7.6851070075024841E-2</v>
      </c>
      <c r="J41" s="165">
        <f t="shared" si="5"/>
        <v>0.66937464341404807</v>
      </c>
      <c r="K41" s="165">
        <f t="shared" si="6"/>
        <v>-1.3689812015778857</v>
      </c>
      <c r="L41" s="165">
        <f t="shared" si="7"/>
        <v>2.7997916394248352</v>
      </c>
      <c r="M41" s="187">
        <f t="shared" si="18"/>
        <v>716.87001611170763</v>
      </c>
      <c r="N41" s="162">
        <v>1.189077141890396</v>
      </c>
      <c r="O41" s="166">
        <f t="shared" si="19"/>
        <v>0.16007689065087091</v>
      </c>
      <c r="P41" s="107"/>
      <c r="Q41" s="162">
        <f t="shared" si="8"/>
        <v>114.8485431336676</v>
      </c>
      <c r="R41" s="165">
        <f t="shared" si="9"/>
        <v>43315.414869829132</v>
      </c>
      <c r="S41" s="165">
        <f t="shared" si="10"/>
        <v>22534987.261493329</v>
      </c>
      <c r="T41" s="165">
        <f t="shared" si="11"/>
        <v>11723901350.172382</v>
      </c>
      <c r="U41" s="68">
        <f t="shared" si="12"/>
        <v>2.8554404159146256</v>
      </c>
      <c r="V41" s="148">
        <f t="shared" si="13"/>
        <v>0.45696812063371933</v>
      </c>
      <c r="W41" s="165">
        <f t="shared" si="14"/>
        <v>6.0965956244971128E-2</v>
      </c>
      <c r="X41" s="165">
        <f t="shared" si="15"/>
        <v>3.7629173933223292E-2</v>
      </c>
      <c r="Y41" s="165">
        <f t="shared" si="16"/>
        <v>2.3225334565527608E-2</v>
      </c>
      <c r="Z41" s="2"/>
    </row>
    <row r="42" spans="1:26" x14ac:dyDescent="0.2">
      <c r="A42" s="162">
        <v>0.62329999999999997</v>
      </c>
      <c r="B42" s="7">
        <f t="shared" si="20"/>
        <v>0.65375000000000005</v>
      </c>
      <c r="C42" s="7">
        <f t="shared" si="1"/>
        <v>0.68200138213856498</v>
      </c>
      <c r="D42" s="163">
        <f t="shared" si="2"/>
        <v>0.61475568646005729</v>
      </c>
      <c r="E42" s="164">
        <f t="shared" si="17"/>
        <v>1.4673135649088205</v>
      </c>
      <c r="F42" s="162">
        <f t="shared" si="3"/>
        <v>0.23004916150581367</v>
      </c>
      <c r="G42" s="162">
        <v>0.23</v>
      </c>
      <c r="H42" s="168">
        <f t="shared" si="4"/>
        <v>623.29999999999995</v>
      </c>
      <c r="I42" s="162">
        <f t="shared" si="0"/>
        <v>0.14142403020106706</v>
      </c>
      <c r="J42" s="165">
        <f t="shared" si="5"/>
        <v>0.83979191843711987</v>
      </c>
      <c r="K42" s="165">
        <f t="shared" si="6"/>
        <v>-1.6045276635456915</v>
      </c>
      <c r="L42" s="165">
        <f t="shared" si="7"/>
        <v>3.0656511054245925</v>
      </c>
      <c r="M42" s="187">
        <f t="shared" si="18"/>
        <v>653.04047347771632</v>
      </c>
      <c r="N42" s="162">
        <v>1.7105121687315623</v>
      </c>
      <c r="O42" s="166">
        <f t="shared" si="19"/>
        <v>0.23027393240081748</v>
      </c>
      <c r="P42" s="107"/>
      <c r="Q42" s="162">
        <f t="shared" si="8"/>
        <v>150.39463933442568</v>
      </c>
      <c r="R42" s="165">
        <f t="shared" si="9"/>
        <v>47909.653923600563</v>
      </c>
      <c r="S42" s="165">
        <f t="shared" si="10"/>
        <v>21863728.376338676</v>
      </c>
      <c r="T42" s="165">
        <f t="shared" si="11"/>
        <v>9977584460.8812828</v>
      </c>
      <c r="U42" s="68">
        <f t="shared" si="12"/>
        <v>2.8149400983705211</v>
      </c>
      <c r="V42" s="148">
        <f t="shared" si="13"/>
        <v>0.64757460931923105</v>
      </c>
      <c r="W42" s="165">
        <f t="shared" si="14"/>
        <v>7.6514620952404439E-2</v>
      </c>
      <c r="X42" s="165">
        <f t="shared" si="15"/>
        <v>4.4127194746642409E-2</v>
      </c>
      <c r="Y42" s="165">
        <f t="shared" si="16"/>
        <v>2.5448852676397071E-2</v>
      </c>
      <c r="Z42" s="2"/>
    </row>
    <row r="43" spans="1:26" x14ac:dyDescent="0.2">
      <c r="A43" s="162">
        <v>0.56779999999999997</v>
      </c>
      <c r="B43" s="7">
        <f t="shared" si="20"/>
        <v>0.59555000000000002</v>
      </c>
      <c r="C43" s="7">
        <f t="shared" si="1"/>
        <v>0.81654524582505783</v>
      </c>
      <c r="D43" s="163">
        <f t="shared" si="2"/>
        <v>0.74927331398181141</v>
      </c>
      <c r="E43" s="164">
        <f t="shared" si="17"/>
        <v>1.7573755511552811</v>
      </c>
      <c r="F43" s="162">
        <f t="shared" si="3"/>
        <v>0.29006198624646068</v>
      </c>
      <c r="G43" s="162">
        <v>0.28999999999999998</v>
      </c>
      <c r="H43" s="168">
        <f t="shared" si="4"/>
        <v>567.79999999999995</v>
      </c>
      <c r="I43" s="162">
        <f t="shared" si="0"/>
        <v>0.21733570569503219</v>
      </c>
      <c r="J43" s="165">
        <f t="shared" si="5"/>
        <v>0.91501746619259816</v>
      </c>
      <c r="K43" s="165">
        <f t="shared" si="6"/>
        <v>-1.6251695175800034</v>
      </c>
      <c r="L43" s="165">
        <f t="shared" si="7"/>
        <v>2.8864760056015046</v>
      </c>
      <c r="M43" s="187">
        <f t="shared" si="18"/>
        <v>594.90313497240879</v>
      </c>
      <c r="N43" s="162">
        <v>2.1558916051522656</v>
      </c>
      <c r="O43" s="166">
        <f t="shared" si="19"/>
        <v>0.29023215784338097</v>
      </c>
      <c r="P43" s="107"/>
      <c r="Q43" s="162">
        <f t="shared" si="8"/>
        <v>172.74641590907967</v>
      </c>
      <c r="R43" s="165">
        <f t="shared" si="9"/>
        <v>45982.379606821058</v>
      </c>
      <c r="S43" s="165">
        <f t="shared" si="10"/>
        <v>18308035.900563009</v>
      </c>
      <c r="T43" s="165">
        <f t="shared" si="11"/>
        <v>7289404798.1497345</v>
      </c>
      <c r="U43" s="68">
        <f t="shared" si="12"/>
        <v>2.7744462575409181</v>
      </c>
      <c r="V43" s="148">
        <f t="shared" si="13"/>
        <v>0.8047613921963781</v>
      </c>
      <c r="W43" s="165">
        <f t="shared" si="14"/>
        <v>8.3402696012772337E-2</v>
      </c>
      <c r="X43" s="165">
        <f t="shared" si="15"/>
        <v>4.4722361320645686E-2</v>
      </c>
      <c r="Y43" s="165">
        <f t="shared" si="16"/>
        <v>2.398111449284674E-2</v>
      </c>
      <c r="Z43" s="2"/>
    </row>
    <row r="44" spans="1:26" x14ac:dyDescent="0.2">
      <c r="A44" s="162">
        <v>0.51719999999999999</v>
      </c>
      <c r="B44" s="7">
        <f t="shared" si="20"/>
        <v>0.54249999999999998</v>
      </c>
      <c r="C44" s="7">
        <f t="shared" si="1"/>
        <v>0.95120581973919505</v>
      </c>
      <c r="D44" s="163">
        <f t="shared" si="2"/>
        <v>0.88387553278212638</v>
      </c>
      <c r="E44" s="164">
        <f t="shared" si="17"/>
        <v>2.0674418123152907</v>
      </c>
      <c r="F44" s="162">
        <f t="shared" si="3"/>
        <v>0.31006626116000974</v>
      </c>
      <c r="G44" s="162">
        <v>0.31</v>
      </c>
      <c r="H44" s="168">
        <f t="shared" si="4"/>
        <v>517.20000000000005</v>
      </c>
      <c r="I44" s="162">
        <f t="shared" si="0"/>
        <v>0.27405998178056556</v>
      </c>
      <c r="J44" s="165">
        <f t="shared" si="5"/>
        <v>0.8354859638962443</v>
      </c>
      <c r="K44" s="165">
        <f t="shared" si="6"/>
        <v>-1.3714547437668945</v>
      </c>
      <c r="L44" s="165">
        <f t="shared" si="7"/>
        <v>2.2512504045301931</v>
      </c>
      <c r="M44" s="187">
        <f t="shared" si="18"/>
        <v>541.90973418088743</v>
      </c>
      <c r="N44" s="162">
        <v>2.3025764122891332</v>
      </c>
      <c r="O44" s="166">
        <f t="shared" si="19"/>
        <v>0.30997927685271837</v>
      </c>
      <c r="P44" s="107"/>
      <c r="Q44" s="162">
        <f t="shared" si="8"/>
        <v>168.21094667930529</v>
      </c>
      <c r="R44" s="165">
        <f t="shared" si="9"/>
        <v>36927.739324858572</v>
      </c>
      <c r="S44" s="165">
        <f t="shared" si="10"/>
        <v>12743884.476282999</v>
      </c>
      <c r="T44" s="165">
        <f t="shared" si="11"/>
        <v>4397956509.4990788</v>
      </c>
      <c r="U44" s="68">
        <f t="shared" si="12"/>
        <v>2.7339269521990972</v>
      </c>
      <c r="V44" s="148">
        <f t="shared" si="13"/>
        <v>0.84769850835295468</v>
      </c>
      <c r="W44" s="165">
        <f t="shared" si="14"/>
        <v>7.6189844998635153E-2</v>
      </c>
      <c r="X44" s="165">
        <f t="shared" si="15"/>
        <v>3.7767512256384445E-2</v>
      </c>
      <c r="Y44" s="165">
        <f t="shared" si="16"/>
        <v>1.8721457985138322E-2</v>
      </c>
      <c r="Z44" s="2"/>
    </row>
    <row r="45" spans="1:26" x14ac:dyDescent="0.2">
      <c r="A45" s="162">
        <v>0.47110000000000002</v>
      </c>
      <c r="B45" s="7">
        <f t="shared" si="20"/>
        <v>0.49414999999999998</v>
      </c>
      <c r="C45" s="7">
        <f t="shared" si="1"/>
        <v>1.0858947628815283</v>
      </c>
      <c r="D45" s="163">
        <f t="shared" si="2"/>
        <v>1.0185502913103617</v>
      </c>
      <c r="E45" s="164">
        <f t="shared" si="17"/>
        <v>2.3174952487346534</v>
      </c>
      <c r="F45" s="162">
        <f t="shared" si="3"/>
        <v>0.25005343641936267</v>
      </c>
      <c r="G45" s="162">
        <v>0.25</v>
      </c>
      <c r="H45" s="168">
        <f t="shared" si="4"/>
        <v>471.1</v>
      </c>
      <c r="I45" s="162">
        <f t="shared" si="0"/>
        <v>0.25469200050809887</v>
      </c>
      <c r="J45" s="165">
        <f t="shared" si="5"/>
        <v>0.5677559951816642</v>
      </c>
      <c r="K45" s="165">
        <f t="shared" si="6"/>
        <v>-0.8555121456457474</v>
      </c>
      <c r="L45" s="165">
        <f t="shared" si="7"/>
        <v>1.2891119381543568</v>
      </c>
      <c r="M45" s="187">
        <f t="shared" si="18"/>
        <v>493.61211492425906</v>
      </c>
      <c r="N45" s="162">
        <v>1.8565253433989557</v>
      </c>
      <c r="O45" s="166">
        <f t="shared" si="19"/>
        <v>0.2499306343685804</v>
      </c>
      <c r="P45" s="107"/>
      <c r="Q45" s="162">
        <f t="shared" si="8"/>
        <v>123.56390560662805</v>
      </c>
      <c r="R45" s="165">
        <f t="shared" si="9"/>
        <v>22020.335101693006</v>
      </c>
      <c r="S45" s="165">
        <f t="shared" si="10"/>
        <v>6534606.9736091522</v>
      </c>
      <c r="T45" s="165">
        <f t="shared" si="11"/>
        <v>1939166143.5823631</v>
      </c>
      <c r="U45" s="68">
        <f t="shared" si="12"/>
        <v>2.6933858102232944</v>
      </c>
      <c r="V45" s="148">
        <f t="shared" si="13"/>
        <v>0.67349037744948415</v>
      </c>
      <c r="W45" s="165">
        <f t="shared" si="14"/>
        <v>5.1804082637246479E-2</v>
      </c>
      <c r="X45" s="165">
        <f t="shared" si="15"/>
        <v>2.3579227222184567E-2</v>
      </c>
      <c r="Y45" s="165">
        <f t="shared" si="16"/>
        <v>1.0732357916433156E-2</v>
      </c>
      <c r="Z45" s="2"/>
    </row>
    <row r="46" spans="1:26" x14ac:dyDescent="0.2">
      <c r="A46" s="162">
        <v>0.42919999999999997</v>
      </c>
      <c r="B46" s="7">
        <f t="shared" si="20"/>
        <v>0.45014999999999999</v>
      </c>
      <c r="C46" s="7">
        <f t="shared" si="1"/>
        <v>1.2202780187929276</v>
      </c>
      <c r="D46" s="163">
        <f t="shared" si="2"/>
        <v>1.153086390837228</v>
      </c>
      <c r="E46" s="164">
        <f t="shared" si="17"/>
        <v>2.4135157683196886</v>
      </c>
      <c r="F46" s="162">
        <f t="shared" si="3"/>
        <v>9.6020519585035269E-2</v>
      </c>
      <c r="G46" s="162">
        <v>9.6000000000000002E-2</v>
      </c>
      <c r="H46" s="168">
        <f t="shared" si="4"/>
        <v>429.2</v>
      </c>
      <c r="I46" s="162">
        <f t="shared" si="0"/>
        <v>0.11071995437462367</v>
      </c>
      <c r="J46" s="165">
        <f t="shared" si="5"/>
        <v>0.18082511113833755</v>
      </c>
      <c r="K46" s="165">
        <f t="shared" si="6"/>
        <v>-0.24814531791129191</v>
      </c>
      <c r="L46" s="165">
        <f t="shared" si="7"/>
        <v>0.34052847203388842</v>
      </c>
      <c r="M46" s="187">
        <f t="shared" si="18"/>
        <v>449.66222878956603</v>
      </c>
      <c r="N46" s="162">
        <v>0.71452740844694873</v>
      </c>
      <c r="O46" s="166">
        <f t="shared" si="19"/>
        <v>9.6191678234745989E-2</v>
      </c>
      <c r="P46" s="107"/>
      <c r="Q46" s="162">
        <f t="shared" si="8"/>
        <v>43.223636891203626</v>
      </c>
      <c r="R46" s="165">
        <f t="shared" si="9"/>
        <v>6134.1967239383093</v>
      </c>
      <c r="S46" s="165">
        <f t="shared" si="10"/>
        <v>1550438.4272388441</v>
      </c>
      <c r="T46" s="165">
        <f t="shared" si="11"/>
        <v>391878419.43150496</v>
      </c>
      <c r="U46" s="68">
        <f t="shared" si="12"/>
        <v>2.6528864087660735</v>
      </c>
      <c r="V46" s="148">
        <f t="shared" si="13"/>
        <v>0.25473153136979665</v>
      </c>
      <c r="W46" s="165">
        <f t="shared" si="14"/>
        <v>1.6510220221556234E-2</v>
      </c>
      <c r="X46" s="165">
        <f t="shared" si="15"/>
        <v>6.8461636043737773E-3</v>
      </c>
      <c r="Y46" s="165">
        <f t="shared" si="16"/>
        <v>2.8388449983639428E-3</v>
      </c>
      <c r="Z46" s="2"/>
    </row>
    <row r="47" spans="1:26" x14ac:dyDescent="0.2">
      <c r="A47" s="162">
        <v>0.39100000000000001</v>
      </c>
      <c r="B47" s="7">
        <f t="shared" si="20"/>
        <v>0.41010000000000002</v>
      </c>
      <c r="C47" s="7">
        <f t="shared" si="1"/>
        <v>1.3547594873547346</v>
      </c>
      <c r="D47" s="163">
        <f t="shared" si="2"/>
        <v>1.2875187530738312</v>
      </c>
      <c r="E47" s="164">
        <f t="shared" si="17"/>
        <v>2.4214174569105404</v>
      </c>
      <c r="F47" s="162">
        <f t="shared" si="3"/>
        <v>7.901688590851861E-3</v>
      </c>
      <c r="G47" s="162">
        <v>7.9000000000000008E-3</v>
      </c>
      <c r="H47" s="168">
        <f t="shared" si="4"/>
        <v>391</v>
      </c>
      <c r="I47" s="162">
        <f t="shared" si="0"/>
        <v>1.0173572241671307E-2</v>
      </c>
      <c r="J47" s="165">
        <f t="shared" si="5"/>
        <v>1.2107779887118492E-2</v>
      </c>
      <c r="K47" s="165">
        <f t="shared" si="6"/>
        <v>-1.4987763127216842E-2</v>
      </c>
      <c r="L47" s="165">
        <f t="shared" si="7"/>
        <v>1.8552785535566985E-2</v>
      </c>
      <c r="M47" s="187">
        <f t="shared" si="18"/>
        <v>409.65497677924037</v>
      </c>
      <c r="N47" s="162">
        <v>5.8756709570138919E-2</v>
      </c>
      <c r="O47" s="166">
        <f t="shared" si="19"/>
        <v>7.9099925829127348E-3</v>
      </c>
      <c r="P47" s="107"/>
      <c r="Q47" s="162">
        <f t="shared" si="8"/>
        <v>3.2404824911083483</v>
      </c>
      <c r="R47" s="165">
        <f t="shared" si="9"/>
        <v>357.4936570666253</v>
      </c>
      <c r="S47" s="165">
        <f t="shared" si="10"/>
        <v>76040.078396686789</v>
      </c>
      <c r="T47" s="165">
        <f t="shared" si="11"/>
        <v>16173975.141317474</v>
      </c>
      <c r="U47" s="68">
        <f t="shared" si="12"/>
        <v>2.6124182353448897</v>
      </c>
      <c r="V47" s="148">
        <f t="shared" si="13"/>
        <v>2.0642515364758068E-2</v>
      </c>
      <c r="W47" s="165">
        <f t="shared" si="14"/>
        <v>1.1064034502260478E-3</v>
      </c>
      <c r="X47" s="165">
        <f t="shared" si="15"/>
        <v>4.140095194952243E-4</v>
      </c>
      <c r="Y47" s="165">
        <f t="shared" si="16"/>
        <v>1.54919873214104E-4</v>
      </c>
      <c r="Z47" s="2"/>
    </row>
    <row r="48" spans="1:26" x14ac:dyDescent="0.2">
      <c r="A48" s="162">
        <v>0.35610000000000003</v>
      </c>
      <c r="B48" s="7">
        <f t="shared" si="20"/>
        <v>0.37355000000000005</v>
      </c>
      <c r="C48" s="7">
        <f t="shared" si="1"/>
        <v>1.4896456591863865</v>
      </c>
      <c r="D48" s="163">
        <f t="shared" si="2"/>
        <v>1.4222025732705605</v>
      </c>
      <c r="E48" s="164">
        <f t="shared" si="17"/>
        <v>2.4414217318240894</v>
      </c>
      <c r="F48" s="162">
        <f t="shared" si="3"/>
        <v>2.0004274913549017E-2</v>
      </c>
      <c r="G48" s="162">
        <v>0.02</v>
      </c>
      <c r="H48" s="168">
        <f t="shared" si="4"/>
        <v>356.1</v>
      </c>
      <c r="I48" s="162">
        <f t="shared" si="0"/>
        <v>2.8450131258461131E-2</v>
      </c>
      <c r="J48" s="165">
        <f t="shared" si="5"/>
        <v>2.4345253622042862E-2</v>
      </c>
      <c r="K48" s="165">
        <f t="shared" si="6"/>
        <v>-2.6857157605576706E-2</v>
      </c>
      <c r="L48" s="165">
        <f t="shared" si="7"/>
        <v>2.9628235788749218E-2</v>
      </c>
      <c r="M48" s="187">
        <f t="shared" si="18"/>
        <v>373.14219809611461</v>
      </c>
      <c r="N48" s="162">
        <v>0.14830486062363654</v>
      </c>
      <c r="O48" s="166">
        <f t="shared" si="19"/>
        <v>1.9965215140962472E-2</v>
      </c>
      <c r="P48" s="107"/>
      <c r="Q48" s="162">
        <f t="shared" si="8"/>
        <v>7.4725968939562364</v>
      </c>
      <c r="R48" s="165">
        <f t="shared" si="9"/>
        <v>620.73230933889954</v>
      </c>
      <c r="S48" s="165">
        <f t="shared" si="10"/>
        <v>109344.04090328641</v>
      </c>
      <c r="T48" s="165">
        <f t="shared" si="11"/>
        <v>19261312.970470697</v>
      </c>
      <c r="U48" s="68">
        <f t="shared" si="12"/>
        <v>2.5718743655350602</v>
      </c>
      <c r="V48" s="148">
        <f t="shared" si="13"/>
        <v>5.14484818512728E-2</v>
      </c>
      <c r="W48" s="165">
        <f t="shared" si="14"/>
        <v>2.2269239224340662E-3</v>
      </c>
      <c r="X48" s="165">
        <f t="shared" si="15"/>
        <v>7.4301343015851227E-4</v>
      </c>
      <c r="Y48" s="165">
        <f t="shared" si="16"/>
        <v>2.4790651886863631E-4</v>
      </c>
      <c r="Z48" s="2"/>
    </row>
    <row r="49" spans="1:26" x14ac:dyDescent="0.2">
      <c r="A49" s="162">
        <v>0.32439999999999997</v>
      </c>
      <c r="B49" s="7">
        <f t="shared" si="20"/>
        <v>0.34025</v>
      </c>
      <c r="C49" s="7">
        <f t="shared" si="1"/>
        <v>1.6241542753321765</v>
      </c>
      <c r="D49" s="163">
        <f>(C48+C49)/2</f>
        <v>1.5568999672592816</v>
      </c>
      <c r="E49" s="164">
        <f t="shared" si="17"/>
        <v>2.7914965428111973</v>
      </c>
      <c r="F49" s="162">
        <f t="shared" si="3"/>
        <v>0.35007481098710774</v>
      </c>
      <c r="G49" s="162">
        <v>0.35</v>
      </c>
      <c r="H49" s="168">
        <f t="shared" si="4"/>
        <v>324.39999999999998</v>
      </c>
      <c r="I49" s="162">
        <f t="shared" si="0"/>
        <v>0.5450314617641272</v>
      </c>
      <c r="J49" s="165">
        <f t="shared" si="5"/>
        <v>0.32835457075646235</v>
      </c>
      <c r="K49" s="165">
        <f t="shared" si="6"/>
        <v>-0.31800516052624095</v>
      </c>
      <c r="L49" s="165">
        <f t="shared" si="7"/>
        <v>0.30798195343632201</v>
      </c>
      <c r="M49" s="187">
        <f t="shared" si="18"/>
        <v>339.88062610275392</v>
      </c>
      <c r="N49" s="162">
        <v>2.6026199734868416</v>
      </c>
      <c r="O49" s="166">
        <f t="shared" si="19"/>
        <v>0.35037198027310812</v>
      </c>
      <c r="P49" s="107"/>
      <c r="Q49" s="162">
        <f t="shared" si="8"/>
        <v>119.1129544383634</v>
      </c>
      <c r="R49" s="165">
        <f t="shared" si="9"/>
        <v>7143.9989221727319</v>
      </c>
      <c r="S49" s="165">
        <f t="shared" si="10"/>
        <v>1020543.7774557557</v>
      </c>
      <c r="T49" s="165">
        <f t="shared" si="11"/>
        <v>145788040.15089417</v>
      </c>
      <c r="U49" s="68">
        <f t="shared" si="12"/>
        <v>2.5313264096066859</v>
      </c>
      <c r="V49" s="148">
        <f t="shared" si="13"/>
        <v>0.88615361438973461</v>
      </c>
      <c r="W49" s="165">
        <f t="shared" si="14"/>
        <v>3.0074534082737876E-2</v>
      </c>
      <c r="X49" s="165">
        <f t="shared" si="15"/>
        <v>8.8149109718789545E-3</v>
      </c>
      <c r="Y49" s="165">
        <f t="shared" si="16"/>
        <v>2.5836694669445137E-3</v>
      </c>
      <c r="Z49" s="2"/>
    </row>
    <row r="50" spans="1:26" x14ac:dyDescent="0.2">
      <c r="A50" s="162">
        <v>0.29549999999999998</v>
      </c>
      <c r="B50" s="7">
        <f t="shared" si="20"/>
        <v>0.30994999999999995</v>
      </c>
      <c r="C50" s="7">
        <f t="shared" si="1"/>
        <v>1.7587699644845547</v>
      </c>
      <c r="D50" s="163">
        <f>(C49+C50)/2</f>
        <v>1.6914621199083655</v>
      </c>
      <c r="E50" s="164">
        <f t="shared" si="17"/>
        <v>4.3318257111544716</v>
      </c>
      <c r="F50" s="162">
        <f t="shared" si="3"/>
        <v>1.540329168343274</v>
      </c>
      <c r="G50" s="162">
        <v>1.54</v>
      </c>
      <c r="H50" s="168">
        <f t="shared" si="4"/>
        <v>295.5</v>
      </c>
      <c r="I50" s="162">
        <f t="shared" si="0"/>
        <v>2.6054084404426039</v>
      </c>
      <c r="J50" s="165">
        <f t="shared" si="5"/>
        <v>1.071176682496938</v>
      </c>
      <c r="K50" s="165">
        <f t="shared" si="6"/>
        <v>-0.89327441617392378</v>
      </c>
      <c r="L50" s="165">
        <f t="shared" si="7"/>
        <v>0.74491836466310068</v>
      </c>
      <c r="M50" s="187">
        <f t="shared" si="18"/>
        <v>309.61298422385323</v>
      </c>
      <c r="N50" s="162">
        <v>11.442419364652947</v>
      </c>
      <c r="O50" s="166">
        <f t="shared" si="19"/>
        <v>1.5404104989395149</v>
      </c>
      <c r="P50" s="107"/>
      <c r="Q50" s="162">
        <f t="shared" si="8"/>
        <v>477.42502572799771</v>
      </c>
      <c r="R50" s="165">
        <f t="shared" si="9"/>
        <v>19513.265685749921</v>
      </c>
      <c r="S50" s="165">
        <f t="shared" si="10"/>
        <v>2196282.3271452724</v>
      </c>
      <c r="T50" s="165">
        <f t="shared" si="11"/>
        <v>247198810.19471052</v>
      </c>
      <c r="U50" s="68">
        <f t="shared" si="12"/>
        <v>2.4908191653781961</v>
      </c>
      <c r="V50" s="148">
        <f t="shared" si="13"/>
        <v>3.836681413500485</v>
      </c>
      <c r="W50" s="165">
        <f t="shared" si="14"/>
        <v>9.827945903252544E-2</v>
      </c>
      <c r="X50" s="165">
        <f t="shared" si="15"/>
        <v>2.4824891909176142E-2</v>
      </c>
      <c r="Y50" s="165">
        <f t="shared" si="16"/>
        <v>6.2706415396357011E-3</v>
      </c>
      <c r="Z50" s="2"/>
    </row>
    <row r="51" spans="1:26" x14ac:dyDescent="0.2">
      <c r="A51" s="162">
        <v>0.26919999999999999</v>
      </c>
      <c r="B51" s="7">
        <f t="shared" si="20"/>
        <v>0.28234999999999999</v>
      </c>
      <c r="C51" s="7">
        <f t="shared" si="1"/>
        <v>1.8932496849391323</v>
      </c>
      <c r="D51" s="163">
        <f t="shared" ref="D51:D114" si="21">(C50+C51)/2</f>
        <v>1.8260098247118435</v>
      </c>
      <c r="E51" s="164">
        <f t="shared" si="17"/>
        <v>7.9325951955932936</v>
      </c>
      <c r="F51" s="162">
        <f t="shared" si="3"/>
        <v>3.6007694844388225</v>
      </c>
      <c r="G51" s="162">
        <v>3.6</v>
      </c>
      <c r="H51" s="168">
        <f t="shared" si="4"/>
        <v>269.2</v>
      </c>
      <c r="I51" s="162">
        <f t="shared" si="0"/>
        <v>6.5750404551078896</v>
      </c>
      <c r="J51" s="165">
        <f t="shared" si="5"/>
        <v>1.7612083137560548</v>
      </c>
      <c r="K51" s="165">
        <f t="shared" si="6"/>
        <v>-1.2317382571682365</v>
      </c>
      <c r="L51" s="165">
        <f t="shared" si="7"/>
        <v>0.86144218280245399</v>
      </c>
      <c r="M51" s="187">
        <f t="shared" si="18"/>
        <v>282.04361364866958</v>
      </c>
      <c r="N51" s="162">
        <v>26.775557476378257</v>
      </c>
      <c r="O51" s="166">
        <f t="shared" si="19"/>
        <v>3.604600437822048</v>
      </c>
      <c r="P51" s="107"/>
      <c r="Q51" s="162">
        <f t="shared" si="8"/>
        <v>1016.6772639313014</v>
      </c>
      <c r="R51" s="165">
        <f t="shared" si="9"/>
        <v>25986.977120398398</v>
      </c>
      <c r="S51" s="165">
        <f t="shared" si="10"/>
        <v>2207679.3041736535</v>
      </c>
      <c r="T51" s="165">
        <f t="shared" si="11"/>
        <v>187549628.70425415</v>
      </c>
      <c r="U51" s="68">
        <f t="shared" si="12"/>
        <v>2.4503162703846066</v>
      </c>
      <c r="V51" s="148">
        <f t="shared" si="13"/>
        <v>8.8230240536248381</v>
      </c>
      <c r="W51" s="165">
        <f t="shared" si="14"/>
        <v>0.16197350835533536</v>
      </c>
      <c r="X51" s="165">
        <f t="shared" si="15"/>
        <v>3.43532890832247E-2</v>
      </c>
      <c r="Y51" s="165">
        <f t="shared" si="16"/>
        <v>7.2860585833987822E-3</v>
      </c>
      <c r="Z51" s="2"/>
    </row>
    <row r="52" spans="1:26" x14ac:dyDescent="0.2">
      <c r="A52" s="162">
        <v>0.2452</v>
      </c>
      <c r="B52" s="7">
        <f t="shared" si="20"/>
        <v>0.25719999999999998</v>
      </c>
      <c r="C52" s="7">
        <f t="shared" si="1"/>
        <v>2.0279691158586681</v>
      </c>
      <c r="D52" s="163">
        <f t="shared" si="21"/>
        <v>1.9606094003989001</v>
      </c>
      <c r="E52" s="164">
        <f t="shared" si="17"/>
        <v>14.143922556250264</v>
      </c>
      <c r="F52" s="162">
        <f t="shared" si="3"/>
        <v>6.211327360656969</v>
      </c>
      <c r="G52" s="162">
        <v>6.21</v>
      </c>
      <c r="H52" s="168">
        <f t="shared" si="4"/>
        <v>245.2</v>
      </c>
      <c r="I52" s="162">
        <f t="shared" si="0"/>
        <v>12.177986812258943</v>
      </c>
      <c r="J52" s="165">
        <f t="shared" si="5"/>
        <v>1.9812079205933859</v>
      </c>
      <c r="K52" s="165">
        <f t="shared" si="6"/>
        <v>-1.1189298864175796</v>
      </c>
      <c r="L52" s="165">
        <f t="shared" si="7"/>
        <v>0.63193977659016898</v>
      </c>
      <c r="M52" s="187">
        <f t="shared" si="18"/>
        <v>256.91990969950149</v>
      </c>
      <c r="N52" s="162">
        <v>46.105653195394069</v>
      </c>
      <c r="O52" s="166">
        <f t="shared" si="19"/>
        <v>6.2068719891567561</v>
      </c>
      <c r="P52" s="107"/>
      <c r="Q52" s="162">
        <f t="shared" si="8"/>
        <v>1597.5533971609723</v>
      </c>
      <c r="R52" s="165">
        <f t="shared" si="9"/>
        <v>22214.40209709806</v>
      </c>
      <c r="S52" s="165">
        <f t="shared" si="10"/>
        <v>1328494.416820205</v>
      </c>
      <c r="T52" s="165">
        <f t="shared" si="11"/>
        <v>79448342.017407298</v>
      </c>
      <c r="U52" s="68">
        <f t="shared" si="12"/>
        <v>2.4097977606991581</v>
      </c>
      <c r="V52" s="148">
        <f t="shared" si="13"/>
        <v>14.968042764680575</v>
      </c>
      <c r="W52" s="165">
        <f t="shared" si="14"/>
        <v>0.18284576607798314</v>
      </c>
      <c r="X52" s="165">
        <f t="shared" si="15"/>
        <v>3.1371490507482863E-2</v>
      </c>
      <c r="Y52" s="165">
        <f t="shared" si="16"/>
        <v>5.3825168488798479E-3</v>
      </c>
      <c r="Z52" s="2"/>
    </row>
    <row r="53" spans="1:26" x14ac:dyDescent="0.2">
      <c r="A53" s="162">
        <v>0.22340000000000002</v>
      </c>
      <c r="B53" s="7">
        <f t="shared" si="20"/>
        <v>0.23430000000000001</v>
      </c>
      <c r="C53" s="7">
        <f t="shared" si="1"/>
        <v>2.1622989090661346</v>
      </c>
      <c r="D53" s="163">
        <f t="shared" si="21"/>
        <v>2.0951340124624016</v>
      </c>
      <c r="E53" s="164">
        <f t="shared" si="17"/>
        <v>23.105837717520224</v>
      </c>
      <c r="F53" s="162">
        <f t="shared" si="3"/>
        <v>8.9619151612699604</v>
      </c>
      <c r="G53" s="162">
        <v>8.9600000000000009</v>
      </c>
      <c r="H53" s="168">
        <f t="shared" si="4"/>
        <v>223.4</v>
      </c>
      <c r="I53" s="162">
        <f t="shared" si="0"/>
        <v>18.776413271179162</v>
      </c>
      <c r="J53" s="165">
        <f t="shared" si="5"/>
        <v>1.6589619424469282</v>
      </c>
      <c r="K53" s="165">
        <f t="shared" si="6"/>
        <v>-0.71376331115733105</v>
      </c>
      <c r="L53" s="165">
        <f t="shared" si="7"/>
        <v>0.30709448560516028</v>
      </c>
      <c r="M53" s="187">
        <f t="shared" si="18"/>
        <v>234.04632020179247</v>
      </c>
      <c r="N53" s="162">
        <v>66.715766824926718</v>
      </c>
      <c r="O53" s="166">
        <f t="shared" si="19"/>
        <v>8.9814631317731592</v>
      </c>
      <c r="P53" s="107"/>
      <c r="Q53" s="162">
        <f t="shared" si="8"/>
        <v>2099.7767222855518</v>
      </c>
      <c r="R53" s="165">
        <f t="shared" si="9"/>
        <v>12204.811932291001</v>
      </c>
      <c r="S53" s="165">
        <f t="shared" si="10"/>
        <v>450397.76139898953</v>
      </c>
      <c r="T53" s="165">
        <f t="shared" si="11"/>
        <v>16621160.948535979</v>
      </c>
      <c r="U53" s="68">
        <f t="shared" si="12"/>
        <v>2.3693018173129836</v>
      </c>
      <c r="V53" s="148">
        <f t="shared" si="13"/>
        <v>21.233481878201697</v>
      </c>
      <c r="W53" s="165">
        <f t="shared" si="14"/>
        <v>0.15397761623220202</v>
      </c>
      <c r="X53" s="165">
        <f t="shared" si="15"/>
        <v>2.0183011781643827E-2</v>
      </c>
      <c r="Y53" s="165">
        <f t="shared" si="16"/>
        <v>2.6455401411311225E-3</v>
      </c>
      <c r="Z53" s="2"/>
    </row>
    <row r="54" spans="1:26" x14ac:dyDescent="0.2">
      <c r="A54" s="162">
        <v>0.20349999999999999</v>
      </c>
      <c r="B54" s="7">
        <f t="shared" si="20"/>
        <v>0.21345</v>
      </c>
      <c r="C54" s="7">
        <f t="shared" si="1"/>
        <v>2.29689930039584</v>
      </c>
      <c r="D54" s="163">
        <f t="shared" si="21"/>
        <v>2.2295991047309873</v>
      </c>
      <c r="E54" s="164">
        <f t="shared" si="17"/>
        <v>34.408253043675415</v>
      </c>
      <c r="F54" s="162">
        <f t="shared" si="3"/>
        <v>11.302415326155193</v>
      </c>
      <c r="G54" s="162">
        <v>11.3</v>
      </c>
      <c r="H54" s="168">
        <f t="shared" si="4"/>
        <v>203.5</v>
      </c>
      <c r="I54" s="162">
        <f t="shared" si="0"/>
        <v>25.199855092493408</v>
      </c>
      <c r="J54" s="165">
        <f t="shared" si="5"/>
        <v>0.98881334348810024</v>
      </c>
      <c r="K54" s="165">
        <f t="shared" si="6"/>
        <v>-0.29247304485738018</v>
      </c>
      <c r="L54" s="165">
        <f t="shared" si="7"/>
        <v>8.6508219707470538E-2</v>
      </c>
      <c r="M54" s="187">
        <f t="shared" si="18"/>
        <v>213.21796359594097</v>
      </c>
      <c r="N54" s="162">
        <v>83.97015205156265</v>
      </c>
      <c r="O54" s="166">
        <f t="shared" si="19"/>
        <v>11.304296730929837</v>
      </c>
      <c r="P54" s="107"/>
      <c r="Q54" s="162">
        <f t="shared" si="8"/>
        <v>2412.5005513678261</v>
      </c>
      <c r="R54" s="165">
        <f t="shared" si="9"/>
        <v>2912.7256085258609</v>
      </c>
      <c r="S54" s="165">
        <f t="shared" si="10"/>
        <v>46758.840164352303</v>
      </c>
      <c r="T54" s="165">
        <f t="shared" si="11"/>
        <v>750633.40230732679</v>
      </c>
      <c r="U54" s="68">
        <f t="shared" si="12"/>
        <v>2.3288237911704144</v>
      </c>
      <c r="V54" s="148">
        <f t="shared" si="13"/>
        <v>26.321333709239333</v>
      </c>
      <c r="W54" s="165">
        <f t="shared" si="14"/>
        <v>9.2773359843449449E-2</v>
      </c>
      <c r="X54" s="165">
        <f t="shared" si="15"/>
        <v>8.4052240908873196E-3</v>
      </c>
      <c r="Y54" s="165">
        <f t="shared" si="16"/>
        <v>7.6150946928350187E-4</v>
      </c>
      <c r="Z54" s="2"/>
    </row>
    <row r="55" spans="1:26" x14ac:dyDescent="0.2">
      <c r="A55" s="162">
        <v>0.18540000000000001</v>
      </c>
      <c r="B55" s="7">
        <f t="shared" si="20"/>
        <v>0.19445000000000001</v>
      </c>
      <c r="C55" s="7">
        <f t="shared" si="1"/>
        <v>2.4312868509239185</v>
      </c>
      <c r="D55" s="163">
        <f t="shared" si="21"/>
        <v>2.3640930756598793</v>
      </c>
      <c r="E55" s="164">
        <f t="shared" si="17"/>
        <v>47.010946239211293</v>
      </c>
      <c r="F55" s="162">
        <f t="shared" si="3"/>
        <v>12.602693195535879</v>
      </c>
      <c r="G55" s="162">
        <v>12.6</v>
      </c>
      <c r="H55" s="168">
        <f t="shared" si="4"/>
        <v>185.4</v>
      </c>
      <c r="I55" s="162">
        <f t="shared" si="0"/>
        <v>29.793939718232249</v>
      </c>
      <c r="J55" s="165">
        <f t="shared" si="5"/>
        <v>0.32784370717943134</v>
      </c>
      <c r="K55" s="165">
        <f t="shared" si="6"/>
        <v>-5.2877217794466087E-2</v>
      </c>
      <c r="L55" s="165">
        <f t="shared" si="7"/>
        <v>8.5284545667766287E-3</v>
      </c>
      <c r="M55" s="187">
        <f t="shared" si="18"/>
        <v>194.23928541878445</v>
      </c>
      <c r="N55" s="162">
        <v>93.778725380538233</v>
      </c>
      <c r="O55" s="166">
        <f t="shared" si="19"/>
        <v>12.624754306732937</v>
      </c>
      <c r="P55" s="107"/>
      <c r="Q55" s="162">
        <f t="shared" si="8"/>
        <v>2450.5936918719522</v>
      </c>
      <c r="R55" s="165">
        <f t="shared" si="9"/>
        <v>109.43015542885587</v>
      </c>
      <c r="S55" s="165">
        <f t="shared" si="10"/>
        <v>-322.45850950804817</v>
      </c>
      <c r="T55" s="165">
        <f t="shared" si="11"/>
        <v>950.19046575102846</v>
      </c>
      <c r="U55" s="68">
        <f t="shared" si="12"/>
        <v>2.2883370716848583</v>
      </c>
      <c r="V55" s="148">
        <f t="shared" si="13"/>
        <v>28.839210042415264</v>
      </c>
      <c r="W55" s="165">
        <f t="shared" si="14"/>
        <v>3.1649082601781821E-2</v>
      </c>
      <c r="X55" s="165">
        <f t="shared" si="15"/>
        <v>1.5860249203248336E-3</v>
      </c>
      <c r="Y55" s="165">
        <f t="shared" si="16"/>
        <v>7.948018840046174E-5</v>
      </c>
      <c r="Z55" s="2"/>
    </row>
    <row r="56" spans="1:26" x14ac:dyDescent="0.2">
      <c r="A56" s="162">
        <v>0.16889999999999999</v>
      </c>
      <c r="B56" s="7">
        <f t="shared" si="20"/>
        <v>0.17715</v>
      </c>
      <c r="C56" s="7">
        <f t="shared" si="1"/>
        <v>2.5657587667480639</v>
      </c>
      <c r="D56" s="163">
        <f t="shared" si="21"/>
        <v>2.4985228088359914</v>
      </c>
      <c r="E56" s="164">
        <f t="shared" si="17"/>
        <v>59.713660809314916</v>
      </c>
      <c r="F56" s="162">
        <f t="shared" si="3"/>
        <v>12.702714570103625</v>
      </c>
      <c r="G56" s="162">
        <v>12.7</v>
      </c>
      <c r="H56" s="168">
        <f t="shared" si="4"/>
        <v>168.9</v>
      </c>
      <c r="I56" s="162">
        <f t="shared" si="0"/>
        <v>31.738022087537182</v>
      </c>
      <c r="J56" s="165">
        <f t="shared" si="5"/>
        <v>9.1632335171280329E-3</v>
      </c>
      <c r="K56" s="165">
        <f t="shared" si="6"/>
        <v>-2.4610750730032964E-4</v>
      </c>
      <c r="L56" s="165">
        <f t="shared" si="7"/>
        <v>6.6099925355351511E-6</v>
      </c>
      <c r="M56" s="187">
        <f t="shared" si="18"/>
        <v>176.95779157753972</v>
      </c>
      <c r="N56" s="162">
        <v>94.46369892368827</v>
      </c>
      <c r="O56" s="166">
        <f t="shared" si="19"/>
        <v>12.716967360960224</v>
      </c>
      <c r="P56" s="107"/>
      <c r="Q56" s="162">
        <f t="shared" si="8"/>
        <v>2250.2858860938572</v>
      </c>
      <c r="R56" s="165">
        <f t="shared" si="9"/>
        <v>5207.2124656444576</v>
      </c>
      <c r="S56" s="165">
        <f t="shared" si="10"/>
        <v>-105428.9005340524</v>
      </c>
      <c r="T56" s="165">
        <f t="shared" si="11"/>
        <v>2134587.9664319525</v>
      </c>
      <c r="U56" s="68">
        <f t="shared" si="12"/>
        <v>2.2478696896897432</v>
      </c>
      <c r="V56" s="148">
        <f t="shared" si="13"/>
        <v>28.554047058916215</v>
      </c>
      <c r="W56" s="165">
        <f t="shared" si="14"/>
        <v>1.1817914619586213E-3</v>
      </c>
      <c r="X56" s="165">
        <f t="shared" si="15"/>
        <v>1.1398901536194586E-5</v>
      </c>
      <c r="Y56" s="165">
        <f t="shared" si="16"/>
        <v>1.0994744877959593E-7</v>
      </c>
      <c r="Z56" s="2"/>
    </row>
    <row r="57" spans="1:26" x14ac:dyDescent="0.2">
      <c r="A57" s="162">
        <v>0.15380000000000002</v>
      </c>
      <c r="B57" s="7">
        <f t="shared" si="20"/>
        <v>0.16134999999999999</v>
      </c>
      <c r="C57" s="7">
        <f t="shared" si="1"/>
        <v>2.7008725915876228</v>
      </c>
      <c r="D57" s="163">
        <f t="shared" si="21"/>
        <v>2.6333156791678434</v>
      </c>
      <c r="E57" s="164">
        <f t="shared" si="17"/>
        <v>71.316140259173352</v>
      </c>
      <c r="F57" s="162">
        <f t="shared" si="3"/>
        <v>11.602479449858428</v>
      </c>
      <c r="G57" s="162">
        <v>11.6</v>
      </c>
      <c r="H57" s="168">
        <f t="shared" si="4"/>
        <v>153.80000000000001</v>
      </c>
      <c r="I57" s="162">
        <f t="shared" si="0"/>
        <v>30.552991052534892</v>
      </c>
      <c r="J57" s="165">
        <f t="shared" si="5"/>
        <v>0.13516776813190251</v>
      </c>
      <c r="K57" s="165">
        <f t="shared" si="6"/>
        <v>1.4589295147758707E-2</v>
      </c>
      <c r="L57" s="165">
        <f t="shared" si="7"/>
        <v>1.5746914804475429E-3</v>
      </c>
      <c r="M57" s="187">
        <f t="shared" si="18"/>
        <v>161.17326080960203</v>
      </c>
      <c r="N57" s="162">
        <v>85.871889598535219</v>
      </c>
      <c r="O57" s="166">
        <f t="shared" si="19"/>
        <v>11.56031395860054</v>
      </c>
      <c r="P57" s="107"/>
      <c r="Q57" s="162">
        <f t="shared" si="8"/>
        <v>1872.0600592346573</v>
      </c>
      <c r="R57" s="165">
        <f t="shared" si="9"/>
        <v>15075.855972862933</v>
      </c>
      <c r="S57" s="165">
        <f t="shared" si="10"/>
        <v>-543434.94987052598</v>
      </c>
      <c r="T57" s="165">
        <f t="shared" si="11"/>
        <v>19589039.93725929</v>
      </c>
      <c r="U57" s="68">
        <f t="shared" si="12"/>
        <v>2.2072929925182105</v>
      </c>
      <c r="V57" s="148">
        <f t="shared" si="13"/>
        <v>25.610071585509051</v>
      </c>
      <c r="W57" s="165">
        <f t="shared" si="14"/>
        <v>1.1100585410225837E-2</v>
      </c>
      <c r="X57" s="165">
        <f t="shared" si="15"/>
        <v>-3.4335503486330777E-4</v>
      </c>
      <c r="Y57" s="165">
        <f t="shared" si="16"/>
        <v>1.0620402042704956E-5</v>
      </c>
      <c r="Z57" s="2"/>
    </row>
    <row r="58" spans="1:26" x14ac:dyDescent="0.2">
      <c r="A58" s="162">
        <v>0.1401</v>
      </c>
      <c r="B58" s="7">
        <f t="shared" si="20"/>
        <v>0.14695000000000003</v>
      </c>
      <c r="C58" s="7">
        <f t="shared" si="1"/>
        <v>2.8354711391186314</v>
      </c>
      <c r="D58" s="163">
        <f t="shared" si="21"/>
        <v>2.7681718653531271</v>
      </c>
      <c r="E58" s="164">
        <f t="shared" si="17"/>
        <v>80.82817298056591</v>
      </c>
      <c r="F58" s="162">
        <f t="shared" si="3"/>
        <v>9.512032721392556</v>
      </c>
      <c r="G58" s="162">
        <v>9.51</v>
      </c>
      <c r="H58" s="168">
        <f t="shared" si="4"/>
        <v>140.1</v>
      </c>
      <c r="I58" s="162">
        <f t="shared" si="0"/>
        <v>26.330941361677212</v>
      </c>
      <c r="J58" s="165">
        <f t="shared" si="5"/>
        <v>0.56070982512903089</v>
      </c>
      <c r="K58" s="165">
        <f t="shared" si="6"/>
        <v>0.13613524630705193</v>
      </c>
      <c r="L58" s="165">
        <f t="shared" si="7"/>
        <v>3.3052399755643502E-2</v>
      </c>
      <c r="M58" s="187">
        <f t="shared" si="18"/>
        <v>146.79025853236993</v>
      </c>
      <c r="N58" s="162">
        <v>70.66965354288979</v>
      </c>
      <c r="O58" s="166">
        <f t="shared" si="19"/>
        <v>9.5137464206362186</v>
      </c>
      <c r="P58" s="107"/>
      <c r="Q58" s="162">
        <f t="shared" si="8"/>
        <v>1397.7932084086362</v>
      </c>
      <c r="R58" s="165">
        <f t="shared" si="9"/>
        <v>24206.8882249505</v>
      </c>
      <c r="S58" s="165">
        <f t="shared" si="10"/>
        <v>-1221157.7765392484</v>
      </c>
      <c r="T58" s="165">
        <f t="shared" si="11"/>
        <v>61603387.488080576</v>
      </c>
      <c r="U58" s="68">
        <f t="shared" si="12"/>
        <v>2.1666972353755933</v>
      </c>
      <c r="V58" s="148">
        <f t="shared" si="13"/>
        <v>20.609695000243434</v>
      </c>
      <c r="W58" s="165">
        <f t="shared" si="14"/>
        <v>4.8664638314235766E-2</v>
      </c>
      <c r="X58" s="165">
        <f t="shared" si="15"/>
        <v>-3.4808361619857271E-3</v>
      </c>
      <c r="Y58" s="165">
        <f t="shared" si="16"/>
        <v>2.4897380944970864E-4</v>
      </c>
      <c r="Z58" s="2"/>
    </row>
    <row r="59" spans="1:26" x14ac:dyDescent="0.2">
      <c r="A59" s="162">
        <v>0.12770000000000001</v>
      </c>
      <c r="B59" s="7">
        <f t="shared" si="20"/>
        <v>0.13390000000000002</v>
      </c>
      <c r="C59" s="7">
        <f t="shared" si="1"/>
        <v>2.9691695698467258</v>
      </c>
      <c r="D59" s="163">
        <f t="shared" si="21"/>
        <v>2.9023203544826783</v>
      </c>
      <c r="E59" s="164">
        <f t="shared" si="17"/>
        <v>87.809664925394515</v>
      </c>
      <c r="F59" s="162">
        <f t="shared" si="3"/>
        <v>6.9814919448286066</v>
      </c>
      <c r="G59" s="162">
        <v>6.98</v>
      </c>
      <c r="H59" s="168">
        <f t="shared" si="4"/>
        <v>127.7</v>
      </c>
      <c r="I59" s="162">
        <f t="shared" si="0"/>
        <v>20.262526176132926</v>
      </c>
      <c r="J59" s="165">
        <f t="shared" si="5"/>
        <v>0.99195346620247715</v>
      </c>
      <c r="K59" s="165">
        <f t="shared" si="6"/>
        <v>0.3739063393008934</v>
      </c>
      <c r="L59" s="165">
        <f t="shared" si="7"/>
        <v>0.14094002927840737</v>
      </c>
      <c r="M59" s="187">
        <f t="shared" si="18"/>
        <v>133.75638302525979</v>
      </c>
      <c r="N59" s="162">
        <v>52.21820410911949</v>
      </c>
      <c r="O59" s="166">
        <f t="shared" si="19"/>
        <v>7.0297606897659692</v>
      </c>
      <c r="P59" s="107"/>
      <c r="Q59" s="162">
        <f t="shared" si="8"/>
        <v>934.82177141255045</v>
      </c>
      <c r="R59" s="165">
        <f t="shared" si="9"/>
        <v>28148.200459729807</v>
      </c>
      <c r="S59" s="165">
        <f t="shared" si="10"/>
        <v>-1787318.0126023663</v>
      </c>
      <c r="T59" s="165">
        <f t="shared" si="11"/>
        <v>113488806.60215166</v>
      </c>
      <c r="U59" s="68">
        <f t="shared" si="12"/>
        <v>2.1263145162745949</v>
      </c>
      <c r="V59" s="148">
        <f t="shared" si="13"/>
        <v>14.844847667543219</v>
      </c>
      <c r="W59" s="165">
        <f t="shared" si="14"/>
        <v>8.7434724233111868E-2</v>
      </c>
      <c r="X59" s="165">
        <f t="shared" si="15"/>
        <v>-9.7847964657936347E-3</v>
      </c>
      <c r="Y59" s="165">
        <f t="shared" si="16"/>
        <v>1.0950139400193778E-3</v>
      </c>
      <c r="Z59" s="2"/>
    </row>
    <row r="60" spans="1:26" x14ac:dyDescent="0.2">
      <c r="A60" s="162">
        <v>0.1163</v>
      </c>
      <c r="B60" s="7">
        <f t="shared" si="20"/>
        <v>0.122</v>
      </c>
      <c r="C60" s="7">
        <f t="shared" si="1"/>
        <v>3.1040769980762311</v>
      </c>
      <c r="D60" s="163">
        <f t="shared" si="21"/>
        <v>3.0366232839614784</v>
      </c>
      <c r="E60" s="164">
        <f t="shared" si="17"/>
        <v>92.350635330770146</v>
      </c>
      <c r="F60" s="162">
        <f t="shared" si="3"/>
        <v>4.5409704053756261</v>
      </c>
      <c r="G60" s="162">
        <v>4.54</v>
      </c>
      <c r="H60" s="168">
        <f t="shared" si="4"/>
        <v>116.3</v>
      </c>
      <c r="I60" s="162">
        <f t="shared" si="0"/>
        <v>13.789216464743619</v>
      </c>
      <c r="J60" s="165">
        <f t="shared" si="5"/>
        <v>1.18686759615159</v>
      </c>
      <c r="K60" s="165">
        <f t="shared" si="6"/>
        <v>0.60677694856437137</v>
      </c>
      <c r="L60" s="165">
        <f t="shared" si="7"/>
        <v>0.31021005755225362</v>
      </c>
      <c r="M60" s="187">
        <f t="shared" si="18"/>
        <v>121.86677151709567</v>
      </c>
      <c r="N60" s="162">
        <v>33.659898976433681</v>
      </c>
      <c r="O60" s="166">
        <f t="shared" si="19"/>
        <v>4.5313897458358454</v>
      </c>
      <c r="P60" s="107"/>
      <c r="Q60" s="162">
        <f t="shared" si="8"/>
        <v>553.99838945582644</v>
      </c>
      <c r="R60" s="165">
        <f t="shared" si="9"/>
        <v>25813.887786388033</v>
      </c>
      <c r="S60" s="165">
        <f t="shared" si="10"/>
        <v>-1946282.1114320878</v>
      </c>
      <c r="T60" s="165">
        <f t="shared" si="11"/>
        <v>146743260.39636734</v>
      </c>
      <c r="U60" s="68">
        <f t="shared" si="12"/>
        <v>2.0858853059959315</v>
      </c>
      <c r="V60" s="148">
        <f t="shared" si="13"/>
        <v>9.4719434435354071</v>
      </c>
      <c r="W60" s="165">
        <f t="shared" si="14"/>
        <v>0.10538299505129131</v>
      </c>
      <c r="X60" s="165">
        <f t="shared" si="15"/>
        <v>-1.6053933891039783E-2</v>
      </c>
      <c r="Y60" s="165">
        <f t="shared" si="16"/>
        <v>2.4456392917323677E-3</v>
      </c>
      <c r="Z60" s="2"/>
    </row>
    <row r="61" spans="1:26" x14ac:dyDescent="0.2">
      <c r="A61" s="162">
        <v>0.10590000000000001</v>
      </c>
      <c r="B61" s="7">
        <f t="shared" si="20"/>
        <v>0.1111</v>
      </c>
      <c r="C61" s="7">
        <f t="shared" si="1"/>
        <v>3.2392255055571129</v>
      </c>
      <c r="D61" s="163">
        <f t="shared" si="21"/>
        <v>3.1716512518166722</v>
      </c>
      <c r="E61" s="164">
        <f t="shared" si="17"/>
        <v>94.941188932074738</v>
      </c>
      <c r="F61" s="162">
        <f t="shared" si="3"/>
        <v>2.5905536013045976</v>
      </c>
      <c r="G61" s="162">
        <v>2.59</v>
      </c>
      <c r="H61" s="168">
        <f t="shared" si="4"/>
        <v>105.9</v>
      </c>
      <c r="I61" s="162">
        <f t="shared" si="0"/>
        <v>8.2163325724759151</v>
      </c>
      <c r="J61" s="165">
        <f t="shared" si="5"/>
        <v>1.0819843227042854</v>
      </c>
      <c r="K61" s="165">
        <f t="shared" si="6"/>
        <v>0.69925432440660007</v>
      </c>
      <c r="L61" s="165">
        <f t="shared" si="7"/>
        <v>0.4519072965671484</v>
      </c>
      <c r="M61" s="187">
        <f t="shared" si="18"/>
        <v>110.97824111058888</v>
      </c>
      <c r="N61" s="162">
        <v>19.168199853565227</v>
      </c>
      <c r="O61" s="166">
        <f t="shared" si="19"/>
        <v>2.5804766771103491</v>
      </c>
      <c r="P61" s="107"/>
      <c r="Q61" s="162">
        <f t="shared" si="8"/>
        <v>287.81050510494083</v>
      </c>
      <c r="R61" s="165">
        <f t="shared" si="9"/>
        <v>19292.167391160689</v>
      </c>
      <c r="S61" s="165">
        <f t="shared" si="10"/>
        <v>-1664850.499912695</v>
      </c>
      <c r="T61" s="165">
        <f t="shared" si="11"/>
        <v>143671114.33676988</v>
      </c>
      <c r="U61" s="68">
        <f t="shared" si="12"/>
        <v>2.0452378374179663</v>
      </c>
      <c r="V61" s="148">
        <f t="shared" si="13"/>
        <v>5.2982982452475396</v>
      </c>
      <c r="W61" s="165">
        <f t="shared" si="14"/>
        <v>9.6481942022920708E-2</v>
      </c>
      <c r="X61" s="165">
        <f t="shared" si="15"/>
        <v>-1.8619703603475358E-2</v>
      </c>
      <c r="Y61" s="165">
        <f t="shared" si="16"/>
        <v>3.5933497503492532E-3</v>
      </c>
      <c r="Z61" s="2"/>
    </row>
    <row r="62" spans="1:26" x14ac:dyDescent="0.2">
      <c r="A62" s="162">
        <v>9.6489999999999992E-2</v>
      </c>
      <c r="B62" s="7">
        <f t="shared" si="20"/>
        <v>0.10119500000000001</v>
      </c>
      <c r="C62" s="7">
        <f t="shared" si="1"/>
        <v>3.3734767572175399</v>
      </c>
      <c r="D62" s="163">
        <f t="shared" si="21"/>
        <v>3.3063511313873262</v>
      </c>
      <c r="E62" s="164">
        <f t="shared" si="17"/>
        <v>96.22146252654187</v>
      </c>
      <c r="F62" s="162">
        <f t="shared" si="3"/>
        <v>1.2802735944671371</v>
      </c>
      <c r="G62" s="162">
        <v>1.28</v>
      </c>
      <c r="H62" s="168">
        <f t="shared" si="4"/>
        <v>96.49</v>
      </c>
      <c r="I62" s="162">
        <f t="shared" si="0"/>
        <v>4.2330340475517376</v>
      </c>
      <c r="J62" s="165">
        <f t="shared" si="5"/>
        <v>0.7808573130088361</v>
      </c>
      <c r="K62" s="165">
        <f t="shared" si="6"/>
        <v>0.60982626988092159</v>
      </c>
      <c r="L62" s="165">
        <f t="shared" si="7"/>
        <v>0.47625612674856316</v>
      </c>
      <c r="M62" s="187">
        <f t="shared" si="18"/>
        <v>101.0855627673903</v>
      </c>
      <c r="N62" s="162">
        <v>9.5363996881417563</v>
      </c>
      <c r="O62" s="166">
        <f t="shared" si="19"/>
        <v>1.2838167990133467</v>
      </c>
      <c r="P62" s="107"/>
      <c r="Q62" s="162">
        <f t="shared" si="8"/>
        <v>129.55728639210196</v>
      </c>
      <c r="R62" s="165">
        <f t="shared" si="9"/>
        <v>11848.635428486908</v>
      </c>
      <c r="S62" s="165">
        <f t="shared" si="10"/>
        <v>-1139858.9435002117</v>
      </c>
      <c r="T62" s="165">
        <f t="shared" si="11"/>
        <v>109656375.10912421</v>
      </c>
      <c r="U62" s="68">
        <f t="shared" si="12"/>
        <v>2.0046891332548737</v>
      </c>
      <c r="V62" s="148">
        <f t="shared" si="13"/>
        <v>2.5665505624214267</v>
      </c>
      <c r="W62" s="165">
        <f t="shared" si="14"/>
        <v>6.9824392785566222E-2</v>
      </c>
      <c r="X62" s="165">
        <f t="shared" si="15"/>
        <v>-1.6306447527985029E-2</v>
      </c>
      <c r="Y62" s="165">
        <f t="shared" si="16"/>
        <v>3.8081280821090761E-3</v>
      </c>
      <c r="Z62" s="2"/>
    </row>
    <row r="63" spans="1:26" x14ac:dyDescent="0.2">
      <c r="A63" s="162">
        <v>8.7900000000000006E-2</v>
      </c>
      <c r="B63" s="7">
        <f t="shared" si="20"/>
        <v>9.2194999999999999E-2</v>
      </c>
      <c r="C63" s="7">
        <f t="shared" si="1"/>
        <v>3.5079930244060451</v>
      </c>
      <c r="D63" s="163">
        <f t="shared" si="21"/>
        <v>3.4407348908117923</v>
      </c>
      <c r="E63" s="164">
        <f t="shared" si="17"/>
        <v>96.801586499034798</v>
      </c>
      <c r="F63" s="162">
        <f t="shared" si="3"/>
        <v>0.58012397249292136</v>
      </c>
      <c r="G63" s="162">
        <v>0.57999999999999996</v>
      </c>
      <c r="H63" s="168">
        <f t="shared" si="4"/>
        <v>87.9</v>
      </c>
      <c r="I63" s="162">
        <f t="shared" si="0"/>
        <v>1.996052793152735</v>
      </c>
      <c r="J63" s="165">
        <f t="shared" si="5"/>
        <v>0.48607010842407056</v>
      </c>
      <c r="K63" s="165">
        <f t="shared" si="6"/>
        <v>0.44492618458990568</v>
      </c>
      <c r="L63" s="165">
        <f t="shared" si="7"/>
        <v>0.40726493216287585</v>
      </c>
      <c r="M63" s="187">
        <f t="shared" si="18"/>
        <v>92.094902139043512</v>
      </c>
      <c r="N63" s="162">
        <v>4.3126677882011188</v>
      </c>
      <c r="O63" s="166">
        <f t="shared" si="19"/>
        <v>0.58058340003733577</v>
      </c>
      <c r="P63" s="107"/>
      <c r="Q63" s="162">
        <f t="shared" si="8"/>
        <v>53.484529643984878</v>
      </c>
      <c r="R63" s="165">
        <f t="shared" si="9"/>
        <v>6420.463456849513</v>
      </c>
      <c r="S63" s="165">
        <f t="shared" si="10"/>
        <v>-675443.70978822559</v>
      </c>
      <c r="T63" s="165">
        <f t="shared" si="11"/>
        <v>71057830.662639946</v>
      </c>
      <c r="U63" s="68">
        <f t="shared" si="12"/>
        <v>1.9642355907380171</v>
      </c>
      <c r="V63" s="148">
        <f t="shared" si="13"/>
        <v>1.1395001538109186</v>
      </c>
      <c r="W63" s="165">
        <f t="shared" si="14"/>
        <v>4.3549781244861925E-2</v>
      </c>
      <c r="X63" s="165">
        <f t="shared" si="15"/>
        <v>-1.1932146054151141E-2</v>
      </c>
      <c r="Y63" s="165">
        <f t="shared" si="16"/>
        <v>3.2692726665393399E-3</v>
      </c>
      <c r="Z63" s="2"/>
    </row>
    <row r="64" spans="1:26" x14ac:dyDescent="0.2">
      <c r="A64" s="162">
        <v>8.0069999999999988E-2</v>
      </c>
      <c r="B64" s="7">
        <f t="shared" si="20"/>
        <v>8.3985000000000004E-2</v>
      </c>
      <c r="C64" s="7">
        <f t="shared" si="1"/>
        <v>3.6425943835736896</v>
      </c>
      <c r="D64" s="163">
        <f t="shared" si="21"/>
        <v>3.5752937039898676</v>
      </c>
      <c r="E64" s="164">
        <f t="shared" si="17"/>
        <v>97.091648485281254</v>
      </c>
      <c r="F64" s="162">
        <f t="shared" si="3"/>
        <v>0.29006198624646068</v>
      </c>
      <c r="G64" s="162">
        <v>0.28999999999999998</v>
      </c>
      <c r="H64" s="168">
        <f t="shared" si="4"/>
        <v>80.069999999999993</v>
      </c>
      <c r="I64" s="162">
        <f t="shared" si="0"/>
        <v>1.0370567931937664</v>
      </c>
      <c r="J64" s="165">
        <f t="shared" si="5"/>
        <v>0.31974019201962728</v>
      </c>
      <c r="K64" s="165">
        <f t="shared" si="6"/>
        <v>0.33569930249466923</v>
      </c>
      <c r="L64" s="165">
        <f t="shared" si="7"/>
        <v>0.35245497597152153</v>
      </c>
      <c r="M64" s="187">
        <f t="shared" si="18"/>
        <v>83.893700597839867</v>
      </c>
      <c r="N64" s="162">
        <v>2.1549707078751839</v>
      </c>
      <c r="O64" s="166">
        <f t="shared" si="19"/>
        <v>0.29010818407622091</v>
      </c>
      <c r="P64" s="107"/>
      <c r="Q64" s="162">
        <f t="shared" si="8"/>
        <v>24.360855914908999</v>
      </c>
      <c r="R64" s="165">
        <f t="shared" si="9"/>
        <v>3730.8396555755235</v>
      </c>
      <c r="S64" s="165">
        <f t="shared" si="10"/>
        <v>-423120.89062601916</v>
      </c>
      <c r="T64" s="165">
        <f t="shared" si="11"/>
        <v>47986862.10397806</v>
      </c>
      <c r="U64" s="68">
        <f t="shared" si="12"/>
        <v>1.9237293517904706</v>
      </c>
      <c r="V64" s="148">
        <f t="shared" si="13"/>
        <v>0.55800075678096017</v>
      </c>
      <c r="W64" s="165">
        <f t="shared" si="14"/>
        <v>2.8689172262266346E-2</v>
      </c>
      <c r="X64" s="165">
        <f t="shared" si="15"/>
        <v>-9.022598231099771E-3</v>
      </c>
      <c r="Y64" s="165">
        <f t="shared" si="16"/>
        <v>2.8375610873554646E-3</v>
      </c>
      <c r="Z64" s="2"/>
    </row>
    <row r="65" spans="1:26" x14ac:dyDescent="0.2">
      <c r="A65" s="162">
        <v>7.2939999999999991E-2</v>
      </c>
      <c r="B65" s="7">
        <f t="shared" si="20"/>
        <v>7.650499999999999E-2</v>
      </c>
      <c r="C65" s="7">
        <f t="shared" si="1"/>
        <v>3.7771459901006996</v>
      </c>
      <c r="D65" s="163">
        <f t="shared" si="21"/>
        <v>3.7098701868371946</v>
      </c>
      <c r="E65" s="164">
        <f t="shared" si="17"/>
        <v>97.311695509330292</v>
      </c>
      <c r="F65" s="162">
        <f t="shared" si="3"/>
        <v>0.22004702404903917</v>
      </c>
      <c r="G65" s="162">
        <v>0.22</v>
      </c>
      <c r="H65" s="168">
        <f t="shared" si="4"/>
        <v>72.94</v>
      </c>
      <c r="I65" s="162">
        <f t="shared" si="0"/>
        <v>0.81634589422177761</v>
      </c>
      <c r="J65" s="165">
        <f t="shared" si="5"/>
        <v>0.30872921590979896</v>
      </c>
      <c r="K65" s="165">
        <f t="shared" si="6"/>
        <v>0.36568643037815574</v>
      </c>
      <c r="L65" s="165">
        <f t="shared" si="7"/>
        <v>0.43315163732929141</v>
      </c>
      <c r="M65" s="187">
        <f t="shared" si="18"/>
        <v>76.421893459924163</v>
      </c>
      <c r="N65" s="162">
        <v>1.6354098604156517</v>
      </c>
      <c r="O65" s="166">
        <f t="shared" si="19"/>
        <v>0.22016344959664785</v>
      </c>
      <c r="P65" s="2"/>
      <c r="Q65" s="162">
        <f t="shared" si="8"/>
        <v>16.83469757487174</v>
      </c>
      <c r="R65" s="165">
        <f t="shared" si="9"/>
        <v>3215.9442615672797</v>
      </c>
      <c r="S65" s="165">
        <f t="shared" si="10"/>
        <v>-388780.98859100527</v>
      </c>
      <c r="T65" s="165">
        <f t="shared" si="11"/>
        <v>47000397.020605259</v>
      </c>
      <c r="U65" s="68">
        <f t="shared" si="12"/>
        <v>1.8832177937424661</v>
      </c>
      <c r="V65" s="148">
        <f t="shared" si="13"/>
        <v>0.41439647114922695</v>
      </c>
      <c r="W65" s="165">
        <f t="shared" si="14"/>
        <v>2.7732434466422057E-2</v>
      </c>
      <c r="X65" s="165">
        <f t="shared" si="15"/>
        <v>-9.8451932067238866E-3</v>
      </c>
      <c r="Y65" s="165">
        <f t="shared" si="16"/>
        <v>3.4951071242981086E-3</v>
      </c>
      <c r="Z65" s="2"/>
    </row>
    <row r="66" spans="1:26" x14ac:dyDescent="0.2">
      <c r="A66" s="162">
        <v>6.6450000000000009E-2</v>
      </c>
      <c r="B66" s="7">
        <f t="shared" si="20"/>
        <v>6.9695000000000007E-2</v>
      </c>
      <c r="C66" s="7">
        <f t="shared" si="1"/>
        <v>3.9115869902732747</v>
      </c>
      <c r="D66" s="163">
        <f t="shared" si="21"/>
        <v>3.844366490186987</v>
      </c>
      <c r="E66" s="164">
        <f t="shared" si="17"/>
        <v>97.53174253337933</v>
      </c>
      <c r="F66" s="162">
        <f t="shared" si="3"/>
        <v>0.22004702404903917</v>
      </c>
      <c r="G66" s="162">
        <v>0.22</v>
      </c>
      <c r="H66" s="168">
        <f t="shared" si="4"/>
        <v>66.45</v>
      </c>
      <c r="I66" s="162">
        <f t="shared" si="0"/>
        <v>0.84594140551949626</v>
      </c>
      <c r="J66" s="165">
        <f t="shared" si="5"/>
        <v>0.38282083138846373</v>
      </c>
      <c r="K66" s="165">
        <f t="shared" si="6"/>
        <v>0.50493513740818441</v>
      </c>
      <c r="L66" s="165">
        <f t="shared" si="7"/>
        <v>0.66600214012571413</v>
      </c>
      <c r="M66" s="187">
        <f t="shared" si="18"/>
        <v>69.619415395419708</v>
      </c>
      <c r="N66" s="162">
        <v>1.6367553333177822</v>
      </c>
      <c r="O66" s="166">
        <f t="shared" si="19"/>
        <v>0.22034458092197604</v>
      </c>
      <c r="P66" s="2"/>
      <c r="Q66" s="162">
        <f t="shared" si="8"/>
        <v>15.336177341097786</v>
      </c>
      <c r="R66" s="165">
        <f t="shared" si="9"/>
        <v>3588.4665198135558</v>
      </c>
      <c r="S66" s="165">
        <f t="shared" si="10"/>
        <v>-458253.29696070356</v>
      </c>
      <c r="T66" s="165">
        <f t="shared" si="11"/>
        <v>58519727.860318854</v>
      </c>
      <c r="U66" s="68">
        <f t="shared" si="12"/>
        <v>1.8427303721282566</v>
      </c>
      <c r="V66" s="148">
        <f t="shared" si="13"/>
        <v>0.4054873345116014</v>
      </c>
      <c r="W66" s="165">
        <f t="shared" si="14"/>
        <v>3.441874444055068E-2</v>
      </c>
      <c r="X66" s="165">
        <f t="shared" si="15"/>
        <v>-1.361240261520791E-2</v>
      </c>
      <c r="Y66" s="165">
        <f t="shared" si="16"/>
        <v>5.3836218598436033E-3</v>
      </c>
      <c r="Z66" s="2"/>
    </row>
    <row r="67" spans="1:26" x14ac:dyDescent="0.2">
      <c r="A67" s="162">
        <v>6.053E-2</v>
      </c>
      <c r="B67" s="7">
        <f t="shared" si="20"/>
        <v>6.3490000000000005E-2</v>
      </c>
      <c r="C67" s="7">
        <f t="shared" si="1"/>
        <v>4.046205838726614</v>
      </c>
      <c r="D67" s="163">
        <f t="shared" si="21"/>
        <v>3.9788964144999444</v>
      </c>
      <c r="E67" s="164">
        <f t="shared" si="17"/>
        <v>97.741787419971601</v>
      </c>
      <c r="F67" s="162">
        <f t="shared" si="3"/>
        <v>0.21004488659226467</v>
      </c>
      <c r="G67" s="162">
        <v>0.21</v>
      </c>
      <c r="H67" s="168">
        <f t="shared" si="4"/>
        <v>60.53</v>
      </c>
      <c r="I67" s="162">
        <f t="shared" si="0"/>
        <v>0.83574684614600936</v>
      </c>
      <c r="J67" s="165">
        <f t="shared" si="5"/>
        <v>0.44376333952781988</v>
      </c>
      <c r="K67" s="165">
        <f t="shared" si="6"/>
        <v>0.64501687232114113</v>
      </c>
      <c r="L67" s="165">
        <f t="shared" si="7"/>
        <v>0.93754199258919424</v>
      </c>
      <c r="M67" s="187">
        <f t="shared" si="18"/>
        <v>63.420962622779534</v>
      </c>
      <c r="N67" s="162">
        <v>1.560293294776393</v>
      </c>
      <c r="O67" s="166">
        <f t="shared" si="19"/>
        <v>0.21005104743173184</v>
      </c>
      <c r="P67" s="2"/>
      <c r="Q67" s="162">
        <f t="shared" si="8"/>
        <v>13.335749849742884</v>
      </c>
      <c r="R67" s="165">
        <f t="shared" si="9"/>
        <v>3766.3161103811804</v>
      </c>
      <c r="S67" s="165">
        <f t="shared" si="10"/>
        <v>-504334.98457513726</v>
      </c>
      <c r="T67" s="165">
        <f t="shared" si="11"/>
        <v>67533836.569193691</v>
      </c>
      <c r="U67" s="68">
        <f t="shared" si="12"/>
        <v>1.8022328295956513</v>
      </c>
      <c r="V67" s="148">
        <f t="shared" si="13"/>
        <v>0.37854979030527486</v>
      </c>
      <c r="W67" s="165">
        <f t="shared" si="14"/>
        <v>3.9927120839872043E-2</v>
      </c>
      <c r="X67" s="165">
        <f t="shared" si="15"/>
        <v>-1.7407882017356172E-2</v>
      </c>
      <c r="Y67" s="165">
        <f t="shared" si="16"/>
        <v>7.5896871588991745E-3</v>
      </c>
      <c r="Z67" s="2"/>
    </row>
    <row r="68" spans="1:26" x14ac:dyDescent="0.2">
      <c r="A68" s="162">
        <v>5.5140000000000002E-2</v>
      </c>
      <c r="B68" s="7">
        <f t="shared" si="20"/>
        <v>5.7834999999999998E-2</v>
      </c>
      <c r="C68" s="7">
        <f t="shared" si="1"/>
        <v>4.180756922426621</v>
      </c>
      <c r="D68" s="163">
        <f t="shared" si="21"/>
        <v>4.1134813805766175</v>
      </c>
      <c r="E68" s="164">
        <f t="shared" si="17"/>
        <v>97.931828031650312</v>
      </c>
      <c r="F68" s="162">
        <f t="shared" si="3"/>
        <v>0.19004061167871564</v>
      </c>
      <c r="G68" s="162">
        <v>0.19</v>
      </c>
      <c r="H68" s="168">
        <f t="shared" si="4"/>
        <v>55.14</v>
      </c>
      <c r="I68" s="162">
        <f t="shared" si="0"/>
        <v>0.78172851769378804</v>
      </c>
      <c r="J68" s="165">
        <f t="shared" si="5"/>
        <v>0.47929438515951256</v>
      </c>
      <c r="K68" s="165">
        <f t="shared" si="6"/>
        <v>0.76116761484295004</v>
      </c>
      <c r="L68" s="165">
        <f t="shared" si="7"/>
        <v>1.2088106095649023</v>
      </c>
      <c r="M68" s="187">
        <f t="shared" si="18"/>
        <v>57.772174963385282</v>
      </c>
      <c r="N68" s="162">
        <v>1.4124049130843659</v>
      </c>
      <c r="O68" s="166">
        <f t="shared" si="19"/>
        <v>0.19014189984942048</v>
      </c>
      <c r="P68" s="2"/>
      <c r="Q68" s="162">
        <f t="shared" si="8"/>
        <v>10.990998776438518</v>
      </c>
      <c r="R68" s="165">
        <f t="shared" si="9"/>
        <v>3701.5102780046577</v>
      </c>
      <c r="S68" s="165">
        <f t="shared" si="10"/>
        <v>-516589.08964587876</v>
      </c>
      <c r="T68" s="165">
        <f t="shared" si="11"/>
        <v>72096054.717701361</v>
      </c>
      <c r="U68" s="68">
        <f t="shared" si="12"/>
        <v>1.7617187178411533</v>
      </c>
      <c r="V68" s="148">
        <f t="shared" si="13"/>
        <v>0.33479810274437544</v>
      </c>
      <c r="W68" s="165">
        <f t="shared" si="14"/>
        <v>4.3150149900743499E-2</v>
      </c>
      <c r="X68" s="165">
        <f t="shared" si="15"/>
        <v>-2.0561285022010316E-2</v>
      </c>
      <c r="Y68" s="165">
        <f t="shared" si="16"/>
        <v>9.7975660044940238E-3</v>
      </c>
      <c r="Z68" s="2"/>
    </row>
    <row r="69" spans="1:26" x14ac:dyDescent="0.2">
      <c r="A69" s="162">
        <v>5.0229999999999997E-2</v>
      </c>
      <c r="B69" s="7">
        <f t="shared" si="20"/>
        <v>5.2684999999999996E-2</v>
      </c>
      <c r="C69" s="7">
        <f t="shared" si="1"/>
        <v>4.3153069147649825</v>
      </c>
      <c r="D69" s="163">
        <f t="shared" si="21"/>
        <v>4.2480319185958013</v>
      </c>
      <c r="E69" s="164">
        <f t="shared" si="17"/>
        <v>98.08186009350193</v>
      </c>
      <c r="F69" s="162">
        <f t="shared" si="3"/>
        <v>0.1500320618516176</v>
      </c>
      <c r="G69" s="162">
        <v>0.15</v>
      </c>
      <c r="H69" s="168">
        <f t="shared" si="4"/>
        <v>50.23</v>
      </c>
      <c r="I69" s="162">
        <f t="shared" si="0"/>
        <v>0.63734098755841107</v>
      </c>
      <c r="J69" s="165">
        <f t="shared" si="5"/>
        <v>0.44522409336747759</v>
      </c>
      <c r="K69" s="165">
        <f t="shared" si="6"/>
        <v>0.76696571140696324</v>
      </c>
      <c r="L69" s="165">
        <f t="shared" si="7"/>
        <v>1.3212142182711406</v>
      </c>
      <c r="M69" s="187">
        <f t="shared" si="18"/>
        <v>52.627770235874529</v>
      </c>
      <c r="N69" s="162">
        <v>1.1150655547740378</v>
      </c>
      <c r="O69" s="166">
        <f t="shared" si="19"/>
        <v>0.15011324378529625</v>
      </c>
      <c r="P69" s="2"/>
      <c r="Q69" s="162">
        <f t="shared" si="8"/>
        <v>7.9044391786524724</v>
      </c>
      <c r="R69" s="165">
        <f t="shared" si="9"/>
        <v>3141.8931060956738</v>
      </c>
      <c r="S69" s="165">
        <f t="shared" si="10"/>
        <v>-454668.71185254754</v>
      </c>
      <c r="T69" s="165">
        <f t="shared" si="11"/>
        <v>65795885.014860839</v>
      </c>
      <c r="U69" s="68">
        <f t="shared" si="12"/>
        <v>1.7212149699646522</v>
      </c>
      <c r="V69" s="148">
        <f t="shared" si="13"/>
        <v>0.25823743083366685</v>
      </c>
      <c r="W69" s="165">
        <f t="shared" si="14"/>
        <v>4.0103359005837592E-2</v>
      </c>
      <c r="X69" s="165">
        <f t="shared" si="15"/>
        <v>-2.0733808655844711E-2</v>
      </c>
      <c r="Y69" s="165">
        <f t="shared" si="16"/>
        <v>1.0719571428283715E-2</v>
      </c>
      <c r="Z69" s="2"/>
    </row>
    <row r="70" spans="1:26" x14ac:dyDescent="0.2">
      <c r="A70" s="162">
        <v>4.5759999999999995E-2</v>
      </c>
      <c r="B70" s="7">
        <f t="shared" si="20"/>
        <v>4.7994999999999996E-2</v>
      </c>
      <c r="C70" s="7">
        <f t="shared" si="1"/>
        <v>4.4497691376584223</v>
      </c>
      <c r="D70" s="163">
        <f t="shared" si="21"/>
        <v>4.3825380262117024</v>
      </c>
      <c r="E70" s="164">
        <f t="shared" si="17"/>
        <v>98.181881468069676</v>
      </c>
      <c r="F70" s="162">
        <f t="shared" si="3"/>
        <v>0.10002137456774507</v>
      </c>
      <c r="G70" s="162">
        <v>0.1</v>
      </c>
      <c r="H70" s="168">
        <f t="shared" si="4"/>
        <v>45.76</v>
      </c>
      <c r="I70" s="162">
        <f t="shared" si="0"/>
        <v>0.43834747747710684</v>
      </c>
      <c r="J70" s="165">
        <f t="shared" si="5"/>
        <v>0.34497695858216149</v>
      </c>
      <c r="K70" s="165">
        <f t="shared" si="6"/>
        <v>0.64067639644864127</v>
      </c>
      <c r="L70" s="165">
        <f t="shared" si="7"/>
        <v>1.1898366970751115</v>
      </c>
      <c r="M70" s="187">
        <f t="shared" si="18"/>
        <v>47.942932743001869</v>
      </c>
      <c r="N70" s="162">
        <v>0.74386227161372453</v>
      </c>
      <c r="O70" s="166">
        <f t="shared" si="19"/>
        <v>0.10014081956290305</v>
      </c>
      <c r="P70" s="2"/>
      <c r="Q70" s="162">
        <f t="shared" si="8"/>
        <v>4.8005258723789241</v>
      </c>
      <c r="R70" s="165">
        <f t="shared" si="9"/>
        <v>2232.5640783168301</v>
      </c>
      <c r="S70" s="165">
        <f t="shared" si="10"/>
        <v>-333548.88233894418</v>
      </c>
      <c r="T70" s="165">
        <f t="shared" si="11"/>
        <v>49832772.098275386</v>
      </c>
      <c r="U70" s="68">
        <f t="shared" si="12"/>
        <v>1.6807245969722586</v>
      </c>
      <c r="V70" s="148">
        <f t="shared" si="13"/>
        <v>0.16810838445898466</v>
      </c>
      <c r="W70" s="165">
        <f t="shared" si="14"/>
        <v>3.1087229345561903E-2</v>
      </c>
      <c r="X70" s="165">
        <f t="shared" si="15"/>
        <v>-1.7331119487883989E-2</v>
      </c>
      <c r="Y70" s="165">
        <f t="shared" si="16"/>
        <v>9.6620930532104014E-3</v>
      </c>
      <c r="Z70" s="2"/>
    </row>
    <row r="71" spans="1:26" x14ac:dyDescent="0.2">
      <c r="A71" s="162">
        <v>4.1680000000000002E-2</v>
      </c>
      <c r="B71" s="7">
        <f t="shared" si="20"/>
        <v>4.3719999999999995E-2</v>
      </c>
      <c r="C71" s="7">
        <f t="shared" si="1"/>
        <v>4.5845009121583038</v>
      </c>
      <c r="D71" s="163">
        <f t="shared" si="21"/>
        <v>4.5171350249083631</v>
      </c>
      <c r="E71" s="164">
        <f t="shared" si="17"/>
        <v>98.257897712741169</v>
      </c>
      <c r="F71" s="162">
        <f t="shared" si="3"/>
        <v>7.6016244671486252E-2</v>
      </c>
      <c r="G71" s="162">
        <v>7.5999999999999998E-2</v>
      </c>
      <c r="H71" s="168">
        <f t="shared" si="4"/>
        <v>41.68</v>
      </c>
      <c r="I71" s="162">
        <f t="shared" si="0"/>
        <v>0.34337564126757425</v>
      </c>
      <c r="J71" s="165">
        <f t="shared" si="5"/>
        <v>0.30156284748723</v>
      </c>
      <c r="K71" s="165">
        <f t="shared" si="6"/>
        <v>0.60063902742827813</v>
      </c>
      <c r="L71" s="165">
        <f t="shared" si="7"/>
        <v>1.1963252246623812</v>
      </c>
      <c r="M71" s="187">
        <f t="shared" si="18"/>
        <v>43.672380287774558</v>
      </c>
      <c r="N71" s="162">
        <v>0.56420428628402808</v>
      </c>
      <c r="O71" s="166">
        <f t="shared" si="19"/>
        <v>7.5954759080354067E-2</v>
      </c>
      <c r="P71" s="2"/>
      <c r="Q71" s="162">
        <f t="shared" si="8"/>
        <v>3.3234302170373784</v>
      </c>
      <c r="R71" s="165">
        <f t="shared" si="9"/>
        <v>1795.2399232367857</v>
      </c>
      <c r="S71" s="165">
        <f t="shared" si="10"/>
        <v>-275886.55811116507</v>
      </c>
      <c r="T71" s="165">
        <f t="shared" si="11"/>
        <v>42397337.515307792</v>
      </c>
      <c r="U71" s="68">
        <f t="shared" si="12"/>
        <v>1.6402068630382176</v>
      </c>
      <c r="V71" s="148">
        <f t="shared" si="13"/>
        <v>0.12468236621256409</v>
      </c>
      <c r="W71" s="165">
        <f t="shared" si="14"/>
        <v>2.7185293674456455E-2</v>
      </c>
      <c r="X71" s="165">
        <f t="shared" si="15"/>
        <v>-1.6257278211903384E-2</v>
      </c>
      <c r="Y71" s="165">
        <f t="shared" si="16"/>
        <v>9.7221349904917966E-3</v>
      </c>
      <c r="Z71" s="2"/>
    </row>
    <row r="72" spans="1:26" x14ac:dyDescent="0.2">
      <c r="A72" s="162">
        <v>3.7969999999999997E-2</v>
      </c>
      <c r="B72" s="7">
        <f t="shared" si="20"/>
        <v>3.9824999999999999E-2</v>
      </c>
      <c r="C72" s="7">
        <f t="shared" si="1"/>
        <v>4.7189961908177231</v>
      </c>
      <c r="D72" s="163">
        <f t="shared" si="21"/>
        <v>4.6517485514880139</v>
      </c>
      <c r="E72" s="164">
        <f t="shared" si="17"/>
        <v>98.317910537481822</v>
      </c>
      <c r="F72" s="162">
        <f t="shared" si="3"/>
        <v>6.0012824740647043E-2</v>
      </c>
      <c r="G72" s="162">
        <v>0.06</v>
      </c>
      <c r="H72" s="168">
        <f t="shared" si="4"/>
        <v>37.97</v>
      </c>
      <c r="I72" s="162">
        <f t="shared" si="0"/>
        <v>0.27916457055800892</v>
      </c>
      <c r="J72" s="165">
        <f t="shared" si="5"/>
        <v>0.27134433443384631</v>
      </c>
      <c r="K72" s="165">
        <f t="shared" si="6"/>
        <v>0.57697779898221357</v>
      </c>
      <c r="L72" s="165">
        <f t="shared" si="7"/>
        <v>1.2268668929939326</v>
      </c>
      <c r="M72" s="187">
        <f t="shared" si="18"/>
        <v>39.781774721598303</v>
      </c>
      <c r="N72" s="162">
        <v>0.44620766869160322</v>
      </c>
      <c r="O72" s="166">
        <f t="shared" si="19"/>
        <v>6.0069724387410414E-2</v>
      </c>
      <c r="P72" s="2"/>
      <c r="Q72" s="162">
        <f t="shared" si="8"/>
        <v>2.3900107452962684</v>
      </c>
      <c r="R72" s="165">
        <f t="shared" si="9"/>
        <v>1490.0489777776827</v>
      </c>
      <c r="S72" s="165">
        <f t="shared" si="10"/>
        <v>-234789.55964159325</v>
      </c>
      <c r="T72" s="165">
        <f t="shared" si="11"/>
        <v>36996191.493591391</v>
      </c>
      <c r="U72" s="68">
        <f t="shared" si="12"/>
        <v>1.5996841537156323</v>
      </c>
      <c r="V72" s="148">
        <f t="shared" si="13"/>
        <v>9.6001564757326532E-2</v>
      </c>
      <c r="W72" s="165">
        <f t="shared" si="14"/>
        <v>2.4469236137901657E-2</v>
      </c>
      <c r="X72" s="165">
        <f t="shared" si="15"/>
        <v>-1.5624588331918461E-2</v>
      </c>
      <c r="Y72" s="165">
        <f t="shared" si="16"/>
        <v>9.9769260947128822E-3</v>
      </c>
      <c r="Z72" s="2"/>
    </row>
    <row r="73" spans="1:26" x14ac:dyDescent="0.2">
      <c r="A73" s="162">
        <v>3.4590000000000003E-2</v>
      </c>
      <c r="B73" s="7">
        <f t="shared" si="20"/>
        <v>3.628E-2</v>
      </c>
      <c r="C73" s="7">
        <f t="shared" si="1"/>
        <v>4.853501176063884</v>
      </c>
      <c r="D73" s="163">
        <f t="shared" si="21"/>
        <v>4.7862486834408031</v>
      </c>
      <c r="E73" s="164">
        <f t="shared" si="17"/>
        <v>98.372922293494085</v>
      </c>
      <c r="F73" s="162">
        <f t="shared" si="3"/>
        <v>5.5011756012259792E-2</v>
      </c>
      <c r="G73" s="162">
        <v>5.5E-2</v>
      </c>
      <c r="H73" s="168">
        <f t="shared" si="4"/>
        <v>34.590000000000003</v>
      </c>
      <c r="I73" s="162">
        <f t="shared" si="0"/>
        <v>0.26329994478744512</v>
      </c>
      <c r="J73" s="165">
        <f t="shared" si="5"/>
        <v>0.28119384868393199</v>
      </c>
      <c r="K73" s="165">
        <f t="shared" si="6"/>
        <v>0.63574209663172399</v>
      </c>
      <c r="L73" s="165">
        <f t="shared" si="7"/>
        <v>1.4373287869607487</v>
      </c>
      <c r="M73" s="187">
        <f t="shared" si="18"/>
        <v>36.240616716606795</v>
      </c>
      <c r="N73" s="162">
        <v>0.40899417900073698</v>
      </c>
      <c r="O73" s="166">
        <f t="shared" si="19"/>
        <v>5.5059940320321521E-2</v>
      </c>
      <c r="P73" s="2"/>
      <c r="Q73" s="162">
        <f t="shared" si="8"/>
        <v>1.9958265081247852</v>
      </c>
      <c r="R73" s="165">
        <f t="shared" si="9"/>
        <v>1428.0277841686682</v>
      </c>
      <c r="S73" s="165">
        <f t="shared" si="10"/>
        <v>-230079.13284345029</v>
      </c>
      <c r="T73" s="165">
        <f t="shared" si="11"/>
        <v>37069592.032350518</v>
      </c>
      <c r="U73" s="68">
        <f t="shared" si="12"/>
        <v>1.5591955795770791</v>
      </c>
      <c r="V73" s="148">
        <f t="shared" si="13"/>
        <v>8.5774086799088267E-2</v>
      </c>
      <c r="W73" s="165">
        <f t="shared" si="14"/>
        <v>2.5364816694128229E-2</v>
      </c>
      <c r="X73" s="165">
        <f t="shared" si="15"/>
        <v>-1.7223437685279282E-2</v>
      </c>
      <c r="Y73" s="165">
        <f t="shared" si="16"/>
        <v>1.1695207943977378E-2</v>
      </c>
      <c r="Z73" s="2"/>
    </row>
    <row r="74" spans="1:26" x14ac:dyDescent="0.2">
      <c r="A74" s="162">
        <v>3.1510000000000003E-2</v>
      </c>
      <c r="B74" s="7">
        <f t="shared" si="20"/>
        <v>3.3050000000000003E-2</v>
      </c>
      <c r="C74" s="7">
        <f t="shared" si="1"/>
        <v>4.9880464354192728</v>
      </c>
      <c r="D74" s="163">
        <f t="shared" si="21"/>
        <v>4.9207738057415789</v>
      </c>
      <c r="E74" s="164">
        <f t="shared" si="17"/>
        <v>98.427934049506348</v>
      </c>
      <c r="F74" s="162">
        <f t="shared" si="3"/>
        <v>5.5011756012259792E-2</v>
      </c>
      <c r="G74" s="162">
        <v>5.5E-2</v>
      </c>
      <c r="H74" s="168">
        <f t="shared" si="4"/>
        <v>31.51</v>
      </c>
      <c r="I74" s="162">
        <f t="shared" si="0"/>
        <v>0.27070040799297479</v>
      </c>
      <c r="J74" s="165">
        <f t="shared" si="5"/>
        <v>0.31565233370742674</v>
      </c>
      <c r="K74" s="165">
        <f t="shared" si="6"/>
        <v>0.75611134203026864</v>
      </c>
      <c r="L74" s="165">
        <f t="shared" si="7"/>
        <v>1.811183699584866</v>
      </c>
      <c r="M74" s="187">
        <f t="shared" si="18"/>
        <v>33.014101532526965</v>
      </c>
      <c r="N74" s="162">
        <v>0.40887175271594911</v>
      </c>
      <c r="O74" s="166">
        <f t="shared" si="19"/>
        <v>5.5043458951441096E-2</v>
      </c>
      <c r="P74" s="2"/>
      <c r="Q74" s="162">
        <f t="shared" si="8"/>
        <v>1.8181385362051863</v>
      </c>
      <c r="R74" s="165">
        <f t="shared" si="9"/>
        <v>1485.8587178262026</v>
      </c>
      <c r="S74" s="165">
        <f t="shared" si="10"/>
        <v>-244195.9860451943</v>
      </c>
      <c r="T74" s="165">
        <f t="shared" si="11"/>
        <v>40132805.95602341</v>
      </c>
      <c r="U74" s="68">
        <f t="shared" si="12"/>
        <v>1.5186994825941802</v>
      </c>
      <c r="V74" s="148">
        <f t="shared" si="13"/>
        <v>8.3546325392416229E-2</v>
      </c>
      <c r="W74" s="165">
        <f t="shared" si="14"/>
        <v>2.8480460055785788E-2</v>
      </c>
      <c r="X74" s="165">
        <f t="shared" si="15"/>
        <v>-2.0492396318589116E-2</v>
      </c>
      <c r="Y74" s="165">
        <f t="shared" si="16"/>
        <v>1.4744786638122252E-2</v>
      </c>
      <c r="Z74" s="2"/>
    </row>
    <row r="75" spans="1:26" x14ac:dyDescent="0.2">
      <c r="A75" s="162">
        <v>2.87E-2</v>
      </c>
      <c r="B75" s="7">
        <f t="shared" si="20"/>
        <v>3.0105E-2</v>
      </c>
      <c r="C75" s="7">
        <f t="shared" si="1"/>
        <v>5.1228054528737621</v>
      </c>
      <c r="D75" s="163">
        <f t="shared" si="21"/>
        <v>5.055425944146517</v>
      </c>
      <c r="E75" s="164">
        <f t="shared" si="17"/>
        <v>98.482945805518611</v>
      </c>
      <c r="F75" s="162">
        <f t="shared" si="3"/>
        <v>5.5011756012259792E-2</v>
      </c>
      <c r="G75" s="162">
        <v>5.5E-2</v>
      </c>
      <c r="H75" s="168">
        <f t="shared" si="4"/>
        <v>28.7</v>
      </c>
      <c r="I75" s="162">
        <f t="shared" si="0"/>
        <v>0.27810785857743631</v>
      </c>
      <c r="J75" s="165">
        <f t="shared" si="5"/>
        <v>0.35213727104506742</v>
      </c>
      <c r="K75" s="165">
        <f t="shared" si="6"/>
        <v>0.89092313647902877</v>
      </c>
      <c r="L75" s="165">
        <f t="shared" si="7"/>
        <v>2.254075613064102</v>
      </c>
      <c r="M75" s="187">
        <f t="shared" si="18"/>
        <v>30.072196461183211</v>
      </c>
      <c r="N75" s="162">
        <v>0.40822319019087783</v>
      </c>
      <c r="O75" s="166">
        <f t="shared" si="19"/>
        <v>5.4956147650307985E-2</v>
      </c>
      <c r="P75" s="2"/>
      <c r="Q75" s="162">
        <f t="shared" si="8"/>
        <v>1.656128914749081</v>
      </c>
      <c r="R75" s="165">
        <f t="shared" si="9"/>
        <v>1539.5873314558578</v>
      </c>
      <c r="S75" s="165">
        <f t="shared" si="10"/>
        <v>-257560.19141114931</v>
      </c>
      <c r="T75" s="165">
        <f t="shared" si="11"/>
        <v>43087683.851632059</v>
      </c>
      <c r="U75" s="68">
        <f t="shared" si="12"/>
        <v>1.4781651499539958</v>
      </c>
      <c r="V75" s="148">
        <f t="shared" si="13"/>
        <v>8.1316460575094632E-2</v>
      </c>
      <c r="W75" s="165">
        <f t="shared" si="14"/>
        <v>3.1779732053775801E-2</v>
      </c>
      <c r="X75" s="165">
        <f t="shared" si="15"/>
        <v>-2.4154474456722756E-2</v>
      </c>
      <c r="Y75" s="165">
        <f t="shared" si="16"/>
        <v>1.8358828050948049E-2</v>
      </c>
      <c r="Z75" s="2"/>
    </row>
    <row r="76" spans="1:26" x14ac:dyDescent="0.2">
      <c r="A76" s="162">
        <v>2.615E-2</v>
      </c>
      <c r="B76" s="7">
        <f t="shared" si="20"/>
        <v>2.7424999999999998E-2</v>
      </c>
      <c r="C76" s="7">
        <f t="shared" si="1"/>
        <v>5.2570452433025086</v>
      </c>
      <c r="D76" s="163">
        <f t="shared" si="21"/>
        <v>5.1899253480881349</v>
      </c>
      <c r="E76" s="164">
        <f t="shared" si="17"/>
        <v>98.537957561530874</v>
      </c>
      <c r="F76" s="162">
        <f t="shared" si="3"/>
        <v>5.5011756012259792E-2</v>
      </c>
      <c r="G76" s="162">
        <v>5.5E-2</v>
      </c>
      <c r="H76" s="168">
        <f t="shared" si="4"/>
        <v>26.15</v>
      </c>
      <c r="I76" s="162">
        <f t="shared" si="0"/>
        <v>0.28550690697086695</v>
      </c>
      <c r="J76" s="165">
        <f t="shared" si="5"/>
        <v>0.39057228920013287</v>
      </c>
      <c r="K76" s="165">
        <f t="shared" si="6"/>
        <v>1.0406972014866895</v>
      </c>
      <c r="L76" s="165">
        <f t="shared" si="7"/>
        <v>2.7729838883353595</v>
      </c>
      <c r="M76" s="187">
        <f t="shared" si="18"/>
        <v>27.395346320132553</v>
      </c>
      <c r="N76" s="162">
        <v>0.40980215952780147</v>
      </c>
      <c r="O76" s="166">
        <f t="shared" si="19"/>
        <v>5.5168712918769854E-2</v>
      </c>
      <c r="P76" s="2"/>
      <c r="Q76" s="162">
        <f t="shared" si="8"/>
        <v>1.5086974086362246</v>
      </c>
      <c r="R76" s="165">
        <f t="shared" si="9"/>
        <v>1589.3105842812993</v>
      </c>
      <c r="S76" s="165">
        <f t="shared" si="10"/>
        <v>-270137.83157638786</v>
      </c>
      <c r="T76" s="165">
        <f t="shared" si="11"/>
        <v>45915788.122554153</v>
      </c>
      <c r="U76" s="68">
        <f t="shared" si="12"/>
        <v>1.4376767949686426</v>
      </c>
      <c r="V76" s="148">
        <f t="shared" si="13"/>
        <v>7.9089125069302615E-2</v>
      </c>
      <c r="W76" s="165">
        <f t="shared" si="14"/>
        <v>3.5255726432167893E-2</v>
      </c>
      <c r="X76" s="165">
        <f t="shared" si="15"/>
        <v>-2.8223881973180095E-2</v>
      </c>
      <c r="Y76" s="165">
        <f t="shared" si="16"/>
        <v>2.2594556806782486E-2</v>
      </c>
      <c r="Z76" s="2"/>
    </row>
    <row r="77" spans="1:26" x14ac:dyDescent="0.2">
      <c r="A77" s="162">
        <v>2.3820000000000001E-2</v>
      </c>
      <c r="B77" s="7">
        <f t="shared" si="20"/>
        <v>2.4985E-2</v>
      </c>
      <c r="C77" s="7">
        <f t="shared" si="1"/>
        <v>5.391682776572698</v>
      </c>
      <c r="D77" s="163">
        <f t="shared" si="21"/>
        <v>5.3243640099376037</v>
      </c>
      <c r="E77" s="164">
        <f t="shared" si="17"/>
        <v>98.5899686763061</v>
      </c>
      <c r="F77" s="162">
        <f t="shared" si="3"/>
        <v>5.2011114775227442E-2</v>
      </c>
      <c r="G77" s="162">
        <v>5.1999999999999998E-2</v>
      </c>
      <c r="H77" s="168">
        <f t="shared" si="4"/>
        <v>23.82</v>
      </c>
      <c r="I77" s="162">
        <f t="shared" si="0"/>
        <v>0.27692610762595493</v>
      </c>
      <c r="J77" s="165">
        <f t="shared" si="5"/>
        <v>0.40747099458719238</v>
      </c>
      <c r="K77" s="165">
        <f t="shared" si="6"/>
        <v>1.140504407353246</v>
      </c>
      <c r="L77" s="165">
        <f t="shared" si="7"/>
        <v>3.1922525050156394</v>
      </c>
      <c r="M77" s="187">
        <f t="shared" si="18"/>
        <v>24.957824424416472</v>
      </c>
      <c r="N77" s="162">
        <v>0.38630472136511873</v>
      </c>
      <c r="O77" s="166">
        <f t="shared" si="19"/>
        <v>5.2005422071749199E-2</v>
      </c>
      <c r="P77" s="2"/>
      <c r="Q77" s="162">
        <f t="shared" si="8"/>
        <v>1.2994977026590575</v>
      </c>
      <c r="R77" s="165">
        <f t="shared" si="9"/>
        <v>1546.0718088504166</v>
      </c>
      <c r="S77" s="165">
        <f t="shared" si="10"/>
        <v>-266560.87835914269</v>
      </c>
      <c r="T77" s="165">
        <f t="shared" si="11"/>
        <v>45958215.824677952</v>
      </c>
      <c r="U77" s="68">
        <f t="shared" si="12"/>
        <v>1.3972067251750255</v>
      </c>
      <c r="V77" s="148">
        <f t="shared" si="13"/>
        <v>7.267027934779792E-2</v>
      </c>
      <c r="W77" s="165">
        <f t="shared" si="14"/>
        <v>3.6788006162604685E-2</v>
      </c>
      <c r="X77" s="165">
        <f t="shared" si="15"/>
        <v>-3.0939357784513986E-2</v>
      </c>
      <c r="Y77" s="165">
        <f t="shared" si="16"/>
        <v>2.602054201815408E-2</v>
      </c>
      <c r="Z77" s="2"/>
    </row>
    <row r="78" spans="1:26" x14ac:dyDescent="0.2">
      <c r="A78" s="162">
        <v>2.1700000000000001E-2</v>
      </c>
      <c r="B78" s="7">
        <f t="shared" si="20"/>
        <v>2.2760000000000002E-2</v>
      </c>
      <c r="C78" s="7">
        <f t="shared" si="1"/>
        <v>5.5261611471049701</v>
      </c>
      <c r="D78" s="163">
        <f t="shared" si="21"/>
        <v>5.4589219618388345</v>
      </c>
      <c r="E78" s="164">
        <f t="shared" si="17"/>
        <v>98.637978936098619</v>
      </c>
      <c r="F78" s="162">
        <f t="shared" si="3"/>
        <v>4.8010259792517634E-2</v>
      </c>
      <c r="G78" s="162">
        <v>4.8000000000000001E-2</v>
      </c>
      <c r="H78" s="168">
        <f t="shared" si="4"/>
        <v>21.7</v>
      </c>
      <c r="I78" s="162">
        <f t="shared" si="0"/>
        <v>0.26208426157496251</v>
      </c>
      <c r="J78" s="165">
        <f t="shared" si="5"/>
        <v>0.41316010728176128</v>
      </c>
      <c r="K78" s="165">
        <f t="shared" si="6"/>
        <v>1.2120221151999242</v>
      </c>
      <c r="L78" s="165">
        <f t="shared" si="7"/>
        <v>3.5555165705576983</v>
      </c>
      <c r="M78" s="187">
        <f t="shared" si="18"/>
        <v>22.73530294497964</v>
      </c>
      <c r="N78" s="162">
        <v>0.35701101673444319</v>
      </c>
      <c r="O78" s="166">
        <f t="shared" si="19"/>
        <v>4.8061821620841036E-2</v>
      </c>
      <c r="P78" s="2"/>
      <c r="Q78" s="162">
        <f t="shared" si="8"/>
        <v>1.0927135128777015</v>
      </c>
      <c r="R78" s="165">
        <f t="shared" si="9"/>
        <v>1464.2159010328608</v>
      </c>
      <c r="S78" s="165">
        <f t="shared" si="10"/>
        <v>-255705.84201552122</v>
      </c>
      <c r="T78" s="165">
        <f t="shared" si="11"/>
        <v>44655625.987085417</v>
      </c>
      <c r="U78" s="68">
        <f t="shared" si="12"/>
        <v>1.3567007454976439</v>
      </c>
      <c r="V78" s="148">
        <f t="shared" si="13"/>
        <v>6.513555525204423E-2</v>
      </c>
      <c r="W78" s="165">
        <f t="shared" si="14"/>
        <v>3.7307989555162104E-2</v>
      </c>
      <c r="X78" s="165">
        <f t="shared" si="15"/>
        <v>-3.2887869595561926E-2</v>
      </c>
      <c r="Y78" s="165">
        <f t="shared" si="16"/>
        <v>2.8991429970662414E-2</v>
      </c>
      <c r="Z78" s="2"/>
    </row>
    <row r="79" spans="1:26" x14ac:dyDescent="0.2">
      <c r="A79" s="162">
        <v>1.9760000000000003E-2</v>
      </c>
      <c r="B79" s="7">
        <f t="shared" si="20"/>
        <v>2.0730000000000002E-2</v>
      </c>
      <c r="C79" s="7">
        <f t="shared" si="1"/>
        <v>5.6612732428521335</v>
      </c>
      <c r="D79" s="163">
        <f t="shared" si="21"/>
        <v>5.5937171949785522</v>
      </c>
      <c r="E79" s="164">
        <f t="shared" si="17"/>
        <v>98.681988340908433</v>
      </c>
      <c r="F79" s="162">
        <f t="shared" si="3"/>
        <v>4.4009404809807827E-2</v>
      </c>
      <c r="G79" s="162">
        <v>4.3999999999999997E-2</v>
      </c>
      <c r="H79" s="168">
        <f t="shared" si="4"/>
        <v>19.760000000000002</v>
      </c>
      <c r="I79" s="162">
        <f t="shared" si="0"/>
        <v>0.24617616442539383</v>
      </c>
      <c r="J79" s="165">
        <f t="shared" si="5"/>
        <v>0.41433478248950839</v>
      </c>
      <c r="K79" s="165">
        <f t="shared" si="6"/>
        <v>1.2713184266897299</v>
      </c>
      <c r="L79" s="165">
        <f t="shared" si="7"/>
        <v>3.9008323953149571</v>
      </c>
      <c r="M79" s="187">
        <f t="shared" si="18"/>
        <v>20.70729340111836</v>
      </c>
      <c r="N79" s="162">
        <v>0.32572512894895106</v>
      </c>
      <c r="O79" s="166">
        <f t="shared" si="19"/>
        <v>4.3850027901560819E-2</v>
      </c>
      <c r="P79" s="2"/>
      <c r="Q79" s="162">
        <f t="shared" si="8"/>
        <v>0.9123149617073163</v>
      </c>
      <c r="R79" s="165">
        <f t="shared" si="9"/>
        <v>1373.5830370645017</v>
      </c>
      <c r="S79" s="165">
        <f t="shared" si="10"/>
        <v>-242666.39075044889</v>
      </c>
      <c r="T79" s="165">
        <f t="shared" si="11"/>
        <v>42871071.941669799</v>
      </c>
      <c r="U79" s="68">
        <f t="shared" si="12"/>
        <v>1.3161233370500693</v>
      </c>
      <c r="V79" s="148">
        <f t="shared" si="13"/>
        <v>5.7921804719871649E-2</v>
      </c>
      <c r="W79" s="165">
        <f t="shared" si="14"/>
        <v>3.7419880525528422E-2</v>
      </c>
      <c r="X79" s="165">
        <f t="shared" si="15"/>
        <v>-3.4504905891716189E-2</v>
      </c>
      <c r="Y79" s="165">
        <f t="shared" si="16"/>
        <v>3.1817005128702981E-2</v>
      </c>
      <c r="Z79" s="2"/>
    </row>
    <row r="80" spans="1:26" x14ac:dyDescent="0.2">
      <c r="A80" s="162">
        <v>1.7999999999999999E-2</v>
      </c>
      <c r="B80" s="7">
        <f t="shared" si="20"/>
        <v>1.8880000000000001E-2</v>
      </c>
      <c r="C80" s="7">
        <f t="shared" si="1"/>
        <v>5.7958592832197748</v>
      </c>
      <c r="D80" s="163">
        <f t="shared" si="21"/>
        <v>5.7285662630359546</v>
      </c>
      <c r="E80" s="164">
        <f t="shared" si="17"/>
        <v>98.721996890735525</v>
      </c>
      <c r="F80" s="162">
        <f t="shared" si="3"/>
        <v>4.0008549827098033E-2</v>
      </c>
      <c r="G80" s="162">
        <v>0.04</v>
      </c>
      <c r="H80" s="168">
        <f t="shared" si="4"/>
        <v>18</v>
      </c>
      <c r="I80" s="162">
        <f t="shared" si="0"/>
        <v>0.22919162877250676</v>
      </c>
      <c r="J80" s="165">
        <f t="shared" si="5"/>
        <v>0.41050356813811323</v>
      </c>
      <c r="K80" s="165">
        <f t="shared" si="6"/>
        <v>1.3149189964675094</v>
      </c>
      <c r="L80" s="165">
        <f t="shared" si="7"/>
        <v>4.211929204691832</v>
      </c>
      <c r="M80" s="187">
        <f t="shared" si="18"/>
        <v>18.859480374602057</v>
      </c>
      <c r="N80" s="162">
        <v>0.29727117105019857</v>
      </c>
      <c r="O80" s="166">
        <f t="shared" si="19"/>
        <v>4.0019476504448072E-2</v>
      </c>
      <c r="P80" s="2"/>
      <c r="Q80" s="162">
        <f t="shared" si="8"/>
        <v>0.75536142073561097</v>
      </c>
      <c r="R80" s="165">
        <f t="shared" si="9"/>
        <v>1275.0010423836641</v>
      </c>
      <c r="S80" s="165">
        <f t="shared" si="10"/>
        <v>-227608.98639514102</v>
      </c>
      <c r="T80" s="165">
        <f t="shared" si="11"/>
        <v>40632006.536222473</v>
      </c>
      <c r="U80" s="68">
        <f t="shared" si="12"/>
        <v>1.2755297226774578</v>
      </c>
      <c r="V80" s="148">
        <f t="shared" si="13"/>
        <v>5.1032094465685608E-2</v>
      </c>
      <c r="W80" s="165">
        <f t="shared" si="14"/>
        <v>3.7079153719909649E-2</v>
      </c>
      <c r="X80" s="165">
        <f t="shared" si="15"/>
        <v>-3.5695898261498465E-2</v>
      </c>
      <c r="Y80" s="165">
        <f t="shared" si="16"/>
        <v>3.4364245805617429E-2</v>
      </c>
      <c r="Z80" s="2"/>
    </row>
    <row r="81" spans="1:26" x14ac:dyDescent="0.2">
      <c r="A81" s="162">
        <v>1.6399999999999998E-2</v>
      </c>
      <c r="B81" s="7">
        <f t="shared" si="20"/>
        <v>1.72E-2</v>
      </c>
      <c r="C81" s="7">
        <f t="shared" si="1"/>
        <v>5.9301603749313667</v>
      </c>
      <c r="D81" s="163">
        <f t="shared" si="21"/>
        <v>5.8630098290755708</v>
      </c>
      <c r="E81" s="164">
        <f t="shared" si="17"/>
        <v>98.759004799325595</v>
      </c>
      <c r="F81" s="162">
        <f t="shared" si="3"/>
        <v>3.7007908590065676E-2</v>
      </c>
      <c r="G81" s="162">
        <v>3.6999999999999998E-2</v>
      </c>
      <c r="H81" s="168">
        <f t="shared" si="4"/>
        <v>16.399999999999999</v>
      </c>
      <c r="I81" s="162">
        <f t="shared" si="0"/>
        <v>0.2169777318170853</v>
      </c>
      <c r="J81" s="165">
        <f t="shared" si="5"/>
        <v>0.41225945924933244</v>
      </c>
      <c r="K81" s="165">
        <f t="shared" si="6"/>
        <v>1.3759690729044427</v>
      </c>
      <c r="L81" s="165">
        <f t="shared" si="7"/>
        <v>4.592474101229679</v>
      </c>
      <c r="M81" s="187">
        <f t="shared" si="18"/>
        <v>17.181385275931621</v>
      </c>
      <c r="N81" s="162">
        <v>0.27555925360263789</v>
      </c>
      <c r="O81" s="166">
        <f t="shared" si="19"/>
        <v>3.7096557450139761E-2</v>
      </c>
      <c r="P81" s="2"/>
      <c r="Q81" s="162">
        <f t="shared" si="8"/>
        <v>0.63653602774912965</v>
      </c>
      <c r="R81" s="165">
        <f t="shared" si="9"/>
        <v>1201.6783559317407</v>
      </c>
      <c r="S81" s="165">
        <f t="shared" si="10"/>
        <v>-216538.48156330796</v>
      </c>
      <c r="T81" s="165">
        <f t="shared" si="11"/>
        <v>39019521.127504192</v>
      </c>
      <c r="U81" s="68">
        <f t="shared" si="12"/>
        <v>1.2350581765755018</v>
      </c>
      <c r="V81" s="148">
        <f t="shared" si="13"/>
        <v>4.570692010211936E-2</v>
      </c>
      <c r="W81" s="165">
        <f t="shared" si="14"/>
        <v>3.7242618864809111E-2</v>
      </c>
      <c r="X81" s="165">
        <f t="shared" si="15"/>
        <v>-3.7360531627794388E-2</v>
      </c>
      <c r="Y81" s="165">
        <f t="shared" si="16"/>
        <v>3.7478817710919293E-2</v>
      </c>
      <c r="Z81" s="2"/>
    </row>
    <row r="82" spans="1:26" x14ac:dyDescent="0.2">
      <c r="A82" s="162">
        <v>1.494E-2</v>
      </c>
      <c r="B82" s="7">
        <f t="shared" si="20"/>
        <v>1.567E-2</v>
      </c>
      <c r="C82" s="7">
        <f t="shared" si="1"/>
        <v>6.0646760416475747</v>
      </c>
      <c r="D82" s="163">
        <f t="shared" si="21"/>
        <v>5.9974182082894707</v>
      </c>
      <c r="E82" s="164">
        <f t="shared" si="17"/>
        <v>98.794012280424312</v>
      </c>
      <c r="F82" s="162">
        <f t="shared" si="3"/>
        <v>3.5007481098710783E-2</v>
      </c>
      <c r="G82" s="162">
        <v>3.5000000000000003E-2</v>
      </c>
      <c r="H82" s="168">
        <f t="shared" si="4"/>
        <v>14.94</v>
      </c>
      <c r="I82" s="162">
        <f t="shared" si="0"/>
        <v>0.20995450456775752</v>
      </c>
      <c r="J82" s="165">
        <f t="shared" si="5"/>
        <v>0.42201667793381981</v>
      </c>
      <c r="K82" s="165">
        <f t="shared" si="6"/>
        <v>1.4652576253538812</v>
      </c>
      <c r="L82" s="165">
        <f t="shared" si="7"/>
        <v>5.0874290541531195</v>
      </c>
      <c r="M82" s="187">
        <f t="shared" si="18"/>
        <v>15.652986935406284</v>
      </c>
      <c r="N82" s="162">
        <v>0.26024835584814959</v>
      </c>
      <c r="O82" s="166">
        <f t="shared" si="19"/>
        <v>3.5035361570354022E-2</v>
      </c>
      <c r="P82" s="2"/>
      <c r="Q82" s="162">
        <f t="shared" si="8"/>
        <v>0.54856722881679798</v>
      </c>
      <c r="R82" s="165">
        <f t="shared" si="9"/>
        <v>1156.1079104555508</v>
      </c>
      <c r="S82" s="165">
        <f t="shared" si="10"/>
        <v>-210095.68249474411</v>
      </c>
      <c r="T82" s="165">
        <f t="shared" si="11"/>
        <v>38179996.351326235</v>
      </c>
      <c r="U82" s="68">
        <f t="shared" si="12"/>
        <v>1.1945972227635386</v>
      </c>
      <c r="V82" s="148">
        <f t="shared" si="13"/>
        <v>4.1819839696466972E-2</v>
      </c>
      <c r="W82" s="165">
        <f t="shared" si="14"/>
        <v>3.8128655911243335E-2</v>
      </c>
      <c r="X82" s="165">
        <f t="shared" si="15"/>
        <v>-3.9792095715864326E-2</v>
      </c>
      <c r="Y82" s="165">
        <f t="shared" si="16"/>
        <v>4.1528106449553438E-2</v>
      </c>
      <c r="Z82" s="2"/>
    </row>
    <row r="83" spans="1:26" x14ac:dyDescent="0.2">
      <c r="A83" s="162">
        <v>1.3609999999999999E-2</v>
      </c>
      <c r="B83" s="7">
        <f t="shared" si="20"/>
        <v>1.4274999999999999E-2</v>
      </c>
      <c r="C83" s="7">
        <f t="shared" si="1"/>
        <v>6.1991891229328173</v>
      </c>
      <c r="D83" s="163">
        <f t="shared" si="21"/>
        <v>6.1319325822901956</v>
      </c>
      <c r="E83" s="164">
        <f t="shared" si="17"/>
        <v>98.828019547777345</v>
      </c>
      <c r="F83" s="162">
        <f t="shared" si="3"/>
        <v>3.4007267353033326E-2</v>
      </c>
      <c r="G83" s="162">
        <v>3.4000000000000002E-2</v>
      </c>
      <c r="H83" s="168">
        <f t="shared" si="4"/>
        <v>13.61</v>
      </c>
      <c r="I83" s="162">
        <f t="shared" si="0"/>
        <v>0.2085302707167187</v>
      </c>
      <c r="J83" s="165">
        <f t="shared" si="5"/>
        <v>0.44233982466261834</v>
      </c>
      <c r="K83" s="165">
        <f t="shared" si="6"/>
        <v>1.5953214124169079</v>
      </c>
      <c r="L83" s="165">
        <f t="shared" si="7"/>
        <v>5.7536090286626154</v>
      </c>
      <c r="M83" s="187">
        <f t="shared" si="18"/>
        <v>14.259502095094357</v>
      </c>
      <c r="N83" s="162">
        <v>0.25281754776636911</v>
      </c>
      <c r="O83" s="166">
        <f t="shared" si="19"/>
        <v>3.4035005402659378E-2</v>
      </c>
      <c r="P83" s="2"/>
      <c r="Q83" s="162">
        <f t="shared" si="8"/>
        <v>0.48545374146455073</v>
      </c>
      <c r="R83" s="165">
        <f t="shared" si="9"/>
        <v>1140.3847148820275</v>
      </c>
      <c r="S83" s="165">
        <f t="shared" si="10"/>
        <v>-208829.1946306336</v>
      </c>
      <c r="T83" s="165">
        <f t="shared" si="11"/>
        <v>38241158.409941025</v>
      </c>
      <c r="U83" s="68">
        <f t="shared" si="12"/>
        <v>1.1541043613413575</v>
      </c>
      <c r="V83" s="148">
        <f t="shared" si="13"/>
        <v>3.9247935569437321E-2</v>
      </c>
      <c r="W83" s="165">
        <f t="shared" si="14"/>
        <v>3.9969282953655379E-2</v>
      </c>
      <c r="X83" s="165">
        <f t="shared" si="15"/>
        <v>-4.3331494475090493E-2</v>
      </c>
      <c r="Y83" s="165">
        <f t="shared" si="16"/>
        <v>4.6976534846069347E-2</v>
      </c>
      <c r="Z83" s="2"/>
    </row>
    <row r="84" spans="1:26" x14ac:dyDescent="0.2">
      <c r="A84" s="162">
        <v>1.24E-2</v>
      </c>
      <c r="B84" s="7">
        <f t="shared" si="20"/>
        <v>1.3004999999999999E-2</v>
      </c>
      <c r="C84" s="7">
        <f t="shared" si="1"/>
        <v>6.3335160691625738</v>
      </c>
      <c r="D84" s="163">
        <f t="shared" si="21"/>
        <v>6.266352596047696</v>
      </c>
      <c r="E84" s="164">
        <f t="shared" si="17"/>
        <v>98.861026601384694</v>
      </c>
      <c r="F84" s="162">
        <f t="shared" si="3"/>
        <v>3.3007053607355875E-2</v>
      </c>
      <c r="G84" s="162">
        <v>3.3000000000000002E-2</v>
      </c>
      <c r="H84" s="168">
        <f t="shared" si="4"/>
        <v>12.4</v>
      </c>
      <c r="I84" s="162">
        <f t="shared" si="0"/>
        <v>0.20683383606033995</v>
      </c>
      <c r="J84" s="165">
        <f t="shared" si="5"/>
        <v>0.46192938420439772</v>
      </c>
      <c r="K84" s="165">
        <f t="shared" si="6"/>
        <v>1.7280647243498231</v>
      </c>
      <c r="L84" s="165">
        <f t="shared" si="7"/>
        <v>6.4646411197363278</v>
      </c>
      <c r="M84" s="187">
        <f t="shared" si="18"/>
        <v>12.99091990584192</v>
      </c>
      <c r="N84" s="162">
        <v>0.24572175973463808</v>
      </c>
      <c r="O84" s="166">
        <f t="shared" si="19"/>
        <v>3.3079750571142423E-2</v>
      </c>
      <c r="P84" s="2"/>
      <c r="Q84" s="162">
        <f t="shared" si="8"/>
        <v>0.42925673216366311</v>
      </c>
      <c r="R84" s="165">
        <f t="shared" si="9"/>
        <v>1122.24976729636</v>
      </c>
      <c r="S84" s="165">
        <f t="shared" si="10"/>
        <v>-206933.54929268433</v>
      </c>
      <c r="T84" s="165">
        <f t="shared" si="11"/>
        <v>38156830.209045298</v>
      </c>
      <c r="U84" s="68">
        <f t="shared" si="12"/>
        <v>1.1136399051827846</v>
      </c>
      <c r="V84" s="148">
        <f t="shared" si="13"/>
        <v>3.6757972049658881E-2</v>
      </c>
      <c r="W84" s="165">
        <f t="shared" si="14"/>
        <v>4.1743688725346305E-2</v>
      </c>
      <c r="X84" s="165">
        <f t="shared" si="15"/>
        <v>-4.6944298720154418E-2</v>
      </c>
      <c r="Y84" s="165">
        <f t="shared" si="16"/>
        <v>5.2792823289451882E-2</v>
      </c>
      <c r="Z84" s="2"/>
    </row>
    <row r="85" spans="1:26" x14ac:dyDescent="0.2">
      <c r="A85" s="162">
        <v>1.129E-2</v>
      </c>
      <c r="B85" s="7">
        <f t="shared" si="20"/>
        <v>1.1845E-2</v>
      </c>
      <c r="C85" s="7">
        <f t="shared" si="1"/>
        <v>6.4688107036638103</v>
      </c>
      <c r="D85" s="163">
        <f t="shared" si="21"/>
        <v>6.4011633864131916</v>
      </c>
      <c r="E85" s="164">
        <f t="shared" si="17"/>
        <v>98.894033654992043</v>
      </c>
      <c r="F85" s="162">
        <f t="shared" si="3"/>
        <v>3.3007053607355875E-2</v>
      </c>
      <c r="G85" s="162">
        <v>3.3000000000000002E-2</v>
      </c>
      <c r="H85" s="168">
        <f t="shared" si="4"/>
        <v>11.29</v>
      </c>
      <c r="I85" s="162">
        <f t="shared" si="0"/>
        <v>0.21128354304478389</v>
      </c>
      <c r="J85" s="165">
        <f t="shared" si="5"/>
        <v>0.49582170795847019</v>
      </c>
      <c r="K85" s="165">
        <f t="shared" si="6"/>
        <v>1.9216970625373198</v>
      </c>
      <c r="L85" s="165">
        <f t="shared" si="7"/>
        <v>7.448079704638265</v>
      </c>
      <c r="M85" s="187">
        <f t="shared" si="18"/>
        <v>11.831990534140919</v>
      </c>
      <c r="N85" s="162">
        <v>0.24396424683828996</v>
      </c>
      <c r="O85" s="166">
        <f t="shared" si="19"/>
        <v>3.2843149269330379E-2</v>
      </c>
      <c r="P85" s="2"/>
      <c r="Q85" s="162">
        <f t="shared" si="8"/>
        <v>0.39096854997913033</v>
      </c>
      <c r="R85" s="165">
        <f t="shared" si="9"/>
        <v>1136.4142280627279</v>
      </c>
      <c r="S85" s="165">
        <f t="shared" si="10"/>
        <v>-210863.59888432009</v>
      </c>
      <c r="T85" s="165">
        <f t="shared" si="11"/>
        <v>39126100.533117525</v>
      </c>
      <c r="U85" s="68">
        <f t="shared" si="12"/>
        <v>1.0730578135436017</v>
      </c>
      <c r="V85" s="148">
        <f t="shared" si="13"/>
        <v>3.5418476775425749E-2</v>
      </c>
      <c r="W85" s="165">
        <f t="shared" si="14"/>
        <v>4.4810799068634763E-2</v>
      </c>
      <c r="X85" s="165">
        <f t="shared" si="15"/>
        <v>-5.2212038941800792E-2</v>
      </c>
      <c r="Y85" s="165">
        <f t="shared" si="16"/>
        <v>6.0835715209734999E-2</v>
      </c>
      <c r="Z85" s="2"/>
    </row>
    <row r="86" spans="1:26" x14ac:dyDescent="0.2">
      <c r="A86" s="162">
        <v>1.0289999999999999E-2</v>
      </c>
      <c r="B86" s="7">
        <f t="shared" si="20"/>
        <v>1.0789999999999999E-2</v>
      </c>
      <c r="C86" s="7">
        <f t="shared" si="1"/>
        <v>6.6026132075428441</v>
      </c>
      <c r="D86" s="163">
        <f t="shared" si="21"/>
        <v>6.5357119556033272</v>
      </c>
      <c r="E86" s="164">
        <f t="shared" si="17"/>
        <v>98.927040708599392</v>
      </c>
      <c r="F86" s="162">
        <f t="shared" si="3"/>
        <v>3.3007053607355875E-2</v>
      </c>
      <c r="G86" s="162">
        <v>3.3000000000000002E-2</v>
      </c>
      <c r="H86" s="168">
        <f t="shared" si="4"/>
        <v>10.29</v>
      </c>
      <c r="I86" s="162">
        <f t="shared" si="0"/>
        <v>0.21572459488083573</v>
      </c>
      <c r="J86" s="165">
        <f t="shared" si="5"/>
        <v>0.53084434645417145</v>
      </c>
      <c r="K86" s="165">
        <f t="shared" si="6"/>
        <v>2.1288615366376269</v>
      </c>
      <c r="L86" s="165">
        <f t="shared" si="7"/>
        <v>8.5374394065744816</v>
      </c>
      <c r="M86" s="187">
        <f t="shared" si="18"/>
        <v>10.778408973498825</v>
      </c>
      <c r="N86" s="162">
        <v>0.24668487248337598</v>
      </c>
      <c r="O86" s="166">
        <f t="shared" si="19"/>
        <v>3.3209407503172146E-2</v>
      </c>
      <c r="P86" s="2"/>
      <c r="Q86" s="162">
        <f t="shared" si="8"/>
        <v>0.35614610842336986</v>
      </c>
      <c r="R86" s="165">
        <f t="shared" si="9"/>
        <v>1149.3736926229451</v>
      </c>
      <c r="S86" s="165">
        <f t="shared" si="10"/>
        <v>-214480.83888968124</v>
      </c>
      <c r="T86" s="165">
        <f t="shared" si="11"/>
        <v>40023562.872612648</v>
      </c>
      <c r="U86" s="68">
        <f t="shared" si="12"/>
        <v>1.0325546583437002</v>
      </c>
      <c r="V86" s="148">
        <f t="shared" si="13"/>
        <v>3.4081586960475543E-2</v>
      </c>
      <c r="W86" s="165">
        <f t="shared" si="14"/>
        <v>4.7980345600150846E-2</v>
      </c>
      <c r="X86" s="165">
        <f t="shared" si="15"/>
        <v>-5.7848443554743903E-2</v>
      </c>
      <c r="Y86" s="165">
        <f t="shared" si="16"/>
        <v>6.9746109158827535E-2</v>
      </c>
      <c r="Z86" s="2"/>
    </row>
    <row r="87" spans="1:26" x14ac:dyDescent="0.2">
      <c r="A87" s="162">
        <v>9.3710000000000009E-3</v>
      </c>
      <c r="B87" s="7">
        <f t="shared" si="20"/>
        <v>9.830499999999999E-3</v>
      </c>
      <c r="C87" s="7">
        <f t="shared" si="1"/>
        <v>6.7375812754049926</v>
      </c>
      <c r="D87" s="163">
        <f t="shared" si="21"/>
        <v>6.6700972414739184</v>
      </c>
      <c r="E87" s="164">
        <f t="shared" si="17"/>
        <v>98.959047548461072</v>
      </c>
      <c r="F87" s="162">
        <f t="shared" si="3"/>
        <v>3.2006839861678425E-2</v>
      </c>
      <c r="G87" s="162">
        <v>3.2000000000000001E-2</v>
      </c>
      <c r="H87" s="168">
        <f t="shared" si="4"/>
        <v>9.3710000000000004</v>
      </c>
      <c r="I87" s="162">
        <f t="shared" si="0"/>
        <v>0.21348873426967871</v>
      </c>
      <c r="J87" s="165">
        <f t="shared" si="5"/>
        <v>0.54983503757858199</v>
      </c>
      <c r="K87" s="165">
        <f t="shared" si="6"/>
        <v>2.2789102325960169</v>
      </c>
      <c r="L87" s="165">
        <f t="shared" si="7"/>
        <v>9.4454363459669342</v>
      </c>
      <c r="M87" s="187">
        <f t="shared" si="18"/>
        <v>9.8197550885956382</v>
      </c>
      <c r="N87" s="162">
        <v>0.23714379533364174</v>
      </c>
      <c r="O87" s="166">
        <f t="shared" si="19"/>
        <v>3.1924961011196511E-2</v>
      </c>
      <c r="Q87" s="162">
        <f t="shared" si="8"/>
        <v>0.31464323926022975</v>
      </c>
      <c r="R87" s="165">
        <f t="shared" si="9"/>
        <v>1126.0352475234276</v>
      </c>
      <c r="S87" s="165">
        <f t="shared" si="10"/>
        <v>-211206.1593435274</v>
      </c>
      <c r="T87" s="165">
        <f t="shared" si="11"/>
        <v>39615138.018772714</v>
      </c>
      <c r="U87" s="68">
        <f t="shared" si="12"/>
        <v>0.99210065632077338</v>
      </c>
      <c r="V87" s="148">
        <f t="shared" si="13"/>
        <v>3.1754006833525056E-2</v>
      </c>
      <c r="W87" s="165">
        <f t="shared" si="14"/>
        <v>4.970098922429738E-2</v>
      </c>
      <c r="X87" s="165">
        <f t="shared" si="15"/>
        <v>-6.1933575164323566E-2</v>
      </c>
      <c r="Y87" s="165">
        <f t="shared" si="16"/>
        <v>7.7176889082113495E-2</v>
      </c>
    </row>
    <row r="88" spans="1:26" x14ac:dyDescent="0.2">
      <c r="A88" s="162">
        <v>8.5370000000000012E-3</v>
      </c>
      <c r="B88" s="7">
        <f t="shared" si="20"/>
        <v>8.9540000000000002E-3</v>
      </c>
      <c r="C88" s="7">
        <f t="shared" si="1"/>
        <v>6.8720551053904488</v>
      </c>
      <c r="D88" s="163">
        <f t="shared" si="21"/>
        <v>6.8048181903977207</v>
      </c>
      <c r="E88" s="164">
        <f t="shared" si="17"/>
        <v>98.990054174577068</v>
      </c>
      <c r="F88" s="162">
        <f t="shared" si="3"/>
        <v>3.1006626116000975E-2</v>
      </c>
      <c r="G88" s="162">
        <v>3.1E-2</v>
      </c>
      <c r="H88" s="168">
        <f t="shared" si="4"/>
        <v>8.5370000000000008</v>
      </c>
      <c r="I88" s="162">
        <f t="shared" si="0"/>
        <v>0.21099445341702447</v>
      </c>
      <c r="J88" s="165">
        <f t="shared" si="5"/>
        <v>0.56784242130756812</v>
      </c>
      <c r="K88" s="165">
        <f t="shared" si="6"/>
        <v>2.4300459989692196</v>
      </c>
      <c r="L88" s="165">
        <f t="shared" si="7"/>
        <v>10.399229320536872</v>
      </c>
      <c r="M88" s="187">
        <f t="shared" si="18"/>
        <v>8.9442845996759335</v>
      </c>
      <c r="N88" s="162">
        <v>0.23057740022244064</v>
      </c>
      <c r="O88" s="166">
        <f t="shared" si="19"/>
        <v>3.1040974535335858E-2</v>
      </c>
      <c r="Q88" s="162">
        <f t="shared" si="8"/>
        <v>0.27763333024267273</v>
      </c>
      <c r="R88" s="165">
        <f t="shared" si="9"/>
        <v>1101.0655559786978</v>
      </c>
      <c r="S88" s="165">
        <f t="shared" si="10"/>
        <v>-207487.77299213008</v>
      </c>
      <c r="T88" s="165">
        <f t="shared" si="11"/>
        <v>39099557.430953376</v>
      </c>
      <c r="U88" s="68">
        <f t="shared" si="12"/>
        <v>0.95154560965039403</v>
      </c>
      <c r="V88" s="148">
        <f t="shared" si="13"/>
        <v>2.9504218950751976E-2</v>
      </c>
      <c r="W88" s="165">
        <f t="shared" si="14"/>
        <v>5.133276922194193E-2</v>
      </c>
      <c r="X88" s="165">
        <f t="shared" si="15"/>
        <v>-6.604877756609108E-2</v>
      </c>
      <c r="Y88" s="165">
        <f t="shared" si="16"/>
        <v>8.4983551133069879E-2</v>
      </c>
    </row>
    <row r="89" spans="1:26" x14ac:dyDescent="0.2">
      <c r="A89" s="162">
        <v>7.7759999999999999E-3</v>
      </c>
      <c r="B89" s="7">
        <f t="shared" si="20"/>
        <v>8.1565000000000006E-3</v>
      </c>
      <c r="C89" s="7">
        <f t="shared" si="1"/>
        <v>7.0067560657183936</v>
      </c>
      <c r="D89" s="163">
        <f t="shared" si="21"/>
        <v>6.9394055855544217</v>
      </c>
      <c r="E89" s="164">
        <f t="shared" si="17"/>
        <v>99.021060800693064</v>
      </c>
      <c r="F89" s="162">
        <f t="shared" si="3"/>
        <v>3.1006626116000975E-2</v>
      </c>
      <c r="G89" s="162">
        <v>3.1E-2</v>
      </c>
      <c r="H89" s="168">
        <f t="shared" si="4"/>
        <v>7.7759999999999998</v>
      </c>
      <c r="I89" s="162">
        <f t="shared" si="0"/>
        <v>0.21516755445857477</v>
      </c>
      <c r="J89" s="165">
        <f t="shared" si="5"/>
        <v>0.60412111603664786</v>
      </c>
      <c r="K89" s="165">
        <f t="shared" si="6"/>
        <v>2.6666054832440751</v>
      </c>
      <c r="L89" s="165">
        <f t="shared" si="7"/>
        <v>11.770462270741096</v>
      </c>
      <c r="M89" s="187">
        <f t="shared" si="18"/>
        <v>8.1476200205949674</v>
      </c>
      <c r="N89" s="162">
        <v>0.23018860474722547</v>
      </c>
      <c r="O89" s="166">
        <f t="shared" si="19"/>
        <v>3.0988633801014256E-2</v>
      </c>
      <c r="Q89" s="162">
        <f t="shared" si="8"/>
        <v>0.25290554591516201</v>
      </c>
      <c r="R89" s="165">
        <f t="shared" si="9"/>
        <v>1110.4048175771134</v>
      </c>
      <c r="S89" s="165">
        <f t="shared" si="10"/>
        <v>-210133.2365629836</v>
      </c>
      <c r="T89" s="165">
        <f t="shared" si="11"/>
        <v>39765657.001365051</v>
      </c>
      <c r="U89" s="68">
        <f t="shared" si="12"/>
        <v>0.91103076666994531</v>
      </c>
      <c r="V89" s="148">
        <f t="shared" si="13"/>
        <v>2.8247990362308718E-2</v>
      </c>
      <c r="W89" s="165">
        <f t="shared" si="14"/>
        <v>5.4616390103303998E-2</v>
      </c>
      <c r="X89" s="165">
        <f t="shared" si="15"/>
        <v>-7.2486516877270799E-2</v>
      </c>
      <c r="Y89" s="165">
        <f t="shared" si="16"/>
        <v>9.6203632628605498E-2</v>
      </c>
    </row>
    <row r="90" spans="1:26" x14ac:dyDescent="0.2">
      <c r="A90" s="162">
        <v>7.084E-3</v>
      </c>
      <c r="B90" s="7">
        <f t="shared" si="20"/>
        <v>7.43E-3</v>
      </c>
      <c r="C90" s="7">
        <f t="shared" si="1"/>
        <v>7.1412200725722599</v>
      </c>
      <c r="D90" s="163">
        <f t="shared" si="21"/>
        <v>7.0739880691453267</v>
      </c>
      <c r="E90" s="164">
        <f t="shared" si="17"/>
        <v>99.051067213063391</v>
      </c>
      <c r="F90" s="162">
        <f t="shared" si="3"/>
        <v>3.0006412370323522E-2</v>
      </c>
      <c r="G90" s="162">
        <v>0.03</v>
      </c>
      <c r="H90" s="168">
        <f t="shared" si="4"/>
        <v>7.0839999999999996</v>
      </c>
      <c r="I90" s="162">
        <f t="shared" si="0"/>
        <v>0.21226500310552335</v>
      </c>
      <c r="J90" s="165">
        <f t="shared" si="5"/>
        <v>0.62082746994017246</v>
      </c>
      <c r="K90" s="165">
        <f t="shared" si="6"/>
        <v>2.8239002435701281</v>
      </c>
      <c r="L90" s="165">
        <f t="shared" si="7"/>
        <v>12.844812724546324</v>
      </c>
      <c r="M90" s="187">
        <f t="shared" si="18"/>
        <v>7.4219393691945541</v>
      </c>
      <c r="N90" s="162">
        <v>0.22315572079399729</v>
      </c>
      <c r="O90" s="166">
        <f t="shared" si="19"/>
        <v>3.0041847292485994E-2</v>
      </c>
      <c r="Q90" s="162">
        <f t="shared" si="8"/>
        <v>0.22294764391150376</v>
      </c>
      <c r="R90" s="165">
        <f t="shared" si="9"/>
        <v>1082.8518885536837</v>
      </c>
      <c r="S90" s="165">
        <f t="shared" si="10"/>
        <v>-205705.8064922145</v>
      </c>
      <c r="T90" s="165">
        <f t="shared" si="11"/>
        <v>39077254.490575314</v>
      </c>
      <c r="U90" s="68">
        <f t="shared" si="12"/>
        <v>0.87051740221812779</v>
      </c>
      <c r="V90" s="148">
        <f t="shared" si="13"/>
        <v>2.6121104146499926E-2</v>
      </c>
      <c r="W90" s="165">
        <f t="shared" si="14"/>
        <v>5.6130655538521104E-2</v>
      </c>
      <c r="X90" s="165">
        <f t="shared" si="15"/>
        <v>-7.677028179549214E-2</v>
      </c>
      <c r="Y90" s="165">
        <f t="shared" si="16"/>
        <v>0.10499923990580487</v>
      </c>
    </row>
    <row r="91" spans="1:26" x14ac:dyDescent="0.2">
      <c r="A91" s="162">
        <v>6.4530000000000004E-3</v>
      </c>
      <c r="B91" s="7">
        <f t="shared" si="20"/>
        <v>6.7685000000000002E-3</v>
      </c>
      <c r="C91" s="7">
        <f t="shared" si="1"/>
        <v>7.2758142591799571</v>
      </c>
      <c r="D91" s="163">
        <f t="shared" si="21"/>
        <v>7.208517165876108</v>
      </c>
      <c r="E91" s="164">
        <f t="shared" si="17"/>
        <v>99.080073411688034</v>
      </c>
      <c r="F91" s="162">
        <f t="shared" si="3"/>
        <v>2.9006198624646075E-2</v>
      </c>
      <c r="G91" s="162">
        <v>2.9000000000000001E-2</v>
      </c>
      <c r="H91" s="168">
        <f t="shared" si="4"/>
        <v>6.4530000000000003</v>
      </c>
      <c r="I91" s="162">
        <f t="shared" si="0"/>
        <v>0.2090916807025732</v>
      </c>
      <c r="J91" s="165">
        <f t="shared" si="5"/>
        <v>0.63615712384651635</v>
      </c>
      <c r="K91" s="165">
        <f t="shared" si="6"/>
        <v>2.9792104595652975</v>
      </c>
      <c r="L91" s="165">
        <f t="shared" si="7"/>
        <v>13.95204836930299</v>
      </c>
      <c r="M91" s="187">
        <f t="shared" si="18"/>
        <v>6.7611428028107783</v>
      </c>
      <c r="N91" s="162">
        <v>0.21550855468364832</v>
      </c>
      <c r="O91" s="166">
        <f t="shared" si="19"/>
        <v>2.9012364401839182E-2</v>
      </c>
      <c r="Q91" s="162">
        <f t="shared" si="8"/>
        <v>0.19632845539091698</v>
      </c>
      <c r="R91" s="165">
        <f t="shared" si="9"/>
        <v>1054.0595286887785</v>
      </c>
      <c r="S91" s="165">
        <f t="shared" si="10"/>
        <v>-200933.4771052757</v>
      </c>
      <c r="T91" s="165">
        <f t="shared" si="11"/>
        <v>38303588.291489422</v>
      </c>
      <c r="U91" s="68">
        <f t="shared" si="12"/>
        <v>0.83002010881258093</v>
      </c>
      <c r="V91" s="148">
        <f t="shared" si="13"/>
        <v>2.4075728138668071E-2</v>
      </c>
      <c r="W91" s="165">
        <f t="shared" si="14"/>
        <v>5.7520420082653602E-2</v>
      </c>
      <c r="X91" s="165">
        <f t="shared" si="15"/>
        <v>-8.1000493604365717E-2</v>
      </c>
      <c r="Y91" s="165">
        <f t="shared" si="16"/>
        <v>0.11406523030817556</v>
      </c>
    </row>
    <row r="92" spans="1:26" x14ac:dyDescent="0.2">
      <c r="A92" s="162">
        <v>5.8780000000000004E-3</v>
      </c>
      <c r="B92" s="7">
        <f t="shared" si="20"/>
        <v>6.1655000000000008E-3</v>
      </c>
      <c r="C92" s="7">
        <f t="shared" si="1"/>
        <v>7.4104589256728426</v>
      </c>
      <c r="D92" s="163">
        <f t="shared" si="21"/>
        <v>7.3431365924263998</v>
      </c>
      <c r="E92" s="164">
        <f t="shared" si="17"/>
        <v>99.108079396567007</v>
      </c>
      <c r="F92" s="162">
        <f t="shared" si="3"/>
        <v>2.8005984878968625E-2</v>
      </c>
      <c r="G92" s="162">
        <v>2.8000000000000001E-2</v>
      </c>
      <c r="H92" s="168">
        <f t="shared" si="4"/>
        <v>5.8780000000000001</v>
      </c>
      <c r="I92" s="162">
        <f t="shared" si="0"/>
        <v>0.20565177237169494</v>
      </c>
      <c r="J92" s="165">
        <f t="shared" si="5"/>
        <v>0.65004045509857011</v>
      </c>
      <c r="K92" s="165">
        <f t="shared" si="6"/>
        <v>3.131736064115358</v>
      </c>
      <c r="L92" s="165">
        <f t="shared" si="7"/>
        <v>15.087939063413419</v>
      </c>
      <c r="M92" s="187">
        <f t="shared" si="18"/>
        <v>6.1587932259493821</v>
      </c>
      <c r="N92" s="162">
        <v>0.20799921458789034</v>
      </c>
      <c r="O92" s="166">
        <f t="shared" si="19"/>
        <v>2.8001436034771423E-2</v>
      </c>
      <c r="Q92" s="162">
        <f t="shared" si="8"/>
        <v>0.17267089977128108</v>
      </c>
      <c r="R92" s="165">
        <f t="shared" si="9"/>
        <v>1024.1613407912366</v>
      </c>
      <c r="S92" s="165">
        <f t="shared" si="10"/>
        <v>-195851.60846840896</v>
      </c>
      <c r="T92" s="165">
        <f t="shared" si="11"/>
        <v>37452939.309375629</v>
      </c>
      <c r="U92" s="68">
        <f t="shared" si="12"/>
        <v>0.78949562342185919</v>
      </c>
      <c r="V92" s="148">
        <f t="shared" si="13"/>
        <v>2.2110602491564497E-2</v>
      </c>
      <c r="W92" s="165">
        <f t="shared" si="14"/>
        <v>5.8779370664514947E-2</v>
      </c>
      <c r="X92" s="165">
        <f t="shared" si="15"/>
        <v>-8.5155356771586005E-2</v>
      </c>
      <c r="Y92" s="165">
        <f t="shared" si="16"/>
        <v>0.12336700282627869</v>
      </c>
    </row>
    <row r="93" spans="1:26" x14ac:dyDescent="0.2">
      <c r="A93" s="162">
        <v>5.3550000000000004E-3</v>
      </c>
      <c r="B93" s="7">
        <f t="shared" si="20"/>
        <v>5.6165E-3</v>
      </c>
      <c r="C93" s="7">
        <f t="shared" si="1"/>
        <v>7.5448977096865564</v>
      </c>
      <c r="D93" s="163">
        <f t="shared" si="21"/>
        <v>7.4776783176796995</v>
      </c>
      <c r="E93" s="164">
        <f t="shared" si="17"/>
        <v>99.135085167700296</v>
      </c>
      <c r="F93" s="162">
        <f t="shared" si="3"/>
        <v>2.7005771133291171E-2</v>
      </c>
      <c r="G93" s="162">
        <v>2.7E-2</v>
      </c>
      <c r="H93" s="168">
        <f t="shared" si="4"/>
        <v>5.3550000000000004</v>
      </c>
      <c r="I93" s="162">
        <f t="shared" si="0"/>
        <v>0.20194046925563172</v>
      </c>
      <c r="J93" s="165">
        <f t="shared" si="5"/>
        <v>0.66232326479811743</v>
      </c>
      <c r="K93" s="165">
        <f t="shared" si="6"/>
        <v>3.2800217544536077</v>
      </c>
      <c r="L93" s="165">
        <f t="shared" si="7"/>
        <v>16.243643069020429</v>
      </c>
      <c r="M93" s="187">
        <f t="shared" si="18"/>
        <v>5.6104090759943661</v>
      </c>
      <c r="N93" s="162">
        <v>0.20087782949997804</v>
      </c>
      <c r="O93" s="166">
        <f t="shared" si="19"/>
        <v>2.7042735255957233E-2</v>
      </c>
      <c r="Q93" s="162">
        <f t="shared" si="8"/>
        <v>0.15167791357012986</v>
      </c>
      <c r="R93" s="165">
        <f t="shared" si="9"/>
        <v>993.26274172758258</v>
      </c>
      <c r="S93" s="165">
        <f t="shared" si="10"/>
        <v>-190488.13334703253</v>
      </c>
      <c r="T93" s="165">
        <f t="shared" si="11"/>
        <v>36531853.478088848</v>
      </c>
      <c r="U93" s="68">
        <f t="shared" si="12"/>
        <v>0.74899452845223369</v>
      </c>
      <c r="V93" s="148">
        <f t="shared" si="13"/>
        <v>2.0227174815468367E-2</v>
      </c>
      <c r="W93" s="165">
        <f t="shared" si="14"/>
        <v>5.9893538442668988E-2</v>
      </c>
      <c r="X93" s="165">
        <f t="shared" si="15"/>
        <v>-8.9195237412064921E-2</v>
      </c>
      <c r="Y93" s="165">
        <f t="shared" si="16"/>
        <v>0.13283219832820581</v>
      </c>
    </row>
    <row r="94" spans="1:26" x14ac:dyDescent="0.2">
      <c r="A94" s="162">
        <v>4.8780000000000004E-3</v>
      </c>
      <c r="B94" s="7">
        <f t="shared" si="20"/>
        <v>5.1165000000000004E-3</v>
      </c>
      <c r="C94" s="7">
        <f t="shared" si="1"/>
        <v>7.6794945265279901</v>
      </c>
      <c r="D94" s="163">
        <f t="shared" si="21"/>
        <v>7.6121961181072733</v>
      </c>
      <c r="E94" s="164">
        <f t="shared" si="17"/>
        <v>99.161090725087917</v>
      </c>
      <c r="F94" s="162">
        <f t="shared" si="3"/>
        <v>2.6005557387613721E-2</v>
      </c>
      <c r="G94" s="162">
        <v>2.5999999999999999E-2</v>
      </c>
      <c r="H94" s="168">
        <f t="shared" si="4"/>
        <v>4.8780000000000001</v>
      </c>
      <c r="I94" s="162">
        <f t="shared" ref="I94:I157" si="22">D94*F94</f>
        <v>0.19795940299520909</v>
      </c>
      <c r="J94" s="165">
        <f t="shared" si="5"/>
        <v>0.67291170110749854</v>
      </c>
      <c r="K94" s="165">
        <f t="shared" si="6"/>
        <v>3.4229774415296954</v>
      </c>
      <c r="L94" s="165">
        <f t="shared" si="7"/>
        <v>17.412053536797409</v>
      </c>
      <c r="M94" s="187">
        <f t="shared" si="18"/>
        <v>5.1109382700243975</v>
      </c>
      <c r="N94" s="162">
        <v>0.19321079055123888</v>
      </c>
      <c r="O94" s="166">
        <f t="shared" si="19"/>
        <v>2.6010577028222657E-2</v>
      </c>
      <c r="Q94" s="162">
        <f t="shared" si="8"/>
        <v>0.13305743437372561</v>
      </c>
      <c r="R94" s="165">
        <f t="shared" si="9"/>
        <v>961.4690853203067</v>
      </c>
      <c r="S94" s="165">
        <f t="shared" si="10"/>
        <v>-184871.47391036639</v>
      </c>
      <c r="T94" s="165">
        <f t="shared" si="11"/>
        <v>35547125.110533632</v>
      </c>
      <c r="U94" s="68">
        <f t="shared" si="12"/>
        <v>0.70850063557279286</v>
      </c>
      <c r="V94" s="148">
        <f t="shared" si="13"/>
        <v>1.842495393754906E-2</v>
      </c>
      <c r="W94" s="165">
        <f t="shared" si="14"/>
        <v>6.0854417119181485E-2</v>
      </c>
      <c r="X94" s="165">
        <f t="shared" si="15"/>
        <v>-9.3090438741339876E-2</v>
      </c>
      <c r="Y94" s="165">
        <f t="shared" si="16"/>
        <v>0.14240264216290816</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99.187096282475537</v>
      </c>
      <c r="F95" s="162">
        <f t="shared" ref="F95:F158" si="24">(G95*100)/$A$10</f>
        <v>2.6005557387613721E-2</v>
      </c>
      <c r="G95" s="162">
        <v>2.5999999999999999E-2</v>
      </c>
      <c r="H95" s="168">
        <f t="shared" ref="H95:H158" si="25">A95*1000</f>
        <v>4.444</v>
      </c>
      <c r="I95" s="162">
        <f t="shared" si="22"/>
        <v>0.20145751139820564</v>
      </c>
      <c r="J95" s="165">
        <f t="shared" ref="J95:J158" si="26">(F95)*(D95-$B$4)^2</f>
        <v>0.70897070693930297</v>
      </c>
      <c r="K95" s="165">
        <f t="shared" ref="K95:K158" si="27">(F95)*(D95-$B$4)^3</f>
        <v>3.701769338971451</v>
      </c>
      <c r="L95" s="165">
        <f t="shared" ref="L95:L158" si="28">(F95)*(D95-$B$4)^4</f>
        <v>19.328155740181092</v>
      </c>
      <c r="M95" s="187">
        <f t="shared" si="18"/>
        <v>4.6559458759740791</v>
      </c>
      <c r="N95" s="162">
        <v>0.19344919492055124</v>
      </c>
      <c r="O95" s="166">
        <f t="shared" si="19"/>
        <v>2.6042671691228647E-2</v>
      </c>
      <c r="Q95" s="162">
        <f t="shared" ref="Q95:Q158" si="29">(B95*1000)*F95</f>
        <v>0.12121190298366756</v>
      </c>
      <c r="R95" s="165">
        <f t="shared" ref="R95:R158" si="30">(F95)*((B95*1000)-$B$15)^2</f>
        <v>966.02980339458918</v>
      </c>
      <c r="S95" s="165">
        <f t="shared" ref="S95:S158" si="31">(F95)*((B95*1000)-$B$15)^3</f>
        <v>-186188.43629722393</v>
      </c>
      <c r="T95" s="165">
        <f t="shared" ref="T95:T158" si="32">(F95)*((B95*1000)-$B$15)^4</f>
        <v>35885159.742473826</v>
      </c>
      <c r="U95" s="68">
        <f t="shared" ref="U95:U158" si="33">LOG(((2^(-D95))*1000),10)</f>
        <v>0.66800792312327117</v>
      </c>
      <c r="V95" s="148">
        <f t="shared" ref="V95:V158" si="34">U95*F95</f>
        <v>1.7371918380162884E-2</v>
      </c>
      <c r="W95" s="165">
        <f t="shared" ref="W95:W158" si="35">(F95)*(U95-LOG($E$15))^2</f>
        <v>6.4118764097319356E-2</v>
      </c>
      <c r="X95" s="165">
        <f t="shared" ref="X95:X158" si="36">(F95)*(U95-LOG($E$15))^3</f>
        <v>-0.10068033006767706</v>
      </c>
      <c r="Y95" s="165">
        <f t="shared" ref="Y95:Y158" si="37">(F95)*(U95-LOG($E$15))^4</f>
        <v>0.15808989778953303</v>
      </c>
    </row>
    <row r="96" spans="1:26" x14ac:dyDescent="0.2">
      <c r="A96" s="162">
        <v>4.0480000000000004E-3</v>
      </c>
      <c r="B96" s="7">
        <f t="shared" si="20"/>
        <v>4.2459999999999998E-3</v>
      </c>
      <c r="C96" s="7">
        <f t="shared" si="23"/>
        <v>7.9485749946298645</v>
      </c>
      <c r="D96" s="163">
        <f t="shared" si="21"/>
        <v>7.8812502312824737</v>
      </c>
      <c r="E96" s="164">
        <f t="shared" ref="E96:E159" si="38">F96+E95</f>
        <v>99.213101839863157</v>
      </c>
      <c r="F96" s="162">
        <f t="shared" si="24"/>
        <v>2.6005557387613721E-2</v>
      </c>
      <c r="G96" s="162">
        <v>2.5999999999999999E-2</v>
      </c>
      <c r="H96" s="168">
        <f t="shared" si="25"/>
        <v>4.048</v>
      </c>
      <c r="I96" s="162">
        <f t="shared" si="22"/>
        <v>0.20495630517576027</v>
      </c>
      <c r="J96" s="165">
        <f t="shared" si="26"/>
        <v>0.74597814256788353</v>
      </c>
      <c r="K96" s="165">
        <f t="shared" si="27"/>
        <v>3.9953614111251596</v>
      </c>
      <c r="L96" s="165">
        <f t="shared" si="28"/>
        <v>21.398633411106157</v>
      </c>
      <c r="M96" s="187">
        <f t="shared" ref="M96:M159" si="39">((2^(-D96))*1000)</f>
        <v>4.2413809072046318</v>
      </c>
      <c r="N96" s="162">
        <v>0.19313515632744818</v>
      </c>
      <c r="O96" s="166">
        <f t="shared" ref="O96:O159" si="40">(N96*100)/$A$13</f>
        <v>2.6000394937469518E-2</v>
      </c>
      <c r="Q96" s="162">
        <f t="shared" si="29"/>
        <v>0.11041959666780785</v>
      </c>
      <c r="R96" s="165">
        <f t="shared" si="30"/>
        <v>970.19440775876785</v>
      </c>
      <c r="S96" s="165">
        <f t="shared" si="31"/>
        <v>-187393.7349393144</v>
      </c>
      <c r="T96" s="165">
        <f t="shared" si="32"/>
        <v>36195232.227351159</v>
      </c>
      <c r="U96" s="68">
        <f t="shared" si="33"/>
        <v>0.62750727705028608</v>
      </c>
      <c r="V96" s="148">
        <f t="shared" si="34"/>
        <v>1.6318676504476437E-2</v>
      </c>
      <c r="W96" s="165">
        <f t="shared" si="35"/>
        <v>6.746905624664408E-2</v>
      </c>
      <c r="X96" s="165">
        <f t="shared" si="36"/>
        <v>-0.10867355385902407</v>
      </c>
      <c r="Y96" s="165">
        <f t="shared" si="37"/>
        <v>0.17504233741134673</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99.239107397250777</v>
      </c>
      <c r="F97" s="162">
        <f t="shared" si="24"/>
        <v>2.6005557387613721E-2</v>
      </c>
      <c r="G97" s="162">
        <v>2.5999999999999999E-2</v>
      </c>
      <c r="H97" s="168">
        <f t="shared" si="25"/>
        <v>3.6869999999999998</v>
      </c>
      <c r="I97" s="162">
        <f t="shared" si="22"/>
        <v>0.20845940199138838</v>
      </c>
      <c r="J97" s="165">
        <f t="shared" si="26"/>
        <v>0.78397428685821124</v>
      </c>
      <c r="K97" s="165">
        <f t="shared" si="27"/>
        <v>4.3044695979810728</v>
      </c>
      <c r="L97" s="165">
        <f t="shared" si="28"/>
        <v>23.6340130416731</v>
      </c>
      <c r="M97" s="187">
        <f t="shared" si="39"/>
        <v>3.8632856482533078</v>
      </c>
      <c r="N97" s="162">
        <v>0.19297414537815172</v>
      </c>
      <c r="O97" s="166">
        <f t="shared" si="40"/>
        <v>2.597871919313291E-2</v>
      </c>
      <c r="Q97" s="162">
        <f t="shared" si="29"/>
        <v>0.10057649319659608</v>
      </c>
      <c r="R97" s="165">
        <f t="shared" si="30"/>
        <v>974.00053814532794</v>
      </c>
      <c r="S97" s="165">
        <f t="shared" si="31"/>
        <v>-188497.5509147789</v>
      </c>
      <c r="T97" s="165">
        <f t="shared" si="32"/>
        <v>36479781.385467909</v>
      </c>
      <c r="U97" s="68">
        <f t="shared" si="33"/>
        <v>0.5869568207189293</v>
      </c>
      <c r="V97" s="148">
        <f t="shared" si="34"/>
        <v>1.5264139285257414E-2</v>
      </c>
      <c r="W97" s="165">
        <f t="shared" si="35"/>
        <v>7.090894020148325E-2</v>
      </c>
      <c r="X97" s="165">
        <f t="shared" si="36"/>
        <v>-0.11708962320370324</v>
      </c>
      <c r="Y97" s="165">
        <f t="shared" si="37"/>
        <v>0.19334628077967553</v>
      </c>
    </row>
    <row r="98" spans="1:25" x14ac:dyDescent="0.2">
      <c r="A98" s="162">
        <v>3.359E-3</v>
      </c>
      <c r="B98" s="7">
        <f t="shared" si="41"/>
        <v>3.5230000000000001E-3</v>
      </c>
      <c r="C98" s="7">
        <f t="shared" si="23"/>
        <v>8.2177524890896745</v>
      </c>
      <c r="D98" s="163">
        <f t="shared" si="21"/>
        <v>8.1505446786600153</v>
      </c>
      <c r="E98" s="164">
        <f t="shared" si="38"/>
        <v>99.266113168384067</v>
      </c>
      <c r="F98" s="162">
        <f t="shared" si="24"/>
        <v>2.7005771133291171E-2</v>
      </c>
      <c r="G98" s="162">
        <v>2.7E-2</v>
      </c>
      <c r="H98" s="168">
        <f t="shared" si="25"/>
        <v>3.359</v>
      </c>
      <c r="I98" s="162">
        <f t="shared" si="22"/>
        <v>0.22011174420355661</v>
      </c>
      <c r="J98" s="165">
        <f t="shared" si="26"/>
        <v>0.85452921828175132</v>
      </c>
      <c r="K98" s="165">
        <f t="shared" si="27"/>
        <v>4.8068667555541529</v>
      </c>
      <c r="L98" s="165">
        <f t="shared" si="28"/>
        <v>27.039412475692924</v>
      </c>
      <c r="M98" s="187">
        <f t="shared" si="39"/>
        <v>3.5191807285219108</v>
      </c>
      <c r="N98" s="162">
        <v>0.20091244574584247</v>
      </c>
      <c r="O98" s="166">
        <f t="shared" si="40"/>
        <v>2.7047395391796E-2</v>
      </c>
      <c r="Q98" s="162">
        <f t="shared" si="29"/>
        <v>9.5141331702584805E-2</v>
      </c>
      <c r="R98" s="165">
        <f t="shared" si="30"/>
        <v>1015.0662957102982</v>
      </c>
      <c r="S98" s="165">
        <f t="shared" si="31"/>
        <v>-196794.66471421387</v>
      </c>
      <c r="T98" s="165">
        <f t="shared" si="32"/>
        <v>38153310.99421405</v>
      </c>
      <c r="U98" s="68">
        <f t="shared" si="33"/>
        <v>0.54644157072389055</v>
      </c>
      <c r="V98" s="148">
        <f t="shared" si="34"/>
        <v>1.4757075996685529E-2</v>
      </c>
      <c r="W98" s="165">
        <f t="shared" si="35"/>
        <v>7.7293990588733222E-2</v>
      </c>
      <c r="X98" s="165">
        <f t="shared" si="36"/>
        <v>-0.13076463427666929</v>
      </c>
      <c r="Y98" s="165">
        <f t="shared" si="37"/>
        <v>0.22122534296998203</v>
      </c>
    </row>
    <row r="99" spans="1:25" x14ac:dyDescent="0.2">
      <c r="A99" s="162">
        <v>3.0600000000000002E-3</v>
      </c>
      <c r="B99" s="7">
        <f t="shared" si="41"/>
        <v>3.2095000000000001E-3</v>
      </c>
      <c r="C99" s="7">
        <f t="shared" si="23"/>
        <v>8.352252631744161</v>
      </c>
      <c r="D99" s="163">
        <f t="shared" si="21"/>
        <v>8.2850025604169169</v>
      </c>
      <c r="E99" s="164">
        <f t="shared" si="38"/>
        <v>99.295119367008709</v>
      </c>
      <c r="F99" s="162">
        <f t="shared" si="24"/>
        <v>2.9006198624646075E-2</v>
      </c>
      <c r="G99" s="162">
        <v>2.9000000000000001E-2</v>
      </c>
      <c r="H99" s="168">
        <f t="shared" si="25"/>
        <v>3.06</v>
      </c>
      <c r="I99" s="162">
        <f t="shared" si="22"/>
        <v>0.24031642987315438</v>
      </c>
      <c r="J99" s="165">
        <f t="shared" si="26"/>
        <v>0.96222961702204612</v>
      </c>
      <c r="K99" s="165">
        <f t="shared" si="27"/>
        <v>5.5420784871447601</v>
      </c>
      <c r="L99" s="165">
        <f t="shared" si="28"/>
        <v>31.920274967974752</v>
      </c>
      <c r="M99" s="187">
        <f t="shared" si="39"/>
        <v>3.2060162195472452</v>
      </c>
      <c r="N99" s="162">
        <v>0.21565924059396169</v>
      </c>
      <c r="O99" s="166">
        <f t="shared" si="40"/>
        <v>2.9032650160549088E-2</v>
      </c>
      <c r="Q99" s="162">
        <f t="shared" si="29"/>
        <v>9.3095394485801577E-2</v>
      </c>
      <c r="R99" s="165">
        <f t="shared" si="30"/>
        <v>1093.7852015792744</v>
      </c>
      <c r="S99" s="165">
        <f t="shared" si="31"/>
        <v>-212399.09239800944</v>
      </c>
      <c r="T99" s="165">
        <f t="shared" si="32"/>
        <v>41245186.336732924</v>
      </c>
      <c r="U99" s="68">
        <f t="shared" si="33"/>
        <v>0.50596571516162225</v>
      </c>
      <c r="V99" s="148">
        <f t="shared" si="34"/>
        <v>1.4676142031239115E-2</v>
      </c>
      <c r="W99" s="165">
        <f t="shared" si="35"/>
        <v>8.7039469371202952E-2</v>
      </c>
      <c r="X99" s="165">
        <f t="shared" si="36"/>
        <v>-0.1507748634456734</v>
      </c>
      <c r="Y99" s="165">
        <f t="shared" si="37"/>
        <v>0.26118104362642991</v>
      </c>
    </row>
    <row r="100" spans="1:25" x14ac:dyDescent="0.2">
      <c r="A100" s="162">
        <v>2.787E-3</v>
      </c>
      <c r="B100" s="7">
        <f t="shared" si="41"/>
        <v>2.9234999999999999E-3</v>
      </c>
      <c r="C100" s="7">
        <f t="shared" si="23"/>
        <v>8.4870712822203664</v>
      </c>
      <c r="D100" s="163">
        <f t="shared" si="21"/>
        <v>8.4196619569822637</v>
      </c>
      <c r="E100" s="164">
        <f t="shared" si="38"/>
        <v>99.327126206870389</v>
      </c>
      <c r="F100" s="162">
        <f t="shared" si="24"/>
        <v>3.2006839861678425E-2</v>
      </c>
      <c r="G100" s="162">
        <v>3.2000000000000001E-2</v>
      </c>
      <c r="H100" s="168">
        <f t="shared" si="25"/>
        <v>2.7869999999999999</v>
      </c>
      <c r="I100" s="162">
        <f t="shared" si="22"/>
        <v>0.26948677194659731</v>
      </c>
      <c r="J100" s="165">
        <f t="shared" si="26"/>
        <v>1.1119991854607123</v>
      </c>
      <c r="K100" s="165">
        <f t="shared" si="27"/>
        <v>6.5544356679642384</v>
      </c>
      <c r="L100" s="165">
        <f t="shared" si="28"/>
        <v>38.633685606237918</v>
      </c>
      <c r="M100" s="187">
        <f t="shared" si="39"/>
        <v>2.9203116272069298</v>
      </c>
      <c r="N100" s="162">
        <v>0.237406618065261</v>
      </c>
      <c r="O100" s="166">
        <f t="shared" si="40"/>
        <v>3.196034294243362E-2</v>
      </c>
      <c r="Q100" s="162">
        <f t="shared" si="29"/>
        <v>9.3571996335616872E-2</v>
      </c>
      <c r="R100" s="165">
        <f t="shared" si="30"/>
        <v>1210.4931752367183</v>
      </c>
      <c r="S100" s="165">
        <f t="shared" si="31"/>
        <v>-235408.48878343884</v>
      </c>
      <c r="T100" s="165">
        <f t="shared" si="32"/>
        <v>45780643.563285954</v>
      </c>
      <c r="U100" s="68">
        <f t="shared" si="33"/>
        <v>0.46542919759744172</v>
      </c>
      <c r="V100" s="148">
        <f t="shared" si="34"/>
        <v>1.4896917794450803E-2</v>
      </c>
      <c r="W100" s="165">
        <f t="shared" si="35"/>
        <v>0.10059116954990349</v>
      </c>
      <c r="X100" s="165">
        <f t="shared" si="36"/>
        <v>-0.17832752741563052</v>
      </c>
      <c r="Y100" s="165">
        <f t="shared" si="37"/>
        <v>0.3161381578170841</v>
      </c>
    </row>
    <row r="101" spans="1:25" x14ac:dyDescent="0.2">
      <c r="A101" s="162">
        <v>2.539E-3</v>
      </c>
      <c r="B101" s="7">
        <f t="shared" si="41"/>
        <v>2.663E-3</v>
      </c>
      <c r="C101" s="7">
        <f t="shared" si="23"/>
        <v>8.6215238896766682</v>
      </c>
      <c r="D101" s="163">
        <f t="shared" si="21"/>
        <v>8.5542975859485182</v>
      </c>
      <c r="E101" s="164">
        <f t="shared" si="38"/>
        <v>99.362133687969106</v>
      </c>
      <c r="F101" s="162">
        <f t="shared" si="24"/>
        <v>3.5007481098710783E-2</v>
      </c>
      <c r="G101" s="162">
        <v>3.5000000000000003E-2</v>
      </c>
      <c r="H101" s="168">
        <f t="shared" si="25"/>
        <v>2.5390000000000001</v>
      </c>
      <c r="I101" s="162">
        <f t="shared" si="22"/>
        <v>0.29946441105284005</v>
      </c>
      <c r="J101" s="165">
        <f t="shared" si="26"/>
        <v>1.272446170807328</v>
      </c>
      <c r="K101" s="165">
        <f t="shared" si="27"/>
        <v>7.6714718753122115</v>
      </c>
      <c r="L101" s="165">
        <f t="shared" si="28"/>
        <v>46.250664337625224</v>
      </c>
      <c r="M101" s="187">
        <f t="shared" si="39"/>
        <v>2.6601114638300376</v>
      </c>
      <c r="N101" s="162">
        <v>0.26037041423751134</v>
      </c>
      <c r="O101" s="166">
        <f t="shared" si="40"/>
        <v>3.5051793412123194E-2</v>
      </c>
      <c r="Q101" s="162">
        <f t="shared" si="29"/>
        <v>9.3224922165866808E-2</v>
      </c>
      <c r="R101" s="165">
        <f t="shared" si="30"/>
        <v>1327.5262629342744</v>
      </c>
      <c r="S101" s="165">
        <f t="shared" si="31"/>
        <v>-258514.10916244844</v>
      </c>
      <c r="T101" s="165">
        <f t="shared" si="32"/>
        <v>50341410.563387863</v>
      </c>
      <c r="U101" s="68">
        <f t="shared" si="33"/>
        <v>0.42489983479351273</v>
      </c>
      <c r="V101" s="148">
        <f t="shared" si="34"/>
        <v>1.4874672935379231E-2</v>
      </c>
      <c r="W101" s="165">
        <f t="shared" si="35"/>
        <v>0.11510968880735771</v>
      </c>
      <c r="X101" s="165">
        <f t="shared" si="36"/>
        <v>-0.20873120882327836</v>
      </c>
      <c r="Y101" s="165">
        <f t="shared" si="37"/>
        <v>0.37849739659831455</v>
      </c>
    </row>
    <row r="102" spans="1:25" x14ac:dyDescent="0.2">
      <c r="A102" s="162">
        <v>2.313E-3</v>
      </c>
      <c r="B102" s="7">
        <f t="shared" si="41"/>
        <v>2.4260000000000002E-3</v>
      </c>
      <c r="C102" s="7">
        <f t="shared" si="23"/>
        <v>8.7560190186879847</v>
      </c>
      <c r="D102" s="163">
        <f t="shared" si="21"/>
        <v>8.6887714541823264</v>
      </c>
      <c r="E102" s="164">
        <f t="shared" si="38"/>
        <v>99.400141810304845</v>
      </c>
      <c r="F102" s="162">
        <f t="shared" si="24"/>
        <v>3.8008122335743126E-2</v>
      </c>
      <c r="G102" s="162">
        <v>3.7999999999999999E-2</v>
      </c>
      <c r="H102" s="168">
        <f t="shared" si="25"/>
        <v>2.3130000000000002</v>
      </c>
      <c r="I102" s="162">
        <f t="shared" si="22"/>
        <v>0.33024388837787455</v>
      </c>
      <c r="J102" s="165">
        <f t="shared" si="26"/>
        <v>1.4438290770440716</v>
      </c>
      <c r="K102" s="165">
        <f t="shared" si="27"/>
        <v>8.8988824092531935</v>
      </c>
      <c r="L102" s="165">
        <f t="shared" si="28"/>
        <v>54.84728725358584</v>
      </c>
      <c r="M102" s="187">
        <f t="shared" si="39"/>
        <v>2.4233668727619433</v>
      </c>
      <c r="N102" s="162">
        <v>0.28259850460863223</v>
      </c>
      <c r="O102" s="166">
        <f t="shared" si="40"/>
        <v>3.8044201109119838E-2</v>
      </c>
      <c r="Q102" s="162">
        <f t="shared" si="29"/>
        <v>9.2207704786512829E-2</v>
      </c>
      <c r="R102" s="165">
        <f t="shared" si="30"/>
        <v>1444.824656443893</v>
      </c>
      <c r="S102" s="165">
        <f t="shared" si="31"/>
        <v>-281698.4834969262</v>
      </c>
      <c r="T102" s="165">
        <f t="shared" si="32"/>
        <v>54922952.242370978</v>
      </c>
      <c r="U102" s="68">
        <f t="shared" si="33"/>
        <v>0.38441916682217081</v>
      </c>
      <c r="V102" s="148">
        <f t="shared" si="34"/>
        <v>1.4611050720781513E-2</v>
      </c>
      <c r="W102" s="165">
        <f t="shared" si="35"/>
        <v>0.13061845765908273</v>
      </c>
      <c r="X102" s="165">
        <f t="shared" si="36"/>
        <v>-0.24214116040449726</v>
      </c>
      <c r="Y102" s="165">
        <f t="shared" si="37"/>
        <v>0.44888251333565943</v>
      </c>
    </row>
    <row r="103" spans="1:25" x14ac:dyDescent="0.2">
      <c r="A103" s="162">
        <v>2.1070000000000004E-3</v>
      </c>
      <c r="B103" s="7">
        <f t="shared" si="41"/>
        <v>2.2100000000000002E-3</v>
      </c>
      <c r="C103" s="7">
        <f t="shared" si="23"/>
        <v>8.8905939705068686</v>
      </c>
      <c r="D103" s="163">
        <f t="shared" si="21"/>
        <v>8.8233064945974267</v>
      </c>
      <c r="E103" s="164">
        <f t="shared" si="38"/>
        <v>99.442150787623305</v>
      </c>
      <c r="F103" s="162">
        <f t="shared" si="24"/>
        <v>4.2008977318452934E-2</v>
      </c>
      <c r="G103" s="162">
        <v>4.2000000000000003E-2</v>
      </c>
      <c r="H103" s="168">
        <f t="shared" si="25"/>
        <v>2.1070000000000002</v>
      </c>
      <c r="I103" s="162">
        <f t="shared" si="22"/>
        <v>0.37065808240530174</v>
      </c>
      <c r="J103" s="165">
        <f t="shared" si="26"/>
        <v>1.6662384490195414</v>
      </c>
      <c r="K103" s="165">
        <f t="shared" si="27"/>
        <v>10.49384567547259</v>
      </c>
      <c r="L103" s="165">
        <f t="shared" si="28"/>
        <v>66.089458639867985</v>
      </c>
      <c r="M103" s="187">
        <f t="shared" si="39"/>
        <v>2.2075984689249979</v>
      </c>
      <c r="N103" s="162">
        <v>0.31216044851340696</v>
      </c>
      <c r="O103" s="166">
        <f t="shared" si="40"/>
        <v>4.202391268136365E-2</v>
      </c>
      <c r="Q103" s="162">
        <f t="shared" si="29"/>
        <v>9.2839839873780985E-2</v>
      </c>
      <c r="R103" s="165">
        <f t="shared" si="30"/>
        <v>1600.4517269838727</v>
      </c>
      <c r="S103" s="165">
        <f t="shared" si="31"/>
        <v>-312386.90090564976</v>
      </c>
      <c r="T103" s="165">
        <f t="shared" si="32"/>
        <v>60973770.225073196</v>
      </c>
      <c r="U103" s="68">
        <f t="shared" si="33"/>
        <v>0.34392008418935954</v>
      </c>
      <c r="V103" s="148">
        <f t="shared" si="34"/>
        <v>1.4447731016071228E-2</v>
      </c>
      <c r="W103" s="165">
        <f t="shared" si="35"/>
        <v>0.15074452111419723</v>
      </c>
      <c r="X103" s="165">
        <f t="shared" si="36"/>
        <v>-0.28555597390340881</v>
      </c>
      <c r="Y103" s="165">
        <f t="shared" si="37"/>
        <v>0.54092987014865768</v>
      </c>
    </row>
    <row r="104" spans="1:25" x14ac:dyDescent="0.2">
      <c r="A104" s="162">
        <v>1.9190000000000001E-3</v>
      </c>
      <c r="B104" s="7">
        <f t="shared" si="41"/>
        <v>2.013E-3</v>
      </c>
      <c r="C104" s="7">
        <f t="shared" si="23"/>
        <v>9.0254295731287932</v>
      </c>
      <c r="D104" s="163">
        <f t="shared" si="21"/>
        <v>8.95801177181783</v>
      </c>
      <c r="E104" s="164">
        <f t="shared" si="38"/>
        <v>99.487160406178788</v>
      </c>
      <c r="F104" s="162">
        <f t="shared" si="24"/>
        <v>4.5009618555485284E-2</v>
      </c>
      <c r="G104" s="162">
        <v>4.4999999999999998E-2</v>
      </c>
      <c r="H104" s="168">
        <f t="shared" si="25"/>
        <v>1.919</v>
      </c>
      <c r="I104" s="162">
        <f t="shared" si="22"/>
        <v>0.40319669286506743</v>
      </c>
      <c r="J104" s="165">
        <f t="shared" si="26"/>
        <v>1.8624412661810958</v>
      </c>
      <c r="K104" s="165">
        <f t="shared" si="27"/>
        <v>11.980397074780171</v>
      </c>
      <c r="L104" s="165">
        <f t="shared" si="28"/>
        <v>77.065471365820258</v>
      </c>
      <c r="M104" s="187">
        <f t="shared" si="39"/>
        <v>2.0108040680285106</v>
      </c>
      <c r="N104" s="162">
        <v>0.33381108312832652</v>
      </c>
      <c r="O104" s="166">
        <f t="shared" si="40"/>
        <v>4.4938581669335752E-2</v>
      </c>
      <c r="Q104" s="162">
        <f t="shared" si="29"/>
        <v>9.0604362152191878E-2</v>
      </c>
      <c r="R104" s="165">
        <f t="shared" si="30"/>
        <v>1718.2328542618236</v>
      </c>
      <c r="S104" s="165">
        <f t="shared" si="31"/>
        <v>-335714.70305527683</v>
      </c>
      <c r="T104" s="165">
        <f t="shared" si="32"/>
        <v>65593182.884348966</v>
      </c>
      <c r="U104" s="68">
        <f t="shared" si="33"/>
        <v>0.30336975517178622</v>
      </c>
      <c r="V104" s="148">
        <f t="shared" si="34"/>
        <v>1.3654556961553056E-2</v>
      </c>
      <c r="W104" s="165">
        <f t="shared" si="35"/>
        <v>0.16850079436586526</v>
      </c>
      <c r="X104" s="165">
        <f t="shared" si="36"/>
        <v>-0.32602451889553241</v>
      </c>
      <c r="Y104" s="165">
        <f t="shared" si="37"/>
        <v>0.63081000490877159</v>
      </c>
    </row>
    <row r="105" spans="1:25" x14ac:dyDescent="0.2">
      <c r="A105" s="162">
        <v>1.748E-3</v>
      </c>
      <c r="B105" s="7">
        <f t="shared" si="41"/>
        <v>1.8335000000000001E-3</v>
      </c>
      <c r="C105" s="7">
        <f t="shared" si="23"/>
        <v>9.1600790998235748</v>
      </c>
      <c r="D105" s="163">
        <f t="shared" si="21"/>
        <v>9.0927543364761831</v>
      </c>
      <c r="E105" s="164">
        <f t="shared" si="38"/>
        <v>99.535170665971307</v>
      </c>
      <c r="F105" s="162">
        <f t="shared" si="24"/>
        <v>4.8010259792517634E-2</v>
      </c>
      <c r="G105" s="162">
        <v>4.8000000000000001E-2</v>
      </c>
      <c r="H105" s="168">
        <f t="shared" si="25"/>
        <v>1.748</v>
      </c>
      <c r="I105" s="162">
        <f t="shared" si="22"/>
        <v>0.43654549792376285</v>
      </c>
      <c r="J105" s="165">
        <f t="shared" si="26"/>
        <v>2.0707013763058248</v>
      </c>
      <c r="K105" s="165">
        <f t="shared" si="27"/>
        <v>13.599069090209149</v>
      </c>
      <c r="L105" s="165">
        <f t="shared" si="28"/>
        <v>89.310164293322316</v>
      </c>
      <c r="M105" s="187">
        <f t="shared" si="39"/>
        <v>1.8315053917474569</v>
      </c>
      <c r="N105" s="162">
        <v>0.35655721168144511</v>
      </c>
      <c r="O105" s="166">
        <f t="shared" si="40"/>
        <v>4.8000729115328655E-2</v>
      </c>
      <c r="Q105" s="162">
        <f t="shared" si="29"/>
        <v>8.8026811329581095E-2</v>
      </c>
      <c r="R105" s="165">
        <f t="shared" si="30"/>
        <v>1836.1508297892367</v>
      </c>
      <c r="S105" s="165">
        <f t="shared" si="31"/>
        <v>-359083.54320679232</v>
      </c>
      <c r="T105" s="165">
        <f t="shared" si="32"/>
        <v>70223528.977052957</v>
      </c>
      <c r="U105" s="68">
        <f t="shared" si="33"/>
        <v>0.26280820151692819</v>
      </c>
      <c r="V105" s="148">
        <f t="shared" si="34"/>
        <v>1.261749003043205E-2</v>
      </c>
      <c r="W105" s="165">
        <f t="shared" si="35"/>
        <v>0.18734892704295245</v>
      </c>
      <c r="X105" s="165">
        <f t="shared" si="36"/>
        <v>-0.37009207662928878</v>
      </c>
      <c r="Y105" s="165">
        <f t="shared" si="37"/>
        <v>0.73108582656775734</v>
      </c>
    </row>
    <row r="106" spans="1:25" x14ac:dyDescent="0.2">
      <c r="A106" s="162">
        <v>1.593E-3</v>
      </c>
      <c r="B106" s="7">
        <f t="shared" si="41"/>
        <v>1.6705000000000001E-3</v>
      </c>
      <c r="C106" s="7">
        <f t="shared" si="23"/>
        <v>9.2940380177988651</v>
      </c>
      <c r="D106" s="163">
        <f t="shared" si="21"/>
        <v>9.2270585588112191</v>
      </c>
      <c r="E106" s="164">
        <f t="shared" si="38"/>
        <v>99.586181567000864</v>
      </c>
      <c r="F106" s="162">
        <f t="shared" si="24"/>
        <v>5.1010901029549985E-2</v>
      </c>
      <c r="G106" s="162">
        <v>5.0999999999999997E-2</v>
      </c>
      <c r="H106" s="168">
        <f t="shared" si="25"/>
        <v>1.593</v>
      </c>
      <c r="I106" s="162">
        <f t="shared" si="22"/>
        <v>0.47068057093738119</v>
      </c>
      <c r="J106" s="165">
        <f t="shared" si="26"/>
        <v>2.2910262071318477</v>
      </c>
      <c r="K106" s="165">
        <f t="shared" si="27"/>
        <v>15.353719011538473</v>
      </c>
      <c r="L106" s="165">
        <f t="shared" si="28"/>
        <v>102.89567476419157</v>
      </c>
      <c r="M106" s="187">
        <f t="shared" si="39"/>
        <v>1.6687012914239643</v>
      </c>
      <c r="N106" s="162">
        <v>0.38079511092318125</v>
      </c>
      <c r="O106" s="166">
        <f t="shared" si="40"/>
        <v>5.1263702903856706E-2</v>
      </c>
      <c r="Q106" s="162">
        <f t="shared" si="29"/>
        <v>8.521371016986326E-2</v>
      </c>
      <c r="R106" s="165">
        <f t="shared" si="30"/>
        <v>1954.1637408046988</v>
      </c>
      <c r="S106" s="165">
        <f t="shared" si="31"/>
        <v>-382481.05513913702</v>
      </c>
      <c r="T106" s="165">
        <f t="shared" si="32"/>
        <v>74861565.83793053</v>
      </c>
      <c r="U106" s="68">
        <f t="shared" si="33"/>
        <v>0.22237860204975834</v>
      </c>
      <c r="V106" s="148">
        <f t="shared" si="34"/>
        <v>1.1343732860249905E-2</v>
      </c>
      <c r="W106" s="165">
        <f t="shared" si="35"/>
        <v>0.20728961471712465</v>
      </c>
      <c r="X106" s="165">
        <f t="shared" si="36"/>
        <v>-0.41786386712027973</v>
      </c>
      <c r="Y106" s="165">
        <f t="shared" si="37"/>
        <v>0.84234905681596528</v>
      </c>
    </row>
    <row r="107" spans="1:25" x14ac:dyDescent="0.2">
      <c r="A107" s="162">
        <v>1.451E-3</v>
      </c>
      <c r="B107" s="7">
        <f t="shared" si="41"/>
        <v>1.5219999999999999E-3</v>
      </c>
      <c r="C107" s="7">
        <f t="shared" si="23"/>
        <v>9.4287367652574314</v>
      </c>
      <c r="D107" s="163">
        <f t="shared" si="21"/>
        <v>9.3613873915281474</v>
      </c>
      <c r="E107" s="164">
        <f t="shared" si="38"/>
        <v>99.639192895521774</v>
      </c>
      <c r="F107" s="162">
        <f t="shared" si="24"/>
        <v>5.3011328520904885E-2</v>
      </c>
      <c r="G107" s="162">
        <v>5.2999999999999999E-2</v>
      </c>
      <c r="H107" s="168">
        <f t="shared" si="25"/>
        <v>1.4510000000000001</v>
      </c>
      <c r="I107" s="162">
        <f t="shared" si="22"/>
        <v>0.49625958242375545</v>
      </c>
      <c r="J107" s="165">
        <f t="shared" si="26"/>
        <v>2.4772715416077706</v>
      </c>
      <c r="K107" s="165">
        <f t="shared" si="27"/>
        <v>16.934644192060173</v>
      </c>
      <c r="L107" s="165">
        <f t="shared" si="28"/>
        <v>115.76533661931677</v>
      </c>
      <c r="M107" s="187">
        <f t="shared" si="39"/>
        <v>1.5203430533928846</v>
      </c>
      <c r="N107" s="162">
        <v>0.39355472505200012</v>
      </c>
      <c r="O107" s="166">
        <f t="shared" si="40"/>
        <v>5.29814378460986E-2</v>
      </c>
      <c r="Q107" s="162">
        <f t="shared" si="29"/>
        <v>8.0683242008817241E-2</v>
      </c>
      <c r="R107" s="165">
        <f t="shared" si="30"/>
        <v>2033.8803667574971</v>
      </c>
      <c r="S107" s="165">
        <f t="shared" si="31"/>
        <v>-398385.71913660673</v>
      </c>
      <c r="T107" s="165">
        <f t="shared" si="32"/>
        <v>78033685.661175728</v>
      </c>
      <c r="U107" s="68">
        <f t="shared" si="33"/>
        <v>0.18194159411943361</v>
      </c>
      <c r="V107" s="148">
        <f t="shared" si="34"/>
        <v>9.6449656174824316E-3</v>
      </c>
      <c r="W107" s="165">
        <f t="shared" si="35"/>
        <v>0.22414771289062643</v>
      </c>
      <c r="X107" s="165">
        <f t="shared" si="36"/>
        <v>-0.46091105375321278</v>
      </c>
      <c r="Y107" s="165">
        <f t="shared" si="37"/>
        <v>0.94776340446336493</v>
      </c>
    </row>
    <row r="108" spans="1:25" x14ac:dyDescent="0.2">
      <c r="A108" s="162">
        <v>1.322E-3</v>
      </c>
      <c r="B108" s="7">
        <f t="shared" si="41"/>
        <v>1.3865000000000001E-3</v>
      </c>
      <c r="C108" s="7">
        <f t="shared" si="23"/>
        <v>9.5630621078164832</v>
      </c>
      <c r="D108" s="163">
        <f t="shared" si="21"/>
        <v>9.4958994365369573</v>
      </c>
      <c r="E108" s="164">
        <f t="shared" si="38"/>
        <v>99.693204437788353</v>
      </c>
      <c r="F108" s="162">
        <f t="shared" si="24"/>
        <v>5.4011542266582342E-2</v>
      </c>
      <c r="G108" s="162">
        <v>5.3999999999999999E-2</v>
      </c>
      <c r="H108" s="168">
        <f t="shared" si="25"/>
        <v>1.3220000000000001</v>
      </c>
      <c r="I108" s="162">
        <f t="shared" si="22"/>
        <v>0.51288817377573137</v>
      </c>
      <c r="J108" s="165">
        <f t="shared" si="26"/>
        <v>2.6243197203385451</v>
      </c>
      <c r="K108" s="165">
        <f t="shared" si="27"/>
        <v>18.29286910000657</v>
      </c>
      <c r="L108" s="165">
        <f t="shared" si="28"/>
        <v>127.51078205776197</v>
      </c>
      <c r="M108" s="187">
        <f t="shared" si="39"/>
        <v>1.3849989169670849</v>
      </c>
      <c r="N108" s="162">
        <v>0.40209495272895285</v>
      </c>
      <c r="O108" s="166">
        <f t="shared" si="40"/>
        <v>5.4131147182705383E-2</v>
      </c>
      <c r="Q108" s="162">
        <f t="shared" si="29"/>
        <v>7.4887003352616416E-2</v>
      </c>
      <c r="R108" s="165">
        <f t="shared" si="30"/>
        <v>2075.1235028190754</v>
      </c>
      <c r="S108" s="165">
        <f t="shared" si="31"/>
        <v>-406745.38552706648</v>
      </c>
      <c r="T108" s="165">
        <f t="shared" si="32"/>
        <v>79726246.858467773</v>
      </c>
      <c r="U108" s="68">
        <f t="shared" si="33"/>
        <v>0.14144943379367844</v>
      </c>
      <c r="V108" s="148">
        <f t="shared" si="34"/>
        <v>7.639902071931404E-3</v>
      </c>
      <c r="W108" s="165">
        <f t="shared" si="35"/>
        <v>0.23745983455456254</v>
      </c>
      <c r="X108" s="165">
        <f t="shared" si="36"/>
        <v>-0.49789980029868014</v>
      </c>
      <c r="Y108" s="165">
        <f t="shared" si="37"/>
        <v>1.0439837608852673</v>
      </c>
    </row>
    <row r="109" spans="1:25" x14ac:dyDescent="0.2">
      <c r="A109" s="162">
        <v>1.204E-3</v>
      </c>
      <c r="B109" s="7">
        <f t="shared" si="41"/>
        <v>1.263E-3</v>
      </c>
      <c r="C109" s="7">
        <f t="shared" si="23"/>
        <v>9.6979488925644723</v>
      </c>
      <c r="D109" s="163">
        <f t="shared" si="21"/>
        <v>9.6305055001904769</v>
      </c>
      <c r="E109" s="164">
        <f t="shared" si="38"/>
        <v>99.746215766309263</v>
      </c>
      <c r="F109" s="162">
        <f t="shared" si="24"/>
        <v>5.3011328520904885E-2</v>
      </c>
      <c r="G109" s="162">
        <v>5.2999999999999999E-2</v>
      </c>
      <c r="H109" s="168">
        <f t="shared" si="25"/>
        <v>1.204</v>
      </c>
      <c r="I109" s="162">
        <f t="shared" si="22"/>
        <v>0.51052589089297884</v>
      </c>
      <c r="J109" s="165">
        <f t="shared" si="26"/>
        <v>2.6761600164715289</v>
      </c>
      <c r="K109" s="165">
        <f t="shared" si="27"/>
        <v>19.014450207575521</v>
      </c>
      <c r="L109" s="165">
        <f t="shared" si="28"/>
        <v>135.10003679565671</v>
      </c>
      <c r="M109" s="187">
        <f t="shared" si="39"/>
        <v>1.2616211792768866</v>
      </c>
      <c r="N109" s="162">
        <v>0.39300609485166915</v>
      </c>
      <c r="O109" s="166">
        <f t="shared" si="40"/>
        <v>5.290757971402945E-2</v>
      </c>
      <c r="Q109" s="162">
        <f t="shared" si="29"/>
        <v>6.6953307921902877E-2</v>
      </c>
      <c r="R109" s="165">
        <f t="shared" si="30"/>
        <v>2039.262616419267</v>
      </c>
      <c r="S109" s="165">
        <f t="shared" si="31"/>
        <v>-399968.134725062</v>
      </c>
      <c r="T109" s="165">
        <f t="shared" si="32"/>
        <v>78447232.596429348</v>
      </c>
      <c r="U109" s="68">
        <f t="shared" si="33"/>
        <v>0.10092897103571384</v>
      </c>
      <c r="V109" s="148">
        <f t="shared" si="34"/>
        <v>5.3503788408511199E-3</v>
      </c>
      <c r="W109" s="165">
        <f t="shared" si="35"/>
        <v>0.24215739721266138</v>
      </c>
      <c r="X109" s="165">
        <f t="shared" si="36"/>
        <v>-0.51756186116008007</v>
      </c>
      <c r="Y109" s="165">
        <f t="shared" si="37"/>
        <v>1.1061825209999414</v>
      </c>
    </row>
    <row r="110" spans="1:25" x14ac:dyDescent="0.2">
      <c r="A110" s="162">
        <v>1.0969999999999999E-3</v>
      </c>
      <c r="B110" s="7">
        <f t="shared" si="41"/>
        <v>1.1505E-3</v>
      </c>
      <c r="C110" s="7">
        <f t="shared" si="23"/>
        <v>9.8322207589209807</v>
      </c>
      <c r="D110" s="163">
        <f t="shared" si="21"/>
        <v>9.7650848257427256</v>
      </c>
      <c r="E110" s="164">
        <f t="shared" si="38"/>
        <v>99.797226667338819</v>
      </c>
      <c r="F110" s="162">
        <f t="shared" si="24"/>
        <v>5.1010901029549985E-2</v>
      </c>
      <c r="G110" s="162">
        <v>5.0999999999999997E-2</v>
      </c>
      <c r="H110" s="168">
        <f t="shared" si="25"/>
        <v>1.097</v>
      </c>
      <c r="I110" s="162">
        <f t="shared" si="22"/>
        <v>0.49812577559112253</v>
      </c>
      <c r="J110" s="165">
        <f t="shared" si="26"/>
        <v>2.6736502746042938</v>
      </c>
      <c r="K110" s="165">
        <f t="shared" si="27"/>
        <v>19.356436229762917</v>
      </c>
      <c r="L110" s="165">
        <f t="shared" si="28"/>
        <v>140.13486620733542</v>
      </c>
      <c r="M110" s="187">
        <f t="shared" si="39"/>
        <v>1.1492554111249609</v>
      </c>
      <c r="N110" s="162">
        <v>0.37990758908578631</v>
      </c>
      <c r="O110" s="166">
        <f t="shared" si="40"/>
        <v>5.1144222231737278E-2</v>
      </c>
      <c r="Q110" s="162">
        <f t="shared" si="29"/>
        <v>5.8688041634497264E-2</v>
      </c>
      <c r="R110" s="165">
        <f t="shared" si="30"/>
        <v>1964.5610710871697</v>
      </c>
      <c r="S110" s="165">
        <f t="shared" si="31"/>
        <v>-385537.65690614231</v>
      </c>
      <c r="T110" s="165">
        <f t="shared" si="32"/>
        <v>75660302.487019509</v>
      </c>
      <c r="U110" s="68">
        <f t="shared" si="33"/>
        <v>6.0416557248258902E-2</v>
      </c>
      <c r="V110" s="148">
        <f t="shared" si="34"/>
        <v>3.0819030223370758E-3</v>
      </c>
      <c r="W110" s="165">
        <f t="shared" si="35"/>
        <v>0.24193686497156197</v>
      </c>
      <c r="X110" s="165">
        <f t="shared" si="36"/>
        <v>-0.52689196502709534</v>
      </c>
      <c r="Y110" s="165">
        <f t="shared" si="37"/>
        <v>1.1474693732298533</v>
      </c>
    </row>
    <row r="111" spans="1:25" x14ac:dyDescent="0.2">
      <c r="A111" s="162">
        <v>9.990000000000001E-4</v>
      </c>
      <c r="B111" s="7">
        <f t="shared" si="41"/>
        <v>1.0479999999999999E-3</v>
      </c>
      <c r="C111" s="7">
        <f t="shared" si="23"/>
        <v>9.9672277015317565</v>
      </c>
      <c r="D111" s="163">
        <f t="shared" si="21"/>
        <v>9.8997242302263686</v>
      </c>
      <c r="E111" s="164">
        <f t="shared" si="38"/>
        <v>99.845236927131339</v>
      </c>
      <c r="F111" s="162">
        <f t="shared" si="24"/>
        <v>4.8010259792517634E-2</v>
      </c>
      <c r="G111" s="162">
        <v>4.8000000000000001E-2</v>
      </c>
      <c r="H111" s="168">
        <f t="shared" si="25"/>
        <v>0.99900000000000011</v>
      </c>
      <c r="I111" s="162">
        <f t="shared" si="22"/>
        <v>0.47528833216744959</v>
      </c>
      <c r="J111" s="165">
        <f t="shared" si="26"/>
        <v>2.6108429934523674</v>
      </c>
      <c r="K111" s="165">
        <f t="shared" si="27"/>
        <v>19.253252459424196</v>
      </c>
      <c r="L111" s="165">
        <f t="shared" si="28"/>
        <v>141.98009271180126</v>
      </c>
      <c r="M111" s="187">
        <f t="shared" si="39"/>
        <v>1.0468538579954705</v>
      </c>
      <c r="N111" s="162">
        <v>0.35561326598537163</v>
      </c>
      <c r="O111" s="166">
        <f t="shared" si="40"/>
        <v>4.7873652505538232E-2</v>
      </c>
      <c r="Q111" s="162">
        <f t="shared" si="29"/>
        <v>5.0314752262558472E-2</v>
      </c>
      <c r="R111" s="165">
        <f t="shared" si="30"/>
        <v>1850.9306349732476</v>
      </c>
      <c r="S111" s="165">
        <f t="shared" si="31"/>
        <v>-363427.83530828508</v>
      </c>
      <c r="T111" s="165">
        <f t="shared" si="32"/>
        <v>71358585.233408824</v>
      </c>
      <c r="U111" s="68">
        <f t="shared" si="33"/>
        <v>1.9886057900346855E-2</v>
      </c>
      <c r="V111" s="148">
        <f t="shared" si="34"/>
        <v>9.5473480604470022E-4</v>
      </c>
      <c r="W111" s="165">
        <f t="shared" si="35"/>
        <v>0.23625965615768191</v>
      </c>
      <c r="X111" s="165">
        <f t="shared" si="36"/>
        <v>-0.52410381785438642</v>
      </c>
      <c r="Y111" s="165">
        <f t="shared" si="37"/>
        <v>1.16263951432409</v>
      </c>
    </row>
    <row r="112" spans="1:25" x14ac:dyDescent="0.2">
      <c r="A112" s="162">
        <v>9.1E-4</v>
      </c>
      <c r="B112" s="7">
        <f t="shared" si="41"/>
        <v>9.5450000000000005E-4</v>
      </c>
      <c r="C112" s="7">
        <f t="shared" si="23"/>
        <v>10.101845834238116</v>
      </c>
      <c r="D112" s="163">
        <f t="shared" si="21"/>
        <v>10.034536767884937</v>
      </c>
      <c r="E112" s="164">
        <f t="shared" si="38"/>
        <v>99.889246331941152</v>
      </c>
      <c r="F112" s="162">
        <f t="shared" si="24"/>
        <v>4.4009404809807827E-2</v>
      </c>
      <c r="G112" s="162">
        <v>4.3999999999999997E-2</v>
      </c>
      <c r="H112" s="168">
        <f t="shared" si="25"/>
        <v>0.91</v>
      </c>
      <c r="I112" s="162">
        <f t="shared" si="22"/>
        <v>0.44161399069674884</v>
      </c>
      <c r="J112" s="165">
        <f t="shared" si="26"/>
        <v>2.4815768349051632</v>
      </c>
      <c r="K112" s="165">
        <f t="shared" si="27"/>
        <v>18.634547103530345</v>
      </c>
      <c r="L112" s="165">
        <f t="shared" si="28"/>
        <v>139.92971761721077</v>
      </c>
      <c r="M112" s="187">
        <f t="shared" si="39"/>
        <v>0.95346211251417734</v>
      </c>
      <c r="N112" s="162">
        <v>0.32692033327935788</v>
      </c>
      <c r="O112" s="166">
        <f t="shared" si="40"/>
        <v>4.4010929651467315E-2</v>
      </c>
      <c r="Q112" s="162">
        <f t="shared" si="29"/>
        <v>4.200697689096157E-2</v>
      </c>
      <c r="R112" s="165">
        <f t="shared" si="30"/>
        <v>1698.3027026057364</v>
      </c>
      <c r="S112" s="165">
        <f t="shared" si="31"/>
        <v>-333618.32957174059</v>
      </c>
      <c r="T112" s="165">
        <f t="shared" si="32"/>
        <v>65536720.665560462</v>
      </c>
      <c r="U112" s="68">
        <f t="shared" si="33"/>
        <v>-2.0696559726462577E-2</v>
      </c>
      <c r="V112" s="148">
        <f t="shared" si="34"/>
        <v>-9.108432751722571E-4</v>
      </c>
      <c r="W112" s="165">
        <f t="shared" si="35"/>
        <v>0.22456781147535415</v>
      </c>
      <c r="X112" s="165">
        <f t="shared" si="36"/>
        <v>-0.50728090191616715</v>
      </c>
      <c r="Y112" s="165">
        <f t="shared" si="37"/>
        <v>1.1459073843141669</v>
      </c>
    </row>
    <row r="113" spans="1:25" x14ac:dyDescent="0.2">
      <c r="A113" s="162">
        <v>8.2899999999999998E-4</v>
      </c>
      <c r="B113" s="7">
        <f t="shared" si="41"/>
        <v>8.6950000000000005E-4</v>
      </c>
      <c r="C113" s="7">
        <f t="shared" si="23"/>
        <v>10.236340277828424</v>
      </c>
      <c r="D113" s="163">
        <f t="shared" si="21"/>
        <v>10.169093056033269</v>
      </c>
      <c r="E113" s="164">
        <f t="shared" si="38"/>
        <v>99.927254454276891</v>
      </c>
      <c r="F113" s="162">
        <f t="shared" si="24"/>
        <v>3.8008122335743126E-2</v>
      </c>
      <c r="G113" s="162">
        <v>3.7999999999999999E-2</v>
      </c>
      <c r="H113" s="168">
        <f t="shared" si="25"/>
        <v>0.82899999999999996</v>
      </c>
      <c r="I113" s="162">
        <f t="shared" si="22"/>
        <v>0.38650813291726843</v>
      </c>
      <c r="J113" s="165">
        <f t="shared" si="26"/>
        <v>2.2206752736053303</v>
      </c>
      <c r="K113" s="165">
        <f t="shared" si="27"/>
        <v>16.974202451104539</v>
      </c>
      <c r="L113" s="165">
        <f t="shared" si="28"/>
        <v>129.74591660279373</v>
      </c>
      <c r="M113" s="187">
        <f t="shared" si="39"/>
        <v>0.86855627336402375</v>
      </c>
      <c r="N113" s="162">
        <v>0.28259994480903722</v>
      </c>
      <c r="O113" s="166">
        <f t="shared" si="40"/>
        <v>3.8044394992926556E-2</v>
      </c>
      <c r="Q113" s="162">
        <f t="shared" si="29"/>
        <v>3.3048062370928652E-2</v>
      </c>
      <c r="R113" s="165">
        <f t="shared" si="30"/>
        <v>1467.9855329393167</v>
      </c>
      <c r="S113" s="165">
        <f t="shared" si="31"/>
        <v>-288499.09542378504</v>
      </c>
      <c r="T113" s="165">
        <f t="shared" si="32"/>
        <v>56697921.193875164</v>
      </c>
      <c r="U113" s="68">
        <f t="shared" si="33"/>
        <v>-6.1202038564316198E-2</v>
      </c>
      <c r="V113" s="148">
        <f t="shared" si="34"/>
        <v>-2.3261745689493987E-3</v>
      </c>
      <c r="W113" s="165">
        <f t="shared" si="35"/>
        <v>0.20096267298909895</v>
      </c>
      <c r="X113" s="165">
        <f t="shared" si="36"/>
        <v>-0.4620988527362444</v>
      </c>
      <c r="Y113" s="165">
        <f t="shared" si="37"/>
        <v>1.0625622486208488</v>
      </c>
    </row>
    <row r="114" spans="1:25" x14ac:dyDescent="0.2">
      <c r="A114" s="162">
        <v>7.5500000000000003E-4</v>
      </c>
      <c r="B114" s="7">
        <f t="shared" si="41"/>
        <v>7.9199999999999995E-4</v>
      </c>
      <c r="C114" s="7">
        <f t="shared" si="23"/>
        <v>10.371235735111734</v>
      </c>
      <c r="D114" s="163">
        <f t="shared" si="21"/>
        <v>10.303788006470079</v>
      </c>
      <c r="E114" s="164">
        <f t="shared" si="38"/>
        <v>99.958261080392887</v>
      </c>
      <c r="F114" s="162">
        <f t="shared" si="24"/>
        <v>3.1006626116000975E-2</v>
      </c>
      <c r="G114" s="162">
        <v>3.1E-2</v>
      </c>
      <c r="H114" s="168">
        <f t="shared" si="25"/>
        <v>0.755</v>
      </c>
      <c r="I114" s="162">
        <f t="shared" si="22"/>
        <v>0.31948570229515277</v>
      </c>
      <c r="J114" s="165">
        <f t="shared" si="26"/>
        <v>1.8760130057694684</v>
      </c>
      <c r="K114" s="165">
        <f t="shared" si="27"/>
        <v>14.5923927840948</v>
      </c>
      <c r="L114" s="165">
        <f t="shared" si="28"/>
        <v>113.50557086248077</v>
      </c>
      <c r="M114" s="187">
        <f t="shared" si="39"/>
        <v>0.79113526024315206</v>
      </c>
      <c r="N114" s="162">
        <v>0.22985671082222026</v>
      </c>
      <c r="O114" s="166">
        <f t="shared" si="40"/>
        <v>3.0943953312533683E-2</v>
      </c>
      <c r="Q114" s="162">
        <f t="shared" si="29"/>
        <v>2.4557247883872771E-2</v>
      </c>
      <c r="R114" s="165">
        <f t="shared" si="30"/>
        <v>1198.5118465944602</v>
      </c>
      <c r="S114" s="165">
        <f t="shared" si="31"/>
        <v>-235633.06938973072</v>
      </c>
      <c r="T114" s="165">
        <f t="shared" si="32"/>
        <v>46326570.36122974</v>
      </c>
      <c r="U114" s="68">
        <f t="shared" si="33"/>
        <v>-0.10174925891026912</v>
      </c>
      <c r="V114" s="148">
        <f t="shared" si="34"/>
        <v>-3.1549012286108953E-3</v>
      </c>
      <c r="W114" s="165">
        <f t="shared" si="35"/>
        <v>0.16977603743296077</v>
      </c>
      <c r="X114" s="165">
        <f t="shared" si="36"/>
        <v>-0.39727142957197775</v>
      </c>
      <c r="Y114" s="165">
        <f t="shared" si="37"/>
        <v>0.92960461994810573</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99.98126599654347</v>
      </c>
      <c r="F115" s="162">
        <f t="shared" si="24"/>
        <v>2.3004916150581367E-2</v>
      </c>
      <c r="G115" s="162">
        <v>2.3E-2</v>
      </c>
      <c r="H115" s="168">
        <f t="shared" si="25"/>
        <v>0.68799999999999994</v>
      </c>
      <c r="I115" s="162">
        <f t="shared" si="22"/>
        <v>0.24013152092796103</v>
      </c>
      <c r="J115" s="165">
        <f t="shared" si="26"/>
        <v>1.4404254351788912</v>
      </c>
      <c r="K115" s="165">
        <f t="shared" si="27"/>
        <v>11.397926315251208</v>
      </c>
      <c r="L115" s="165">
        <f t="shared" si="28"/>
        <v>90.190523657173344</v>
      </c>
      <c r="M115" s="187">
        <f t="shared" si="39"/>
        <v>0.7207218603594584</v>
      </c>
      <c r="N115" s="162">
        <v>0.17159130073767037</v>
      </c>
      <c r="O115" s="166">
        <f t="shared" si="40"/>
        <v>2.3100100840519416E-2</v>
      </c>
      <c r="Q115" s="162">
        <f t="shared" si="29"/>
        <v>1.6598047002644455E-2</v>
      </c>
      <c r="R115" s="165">
        <f t="shared" si="30"/>
        <v>889.85630651220913</v>
      </c>
      <c r="S115" s="165">
        <f t="shared" si="31"/>
        <v>-175012.67250692143</v>
      </c>
      <c r="T115" s="165">
        <f t="shared" si="32"/>
        <v>34420653.440179549</v>
      </c>
      <c r="U115" s="68">
        <f t="shared" si="33"/>
        <v>-0.14223230506765078</v>
      </c>
      <c r="V115" s="148">
        <f t="shared" si="34"/>
        <v>-3.2720422519852154E-3</v>
      </c>
      <c r="W115" s="165">
        <f t="shared" si="35"/>
        <v>0.1303590458686531</v>
      </c>
      <c r="X115" s="165">
        <f t="shared" si="36"/>
        <v>-0.31031404489035791</v>
      </c>
      <c r="Y115" s="165">
        <f t="shared" si="37"/>
        <v>0.73868910143174549</v>
      </c>
    </row>
    <row r="116" spans="1:25" x14ac:dyDescent="0.2">
      <c r="A116" s="162">
        <v>6.2699999999999995E-4</v>
      </c>
      <c r="B116" s="7">
        <f t="shared" si="41"/>
        <v>6.5749999999999988E-4</v>
      </c>
      <c r="C116" s="7">
        <f t="shared" si="23"/>
        <v>10.639246936522136</v>
      </c>
      <c r="D116" s="163">
        <f t="shared" si="42"/>
        <v>10.572275375572108</v>
      </c>
      <c r="E116" s="164">
        <f t="shared" si="38"/>
        <v>99.995268988982957</v>
      </c>
      <c r="F116" s="162">
        <f t="shared" si="24"/>
        <v>1.4002992439484312E-2</v>
      </c>
      <c r="G116" s="162">
        <v>1.4E-2</v>
      </c>
      <c r="H116" s="168">
        <f t="shared" si="25"/>
        <v>0.627</v>
      </c>
      <c r="I116" s="162">
        <f t="shared" si="22"/>
        <v>0.14804349215228241</v>
      </c>
      <c r="J116" s="165">
        <f t="shared" si="26"/>
        <v>0.90672890435182041</v>
      </c>
      <c r="K116" s="165">
        <f t="shared" si="27"/>
        <v>7.2963517572280345</v>
      </c>
      <c r="L116" s="165">
        <f t="shared" si="28"/>
        <v>58.712972212197407</v>
      </c>
      <c r="M116" s="187">
        <f t="shared" si="39"/>
        <v>0.65679220458223964</v>
      </c>
      <c r="N116" s="162">
        <v>0.1045443188186448</v>
      </c>
      <c r="O116" s="166">
        <f t="shared" si="40"/>
        <v>1.4074048606380963E-2</v>
      </c>
      <c r="Q116" s="162">
        <f t="shared" si="29"/>
        <v>9.206967528960934E-3</v>
      </c>
      <c r="R116" s="165">
        <f t="shared" si="30"/>
        <v>542.00423949210312</v>
      </c>
      <c r="S116" s="165">
        <f t="shared" si="31"/>
        <v>-106633.48379527986</v>
      </c>
      <c r="T116" s="165">
        <f t="shared" si="32"/>
        <v>20978986.948466264</v>
      </c>
      <c r="U116" s="68">
        <f t="shared" si="33"/>
        <v>-0.18257201046688684</v>
      </c>
      <c r="V116" s="148">
        <f t="shared" si="34"/>
        <v>-2.5565544822292673E-3</v>
      </c>
      <c r="W116" s="165">
        <f t="shared" si="35"/>
        <v>8.2061099755474598E-2</v>
      </c>
      <c r="X116" s="165">
        <f t="shared" si="36"/>
        <v>-0.1986532031912065</v>
      </c>
      <c r="Y116" s="165">
        <f t="shared" si="37"/>
        <v>0.48089893086637608</v>
      </c>
    </row>
    <row r="117" spans="1:25" x14ac:dyDescent="0.2">
      <c r="A117" s="162">
        <v>5.71E-4</v>
      </c>
      <c r="B117" s="7">
        <f t="shared" si="41"/>
        <v>5.9899999999999992E-4</v>
      </c>
      <c r="C117" s="7">
        <f t="shared" si="23"/>
        <v>10.774221633961332</v>
      </c>
      <c r="D117" s="163">
        <f t="shared" si="42"/>
        <v>10.706734285241733</v>
      </c>
      <c r="E117" s="164">
        <f t="shared" si="38"/>
        <v>99.999669929463934</v>
      </c>
      <c r="F117" s="162">
        <f t="shared" si="24"/>
        <v>4.4009404809807837E-3</v>
      </c>
      <c r="G117" s="162">
        <v>4.4000000000000003E-3</v>
      </c>
      <c r="H117" s="168">
        <f t="shared" si="25"/>
        <v>0.57099999999999995</v>
      </c>
      <c r="I117" s="162">
        <f t="shared" si="22"/>
        <v>4.7119700335025202E-2</v>
      </c>
      <c r="J117" s="165">
        <f t="shared" si="26"/>
        <v>0.29457493651539474</v>
      </c>
      <c r="K117" s="165">
        <f t="shared" si="27"/>
        <v>2.410021636510558</v>
      </c>
      <c r="L117" s="165">
        <f t="shared" si="28"/>
        <v>19.717238530731166</v>
      </c>
      <c r="M117" s="187">
        <f t="shared" si="39"/>
        <v>0.5983452180806661</v>
      </c>
      <c r="N117" s="162">
        <v>3.2605670281004653E-2</v>
      </c>
      <c r="O117" s="166">
        <f t="shared" si="40"/>
        <v>4.3894665302142656E-3</v>
      </c>
      <c r="Q117" s="162">
        <f t="shared" si="29"/>
        <v>2.6361633481074894E-3</v>
      </c>
      <c r="R117" s="165">
        <f t="shared" si="30"/>
        <v>170.44550760754322</v>
      </c>
      <c r="S117" s="165">
        <f t="shared" si="31"/>
        <v>-33543.28491685912</v>
      </c>
      <c r="T117" s="165">
        <f t="shared" si="32"/>
        <v>6601241.5276106354</v>
      </c>
      <c r="U117" s="68">
        <f t="shared" si="33"/>
        <v>-0.22304817546171782</v>
      </c>
      <c r="V117" s="148">
        <f t="shared" si="34"/>
        <v>-9.8162174459837863E-4</v>
      </c>
      <c r="W117" s="165">
        <f t="shared" si="35"/>
        <v>2.6660289834404639E-2</v>
      </c>
      <c r="X117" s="165">
        <f t="shared" si="36"/>
        <v>-6.5618236150603776E-2</v>
      </c>
      <c r="Y117" s="165">
        <f t="shared" si="37"/>
        <v>0.16150435506368366</v>
      </c>
    </row>
    <row r="118" spans="1:25" x14ac:dyDescent="0.2">
      <c r="A118" s="162">
        <v>5.2000000000000006E-4</v>
      </c>
      <c r="B118" s="7">
        <f t="shared" si="41"/>
        <v>5.4549999999999998E-4</v>
      </c>
      <c r="C118" s="7">
        <f t="shared" si="23"/>
        <v>10.90920075629572</v>
      </c>
      <c r="D118" s="163">
        <f t="shared" si="42"/>
        <v>10.841711195128525</v>
      </c>
      <c r="E118" s="164">
        <f t="shared" si="38"/>
        <v>100.00000000000001</v>
      </c>
      <c r="F118" s="162">
        <f t="shared" si="24"/>
        <v>3.3007053607355877E-4</v>
      </c>
      <c r="G118" s="162">
        <v>3.3E-4</v>
      </c>
      <c r="H118" s="168">
        <f t="shared" si="25"/>
        <v>0.52</v>
      </c>
      <c r="I118" s="162">
        <f t="shared" si="22"/>
        <v>3.5785294261307756E-3</v>
      </c>
      <c r="J118" s="165">
        <f t="shared" si="26"/>
        <v>2.2828123403465187E-2</v>
      </c>
      <c r="K118" s="165">
        <f t="shared" si="27"/>
        <v>0.18984621288058529</v>
      </c>
      <c r="L118" s="165">
        <f t="shared" si="28"/>
        <v>1.5788238002791584</v>
      </c>
      <c r="M118" s="187">
        <f t="shared" si="39"/>
        <v>0.54490366120994305</v>
      </c>
      <c r="N118" s="162">
        <v>2.4453451049701301E-3</v>
      </c>
      <c r="O118" s="166">
        <f t="shared" si="40"/>
        <v>3.291991975807634E-4</v>
      </c>
      <c r="Q118" s="162">
        <f t="shared" si="29"/>
        <v>1.8005347742812631E-4</v>
      </c>
      <c r="R118" s="165">
        <f t="shared" si="30"/>
        <v>12.790364427616593</v>
      </c>
      <c r="S118" s="165">
        <f t="shared" si="31"/>
        <v>-2517.7986643833906</v>
      </c>
      <c r="T118" s="165">
        <f t="shared" si="32"/>
        <v>495631.70386944764</v>
      </c>
      <c r="U118" s="68">
        <f t="shared" si="33"/>
        <v>-0.26368027405967609</v>
      </c>
      <c r="V118" s="148">
        <f t="shared" si="34"/>
        <v>-8.7033089410900184E-5</v>
      </c>
      <c r="W118" s="165">
        <f t="shared" si="35"/>
        <v>2.0660851795206055E-3</v>
      </c>
      <c r="X118" s="165">
        <f t="shared" si="36"/>
        <v>-5.1691478520288795E-3</v>
      </c>
      <c r="Y118" s="165">
        <f t="shared" si="37"/>
        <v>1.2932714382247613E-2</v>
      </c>
    </row>
    <row r="119" spans="1:25" x14ac:dyDescent="0.2">
      <c r="A119" s="162">
        <v>4.7399999999999997E-4</v>
      </c>
      <c r="B119" s="7">
        <f t="shared" si="41"/>
        <v>4.9700000000000005E-4</v>
      </c>
      <c r="C119" s="7">
        <f t="shared" si="23"/>
        <v>11.042825320425916</v>
      </c>
      <c r="D119" s="163">
        <f t="shared" si="42"/>
        <v>10.976013038360819</v>
      </c>
      <c r="E119" s="164">
        <f t="shared" si="38"/>
        <v>100.00000000000001</v>
      </c>
      <c r="F119" s="162">
        <f t="shared" si="24"/>
        <v>0</v>
      </c>
      <c r="G119" s="162">
        <v>0</v>
      </c>
      <c r="H119" s="168">
        <f t="shared" si="25"/>
        <v>0.47399999999999998</v>
      </c>
      <c r="I119" s="162">
        <f t="shared" si="22"/>
        <v>0</v>
      </c>
      <c r="J119" s="165">
        <f t="shared" si="26"/>
        <v>0</v>
      </c>
      <c r="K119" s="165">
        <f t="shared" si="27"/>
        <v>0</v>
      </c>
      <c r="L119" s="165">
        <f t="shared" si="28"/>
        <v>0</v>
      </c>
      <c r="M119" s="187">
        <f t="shared" si="39"/>
        <v>0.49646752159632723</v>
      </c>
      <c r="N119" s="162">
        <v>0</v>
      </c>
      <c r="O119" s="166">
        <f t="shared" si="40"/>
        <v>0</v>
      </c>
      <c r="Q119" s="162">
        <f t="shared" si="29"/>
        <v>0</v>
      </c>
      <c r="R119" s="165">
        <f t="shared" si="30"/>
        <v>0</v>
      </c>
      <c r="S119" s="165">
        <f t="shared" si="31"/>
        <v>0</v>
      </c>
      <c r="T119" s="165">
        <f t="shared" si="32"/>
        <v>0</v>
      </c>
      <c r="U119" s="68">
        <f t="shared" si="33"/>
        <v>-0.30410915734555816</v>
      </c>
      <c r="V119" s="148">
        <f t="shared" si="34"/>
        <v>0</v>
      </c>
      <c r="W119" s="165">
        <f t="shared" si="35"/>
        <v>0</v>
      </c>
      <c r="X119" s="165">
        <f t="shared" si="36"/>
        <v>0</v>
      </c>
      <c r="Y119" s="165">
        <f t="shared" si="37"/>
        <v>0</v>
      </c>
    </row>
    <row r="120" spans="1:25" x14ac:dyDescent="0.2">
      <c r="A120" s="162">
        <v>4.3199999999999998E-4</v>
      </c>
      <c r="B120" s="7">
        <f t="shared" si="41"/>
        <v>4.5299999999999995E-4</v>
      </c>
      <c r="C120" s="7">
        <f t="shared" si="23"/>
        <v>11.176681067160706</v>
      </c>
      <c r="D120" s="163">
        <f t="shared" si="42"/>
        <v>11.10975319379331</v>
      </c>
      <c r="E120" s="164">
        <f t="shared" si="38"/>
        <v>100.00000000000001</v>
      </c>
      <c r="F120" s="162">
        <f t="shared" si="24"/>
        <v>0</v>
      </c>
      <c r="G120" s="162">
        <v>0</v>
      </c>
      <c r="H120" s="168">
        <f t="shared" si="25"/>
        <v>0.432</v>
      </c>
      <c r="I120" s="162">
        <f t="shared" si="22"/>
        <v>0</v>
      </c>
      <c r="J120" s="165">
        <f t="shared" si="26"/>
        <v>0</v>
      </c>
      <c r="K120" s="165">
        <f t="shared" si="27"/>
        <v>0</v>
      </c>
      <c r="L120" s="165">
        <f t="shared" si="28"/>
        <v>0</v>
      </c>
      <c r="M120" s="187">
        <f t="shared" si="39"/>
        <v>0.45251298323915562</v>
      </c>
      <c r="N120" s="162">
        <v>0</v>
      </c>
      <c r="O120" s="166">
        <f t="shared" si="40"/>
        <v>0</v>
      </c>
      <c r="Q120" s="162">
        <f t="shared" si="29"/>
        <v>0</v>
      </c>
      <c r="R120" s="165">
        <f t="shared" si="30"/>
        <v>0</v>
      </c>
      <c r="S120" s="165">
        <f t="shared" si="31"/>
        <v>0</v>
      </c>
      <c r="T120" s="165">
        <f t="shared" si="32"/>
        <v>0</v>
      </c>
      <c r="U120" s="68">
        <f t="shared" si="33"/>
        <v>-0.34436895575550103</v>
      </c>
      <c r="V120" s="148">
        <f t="shared" si="34"/>
        <v>0</v>
      </c>
      <c r="W120" s="165">
        <f t="shared" si="35"/>
        <v>0</v>
      </c>
      <c r="X120" s="165">
        <f t="shared" si="36"/>
        <v>0</v>
      </c>
      <c r="Y120" s="165">
        <f t="shared" si="37"/>
        <v>0</v>
      </c>
    </row>
    <row r="121" spans="1:25" x14ac:dyDescent="0.2">
      <c r="A121" s="162">
        <v>3.9300000000000001E-4</v>
      </c>
      <c r="B121" s="7">
        <f t="shared" si="41"/>
        <v>4.125E-4</v>
      </c>
      <c r="C121" s="7">
        <f t="shared" si="23"/>
        <v>11.313183067065568</v>
      </c>
      <c r="D121" s="163">
        <f t="shared" si="42"/>
        <v>11.244932067113137</v>
      </c>
      <c r="E121" s="164">
        <f t="shared" si="38"/>
        <v>100.00000000000001</v>
      </c>
      <c r="F121" s="162">
        <f t="shared" si="24"/>
        <v>0</v>
      </c>
      <c r="G121" s="162">
        <v>0</v>
      </c>
      <c r="H121" s="168">
        <f t="shared" si="25"/>
        <v>0.39300000000000002</v>
      </c>
      <c r="I121" s="162">
        <f t="shared" si="22"/>
        <v>0</v>
      </c>
      <c r="J121" s="165">
        <f t="shared" si="26"/>
        <v>0</v>
      </c>
      <c r="K121" s="165">
        <f t="shared" si="27"/>
        <v>0</v>
      </c>
      <c r="L121" s="165">
        <f t="shared" si="28"/>
        <v>0</v>
      </c>
      <c r="M121" s="187">
        <f t="shared" si="39"/>
        <v>0.41203883312134559</v>
      </c>
      <c r="N121" s="162">
        <v>0</v>
      </c>
      <c r="O121" s="166">
        <f t="shared" si="40"/>
        <v>0</v>
      </c>
      <c r="Q121" s="162">
        <f t="shared" si="29"/>
        <v>0</v>
      </c>
      <c r="R121" s="165">
        <f t="shared" si="30"/>
        <v>0</v>
      </c>
      <c r="S121" s="165">
        <f t="shared" si="31"/>
        <v>0</v>
      </c>
      <c r="T121" s="165">
        <f t="shared" si="32"/>
        <v>0</v>
      </c>
      <c r="U121" s="68">
        <f t="shared" si="33"/>
        <v>-0.38506185140483051</v>
      </c>
      <c r="V121" s="148">
        <f t="shared" si="34"/>
        <v>0</v>
      </c>
      <c r="W121" s="165">
        <f t="shared" si="35"/>
        <v>0</v>
      </c>
      <c r="X121" s="165">
        <f t="shared" si="36"/>
        <v>0</v>
      </c>
      <c r="Y121" s="165">
        <f t="shared" si="37"/>
        <v>0</v>
      </c>
    </row>
    <row r="122" spans="1:25" x14ac:dyDescent="0.2">
      <c r="A122" s="162"/>
      <c r="B122" s="7">
        <f t="shared" si="41"/>
        <v>0</v>
      </c>
      <c r="C122" s="7" t="e">
        <f t="shared" si="23"/>
        <v>#NUM!</v>
      </c>
      <c r="D122" s="163" t="e">
        <f t="shared" si="42"/>
        <v>#NUM!</v>
      </c>
      <c r="E122" s="164">
        <f t="shared" si="38"/>
        <v>100.00000000000001</v>
      </c>
      <c r="F122" s="162">
        <f t="shared" si="24"/>
        <v>0</v>
      </c>
      <c r="G122" s="162"/>
      <c r="H122" s="168">
        <f t="shared" si="25"/>
        <v>0</v>
      </c>
      <c r="I122" s="162" t="e">
        <f t="shared" si="22"/>
        <v>#NUM!</v>
      </c>
      <c r="J122" s="165" t="e">
        <f t="shared" si="26"/>
        <v>#NUM!</v>
      </c>
      <c r="K122" s="165" t="e">
        <f t="shared" si="27"/>
        <v>#NUM!</v>
      </c>
      <c r="L122" s="165" t="e">
        <f t="shared" si="28"/>
        <v>#NUM!</v>
      </c>
      <c r="M122" s="187"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100.00000000000001</v>
      </c>
      <c r="F123" s="162">
        <f t="shared" si="24"/>
        <v>0</v>
      </c>
      <c r="G123" s="162"/>
      <c r="H123" s="168">
        <f t="shared" si="25"/>
        <v>0</v>
      </c>
      <c r="I123" s="162" t="e">
        <f t="shared" si="22"/>
        <v>#NUM!</v>
      </c>
      <c r="J123" s="165" t="e">
        <f t="shared" si="26"/>
        <v>#NUM!</v>
      </c>
      <c r="K123" s="165" t="e">
        <f t="shared" si="27"/>
        <v>#NUM!</v>
      </c>
      <c r="L123" s="165" t="e">
        <f t="shared" si="28"/>
        <v>#NUM!</v>
      </c>
      <c r="M123" s="187"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100.00000000000001</v>
      </c>
      <c r="F124" s="162">
        <f t="shared" si="24"/>
        <v>0</v>
      </c>
      <c r="G124" s="162"/>
      <c r="H124" s="168">
        <f t="shared" si="25"/>
        <v>0</v>
      </c>
      <c r="I124" s="162" t="e">
        <f t="shared" si="22"/>
        <v>#NUM!</v>
      </c>
      <c r="J124" s="165" t="e">
        <f t="shared" si="26"/>
        <v>#NUM!</v>
      </c>
      <c r="K124" s="165" t="e">
        <f t="shared" si="27"/>
        <v>#NUM!</v>
      </c>
      <c r="L124" s="165" t="e">
        <f t="shared" si="28"/>
        <v>#NUM!</v>
      </c>
      <c r="M124" s="187"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100.00000000000001</v>
      </c>
      <c r="F125" s="162">
        <f t="shared" si="24"/>
        <v>0</v>
      </c>
      <c r="G125" s="162"/>
      <c r="H125" s="168">
        <f t="shared" si="25"/>
        <v>0</v>
      </c>
      <c r="I125" s="162" t="e">
        <f t="shared" si="22"/>
        <v>#NUM!</v>
      </c>
      <c r="J125" s="165" t="e">
        <f t="shared" si="26"/>
        <v>#NUM!</v>
      </c>
      <c r="K125" s="165" t="e">
        <f t="shared" si="27"/>
        <v>#NUM!</v>
      </c>
      <c r="L125" s="165" t="e">
        <f t="shared" si="28"/>
        <v>#NUM!</v>
      </c>
      <c r="M125" s="187"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100.00000000000001</v>
      </c>
      <c r="F126" s="162">
        <f t="shared" si="24"/>
        <v>0</v>
      </c>
      <c r="G126" s="162"/>
      <c r="H126" s="168">
        <f t="shared" si="25"/>
        <v>0</v>
      </c>
      <c r="I126" s="162" t="e">
        <f t="shared" si="22"/>
        <v>#NUM!</v>
      </c>
      <c r="J126" s="165" t="e">
        <f t="shared" si="26"/>
        <v>#NUM!</v>
      </c>
      <c r="K126" s="165" t="e">
        <f t="shared" si="27"/>
        <v>#NUM!</v>
      </c>
      <c r="L126" s="165" t="e">
        <f t="shared" si="28"/>
        <v>#NUM!</v>
      </c>
      <c r="M126" s="187"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100.00000000000001</v>
      </c>
      <c r="F127" s="162">
        <f t="shared" si="24"/>
        <v>0</v>
      </c>
      <c r="G127" s="162"/>
      <c r="H127" s="168">
        <f t="shared" si="25"/>
        <v>0</v>
      </c>
      <c r="I127" s="162" t="e">
        <f t="shared" si="22"/>
        <v>#NUM!</v>
      </c>
      <c r="J127" s="165" t="e">
        <f t="shared" si="26"/>
        <v>#NUM!</v>
      </c>
      <c r="K127" s="165" t="e">
        <f t="shared" si="27"/>
        <v>#NUM!</v>
      </c>
      <c r="L127" s="165" t="e">
        <f t="shared" si="28"/>
        <v>#NUM!</v>
      </c>
      <c r="M127" s="187"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100.00000000000001</v>
      </c>
      <c r="F128" s="162">
        <f t="shared" si="24"/>
        <v>0</v>
      </c>
      <c r="G128" s="162"/>
      <c r="H128" s="168">
        <f t="shared" si="25"/>
        <v>0</v>
      </c>
      <c r="I128" s="162" t="e">
        <f t="shared" si="22"/>
        <v>#NUM!</v>
      </c>
      <c r="J128" s="165" t="e">
        <f t="shared" si="26"/>
        <v>#NUM!</v>
      </c>
      <c r="K128" s="165" t="e">
        <f t="shared" si="27"/>
        <v>#NUM!</v>
      </c>
      <c r="L128" s="165" t="e">
        <f t="shared" si="28"/>
        <v>#NUM!</v>
      </c>
      <c r="M128" s="187"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100.00000000000001</v>
      </c>
      <c r="F129" s="162">
        <f t="shared" si="24"/>
        <v>0</v>
      </c>
      <c r="G129" s="162"/>
      <c r="H129" s="168">
        <f t="shared" si="25"/>
        <v>0</v>
      </c>
      <c r="I129" s="162" t="e">
        <f t="shared" si="22"/>
        <v>#NUM!</v>
      </c>
      <c r="J129" s="165" t="e">
        <f t="shared" si="26"/>
        <v>#NUM!</v>
      </c>
      <c r="K129" s="165" t="e">
        <f t="shared" si="27"/>
        <v>#NUM!</v>
      </c>
      <c r="L129" s="165" t="e">
        <f t="shared" si="28"/>
        <v>#NUM!</v>
      </c>
      <c r="M129" s="187"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100.00000000000001</v>
      </c>
      <c r="F130" s="162">
        <f t="shared" si="24"/>
        <v>0</v>
      </c>
      <c r="G130" s="162"/>
      <c r="H130" s="168">
        <f t="shared" si="25"/>
        <v>0</v>
      </c>
      <c r="I130" s="162" t="e">
        <f t="shared" si="22"/>
        <v>#NUM!</v>
      </c>
      <c r="J130" s="165" t="e">
        <f t="shared" si="26"/>
        <v>#NUM!</v>
      </c>
      <c r="K130" s="165" t="e">
        <f t="shared" si="27"/>
        <v>#NUM!</v>
      </c>
      <c r="L130" s="165" t="e">
        <f t="shared" si="28"/>
        <v>#NUM!</v>
      </c>
      <c r="M130" s="187"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100.00000000000001</v>
      </c>
      <c r="F131" s="162">
        <f t="shared" si="24"/>
        <v>0</v>
      </c>
      <c r="G131" s="162"/>
      <c r="H131" s="168">
        <f t="shared" si="25"/>
        <v>0</v>
      </c>
      <c r="I131" s="162" t="e">
        <f t="shared" si="22"/>
        <v>#NUM!</v>
      </c>
      <c r="J131" s="165" t="e">
        <f t="shared" si="26"/>
        <v>#NUM!</v>
      </c>
      <c r="K131" s="165" t="e">
        <f t="shared" si="27"/>
        <v>#NUM!</v>
      </c>
      <c r="L131" s="165" t="e">
        <f t="shared" si="28"/>
        <v>#NUM!</v>
      </c>
      <c r="M131" s="187"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100.00000000000001</v>
      </c>
      <c r="F132" s="162">
        <f t="shared" si="24"/>
        <v>0</v>
      </c>
      <c r="G132" s="162"/>
      <c r="H132" s="168">
        <f t="shared" si="25"/>
        <v>0</v>
      </c>
      <c r="I132" s="162" t="e">
        <f t="shared" si="22"/>
        <v>#NUM!</v>
      </c>
      <c r="J132" s="165" t="e">
        <f t="shared" si="26"/>
        <v>#NUM!</v>
      </c>
      <c r="K132" s="165" t="e">
        <f t="shared" si="27"/>
        <v>#NUM!</v>
      </c>
      <c r="L132" s="165" t="e">
        <f t="shared" si="28"/>
        <v>#NUM!</v>
      </c>
      <c r="M132" s="187"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100.00000000000001</v>
      </c>
      <c r="F133" s="162">
        <f t="shared" si="24"/>
        <v>0</v>
      </c>
      <c r="G133" s="162"/>
      <c r="H133" s="168">
        <f t="shared" si="25"/>
        <v>0</v>
      </c>
      <c r="I133" s="162" t="e">
        <f t="shared" si="22"/>
        <v>#NUM!</v>
      </c>
      <c r="J133" s="165" t="e">
        <f t="shared" si="26"/>
        <v>#NUM!</v>
      </c>
      <c r="K133" s="165" t="e">
        <f t="shared" si="27"/>
        <v>#NUM!</v>
      </c>
      <c r="L133" s="165" t="e">
        <f t="shared" si="28"/>
        <v>#NUM!</v>
      </c>
      <c r="M133" s="187"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100.00000000000001</v>
      </c>
      <c r="F134" s="162">
        <f t="shared" si="24"/>
        <v>0</v>
      </c>
      <c r="G134" s="162"/>
      <c r="H134" s="168">
        <f t="shared" si="25"/>
        <v>0</v>
      </c>
      <c r="I134" s="162" t="e">
        <f t="shared" si="22"/>
        <v>#NUM!</v>
      </c>
      <c r="J134" s="165" t="e">
        <f t="shared" si="26"/>
        <v>#NUM!</v>
      </c>
      <c r="K134" s="165" t="e">
        <f t="shared" si="27"/>
        <v>#NUM!</v>
      </c>
      <c r="L134" s="165" t="e">
        <f t="shared" si="28"/>
        <v>#NUM!</v>
      </c>
      <c r="M134" s="187"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100.00000000000001</v>
      </c>
      <c r="F135" s="162">
        <f t="shared" si="24"/>
        <v>0</v>
      </c>
      <c r="G135" s="162"/>
      <c r="H135" s="168">
        <f t="shared" si="25"/>
        <v>0</v>
      </c>
      <c r="I135" s="162" t="e">
        <f t="shared" si="22"/>
        <v>#NUM!</v>
      </c>
      <c r="J135" s="165" t="e">
        <f t="shared" si="26"/>
        <v>#NUM!</v>
      </c>
      <c r="K135" s="165" t="e">
        <f t="shared" si="27"/>
        <v>#NUM!</v>
      </c>
      <c r="L135" s="165" t="e">
        <f t="shared" si="28"/>
        <v>#NUM!</v>
      </c>
      <c r="M135" s="187"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100.00000000000001</v>
      </c>
      <c r="F136" s="162">
        <f t="shared" si="24"/>
        <v>0</v>
      </c>
      <c r="G136" s="162"/>
      <c r="H136" s="168">
        <f t="shared" si="25"/>
        <v>0</v>
      </c>
      <c r="I136" s="162" t="e">
        <f t="shared" si="22"/>
        <v>#NUM!</v>
      </c>
      <c r="J136" s="165" t="e">
        <f t="shared" si="26"/>
        <v>#NUM!</v>
      </c>
      <c r="K136" s="165" t="e">
        <f t="shared" si="27"/>
        <v>#NUM!</v>
      </c>
      <c r="L136" s="165" t="e">
        <f t="shared" si="28"/>
        <v>#NUM!</v>
      </c>
      <c r="M136" s="187"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100.00000000000001</v>
      </c>
      <c r="F137" s="162">
        <f t="shared" si="24"/>
        <v>0</v>
      </c>
      <c r="G137" s="162"/>
      <c r="H137" s="168">
        <f t="shared" si="25"/>
        <v>0</v>
      </c>
      <c r="I137" s="162" t="e">
        <f t="shared" si="22"/>
        <v>#NUM!</v>
      </c>
      <c r="J137" s="165" t="e">
        <f t="shared" si="26"/>
        <v>#NUM!</v>
      </c>
      <c r="K137" s="165" t="e">
        <f t="shared" si="27"/>
        <v>#NUM!</v>
      </c>
      <c r="L137" s="165" t="e">
        <f t="shared" si="28"/>
        <v>#NUM!</v>
      </c>
      <c r="M137" s="187"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100.00000000000001</v>
      </c>
      <c r="F138" s="162">
        <f t="shared" si="24"/>
        <v>0</v>
      </c>
      <c r="G138" s="162"/>
      <c r="H138" s="168">
        <f t="shared" si="25"/>
        <v>0</v>
      </c>
      <c r="I138" s="162" t="e">
        <f t="shared" si="22"/>
        <v>#NUM!</v>
      </c>
      <c r="J138" s="165" t="e">
        <f t="shared" si="26"/>
        <v>#NUM!</v>
      </c>
      <c r="K138" s="165" t="e">
        <f t="shared" si="27"/>
        <v>#NUM!</v>
      </c>
      <c r="L138" s="165" t="e">
        <f t="shared" si="28"/>
        <v>#NUM!</v>
      </c>
      <c r="M138" s="187"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100.00000000000001</v>
      </c>
      <c r="F139" s="162">
        <f t="shared" si="24"/>
        <v>0</v>
      </c>
      <c r="G139" s="162"/>
      <c r="H139" s="168">
        <f t="shared" si="25"/>
        <v>0</v>
      </c>
      <c r="I139" s="162" t="e">
        <f t="shared" si="22"/>
        <v>#NUM!</v>
      </c>
      <c r="J139" s="165" t="e">
        <f t="shared" si="26"/>
        <v>#NUM!</v>
      </c>
      <c r="K139" s="165" t="e">
        <f t="shared" si="27"/>
        <v>#NUM!</v>
      </c>
      <c r="L139" s="165" t="e">
        <f t="shared" si="28"/>
        <v>#NUM!</v>
      </c>
      <c r="M139" s="187"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100.00000000000001</v>
      </c>
      <c r="F140" s="162">
        <f t="shared" si="24"/>
        <v>0</v>
      </c>
      <c r="G140" s="162"/>
      <c r="H140" s="168">
        <f t="shared" si="25"/>
        <v>0</v>
      </c>
      <c r="I140" s="162" t="e">
        <f t="shared" si="22"/>
        <v>#NUM!</v>
      </c>
      <c r="J140" s="165" t="e">
        <f t="shared" si="26"/>
        <v>#NUM!</v>
      </c>
      <c r="K140" s="165" t="e">
        <f t="shared" si="27"/>
        <v>#NUM!</v>
      </c>
      <c r="L140" s="165" t="e">
        <f t="shared" si="28"/>
        <v>#NUM!</v>
      </c>
      <c r="M140" s="187"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100.00000000000001</v>
      </c>
      <c r="F141" s="162">
        <f t="shared" si="24"/>
        <v>0</v>
      </c>
      <c r="G141" s="162"/>
      <c r="H141" s="168">
        <f t="shared" si="25"/>
        <v>0</v>
      </c>
      <c r="I141" s="162" t="e">
        <f t="shared" si="22"/>
        <v>#NUM!</v>
      </c>
      <c r="J141" s="165" t="e">
        <f t="shared" si="26"/>
        <v>#NUM!</v>
      </c>
      <c r="K141" s="165" t="e">
        <f t="shared" si="27"/>
        <v>#NUM!</v>
      </c>
      <c r="L141" s="165" t="e">
        <f t="shared" si="28"/>
        <v>#NUM!</v>
      </c>
      <c r="M141" s="187"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100.00000000000001</v>
      </c>
      <c r="F142" s="162">
        <f t="shared" si="24"/>
        <v>0</v>
      </c>
      <c r="G142" s="162"/>
      <c r="H142" s="168">
        <f t="shared" si="25"/>
        <v>0</v>
      </c>
      <c r="I142" s="162" t="e">
        <f t="shared" si="22"/>
        <v>#NUM!</v>
      </c>
      <c r="J142" s="165" t="e">
        <f t="shared" si="26"/>
        <v>#NUM!</v>
      </c>
      <c r="K142" s="165" t="e">
        <f t="shared" si="27"/>
        <v>#NUM!</v>
      </c>
      <c r="L142" s="165" t="e">
        <f t="shared" si="28"/>
        <v>#NUM!</v>
      </c>
      <c r="M142" s="187"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100.00000000000001</v>
      </c>
      <c r="F143" s="162">
        <f t="shared" si="24"/>
        <v>0</v>
      </c>
      <c r="G143" s="162"/>
      <c r="H143" s="168">
        <f t="shared" si="25"/>
        <v>0</v>
      </c>
      <c r="I143" s="162" t="e">
        <f t="shared" si="22"/>
        <v>#NUM!</v>
      </c>
      <c r="J143" s="165" t="e">
        <f t="shared" si="26"/>
        <v>#NUM!</v>
      </c>
      <c r="K143" s="165" t="e">
        <f t="shared" si="27"/>
        <v>#NUM!</v>
      </c>
      <c r="L143" s="165" t="e">
        <f t="shared" si="28"/>
        <v>#NUM!</v>
      </c>
      <c r="M143" s="187"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100.00000000000001</v>
      </c>
      <c r="F144" s="162">
        <f t="shared" si="24"/>
        <v>0</v>
      </c>
      <c r="G144" s="162"/>
      <c r="H144" s="168">
        <f t="shared" si="25"/>
        <v>0</v>
      </c>
      <c r="I144" s="162" t="e">
        <f t="shared" si="22"/>
        <v>#NUM!</v>
      </c>
      <c r="J144" s="165" t="e">
        <f t="shared" si="26"/>
        <v>#NUM!</v>
      </c>
      <c r="K144" s="165" t="e">
        <f t="shared" si="27"/>
        <v>#NUM!</v>
      </c>
      <c r="L144" s="165" t="e">
        <f t="shared" si="28"/>
        <v>#NUM!</v>
      </c>
      <c r="M144" s="187"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100.00000000000001</v>
      </c>
      <c r="F145" s="162">
        <f t="shared" si="24"/>
        <v>0</v>
      </c>
      <c r="G145" s="162"/>
      <c r="H145" s="168">
        <f t="shared" si="25"/>
        <v>0</v>
      </c>
      <c r="I145" s="162" t="e">
        <f t="shared" si="22"/>
        <v>#NUM!</v>
      </c>
      <c r="J145" s="165" t="e">
        <f t="shared" si="26"/>
        <v>#NUM!</v>
      </c>
      <c r="K145" s="165" t="e">
        <f t="shared" si="27"/>
        <v>#NUM!</v>
      </c>
      <c r="L145" s="165" t="e">
        <f t="shared" si="28"/>
        <v>#NUM!</v>
      </c>
      <c r="M145" s="187"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100.00000000000001</v>
      </c>
      <c r="F146" s="162">
        <f t="shared" si="24"/>
        <v>0</v>
      </c>
      <c r="G146" s="162"/>
      <c r="H146" s="168">
        <f t="shared" si="25"/>
        <v>0</v>
      </c>
      <c r="I146" s="162" t="e">
        <f t="shared" si="22"/>
        <v>#NUM!</v>
      </c>
      <c r="J146" s="165" t="e">
        <f t="shared" si="26"/>
        <v>#NUM!</v>
      </c>
      <c r="K146" s="165" t="e">
        <f t="shared" si="27"/>
        <v>#NUM!</v>
      </c>
      <c r="L146" s="165" t="e">
        <f t="shared" si="28"/>
        <v>#NUM!</v>
      </c>
      <c r="M146" s="187"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100.00000000000001</v>
      </c>
      <c r="F147" s="162">
        <f t="shared" si="24"/>
        <v>0</v>
      </c>
      <c r="G147" s="162"/>
      <c r="H147" s="168">
        <f t="shared" si="25"/>
        <v>0</v>
      </c>
      <c r="I147" s="162" t="e">
        <f t="shared" si="22"/>
        <v>#NUM!</v>
      </c>
      <c r="J147" s="165" t="e">
        <f t="shared" si="26"/>
        <v>#NUM!</v>
      </c>
      <c r="K147" s="165" t="e">
        <f t="shared" si="27"/>
        <v>#NUM!</v>
      </c>
      <c r="L147" s="165" t="e">
        <f t="shared" si="28"/>
        <v>#NUM!</v>
      </c>
      <c r="M147" s="187"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100.00000000000001</v>
      </c>
      <c r="F148" s="162">
        <f t="shared" si="24"/>
        <v>0</v>
      </c>
      <c r="G148" s="162"/>
      <c r="H148" s="168">
        <f t="shared" si="25"/>
        <v>0</v>
      </c>
      <c r="I148" s="162" t="e">
        <f t="shared" si="22"/>
        <v>#NUM!</v>
      </c>
      <c r="J148" s="165" t="e">
        <f t="shared" si="26"/>
        <v>#NUM!</v>
      </c>
      <c r="K148" s="165" t="e">
        <f t="shared" si="27"/>
        <v>#NUM!</v>
      </c>
      <c r="L148" s="165" t="e">
        <f t="shared" si="28"/>
        <v>#NUM!</v>
      </c>
      <c r="M148" s="187"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100.00000000000001</v>
      </c>
      <c r="F149" s="162">
        <f t="shared" si="24"/>
        <v>0</v>
      </c>
      <c r="G149" s="162"/>
      <c r="H149" s="168">
        <f t="shared" si="25"/>
        <v>0</v>
      </c>
      <c r="I149" s="162" t="e">
        <f t="shared" si="22"/>
        <v>#NUM!</v>
      </c>
      <c r="J149" s="165" t="e">
        <f t="shared" si="26"/>
        <v>#NUM!</v>
      </c>
      <c r="K149" s="165" t="e">
        <f t="shared" si="27"/>
        <v>#NUM!</v>
      </c>
      <c r="L149" s="165" t="e">
        <f t="shared" si="28"/>
        <v>#NUM!</v>
      </c>
      <c r="M149" s="187"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100.00000000000001</v>
      </c>
      <c r="F150" s="162">
        <f t="shared" si="24"/>
        <v>0</v>
      </c>
      <c r="G150" s="162"/>
      <c r="H150" s="168">
        <f t="shared" si="25"/>
        <v>0</v>
      </c>
      <c r="I150" s="162" t="e">
        <f t="shared" si="22"/>
        <v>#NUM!</v>
      </c>
      <c r="J150" s="165" t="e">
        <f t="shared" si="26"/>
        <v>#NUM!</v>
      </c>
      <c r="K150" s="165" t="e">
        <f t="shared" si="27"/>
        <v>#NUM!</v>
      </c>
      <c r="L150" s="165" t="e">
        <f t="shared" si="28"/>
        <v>#NUM!</v>
      </c>
      <c r="M150" s="187"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100.00000000000001</v>
      </c>
      <c r="F151" s="162">
        <f t="shared" si="24"/>
        <v>0</v>
      </c>
      <c r="G151" s="162"/>
      <c r="H151" s="168">
        <f t="shared" si="25"/>
        <v>0</v>
      </c>
      <c r="I151" s="162" t="e">
        <f t="shared" si="22"/>
        <v>#NUM!</v>
      </c>
      <c r="J151" s="165" t="e">
        <f t="shared" si="26"/>
        <v>#NUM!</v>
      </c>
      <c r="K151" s="165" t="e">
        <f t="shared" si="27"/>
        <v>#NUM!</v>
      </c>
      <c r="L151" s="165" t="e">
        <f t="shared" si="28"/>
        <v>#NUM!</v>
      </c>
      <c r="M151" s="187"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100.00000000000001</v>
      </c>
      <c r="F152" s="162">
        <f t="shared" si="24"/>
        <v>0</v>
      </c>
      <c r="G152" s="162"/>
      <c r="H152" s="168">
        <f t="shared" si="25"/>
        <v>0</v>
      </c>
      <c r="I152" s="162" t="e">
        <f t="shared" si="22"/>
        <v>#NUM!</v>
      </c>
      <c r="J152" s="165" t="e">
        <f t="shared" si="26"/>
        <v>#NUM!</v>
      </c>
      <c r="K152" s="165" t="e">
        <f t="shared" si="27"/>
        <v>#NUM!</v>
      </c>
      <c r="L152" s="165" t="e">
        <f t="shared" si="28"/>
        <v>#NUM!</v>
      </c>
      <c r="M152" s="187"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100.00000000000001</v>
      </c>
      <c r="F153" s="162">
        <f t="shared" si="24"/>
        <v>0</v>
      </c>
      <c r="G153" s="162"/>
      <c r="H153" s="168">
        <f t="shared" si="25"/>
        <v>0</v>
      </c>
      <c r="I153" s="162" t="e">
        <f t="shared" si="22"/>
        <v>#NUM!</v>
      </c>
      <c r="J153" s="165" t="e">
        <f t="shared" si="26"/>
        <v>#NUM!</v>
      </c>
      <c r="K153" s="165" t="e">
        <f t="shared" si="27"/>
        <v>#NUM!</v>
      </c>
      <c r="L153" s="165" t="e">
        <f t="shared" si="28"/>
        <v>#NUM!</v>
      </c>
      <c r="M153" s="187"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100.00000000000001</v>
      </c>
      <c r="F154" s="162">
        <f t="shared" si="24"/>
        <v>0</v>
      </c>
      <c r="G154" s="162"/>
      <c r="H154" s="168">
        <f t="shared" si="25"/>
        <v>0</v>
      </c>
      <c r="I154" s="162" t="e">
        <f t="shared" si="22"/>
        <v>#NUM!</v>
      </c>
      <c r="J154" s="165" t="e">
        <f t="shared" si="26"/>
        <v>#NUM!</v>
      </c>
      <c r="K154" s="165" t="e">
        <f t="shared" si="27"/>
        <v>#NUM!</v>
      </c>
      <c r="L154" s="165" t="e">
        <f t="shared" si="28"/>
        <v>#NUM!</v>
      </c>
      <c r="M154" s="187"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100.00000000000001</v>
      </c>
      <c r="F155" s="162">
        <f t="shared" si="24"/>
        <v>0</v>
      </c>
      <c r="G155" s="162"/>
      <c r="H155" s="168">
        <f t="shared" si="25"/>
        <v>0</v>
      </c>
      <c r="I155" s="162" t="e">
        <f t="shared" si="22"/>
        <v>#NUM!</v>
      </c>
      <c r="J155" s="165" t="e">
        <f t="shared" si="26"/>
        <v>#NUM!</v>
      </c>
      <c r="K155" s="165" t="e">
        <f t="shared" si="27"/>
        <v>#NUM!</v>
      </c>
      <c r="L155" s="165" t="e">
        <f t="shared" si="28"/>
        <v>#NUM!</v>
      </c>
      <c r="M155" s="187"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100.00000000000001</v>
      </c>
      <c r="F156" s="162">
        <f t="shared" si="24"/>
        <v>0</v>
      </c>
      <c r="G156" s="162"/>
      <c r="H156" s="168">
        <f t="shared" si="25"/>
        <v>0</v>
      </c>
      <c r="I156" s="162" t="e">
        <f t="shared" si="22"/>
        <v>#NUM!</v>
      </c>
      <c r="J156" s="165" t="e">
        <f t="shared" si="26"/>
        <v>#NUM!</v>
      </c>
      <c r="K156" s="165" t="e">
        <f t="shared" si="27"/>
        <v>#NUM!</v>
      </c>
      <c r="L156" s="165" t="e">
        <f t="shared" si="28"/>
        <v>#NUM!</v>
      </c>
      <c r="M156" s="187"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100.00000000000001</v>
      </c>
      <c r="F157" s="162">
        <f t="shared" si="24"/>
        <v>0</v>
      </c>
      <c r="G157" s="162"/>
      <c r="H157" s="168">
        <f t="shared" si="25"/>
        <v>0</v>
      </c>
      <c r="I157" s="162" t="e">
        <f t="shared" si="22"/>
        <v>#NUM!</v>
      </c>
      <c r="J157" s="165" t="e">
        <f t="shared" si="26"/>
        <v>#NUM!</v>
      </c>
      <c r="K157" s="165" t="e">
        <f t="shared" si="27"/>
        <v>#NUM!</v>
      </c>
      <c r="L157" s="165" t="e">
        <f t="shared" si="28"/>
        <v>#NUM!</v>
      </c>
      <c r="M157" s="187"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100.00000000000001</v>
      </c>
      <c r="F158" s="162">
        <f t="shared" si="24"/>
        <v>0</v>
      </c>
      <c r="G158" s="162"/>
      <c r="H158" s="168">
        <f t="shared" si="25"/>
        <v>0</v>
      </c>
      <c r="I158" s="162" t="e">
        <f t="shared" ref="I158:I221" si="43">D158*F158</f>
        <v>#NUM!</v>
      </c>
      <c r="J158" s="165" t="e">
        <f t="shared" si="26"/>
        <v>#NUM!</v>
      </c>
      <c r="K158" s="165" t="e">
        <f t="shared" si="27"/>
        <v>#NUM!</v>
      </c>
      <c r="L158" s="165" t="e">
        <f t="shared" si="28"/>
        <v>#NUM!</v>
      </c>
      <c r="M158" s="187"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100.00000000000001</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7"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100.00000000000001</v>
      </c>
      <c r="F160" s="162">
        <f t="shared" si="45"/>
        <v>0</v>
      </c>
      <c r="G160" s="162"/>
      <c r="H160" s="168">
        <f t="shared" si="46"/>
        <v>0</v>
      </c>
      <c r="I160" s="162" t="e">
        <f t="shared" si="43"/>
        <v>#NUM!</v>
      </c>
      <c r="J160" s="165" t="e">
        <f t="shared" si="47"/>
        <v>#NUM!</v>
      </c>
      <c r="K160" s="165" t="e">
        <f t="shared" si="48"/>
        <v>#NUM!</v>
      </c>
      <c r="L160" s="165" t="e">
        <f t="shared" si="49"/>
        <v>#NUM!</v>
      </c>
      <c r="M160" s="187"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100.00000000000001</v>
      </c>
      <c r="F161" s="162">
        <f t="shared" si="45"/>
        <v>0</v>
      </c>
      <c r="G161" s="162"/>
      <c r="H161" s="168">
        <f t="shared" si="46"/>
        <v>0</v>
      </c>
      <c r="I161" s="162" t="e">
        <f t="shared" si="43"/>
        <v>#NUM!</v>
      </c>
      <c r="J161" s="165" t="e">
        <f t="shared" si="47"/>
        <v>#NUM!</v>
      </c>
      <c r="K161" s="165" t="e">
        <f t="shared" si="48"/>
        <v>#NUM!</v>
      </c>
      <c r="L161" s="165" t="e">
        <f t="shared" si="49"/>
        <v>#NUM!</v>
      </c>
      <c r="M161" s="187"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100.00000000000001</v>
      </c>
      <c r="F162" s="162">
        <f t="shared" si="45"/>
        <v>0</v>
      </c>
      <c r="G162" s="162"/>
      <c r="H162" s="168">
        <f t="shared" si="46"/>
        <v>0</v>
      </c>
      <c r="I162" s="162" t="e">
        <f t="shared" si="43"/>
        <v>#NUM!</v>
      </c>
      <c r="J162" s="165" t="e">
        <f t="shared" si="47"/>
        <v>#NUM!</v>
      </c>
      <c r="K162" s="165" t="e">
        <f t="shared" si="48"/>
        <v>#NUM!</v>
      </c>
      <c r="L162" s="165" t="e">
        <f t="shared" si="49"/>
        <v>#NUM!</v>
      </c>
      <c r="M162" s="187"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100.00000000000001</v>
      </c>
      <c r="F163" s="162">
        <f t="shared" si="45"/>
        <v>0</v>
      </c>
      <c r="G163" s="162"/>
      <c r="H163" s="168">
        <f t="shared" si="46"/>
        <v>0</v>
      </c>
      <c r="I163" s="162" t="e">
        <f t="shared" si="43"/>
        <v>#NUM!</v>
      </c>
      <c r="J163" s="165" t="e">
        <f t="shared" si="47"/>
        <v>#NUM!</v>
      </c>
      <c r="K163" s="165" t="e">
        <f t="shared" si="48"/>
        <v>#NUM!</v>
      </c>
      <c r="L163" s="165" t="e">
        <f t="shared" si="49"/>
        <v>#NUM!</v>
      </c>
      <c r="M163" s="187"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100.00000000000001</v>
      </c>
      <c r="F164" s="162">
        <f t="shared" si="45"/>
        <v>0</v>
      </c>
      <c r="G164" s="162"/>
      <c r="H164" s="168">
        <f t="shared" si="46"/>
        <v>0</v>
      </c>
      <c r="I164" s="162" t="e">
        <f t="shared" si="43"/>
        <v>#NUM!</v>
      </c>
      <c r="J164" s="165" t="e">
        <f t="shared" si="47"/>
        <v>#NUM!</v>
      </c>
      <c r="K164" s="165" t="e">
        <f t="shared" si="48"/>
        <v>#NUM!</v>
      </c>
      <c r="L164" s="165" t="e">
        <f t="shared" si="49"/>
        <v>#NUM!</v>
      </c>
      <c r="M164" s="187"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100.00000000000001</v>
      </c>
      <c r="F165" s="162">
        <f t="shared" si="45"/>
        <v>0</v>
      </c>
      <c r="G165" s="162"/>
      <c r="H165" s="168">
        <f t="shared" si="46"/>
        <v>0</v>
      </c>
      <c r="I165" s="162" t="e">
        <f t="shared" si="43"/>
        <v>#NUM!</v>
      </c>
      <c r="J165" s="165" t="e">
        <f t="shared" si="47"/>
        <v>#NUM!</v>
      </c>
      <c r="K165" s="165" t="e">
        <f t="shared" si="48"/>
        <v>#NUM!</v>
      </c>
      <c r="L165" s="165" t="e">
        <f t="shared" si="49"/>
        <v>#NUM!</v>
      </c>
      <c r="M165" s="187"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100.00000000000001</v>
      </c>
      <c r="F166" s="162">
        <f t="shared" si="45"/>
        <v>0</v>
      </c>
      <c r="G166" s="162"/>
      <c r="H166" s="168">
        <f t="shared" si="46"/>
        <v>0</v>
      </c>
      <c r="I166" s="162" t="e">
        <f t="shared" si="43"/>
        <v>#NUM!</v>
      </c>
      <c r="J166" s="165" t="e">
        <f t="shared" si="47"/>
        <v>#NUM!</v>
      </c>
      <c r="K166" s="165" t="e">
        <f t="shared" si="48"/>
        <v>#NUM!</v>
      </c>
      <c r="L166" s="165" t="e">
        <f t="shared" si="49"/>
        <v>#NUM!</v>
      </c>
      <c r="M166" s="187"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100.00000000000001</v>
      </c>
      <c r="F167" s="162">
        <f t="shared" si="45"/>
        <v>0</v>
      </c>
      <c r="G167" s="162"/>
      <c r="H167" s="168">
        <f t="shared" si="46"/>
        <v>0</v>
      </c>
      <c r="I167" s="162" t="e">
        <f t="shared" si="43"/>
        <v>#NUM!</v>
      </c>
      <c r="J167" s="165" t="e">
        <f t="shared" si="47"/>
        <v>#NUM!</v>
      </c>
      <c r="K167" s="165" t="e">
        <f t="shared" si="48"/>
        <v>#NUM!</v>
      </c>
      <c r="L167" s="165" t="e">
        <f t="shared" si="49"/>
        <v>#NUM!</v>
      </c>
      <c r="M167" s="187"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100.00000000000001</v>
      </c>
      <c r="F168" s="162">
        <f t="shared" si="45"/>
        <v>0</v>
      </c>
      <c r="G168" s="162"/>
      <c r="H168" s="168">
        <f t="shared" si="46"/>
        <v>0</v>
      </c>
      <c r="I168" s="162" t="e">
        <f t="shared" si="43"/>
        <v>#NUM!</v>
      </c>
      <c r="J168" s="165" t="e">
        <f t="shared" si="47"/>
        <v>#NUM!</v>
      </c>
      <c r="K168" s="165" t="e">
        <f t="shared" si="48"/>
        <v>#NUM!</v>
      </c>
      <c r="L168" s="165" t="e">
        <f t="shared" si="49"/>
        <v>#NUM!</v>
      </c>
      <c r="M168" s="187"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100.00000000000001</v>
      </c>
      <c r="F169" s="162">
        <f t="shared" si="45"/>
        <v>0</v>
      </c>
      <c r="G169" s="162"/>
      <c r="H169" s="168">
        <f t="shared" si="46"/>
        <v>0</v>
      </c>
      <c r="I169" s="162" t="e">
        <f t="shared" si="43"/>
        <v>#NUM!</v>
      </c>
      <c r="J169" s="165" t="e">
        <f t="shared" si="47"/>
        <v>#NUM!</v>
      </c>
      <c r="K169" s="165" t="e">
        <f t="shared" si="48"/>
        <v>#NUM!</v>
      </c>
      <c r="L169" s="165" t="e">
        <f t="shared" si="49"/>
        <v>#NUM!</v>
      </c>
      <c r="M169" s="187"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100.00000000000001</v>
      </c>
      <c r="F170" s="162">
        <f t="shared" si="45"/>
        <v>0</v>
      </c>
      <c r="G170" s="162"/>
      <c r="H170" s="168">
        <f t="shared" si="46"/>
        <v>0</v>
      </c>
      <c r="I170" s="162" t="e">
        <f t="shared" si="43"/>
        <v>#NUM!</v>
      </c>
      <c r="J170" s="165" t="e">
        <f t="shared" si="47"/>
        <v>#NUM!</v>
      </c>
      <c r="K170" s="165" t="e">
        <f t="shared" si="48"/>
        <v>#NUM!</v>
      </c>
      <c r="L170" s="165" t="e">
        <f t="shared" si="49"/>
        <v>#NUM!</v>
      </c>
      <c r="M170" s="187"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100.00000000000001</v>
      </c>
      <c r="F171" s="162">
        <f t="shared" si="45"/>
        <v>0</v>
      </c>
      <c r="G171" s="162"/>
      <c r="H171" s="168">
        <f t="shared" si="46"/>
        <v>0</v>
      </c>
      <c r="I171" s="162" t="e">
        <f t="shared" si="43"/>
        <v>#NUM!</v>
      </c>
      <c r="J171" s="165" t="e">
        <f t="shared" si="47"/>
        <v>#NUM!</v>
      </c>
      <c r="K171" s="165" t="e">
        <f t="shared" si="48"/>
        <v>#NUM!</v>
      </c>
      <c r="L171" s="165" t="e">
        <f t="shared" si="49"/>
        <v>#NUM!</v>
      </c>
      <c r="M171" s="187"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100.00000000000001</v>
      </c>
      <c r="F172" s="162">
        <f t="shared" si="45"/>
        <v>0</v>
      </c>
      <c r="G172" s="162"/>
      <c r="H172" s="168">
        <f t="shared" si="46"/>
        <v>0</v>
      </c>
      <c r="I172" s="162" t="e">
        <f t="shared" si="43"/>
        <v>#NUM!</v>
      </c>
      <c r="J172" s="165" t="e">
        <f t="shared" si="47"/>
        <v>#NUM!</v>
      </c>
      <c r="K172" s="165" t="e">
        <f t="shared" si="48"/>
        <v>#NUM!</v>
      </c>
      <c r="L172" s="165" t="e">
        <f t="shared" si="49"/>
        <v>#NUM!</v>
      </c>
      <c r="M172" s="187"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100.00000000000001</v>
      </c>
      <c r="F173" s="162">
        <f t="shared" si="45"/>
        <v>0</v>
      </c>
      <c r="G173" s="162"/>
      <c r="H173" s="168">
        <f t="shared" si="46"/>
        <v>0</v>
      </c>
      <c r="I173" s="162" t="e">
        <f t="shared" si="43"/>
        <v>#NUM!</v>
      </c>
      <c r="J173" s="165" t="e">
        <f t="shared" si="47"/>
        <v>#NUM!</v>
      </c>
      <c r="K173" s="165" t="e">
        <f t="shared" si="48"/>
        <v>#NUM!</v>
      </c>
      <c r="L173" s="165" t="e">
        <f t="shared" si="49"/>
        <v>#NUM!</v>
      </c>
      <c r="M173" s="187"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100.00000000000001</v>
      </c>
      <c r="F174" s="162">
        <f t="shared" si="45"/>
        <v>0</v>
      </c>
      <c r="G174" s="162"/>
      <c r="H174" s="168">
        <f t="shared" si="46"/>
        <v>0</v>
      </c>
      <c r="I174" s="162" t="e">
        <f t="shared" si="43"/>
        <v>#NUM!</v>
      </c>
      <c r="J174" s="165" t="e">
        <f t="shared" si="47"/>
        <v>#NUM!</v>
      </c>
      <c r="K174" s="165" t="e">
        <f t="shared" si="48"/>
        <v>#NUM!</v>
      </c>
      <c r="L174" s="165" t="e">
        <f t="shared" si="49"/>
        <v>#NUM!</v>
      </c>
      <c r="M174" s="187"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100.00000000000001</v>
      </c>
      <c r="F175" s="162">
        <f t="shared" si="45"/>
        <v>0</v>
      </c>
      <c r="G175" s="162"/>
      <c r="H175" s="168">
        <f t="shared" si="46"/>
        <v>0</v>
      </c>
      <c r="I175" s="162" t="e">
        <f t="shared" si="43"/>
        <v>#NUM!</v>
      </c>
      <c r="J175" s="165" t="e">
        <f t="shared" si="47"/>
        <v>#NUM!</v>
      </c>
      <c r="K175" s="165" t="e">
        <f t="shared" si="48"/>
        <v>#NUM!</v>
      </c>
      <c r="L175" s="165" t="e">
        <f t="shared" si="49"/>
        <v>#NUM!</v>
      </c>
      <c r="M175" s="187"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100.00000000000001</v>
      </c>
      <c r="F176" s="162">
        <f t="shared" si="45"/>
        <v>0</v>
      </c>
      <c r="G176" s="162"/>
      <c r="H176" s="168">
        <f t="shared" si="46"/>
        <v>0</v>
      </c>
      <c r="I176" s="162" t="e">
        <f t="shared" si="43"/>
        <v>#NUM!</v>
      </c>
      <c r="J176" s="165" t="e">
        <f t="shared" si="47"/>
        <v>#NUM!</v>
      </c>
      <c r="K176" s="165" t="e">
        <f t="shared" si="48"/>
        <v>#NUM!</v>
      </c>
      <c r="L176" s="165" t="e">
        <f t="shared" si="49"/>
        <v>#NUM!</v>
      </c>
      <c r="M176" s="187"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100.00000000000001</v>
      </c>
      <c r="F177" s="162">
        <f t="shared" si="45"/>
        <v>0</v>
      </c>
      <c r="G177" s="162"/>
      <c r="H177" s="168">
        <f t="shared" si="46"/>
        <v>0</v>
      </c>
      <c r="I177" s="162" t="e">
        <f t="shared" si="43"/>
        <v>#NUM!</v>
      </c>
      <c r="J177" s="165" t="e">
        <f t="shared" si="47"/>
        <v>#NUM!</v>
      </c>
      <c r="K177" s="165" t="e">
        <f t="shared" si="48"/>
        <v>#NUM!</v>
      </c>
      <c r="L177" s="165" t="e">
        <f t="shared" si="49"/>
        <v>#NUM!</v>
      </c>
      <c r="M177" s="187"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100.00000000000001</v>
      </c>
      <c r="F178" s="162">
        <f t="shared" si="45"/>
        <v>0</v>
      </c>
      <c r="G178" s="162"/>
      <c r="H178" s="168">
        <f t="shared" si="46"/>
        <v>0</v>
      </c>
      <c r="I178" s="162" t="e">
        <f t="shared" si="43"/>
        <v>#NUM!</v>
      </c>
      <c r="J178" s="165" t="e">
        <f t="shared" si="47"/>
        <v>#NUM!</v>
      </c>
      <c r="K178" s="165" t="e">
        <f t="shared" si="48"/>
        <v>#NUM!</v>
      </c>
      <c r="L178" s="165" t="e">
        <f t="shared" si="49"/>
        <v>#NUM!</v>
      </c>
      <c r="M178" s="187"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100.00000000000001</v>
      </c>
      <c r="F179" s="162">
        <f t="shared" si="45"/>
        <v>0</v>
      </c>
      <c r="G179" s="162"/>
      <c r="H179" s="168">
        <f t="shared" si="46"/>
        <v>0</v>
      </c>
      <c r="I179" s="162" t="e">
        <f t="shared" si="43"/>
        <v>#NUM!</v>
      </c>
      <c r="J179" s="165" t="e">
        <f t="shared" si="47"/>
        <v>#NUM!</v>
      </c>
      <c r="K179" s="165" t="e">
        <f t="shared" si="48"/>
        <v>#NUM!</v>
      </c>
      <c r="L179" s="165" t="e">
        <f t="shared" si="49"/>
        <v>#NUM!</v>
      </c>
      <c r="M179" s="187"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100.00000000000001</v>
      </c>
      <c r="F180" s="162">
        <f t="shared" si="45"/>
        <v>0</v>
      </c>
      <c r="G180" s="162"/>
      <c r="H180" s="168">
        <f t="shared" si="46"/>
        <v>0</v>
      </c>
      <c r="I180" s="162" t="e">
        <f t="shared" si="43"/>
        <v>#NUM!</v>
      </c>
      <c r="J180" s="165" t="e">
        <f t="shared" si="47"/>
        <v>#NUM!</v>
      </c>
      <c r="K180" s="165" t="e">
        <f t="shared" si="48"/>
        <v>#NUM!</v>
      </c>
      <c r="L180" s="165" t="e">
        <f t="shared" si="49"/>
        <v>#NUM!</v>
      </c>
      <c r="M180" s="187"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100.00000000000001</v>
      </c>
      <c r="F181" s="162">
        <f t="shared" si="45"/>
        <v>0</v>
      </c>
      <c r="G181" s="162"/>
      <c r="H181" s="168">
        <f t="shared" si="46"/>
        <v>0</v>
      </c>
      <c r="I181" s="162" t="e">
        <f t="shared" si="43"/>
        <v>#NUM!</v>
      </c>
      <c r="J181" s="165" t="e">
        <f t="shared" si="47"/>
        <v>#NUM!</v>
      </c>
      <c r="K181" s="165" t="e">
        <f t="shared" si="48"/>
        <v>#NUM!</v>
      </c>
      <c r="L181" s="165" t="e">
        <f t="shared" si="49"/>
        <v>#NUM!</v>
      </c>
      <c r="M181" s="187"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100.00000000000001</v>
      </c>
      <c r="F182" s="162">
        <f t="shared" si="45"/>
        <v>0</v>
      </c>
      <c r="G182" s="162"/>
      <c r="H182" s="168">
        <f t="shared" si="46"/>
        <v>0</v>
      </c>
      <c r="I182" s="162" t="e">
        <f t="shared" si="43"/>
        <v>#NUM!</v>
      </c>
      <c r="J182" s="165" t="e">
        <f t="shared" si="47"/>
        <v>#NUM!</v>
      </c>
      <c r="K182" s="165" t="e">
        <f t="shared" si="48"/>
        <v>#NUM!</v>
      </c>
      <c r="L182" s="165" t="e">
        <f t="shared" si="49"/>
        <v>#NUM!</v>
      </c>
      <c r="M182" s="187"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100.00000000000001</v>
      </c>
      <c r="F183" s="162">
        <f t="shared" si="45"/>
        <v>0</v>
      </c>
      <c r="G183" s="162"/>
      <c r="H183" s="168">
        <f t="shared" si="46"/>
        <v>0</v>
      </c>
      <c r="I183" s="162" t="e">
        <f t="shared" si="43"/>
        <v>#NUM!</v>
      </c>
      <c r="J183" s="165" t="e">
        <f t="shared" si="47"/>
        <v>#NUM!</v>
      </c>
      <c r="K183" s="165" t="e">
        <f t="shared" si="48"/>
        <v>#NUM!</v>
      </c>
      <c r="L183" s="165" t="e">
        <f t="shared" si="49"/>
        <v>#NUM!</v>
      </c>
      <c r="M183" s="187"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100.00000000000001</v>
      </c>
      <c r="F184" s="162">
        <f t="shared" si="45"/>
        <v>0</v>
      </c>
      <c r="G184" s="162"/>
      <c r="H184" s="168">
        <f t="shared" si="46"/>
        <v>0</v>
      </c>
      <c r="I184" s="162" t="e">
        <f t="shared" si="43"/>
        <v>#NUM!</v>
      </c>
      <c r="J184" s="165" t="e">
        <f t="shared" si="47"/>
        <v>#NUM!</v>
      </c>
      <c r="K184" s="165" t="e">
        <f t="shared" si="48"/>
        <v>#NUM!</v>
      </c>
      <c r="L184" s="165" t="e">
        <f t="shared" si="49"/>
        <v>#NUM!</v>
      </c>
      <c r="M184" s="187"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100.00000000000001</v>
      </c>
      <c r="F185" s="162">
        <f t="shared" si="45"/>
        <v>0</v>
      </c>
      <c r="G185" s="162"/>
      <c r="H185" s="168">
        <f t="shared" si="46"/>
        <v>0</v>
      </c>
      <c r="I185" s="162" t="e">
        <f t="shared" si="43"/>
        <v>#NUM!</v>
      </c>
      <c r="J185" s="165" t="e">
        <f t="shared" si="47"/>
        <v>#NUM!</v>
      </c>
      <c r="K185" s="165" t="e">
        <f t="shared" si="48"/>
        <v>#NUM!</v>
      </c>
      <c r="L185" s="165" t="e">
        <f t="shared" si="49"/>
        <v>#NUM!</v>
      </c>
      <c r="M185" s="187"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100.00000000000001</v>
      </c>
      <c r="F186" s="162">
        <f t="shared" si="45"/>
        <v>0</v>
      </c>
      <c r="G186" s="162"/>
      <c r="H186" s="168">
        <f t="shared" si="46"/>
        <v>0</v>
      </c>
      <c r="I186" s="162" t="e">
        <f t="shared" si="43"/>
        <v>#NUM!</v>
      </c>
      <c r="J186" s="165" t="e">
        <f t="shared" si="47"/>
        <v>#NUM!</v>
      </c>
      <c r="K186" s="165" t="e">
        <f t="shared" si="48"/>
        <v>#NUM!</v>
      </c>
      <c r="L186" s="165" t="e">
        <f t="shared" si="49"/>
        <v>#NUM!</v>
      </c>
      <c r="M186" s="187"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100.00000000000001</v>
      </c>
      <c r="F187" s="162">
        <f t="shared" si="45"/>
        <v>0</v>
      </c>
      <c r="G187" s="162"/>
      <c r="H187" s="168">
        <f t="shared" si="46"/>
        <v>0</v>
      </c>
      <c r="I187" s="162" t="e">
        <f t="shared" si="43"/>
        <v>#NUM!</v>
      </c>
      <c r="J187" s="165" t="e">
        <f t="shared" si="47"/>
        <v>#NUM!</v>
      </c>
      <c r="K187" s="165" t="e">
        <f t="shared" si="48"/>
        <v>#NUM!</v>
      </c>
      <c r="L187" s="165" t="e">
        <f t="shared" si="49"/>
        <v>#NUM!</v>
      </c>
      <c r="M187" s="187"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100.00000000000001</v>
      </c>
      <c r="F188" s="162">
        <f t="shared" si="45"/>
        <v>0</v>
      </c>
      <c r="G188" s="162"/>
      <c r="H188" s="168">
        <f t="shared" si="46"/>
        <v>0</v>
      </c>
      <c r="I188" s="162" t="e">
        <f t="shared" si="43"/>
        <v>#NUM!</v>
      </c>
      <c r="J188" s="165" t="e">
        <f t="shared" si="47"/>
        <v>#NUM!</v>
      </c>
      <c r="K188" s="165" t="e">
        <f t="shared" si="48"/>
        <v>#NUM!</v>
      </c>
      <c r="L188" s="165" t="e">
        <f t="shared" si="49"/>
        <v>#NUM!</v>
      </c>
      <c r="M188" s="187"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100.00000000000001</v>
      </c>
      <c r="F189" s="162">
        <f t="shared" si="45"/>
        <v>0</v>
      </c>
      <c r="G189" s="162"/>
      <c r="H189" s="168">
        <f t="shared" si="46"/>
        <v>0</v>
      </c>
      <c r="I189" s="162" t="e">
        <f t="shared" si="43"/>
        <v>#NUM!</v>
      </c>
      <c r="J189" s="165" t="e">
        <f t="shared" si="47"/>
        <v>#NUM!</v>
      </c>
      <c r="K189" s="165" t="e">
        <f t="shared" si="48"/>
        <v>#NUM!</v>
      </c>
      <c r="L189" s="165" t="e">
        <f t="shared" si="49"/>
        <v>#NUM!</v>
      </c>
      <c r="M189" s="187"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100.00000000000001</v>
      </c>
      <c r="F190" s="162">
        <f t="shared" si="45"/>
        <v>0</v>
      </c>
      <c r="G190" s="162"/>
      <c r="H190" s="168">
        <f t="shared" si="46"/>
        <v>0</v>
      </c>
      <c r="I190" s="162" t="e">
        <f t="shared" si="43"/>
        <v>#NUM!</v>
      </c>
      <c r="J190" s="165" t="e">
        <f t="shared" si="47"/>
        <v>#NUM!</v>
      </c>
      <c r="K190" s="165" t="e">
        <f t="shared" si="48"/>
        <v>#NUM!</v>
      </c>
      <c r="L190" s="165" t="e">
        <f t="shared" si="49"/>
        <v>#NUM!</v>
      </c>
      <c r="M190" s="187"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100.00000000000001</v>
      </c>
      <c r="F191" s="162">
        <f t="shared" si="45"/>
        <v>0</v>
      </c>
      <c r="G191" s="162"/>
      <c r="H191" s="168">
        <f t="shared" si="46"/>
        <v>0</v>
      </c>
      <c r="I191" s="162" t="e">
        <f t="shared" si="43"/>
        <v>#NUM!</v>
      </c>
      <c r="J191" s="165" t="e">
        <f t="shared" si="47"/>
        <v>#NUM!</v>
      </c>
      <c r="K191" s="165" t="e">
        <f t="shared" si="48"/>
        <v>#NUM!</v>
      </c>
      <c r="L191" s="165" t="e">
        <f t="shared" si="49"/>
        <v>#NUM!</v>
      </c>
      <c r="M191" s="187"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100.00000000000001</v>
      </c>
      <c r="F192" s="162">
        <f t="shared" si="45"/>
        <v>0</v>
      </c>
      <c r="G192" s="162"/>
      <c r="H192" s="168">
        <f t="shared" si="46"/>
        <v>0</v>
      </c>
      <c r="I192" s="162" t="e">
        <f t="shared" si="43"/>
        <v>#NUM!</v>
      </c>
      <c r="J192" s="165" t="e">
        <f t="shared" si="47"/>
        <v>#NUM!</v>
      </c>
      <c r="K192" s="165" t="e">
        <f t="shared" si="48"/>
        <v>#NUM!</v>
      </c>
      <c r="L192" s="165" t="e">
        <f t="shared" si="49"/>
        <v>#NUM!</v>
      </c>
      <c r="M192" s="187"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100.00000000000001</v>
      </c>
      <c r="F193" s="162">
        <f t="shared" si="45"/>
        <v>0</v>
      </c>
      <c r="G193" s="162"/>
      <c r="H193" s="168">
        <f t="shared" si="46"/>
        <v>0</v>
      </c>
      <c r="I193" s="162" t="e">
        <f t="shared" si="43"/>
        <v>#NUM!</v>
      </c>
      <c r="J193" s="165" t="e">
        <f t="shared" si="47"/>
        <v>#NUM!</v>
      </c>
      <c r="K193" s="165" t="e">
        <f t="shared" si="48"/>
        <v>#NUM!</v>
      </c>
      <c r="L193" s="165" t="e">
        <f t="shared" si="49"/>
        <v>#NUM!</v>
      </c>
      <c r="M193" s="187"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100.00000000000001</v>
      </c>
      <c r="F194" s="162">
        <f t="shared" si="45"/>
        <v>0</v>
      </c>
      <c r="G194" s="162"/>
      <c r="H194" s="168">
        <f t="shared" si="46"/>
        <v>0</v>
      </c>
      <c r="I194" s="162" t="e">
        <f t="shared" si="43"/>
        <v>#NUM!</v>
      </c>
      <c r="J194" s="165" t="e">
        <f t="shared" si="47"/>
        <v>#NUM!</v>
      </c>
      <c r="K194" s="165" t="e">
        <f t="shared" si="48"/>
        <v>#NUM!</v>
      </c>
      <c r="L194" s="165" t="e">
        <f t="shared" si="49"/>
        <v>#NUM!</v>
      </c>
      <c r="M194" s="187"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100.00000000000001</v>
      </c>
      <c r="F195" s="162">
        <f t="shared" si="45"/>
        <v>0</v>
      </c>
      <c r="G195" s="162"/>
      <c r="H195" s="168">
        <f t="shared" si="46"/>
        <v>0</v>
      </c>
      <c r="I195" s="162" t="e">
        <f t="shared" si="43"/>
        <v>#NUM!</v>
      </c>
      <c r="J195" s="165" t="e">
        <f t="shared" si="47"/>
        <v>#NUM!</v>
      </c>
      <c r="K195" s="165" t="e">
        <f t="shared" si="48"/>
        <v>#NUM!</v>
      </c>
      <c r="L195" s="165" t="e">
        <f t="shared" si="49"/>
        <v>#NUM!</v>
      </c>
      <c r="M195" s="187"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100.00000000000001</v>
      </c>
      <c r="F196" s="162">
        <f t="shared" si="45"/>
        <v>0</v>
      </c>
      <c r="G196" s="162"/>
      <c r="H196" s="168">
        <f t="shared" si="46"/>
        <v>0</v>
      </c>
      <c r="I196" s="162" t="e">
        <f t="shared" si="43"/>
        <v>#NUM!</v>
      </c>
      <c r="J196" s="165" t="e">
        <f t="shared" si="47"/>
        <v>#NUM!</v>
      </c>
      <c r="K196" s="165" t="e">
        <f t="shared" si="48"/>
        <v>#NUM!</v>
      </c>
      <c r="L196" s="165" t="e">
        <f t="shared" si="49"/>
        <v>#NUM!</v>
      </c>
      <c r="M196" s="187"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100.00000000000001</v>
      </c>
      <c r="F197" s="162">
        <f t="shared" si="45"/>
        <v>0</v>
      </c>
      <c r="G197" s="162"/>
      <c r="H197" s="168">
        <f t="shared" si="46"/>
        <v>0</v>
      </c>
      <c r="I197" s="162" t="e">
        <f t="shared" si="43"/>
        <v>#NUM!</v>
      </c>
      <c r="J197" s="165" t="e">
        <f t="shared" si="47"/>
        <v>#NUM!</v>
      </c>
      <c r="K197" s="165" t="e">
        <f t="shared" si="48"/>
        <v>#NUM!</v>
      </c>
      <c r="L197" s="165" t="e">
        <f t="shared" si="49"/>
        <v>#NUM!</v>
      </c>
      <c r="M197" s="187"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100.00000000000001</v>
      </c>
      <c r="F198" s="162">
        <f t="shared" si="45"/>
        <v>0</v>
      </c>
      <c r="G198" s="162"/>
      <c r="H198" s="168">
        <f t="shared" si="46"/>
        <v>0</v>
      </c>
      <c r="I198" s="162" t="e">
        <f t="shared" si="43"/>
        <v>#NUM!</v>
      </c>
      <c r="J198" s="165" t="e">
        <f t="shared" si="47"/>
        <v>#NUM!</v>
      </c>
      <c r="K198" s="165" t="e">
        <f t="shared" si="48"/>
        <v>#NUM!</v>
      </c>
      <c r="L198" s="165" t="e">
        <f t="shared" si="49"/>
        <v>#NUM!</v>
      </c>
      <c r="M198" s="187"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100.00000000000001</v>
      </c>
      <c r="F199" s="162">
        <f t="shared" si="45"/>
        <v>0</v>
      </c>
      <c r="G199" s="162"/>
      <c r="H199" s="168">
        <f t="shared" si="46"/>
        <v>0</v>
      </c>
      <c r="I199" s="162" t="e">
        <f t="shared" si="43"/>
        <v>#NUM!</v>
      </c>
      <c r="J199" s="165" t="e">
        <f t="shared" si="47"/>
        <v>#NUM!</v>
      </c>
      <c r="K199" s="165" t="e">
        <f t="shared" si="48"/>
        <v>#NUM!</v>
      </c>
      <c r="L199" s="165" t="e">
        <f t="shared" si="49"/>
        <v>#NUM!</v>
      </c>
      <c r="M199" s="187"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100.00000000000001</v>
      </c>
      <c r="F200" s="162">
        <f t="shared" si="45"/>
        <v>0</v>
      </c>
      <c r="G200" s="162"/>
      <c r="H200" s="168">
        <f t="shared" si="46"/>
        <v>0</v>
      </c>
      <c r="I200" s="162" t="e">
        <f t="shared" si="43"/>
        <v>#NUM!</v>
      </c>
      <c r="J200" s="165" t="e">
        <f t="shared" si="47"/>
        <v>#NUM!</v>
      </c>
      <c r="K200" s="165" t="e">
        <f t="shared" si="48"/>
        <v>#NUM!</v>
      </c>
      <c r="L200" s="165" t="e">
        <f t="shared" si="49"/>
        <v>#NUM!</v>
      </c>
      <c r="M200" s="187"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100.00000000000001</v>
      </c>
      <c r="F201" s="162">
        <f t="shared" si="45"/>
        <v>0</v>
      </c>
      <c r="G201" s="162"/>
      <c r="H201" s="168">
        <f t="shared" si="46"/>
        <v>0</v>
      </c>
      <c r="I201" s="162" t="e">
        <f t="shared" si="43"/>
        <v>#NUM!</v>
      </c>
      <c r="J201" s="165" t="e">
        <f t="shared" si="47"/>
        <v>#NUM!</v>
      </c>
      <c r="K201" s="165" t="e">
        <f t="shared" si="48"/>
        <v>#NUM!</v>
      </c>
      <c r="L201" s="165" t="e">
        <f t="shared" si="49"/>
        <v>#NUM!</v>
      </c>
      <c r="M201" s="187"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100.00000000000001</v>
      </c>
      <c r="F202" s="162">
        <f t="shared" si="45"/>
        <v>0</v>
      </c>
      <c r="G202" s="162"/>
      <c r="H202" s="168">
        <f t="shared" si="46"/>
        <v>0</v>
      </c>
      <c r="I202" s="162" t="e">
        <f t="shared" si="43"/>
        <v>#NUM!</v>
      </c>
      <c r="J202" s="165" t="e">
        <f t="shared" si="47"/>
        <v>#NUM!</v>
      </c>
      <c r="K202" s="165" t="e">
        <f t="shared" si="48"/>
        <v>#NUM!</v>
      </c>
      <c r="L202" s="165" t="e">
        <f t="shared" si="49"/>
        <v>#NUM!</v>
      </c>
      <c r="M202" s="187"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100.00000000000001</v>
      </c>
      <c r="F203" s="162">
        <f t="shared" si="45"/>
        <v>0</v>
      </c>
      <c r="G203" s="162"/>
      <c r="H203" s="168">
        <f t="shared" si="46"/>
        <v>0</v>
      </c>
      <c r="I203" s="162" t="e">
        <f t="shared" si="43"/>
        <v>#NUM!</v>
      </c>
      <c r="J203" s="165" t="e">
        <f t="shared" si="47"/>
        <v>#NUM!</v>
      </c>
      <c r="K203" s="165" t="e">
        <f t="shared" si="48"/>
        <v>#NUM!</v>
      </c>
      <c r="L203" s="165" t="e">
        <f t="shared" si="49"/>
        <v>#NUM!</v>
      </c>
      <c r="M203" s="187"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100.00000000000001</v>
      </c>
      <c r="F204" s="162">
        <f t="shared" si="45"/>
        <v>0</v>
      </c>
      <c r="G204" s="162"/>
      <c r="H204" s="168">
        <f t="shared" si="46"/>
        <v>0</v>
      </c>
      <c r="I204" s="162" t="e">
        <f t="shared" si="43"/>
        <v>#NUM!</v>
      </c>
      <c r="J204" s="165" t="e">
        <f t="shared" si="47"/>
        <v>#NUM!</v>
      </c>
      <c r="K204" s="165" t="e">
        <f t="shared" si="48"/>
        <v>#NUM!</v>
      </c>
      <c r="L204" s="165" t="e">
        <f t="shared" si="49"/>
        <v>#NUM!</v>
      </c>
      <c r="M204" s="187"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100.00000000000001</v>
      </c>
      <c r="F205" s="162">
        <f t="shared" si="45"/>
        <v>0</v>
      </c>
      <c r="G205" s="162"/>
      <c r="H205" s="168">
        <f t="shared" si="46"/>
        <v>0</v>
      </c>
      <c r="I205" s="162" t="e">
        <f t="shared" si="43"/>
        <v>#NUM!</v>
      </c>
      <c r="J205" s="165" t="e">
        <f t="shared" si="47"/>
        <v>#NUM!</v>
      </c>
      <c r="K205" s="165" t="e">
        <f t="shared" si="48"/>
        <v>#NUM!</v>
      </c>
      <c r="L205" s="165" t="e">
        <f t="shared" si="49"/>
        <v>#NUM!</v>
      </c>
      <c r="M205" s="187"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100.00000000000001</v>
      </c>
      <c r="F206" s="162">
        <f t="shared" si="45"/>
        <v>0</v>
      </c>
      <c r="G206" s="162"/>
      <c r="H206" s="168">
        <f t="shared" si="46"/>
        <v>0</v>
      </c>
      <c r="I206" s="162" t="e">
        <f t="shared" si="43"/>
        <v>#NUM!</v>
      </c>
      <c r="J206" s="165" t="e">
        <f t="shared" si="47"/>
        <v>#NUM!</v>
      </c>
      <c r="K206" s="165" t="e">
        <f t="shared" si="48"/>
        <v>#NUM!</v>
      </c>
      <c r="L206" s="165" t="e">
        <f t="shared" si="49"/>
        <v>#NUM!</v>
      </c>
      <c r="M206" s="187"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100.00000000000001</v>
      </c>
      <c r="F207" s="162">
        <f t="shared" si="45"/>
        <v>0</v>
      </c>
      <c r="G207" s="162"/>
      <c r="H207" s="168">
        <f t="shared" si="46"/>
        <v>0</v>
      </c>
      <c r="I207" s="162" t="e">
        <f t="shared" si="43"/>
        <v>#NUM!</v>
      </c>
      <c r="J207" s="165" t="e">
        <f t="shared" si="47"/>
        <v>#NUM!</v>
      </c>
      <c r="K207" s="165" t="e">
        <f t="shared" si="48"/>
        <v>#NUM!</v>
      </c>
      <c r="L207" s="165" t="e">
        <f t="shared" si="49"/>
        <v>#NUM!</v>
      </c>
      <c r="M207" s="187"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100.00000000000001</v>
      </c>
      <c r="F208" s="162">
        <f t="shared" si="45"/>
        <v>0</v>
      </c>
      <c r="G208" s="162"/>
      <c r="H208" s="168">
        <f t="shared" si="46"/>
        <v>0</v>
      </c>
      <c r="I208" s="162" t="e">
        <f t="shared" si="43"/>
        <v>#NUM!</v>
      </c>
      <c r="J208" s="165" t="e">
        <f t="shared" si="47"/>
        <v>#NUM!</v>
      </c>
      <c r="K208" s="165" t="e">
        <f t="shared" si="48"/>
        <v>#NUM!</v>
      </c>
      <c r="L208" s="165" t="e">
        <f t="shared" si="49"/>
        <v>#NUM!</v>
      </c>
      <c r="M208" s="187"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100.00000000000001</v>
      </c>
      <c r="F209" s="162">
        <f t="shared" si="45"/>
        <v>0</v>
      </c>
      <c r="G209" s="162"/>
      <c r="H209" s="168">
        <f t="shared" si="46"/>
        <v>0</v>
      </c>
      <c r="I209" s="162" t="e">
        <f t="shared" si="43"/>
        <v>#NUM!</v>
      </c>
      <c r="J209" s="165" t="e">
        <f t="shared" si="47"/>
        <v>#NUM!</v>
      </c>
      <c r="K209" s="165" t="e">
        <f t="shared" si="48"/>
        <v>#NUM!</v>
      </c>
      <c r="L209" s="165" t="e">
        <f t="shared" si="49"/>
        <v>#NUM!</v>
      </c>
      <c r="M209" s="187"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100.00000000000001</v>
      </c>
      <c r="F210" s="162">
        <f t="shared" si="45"/>
        <v>0</v>
      </c>
      <c r="G210" s="162"/>
      <c r="H210" s="168">
        <f t="shared" si="46"/>
        <v>0</v>
      </c>
      <c r="I210" s="162" t="e">
        <f t="shared" si="43"/>
        <v>#NUM!</v>
      </c>
      <c r="J210" s="165" t="e">
        <f t="shared" si="47"/>
        <v>#NUM!</v>
      </c>
      <c r="K210" s="165" t="e">
        <f t="shared" si="48"/>
        <v>#NUM!</v>
      </c>
      <c r="L210" s="165" t="e">
        <f t="shared" si="49"/>
        <v>#NUM!</v>
      </c>
      <c r="M210" s="187"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100.00000000000001</v>
      </c>
      <c r="F211" s="162">
        <f t="shared" si="45"/>
        <v>0</v>
      </c>
      <c r="G211" s="162"/>
      <c r="H211" s="168">
        <f t="shared" si="46"/>
        <v>0</v>
      </c>
      <c r="I211" s="162" t="e">
        <f t="shared" si="43"/>
        <v>#NUM!</v>
      </c>
      <c r="J211" s="165" t="e">
        <f t="shared" si="47"/>
        <v>#NUM!</v>
      </c>
      <c r="K211" s="165" t="e">
        <f t="shared" si="48"/>
        <v>#NUM!</v>
      </c>
      <c r="L211" s="165" t="e">
        <f t="shared" si="49"/>
        <v>#NUM!</v>
      </c>
      <c r="M211" s="187"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100.00000000000001</v>
      </c>
      <c r="F212" s="162">
        <f t="shared" si="45"/>
        <v>0</v>
      </c>
      <c r="G212" s="162"/>
      <c r="H212" s="168">
        <f t="shared" si="46"/>
        <v>0</v>
      </c>
      <c r="I212" s="162" t="e">
        <f t="shared" si="43"/>
        <v>#NUM!</v>
      </c>
      <c r="J212" s="165" t="e">
        <f t="shared" si="47"/>
        <v>#NUM!</v>
      </c>
      <c r="K212" s="165" t="e">
        <f t="shared" si="48"/>
        <v>#NUM!</v>
      </c>
      <c r="L212" s="165" t="e">
        <f t="shared" si="49"/>
        <v>#NUM!</v>
      </c>
      <c r="M212" s="187"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100.00000000000001</v>
      </c>
      <c r="F213" s="162">
        <f t="shared" si="45"/>
        <v>0</v>
      </c>
      <c r="G213" s="162"/>
      <c r="H213" s="168">
        <f t="shared" si="46"/>
        <v>0</v>
      </c>
      <c r="I213" s="162" t="e">
        <f t="shared" si="43"/>
        <v>#NUM!</v>
      </c>
      <c r="J213" s="165" t="e">
        <f t="shared" si="47"/>
        <v>#NUM!</v>
      </c>
      <c r="K213" s="165" t="e">
        <f t="shared" si="48"/>
        <v>#NUM!</v>
      </c>
      <c r="L213" s="165" t="e">
        <f t="shared" si="49"/>
        <v>#NUM!</v>
      </c>
      <c r="M213" s="187"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100.00000000000001</v>
      </c>
      <c r="F214" s="162">
        <f t="shared" si="45"/>
        <v>0</v>
      </c>
      <c r="G214" s="162"/>
      <c r="H214" s="168">
        <f t="shared" si="46"/>
        <v>0</v>
      </c>
      <c r="I214" s="162" t="e">
        <f t="shared" si="43"/>
        <v>#NUM!</v>
      </c>
      <c r="J214" s="165" t="e">
        <f t="shared" si="47"/>
        <v>#NUM!</v>
      </c>
      <c r="K214" s="165" t="e">
        <f t="shared" si="48"/>
        <v>#NUM!</v>
      </c>
      <c r="L214" s="165" t="e">
        <f t="shared" si="49"/>
        <v>#NUM!</v>
      </c>
      <c r="M214" s="187"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100.00000000000001</v>
      </c>
      <c r="F215" s="162">
        <f t="shared" si="45"/>
        <v>0</v>
      </c>
      <c r="G215" s="162"/>
      <c r="H215" s="168">
        <f t="shared" si="46"/>
        <v>0</v>
      </c>
      <c r="I215" s="162" t="e">
        <f t="shared" si="43"/>
        <v>#NUM!</v>
      </c>
      <c r="J215" s="165" t="e">
        <f t="shared" si="47"/>
        <v>#NUM!</v>
      </c>
      <c r="K215" s="165" t="e">
        <f t="shared" si="48"/>
        <v>#NUM!</v>
      </c>
      <c r="L215" s="165" t="e">
        <f t="shared" si="49"/>
        <v>#NUM!</v>
      </c>
      <c r="M215" s="187"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100.00000000000001</v>
      </c>
      <c r="F216" s="162">
        <f t="shared" si="45"/>
        <v>0</v>
      </c>
      <c r="G216" s="162"/>
      <c r="H216" s="168">
        <f t="shared" si="46"/>
        <v>0</v>
      </c>
      <c r="I216" s="162" t="e">
        <f t="shared" si="43"/>
        <v>#NUM!</v>
      </c>
      <c r="J216" s="165" t="e">
        <f t="shared" si="47"/>
        <v>#NUM!</v>
      </c>
      <c r="K216" s="165" t="e">
        <f t="shared" si="48"/>
        <v>#NUM!</v>
      </c>
      <c r="L216" s="165" t="e">
        <f t="shared" si="49"/>
        <v>#NUM!</v>
      </c>
      <c r="M216" s="187"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100.00000000000001</v>
      </c>
      <c r="F217" s="162">
        <f t="shared" si="45"/>
        <v>0</v>
      </c>
      <c r="G217" s="162"/>
      <c r="H217" s="168">
        <f t="shared" si="46"/>
        <v>0</v>
      </c>
      <c r="I217" s="162" t="e">
        <f t="shared" si="43"/>
        <v>#NUM!</v>
      </c>
      <c r="J217" s="165" t="e">
        <f t="shared" si="47"/>
        <v>#NUM!</v>
      </c>
      <c r="K217" s="165" t="e">
        <f t="shared" si="48"/>
        <v>#NUM!</v>
      </c>
      <c r="L217" s="165" t="e">
        <f t="shared" si="49"/>
        <v>#NUM!</v>
      </c>
      <c r="M217" s="187"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100.00000000000001</v>
      </c>
      <c r="F218" s="162">
        <f t="shared" si="45"/>
        <v>0</v>
      </c>
      <c r="G218" s="162"/>
      <c r="H218" s="168">
        <f t="shared" si="46"/>
        <v>0</v>
      </c>
      <c r="I218" s="162" t="e">
        <f t="shared" si="43"/>
        <v>#NUM!</v>
      </c>
      <c r="J218" s="165" t="e">
        <f t="shared" si="47"/>
        <v>#NUM!</v>
      </c>
      <c r="K218" s="165" t="e">
        <f t="shared" si="48"/>
        <v>#NUM!</v>
      </c>
      <c r="L218" s="165" t="e">
        <f t="shared" si="49"/>
        <v>#NUM!</v>
      </c>
      <c r="M218" s="187"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100.00000000000001</v>
      </c>
      <c r="F219" s="162">
        <f t="shared" si="45"/>
        <v>0</v>
      </c>
      <c r="G219" s="162"/>
      <c r="H219" s="168">
        <f t="shared" si="46"/>
        <v>0</v>
      </c>
      <c r="I219" s="162" t="e">
        <f t="shared" si="43"/>
        <v>#NUM!</v>
      </c>
      <c r="J219" s="165" t="e">
        <f t="shared" si="47"/>
        <v>#NUM!</v>
      </c>
      <c r="K219" s="165" t="e">
        <f t="shared" si="48"/>
        <v>#NUM!</v>
      </c>
      <c r="L219" s="165" t="e">
        <f t="shared" si="49"/>
        <v>#NUM!</v>
      </c>
      <c r="M219" s="187"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100.00000000000001</v>
      </c>
      <c r="F220" s="162">
        <f t="shared" si="45"/>
        <v>0</v>
      </c>
      <c r="G220" s="162"/>
      <c r="H220" s="168">
        <f t="shared" si="46"/>
        <v>0</v>
      </c>
      <c r="I220" s="162" t="e">
        <f t="shared" si="43"/>
        <v>#NUM!</v>
      </c>
      <c r="J220" s="165" t="e">
        <f t="shared" si="47"/>
        <v>#NUM!</v>
      </c>
      <c r="K220" s="165" t="e">
        <f t="shared" si="48"/>
        <v>#NUM!</v>
      </c>
      <c r="L220" s="165" t="e">
        <f t="shared" si="49"/>
        <v>#NUM!</v>
      </c>
      <c r="M220" s="187"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100.00000000000001</v>
      </c>
      <c r="F221" s="162">
        <f t="shared" si="45"/>
        <v>0</v>
      </c>
      <c r="G221" s="162"/>
      <c r="H221" s="168">
        <f t="shared" si="46"/>
        <v>0</v>
      </c>
      <c r="I221" s="162" t="e">
        <f t="shared" si="43"/>
        <v>#NUM!</v>
      </c>
      <c r="J221" s="165" t="e">
        <f t="shared" si="47"/>
        <v>#NUM!</v>
      </c>
      <c r="K221" s="165" t="e">
        <f t="shared" si="48"/>
        <v>#NUM!</v>
      </c>
      <c r="L221" s="165" t="e">
        <f t="shared" si="49"/>
        <v>#NUM!</v>
      </c>
      <c r="M221" s="187"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100.00000000000001</v>
      </c>
      <c r="F222" s="162">
        <f t="shared" si="45"/>
        <v>0</v>
      </c>
      <c r="G222" s="162"/>
      <c r="H222" s="168">
        <f t="shared" si="46"/>
        <v>0</v>
      </c>
      <c r="I222" s="162" t="e">
        <f t="shared" ref="I222:I250" si="64">D222*F222</f>
        <v>#NUM!</v>
      </c>
      <c r="J222" s="165" t="e">
        <f t="shared" si="47"/>
        <v>#NUM!</v>
      </c>
      <c r="K222" s="165" t="e">
        <f t="shared" si="48"/>
        <v>#NUM!</v>
      </c>
      <c r="L222" s="165" t="e">
        <f t="shared" si="49"/>
        <v>#NUM!</v>
      </c>
      <c r="M222" s="187"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100.00000000000001</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7"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100.00000000000001</v>
      </c>
      <c r="F224" s="162">
        <f t="shared" si="66"/>
        <v>0</v>
      </c>
      <c r="G224" s="162"/>
      <c r="H224" s="168">
        <f t="shared" si="67"/>
        <v>0</v>
      </c>
      <c r="I224" s="162" t="e">
        <f t="shared" si="64"/>
        <v>#NUM!</v>
      </c>
      <c r="J224" s="165" t="e">
        <f t="shared" si="68"/>
        <v>#NUM!</v>
      </c>
      <c r="K224" s="165" t="e">
        <f t="shared" si="69"/>
        <v>#NUM!</v>
      </c>
      <c r="L224" s="165" t="e">
        <f t="shared" si="70"/>
        <v>#NUM!</v>
      </c>
      <c r="M224" s="187"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100.00000000000001</v>
      </c>
      <c r="F225" s="162">
        <f t="shared" si="66"/>
        <v>0</v>
      </c>
      <c r="G225" s="162"/>
      <c r="H225" s="168">
        <f t="shared" si="67"/>
        <v>0</v>
      </c>
      <c r="I225" s="162" t="e">
        <f t="shared" si="64"/>
        <v>#NUM!</v>
      </c>
      <c r="J225" s="165" t="e">
        <f t="shared" si="68"/>
        <v>#NUM!</v>
      </c>
      <c r="K225" s="165" t="e">
        <f t="shared" si="69"/>
        <v>#NUM!</v>
      </c>
      <c r="L225" s="165" t="e">
        <f t="shared" si="70"/>
        <v>#NUM!</v>
      </c>
      <c r="M225" s="187"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100.00000000000001</v>
      </c>
      <c r="F226" s="162">
        <f t="shared" si="66"/>
        <v>0</v>
      </c>
      <c r="G226" s="162"/>
      <c r="H226" s="168">
        <f t="shared" si="67"/>
        <v>0</v>
      </c>
      <c r="I226" s="162" t="e">
        <f t="shared" si="64"/>
        <v>#NUM!</v>
      </c>
      <c r="J226" s="165" t="e">
        <f t="shared" si="68"/>
        <v>#NUM!</v>
      </c>
      <c r="K226" s="165" t="e">
        <f t="shared" si="69"/>
        <v>#NUM!</v>
      </c>
      <c r="L226" s="165" t="e">
        <f t="shared" si="70"/>
        <v>#NUM!</v>
      </c>
      <c r="M226" s="187"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100.00000000000001</v>
      </c>
      <c r="F227" s="162">
        <f t="shared" si="66"/>
        <v>0</v>
      </c>
      <c r="G227" s="162"/>
      <c r="H227" s="168">
        <f t="shared" si="67"/>
        <v>0</v>
      </c>
      <c r="I227" s="162" t="e">
        <f t="shared" si="64"/>
        <v>#NUM!</v>
      </c>
      <c r="J227" s="165" t="e">
        <f t="shared" si="68"/>
        <v>#NUM!</v>
      </c>
      <c r="K227" s="165" t="e">
        <f t="shared" si="69"/>
        <v>#NUM!</v>
      </c>
      <c r="L227" s="165" t="e">
        <f t="shared" si="70"/>
        <v>#NUM!</v>
      </c>
      <c r="M227" s="187"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100.00000000000001</v>
      </c>
      <c r="F228" s="162">
        <f t="shared" si="66"/>
        <v>0</v>
      </c>
      <c r="G228" s="162"/>
      <c r="H228" s="168">
        <f t="shared" si="67"/>
        <v>0</v>
      </c>
      <c r="I228" s="162" t="e">
        <f t="shared" si="64"/>
        <v>#NUM!</v>
      </c>
      <c r="J228" s="165" t="e">
        <f t="shared" si="68"/>
        <v>#NUM!</v>
      </c>
      <c r="K228" s="165" t="e">
        <f t="shared" si="69"/>
        <v>#NUM!</v>
      </c>
      <c r="L228" s="165" t="e">
        <f t="shared" si="70"/>
        <v>#NUM!</v>
      </c>
      <c r="M228" s="187"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100.00000000000001</v>
      </c>
      <c r="F229" s="162">
        <f t="shared" si="66"/>
        <v>0</v>
      </c>
      <c r="G229" s="162"/>
      <c r="H229" s="168">
        <f t="shared" si="67"/>
        <v>0</v>
      </c>
      <c r="I229" s="162" t="e">
        <f t="shared" si="64"/>
        <v>#NUM!</v>
      </c>
      <c r="J229" s="165" t="e">
        <f t="shared" si="68"/>
        <v>#NUM!</v>
      </c>
      <c r="K229" s="165" t="e">
        <f t="shared" si="69"/>
        <v>#NUM!</v>
      </c>
      <c r="L229" s="165" t="e">
        <f t="shared" si="70"/>
        <v>#NUM!</v>
      </c>
      <c r="M229" s="187"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100.00000000000001</v>
      </c>
      <c r="F230" s="162">
        <f t="shared" si="66"/>
        <v>0</v>
      </c>
      <c r="G230" s="162"/>
      <c r="H230" s="168">
        <f t="shared" si="67"/>
        <v>0</v>
      </c>
      <c r="I230" s="162" t="e">
        <f t="shared" si="64"/>
        <v>#NUM!</v>
      </c>
      <c r="J230" s="165" t="e">
        <f t="shared" si="68"/>
        <v>#NUM!</v>
      </c>
      <c r="K230" s="165" t="e">
        <f t="shared" si="69"/>
        <v>#NUM!</v>
      </c>
      <c r="L230" s="165" t="e">
        <f t="shared" si="70"/>
        <v>#NUM!</v>
      </c>
      <c r="M230" s="187"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100.00000000000001</v>
      </c>
      <c r="F231" s="162">
        <f t="shared" si="66"/>
        <v>0</v>
      </c>
      <c r="G231" s="162"/>
      <c r="H231" s="168">
        <f t="shared" si="67"/>
        <v>0</v>
      </c>
      <c r="I231" s="162" t="e">
        <f t="shared" si="64"/>
        <v>#NUM!</v>
      </c>
      <c r="J231" s="165" t="e">
        <f t="shared" si="68"/>
        <v>#NUM!</v>
      </c>
      <c r="K231" s="165" t="e">
        <f t="shared" si="69"/>
        <v>#NUM!</v>
      </c>
      <c r="L231" s="165" t="e">
        <f t="shared" si="70"/>
        <v>#NUM!</v>
      </c>
      <c r="M231" s="187"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100.00000000000001</v>
      </c>
      <c r="F232" s="162">
        <f t="shared" si="66"/>
        <v>0</v>
      </c>
      <c r="G232" s="162"/>
      <c r="H232" s="168">
        <f t="shared" si="67"/>
        <v>0</v>
      </c>
      <c r="I232" s="162" t="e">
        <f t="shared" si="64"/>
        <v>#NUM!</v>
      </c>
      <c r="J232" s="165" t="e">
        <f t="shared" si="68"/>
        <v>#NUM!</v>
      </c>
      <c r="K232" s="165" t="e">
        <f t="shared" si="69"/>
        <v>#NUM!</v>
      </c>
      <c r="L232" s="165" t="e">
        <f t="shared" si="70"/>
        <v>#NUM!</v>
      </c>
      <c r="M232" s="187"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100.00000000000001</v>
      </c>
      <c r="F233" s="162">
        <f t="shared" si="66"/>
        <v>0</v>
      </c>
      <c r="G233" s="162"/>
      <c r="H233" s="168">
        <f t="shared" si="67"/>
        <v>0</v>
      </c>
      <c r="I233" s="162" t="e">
        <f t="shared" si="64"/>
        <v>#NUM!</v>
      </c>
      <c r="J233" s="165" t="e">
        <f t="shared" si="68"/>
        <v>#NUM!</v>
      </c>
      <c r="K233" s="165" t="e">
        <f t="shared" si="69"/>
        <v>#NUM!</v>
      </c>
      <c r="L233" s="165" t="e">
        <f t="shared" si="70"/>
        <v>#NUM!</v>
      </c>
      <c r="M233" s="187"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100.00000000000001</v>
      </c>
      <c r="F234" s="162">
        <f t="shared" si="66"/>
        <v>0</v>
      </c>
      <c r="G234" s="162"/>
      <c r="H234" s="168">
        <f t="shared" si="67"/>
        <v>0</v>
      </c>
      <c r="I234" s="162" t="e">
        <f t="shared" si="64"/>
        <v>#NUM!</v>
      </c>
      <c r="J234" s="165" t="e">
        <f t="shared" si="68"/>
        <v>#NUM!</v>
      </c>
      <c r="K234" s="165" t="e">
        <f t="shared" si="69"/>
        <v>#NUM!</v>
      </c>
      <c r="L234" s="165" t="e">
        <f t="shared" si="70"/>
        <v>#NUM!</v>
      </c>
      <c r="M234" s="187"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100.00000000000001</v>
      </c>
      <c r="F235" s="162">
        <f t="shared" si="66"/>
        <v>0</v>
      </c>
      <c r="G235" s="162"/>
      <c r="H235" s="168">
        <f t="shared" si="67"/>
        <v>0</v>
      </c>
      <c r="I235" s="162" t="e">
        <f t="shared" si="64"/>
        <v>#NUM!</v>
      </c>
      <c r="J235" s="165" t="e">
        <f t="shared" si="68"/>
        <v>#NUM!</v>
      </c>
      <c r="K235" s="165" t="e">
        <f t="shared" si="69"/>
        <v>#NUM!</v>
      </c>
      <c r="L235" s="165" t="e">
        <f t="shared" si="70"/>
        <v>#NUM!</v>
      </c>
      <c r="M235" s="187"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100.00000000000001</v>
      </c>
      <c r="F236" s="162">
        <f t="shared" si="66"/>
        <v>0</v>
      </c>
      <c r="G236" s="162"/>
      <c r="H236" s="168">
        <f t="shared" si="67"/>
        <v>0</v>
      </c>
      <c r="I236" s="162" t="e">
        <f t="shared" si="64"/>
        <v>#NUM!</v>
      </c>
      <c r="J236" s="165" t="e">
        <f t="shared" si="68"/>
        <v>#NUM!</v>
      </c>
      <c r="K236" s="165" t="e">
        <f t="shared" si="69"/>
        <v>#NUM!</v>
      </c>
      <c r="L236" s="165" t="e">
        <f t="shared" si="70"/>
        <v>#NUM!</v>
      </c>
      <c r="M236" s="187"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100.00000000000001</v>
      </c>
      <c r="F237" s="162">
        <f t="shared" si="66"/>
        <v>0</v>
      </c>
      <c r="G237" s="162"/>
      <c r="H237" s="168">
        <f t="shared" si="67"/>
        <v>0</v>
      </c>
      <c r="I237" s="162" t="e">
        <f t="shared" si="64"/>
        <v>#NUM!</v>
      </c>
      <c r="J237" s="165" t="e">
        <f t="shared" si="68"/>
        <v>#NUM!</v>
      </c>
      <c r="K237" s="165" t="e">
        <f t="shared" si="69"/>
        <v>#NUM!</v>
      </c>
      <c r="L237" s="165" t="e">
        <f t="shared" si="70"/>
        <v>#NUM!</v>
      </c>
      <c r="M237" s="187"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100.00000000000001</v>
      </c>
      <c r="F238" s="162">
        <f t="shared" si="66"/>
        <v>0</v>
      </c>
      <c r="G238" s="162"/>
      <c r="H238" s="168">
        <f t="shared" si="67"/>
        <v>0</v>
      </c>
      <c r="I238" s="162" t="e">
        <f t="shared" si="64"/>
        <v>#NUM!</v>
      </c>
      <c r="J238" s="165" t="e">
        <f t="shared" si="68"/>
        <v>#NUM!</v>
      </c>
      <c r="K238" s="165" t="e">
        <f t="shared" si="69"/>
        <v>#NUM!</v>
      </c>
      <c r="L238" s="165" t="e">
        <f t="shared" si="70"/>
        <v>#NUM!</v>
      </c>
      <c r="M238" s="187"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100.00000000000001</v>
      </c>
      <c r="F239" s="162">
        <f t="shared" si="66"/>
        <v>0</v>
      </c>
      <c r="G239" s="162"/>
      <c r="H239" s="168">
        <f t="shared" si="67"/>
        <v>0</v>
      </c>
      <c r="I239" s="162" t="e">
        <f t="shared" si="64"/>
        <v>#NUM!</v>
      </c>
      <c r="J239" s="165" t="e">
        <f t="shared" si="68"/>
        <v>#NUM!</v>
      </c>
      <c r="K239" s="165" t="e">
        <f t="shared" si="69"/>
        <v>#NUM!</v>
      </c>
      <c r="L239" s="165" t="e">
        <f t="shared" si="70"/>
        <v>#NUM!</v>
      </c>
      <c r="M239" s="187"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100.00000000000001</v>
      </c>
      <c r="F240" s="162">
        <f t="shared" si="66"/>
        <v>0</v>
      </c>
      <c r="G240" s="162"/>
      <c r="H240" s="168">
        <f t="shared" si="67"/>
        <v>0</v>
      </c>
      <c r="I240" s="162" t="e">
        <f t="shared" si="64"/>
        <v>#NUM!</v>
      </c>
      <c r="J240" s="165" t="e">
        <f t="shared" si="68"/>
        <v>#NUM!</v>
      </c>
      <c r="K240" s="165" t="e">
        <f t="shared" si="69"/>
        <v>#NUM!</v>
      </c>
      <c r="L240" s="165" t="e">
        <f t="shared" si="70"/>
        <v>#NUM!</v>
      </c>
      <c r="M240" s="187"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100.00000000000001</v>
      </c>
      <c r="F241" s="162">
        <f t="shared" si="66"/>
        <v>0</v>
      </c>
      <c r="G241" s="162"/>
      <c r="H241" s="168">
        <f t="shared" si="67"/>
        <v>0</v>
      </c>
      <c r="I241" s="162" t="e">
        <f t="shared" si="64"/>
        <v>#NUM!</v>
      </c>
      <c r="J241" s="165" t="e">
        <f t="shared" si="68"/>
        <v>#NUM!</v>
      </c>
      <c r="K241" s="165" t="e">
        <f t="shared" si="69"/>
        <v>#NUM!</v>
      </c>
      <c r="L241" s="165" t="e">
        <f t="shared" si="70"/>
        <v>#NUM!</v>
      </c>
      <c r="M241" s="187"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100.00000000000001</v>
      </c>
      <c r="F242" s="162">
        <f t="shared" si="66"/>
        <v>0</v>
      </c>
      <c r="G242" s="162"/>
      <c r="H242" s="168">
        <f t="shared" si="67"/>
        <v>0</v>
      </c>
      <c r="I242" s="162" t="e">
        <f t="shared" si="64"/>
        <v>#NUM!</v>
      </c>
      <c r="J242" s="165" t="e">
        <f t="shared" si="68"/>
        <v>#NUM!</v>
      </c>
      <c r="K242" s="165" t="e">
        <f t="shared" si="69"/>
        <v>#NUM!</v>
      </c>
      <c r="L242" s="165" t="e">
        <f t="shared" si="70"/>
        <v>#NUM!</v>
      </c>
      <c r="M242" s="187"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100.00000000000001</v>
      </c>
      <c r="F243" s="162">
        <f t="shared" si="66"/>
        <v>0</v>
      </c>
      <c r="G243" s="162"/>
      <c r="H243" s="168">
        <f t="shared" si="67"/>
        <v>0</v>
      </c>
      <c r="I243" s="162" t="e">
        <f t="shared" si="64"/>
        <v>#NUM!</v>
      </c>
      <c r="J243" s="165" t="e">
        <f t="shared" si="68"/>
        <v>#NUM!</v>
      </c>
      <c r="K243" s="165" t="e">
        <f t="shared" si="69"/>
        <v>#NUM!</v>
      </c>
      <c r="L243" s="165" t="e">
        <f t="shared" si="70"/>
        <v>#NUM!</v>
      </c>
      <c r="M243" s="187"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100.00000000000001</v>
      </c>
      <c r="F244" s="162">
        <f t="shared" si="66"/>
        <v>0</v>
      </c>
      <c r="G244" s="162"/>
      <c r="H244" s="168">
        <f t="shared" si="67"/>
        <v>0</v>
      </c>
      <c r="I244" s="162" t="e">
        <f t="shared" si="64"/>
        <v>#NUM!</v>
      </c>
      <c r="J244" s="165" t="e">
        <f t="shared" si="68"/>
        <v>#NUM!</v>
      </c>
      <c r="K244" s="165" t="e">
        <f t="shared" si="69"/>
        <v>#NUM!</v>
      </c>
      <c r="L244" s="165" t="e">
        <f t="shared" si="70"/>
        <v>#NUM!</v>
      </c>
      <c r="M244" s="187"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100.00000000000001</v>
      </c>
      <c r="F245" s="162">
        <f t="shared" si="66"/>
        <v>0</v>
      </c>
      <c r="G245" s="162"/>
      <c r="H245" s="168">
        <f t="shared" si="67"/>
        <v>0</v>
      </c>
      <c r="I245" s="162" t="e">
        <f t="shared" si="64"/>
        <v>#NUM!</v>
      </c>
      <c r="J245" s="165" t="e">
        <f t="shared" si="68"/>
        <v>#NUM!</v>
      </c>
      <c r="K245" s="165" t="e">
        <f t="shared" si="69"/>
        <v>#NUM!</v>
      </c>
      <c r="L245" s="165" t="e">
        <f t="shared" si="70"/>
        <v>#NUM!</v>
      </c>
      <c r="M245" s="187"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100.00000000000001</v>
      </c>
      <c r="F246" s="162">
        <f t="shared" si="66"/>
        <v>0</v>
      </c>
      <c r="G246" s="162"/>
      <c r="H246" s="168">
        <f t="shared" si="67"/>
        <v>0</v>
      </c>
      <c r="I246" s="162" t="e">
        <f t="shared" si="64"/>
        <v>#NUM!</v>
      </c>
      <c r="J246" s="165" t="e">
        <f t="shared" si="68"/>
        <v>#NUM!</v>
      </c>
      <c r="K246" s="165" t="e">
        <f t="shared" si="69"/>
        <v>#NUM!</v>
      </c>
      <c r="L246" s="165" t="e">
        <f t="shared" si="70"/>
        <v>#NUM!</v>
      </c>
      <c r="M246" s="187"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100.00000000000001</v>
      </c>
      <c r="F247" s="162">
        <f t="shared" si="66"/>
        <v>0</v>
      </c>
      <c r="G247" s="162"/>
      <c r="H247" s="168">
        <f t="shared" si="67"/>
        <v>0</v>
      </c>
      <c r="I247" s="162" t="e">
        <f t="shared" si="64"/>
        <v>#NUM!</v>
      </c>
      <c r="J247" s="165" t="e">
        <f t="shared" si="68"/>
        <v>#NUM!</v>
      </c>
      <c r="K247" s="165" t="e">
        <f t="shared" si="69"/>
        <v>#NUM!</v>
      </c>
      <c r="L247" s="165" t="e">
        <f t="shared" si="70"/>
        <v>#NUM!</v>
      </c>
      <c r="M247" s="187"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100.00000000000001</v>
      </c>
      <c r="F248" s="162">
        <f t="shared" si="66"/>
        <v>0</v>
      </c>
      <c r="G248" s="162"/>
      <c r="H248" s="168">
        <f t="shared" si="67"/>
        <v>0</v>
      </c>
      <c r="I248" s="162" t="e">
        <f t="shared" si="64"/>
        <v>#NUM!</v>
      </c>
      <c r="J248" s="165" t="e">
        <f t="shared" si="68"/>
        <v>#NUM!</v>
      </c>
      <c r="K248" s="165" t="e">
        <f t="shared" si="69"/>
        <v>#NUM!</v>
      </c>
      <c r="L248" s="165" t="e">
        <f t="shared" si="70"/>
        <v>#NUM!</v>
      </c>
      <c r="M248" s="187"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100.00000000000001</v>
      </c>
      <c r="F249" s="162">
        <f t="shared" si="66"/>
        <v>0</v>
      </c>
      <c r="G249" s="162"/>
      <c r="H249" s="168">
        <f t="shared" si="67"/>
        <v>0</v>
      </c>
      <c r="I249" s="162" t="e">
        <f t="shared" si="64"/>
        <v>#NUM!</v>
      </c>
      <c r="J249" s="165" t="e">
        <f t="shared" si="68"/>
        <v>#NUM!</v>
      </c>
      <c r="K249" s="165" t="e">
        <f t="shared" si="69"/>
        <v>#NUM!</v>
      </c>
      <c r="L249" s="165" t="e">
        <f t="shared" si="70"/>
        <v>#NUM!</v>
      </c>
      <c r="M249" s="187"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100.00000000000001</v>
      </c>
      <c r="F250" s="162">
        <f t="shared" si="66"/>
        <v>0</v>
      </c>
      <c r="G250" s="162"/>
      <c r="H250" s="168">
        <f t="shared" si="67"/>
        <v>0</v>
      </c>
      <c r="I250" s="162" t="e">
        <f t="shared" si="64"/>
        <v>#NUM!</v>
      </c>
      <c r="J250" s="165" t="e">
        <f t="shared" si="68"/>
        <v>#NUM!</v>
      </c>
      <c r="K250" s="165" t="e">
        <f t="shared" si="69"/>
        <v>#NUM!</v>
      </c>
      <c r="L250" s="165" t="e">
        <f t="shared" si="70"/>
        <v>#NUM!</v>
      </c>
      <c r="M250" s="187"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2014-05-30T18:44:24Z</dcterms:modified>
  <cp:category>Research</cp:category>
</cp:coreProperties>
</file>